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Inventory'!$A$1:$S$176</definedName>
    <definedName name="_xlnm.Print_Titles" localSheetId="1">'Project Inventory'!$1:$3</definedName>
  </definedNames>
  <calcPr fullCalcOnLoad="1"/>
</workbook>
</file>

<file path=xl/sharedStrings.xml><?xml version="1.0" encoding="utf-8"?>
<sst xmlns="http://schemas.openxmlformats.org/spreadsheetml/2006/main" count="1543" uniqueCount="172">
  <si>
    <t/>
  </si>
  <si>
    <t>ALA</t>
  </si>
  <si>
    <t>Alameda Contra Costa Transit District</t>
  </si>
  <si>
    <t>RIP</t>
  </si>
  <si>
    <t>B000BA</t>
  </si>
  <si>
    <t>AC Transit Bus Engine Transmission Rehab</t>
  </si>
  <si>
    <t>Loc Funds (LTF)</t>
  </si>
  <si>
    <t>TOTAL</t>
  </si>
  <si>
    <t>Othr. State</t>
  </si>
  <si>
    <t>0.0</t>
  </si>
  <si>
    <t>AC Transit Maintenance Facilities Upgrad</t>
  </si>
  <si>
    <t>AC Transit SATCOM Expansion</t>
  </si>
  <si>
    <t>Berkeley/Oakland/S.Leandro Corr MIS Study</t>
  </si>
  <si>
    <t>Bus Component Rehabilitation</t>
  </si>
  <si>
    <t>Alameda County</t>
  </si>
  <si>
    <t>073134</t>
  </si>
  <si>
    <t>Crow Canyon Road Safety Improvements</t>
  </si>
  <si>
    <t>Future Need</t>
  </si>
  <si>
    <t>Loc Funds (CO)</t>
  </si>
  <si>
    <t>Alameda County Congestion Management Agency</t>
  </si>
  <si>
    <t>073414</t>
  </si>
  <si>
    <t>Planning, Programming and Monitoring</t>
  </si>
  <si>
    <t>X</t>
  </si>
  <si>
    <t>AB 3090 Replacement Project</t>
  </si>
  <si>
    <t>AB 3090 Reimbursement</t>
  </si>
  <si>
    <t>Vasco Road Safety Improvements</t>
  </si>
  <si>
    <t>RIP (CC )</t>
  </si>
  <si>
    <t>TCRP</t>
  </si>
  <si>
    <t>Loc Funds (GEN)</t>
  </si>
  <si>
    <t>Alameda, City of</t>
  </si>
  <si>
    <t>Tinker Avenue Extension</t>
  </si>
  <si>
    <t>Federal Disc.</t>
  </si>
  <si>
    <t>Bay Area Rapid Transit District</t>
  </si>
  <si>
    <t>R735SA</t>
  </si>
  <si>
    <t>BART Oakland Airport Connector - PA&amp;ED</t>
  </si>
  <si>
    <t>IIP</t>
  </si>
  <si>
    <t>FTA Funds</t>
  </si>
  <si>
    <t>BART A and B Car Rehabilitation</t>
  </si>
  <si>
    <t>RSTP</t>
  </si>
  <si>
    <t>Loc Funds (FARE)</t>
  </si>
  <si>
    <t>BART Stations Platform Edge Tiles</t>
  </si>
  <si>
    <t>BART Automatic Fare Collection Moderniza</t>
  </si>
  <si>
    <t>BART Lake Merritt Channel Subway Repair</t>
  </si>
  <si>
    <t>Emeryville, City of</t>
  </si>
  <si>
    <t>4.5/4.5</t>
  </si>
  <si>
    <t>Emeryville Intermodal Transfer Station</t>
  </si>
  <si>
    <t>Loc Funds (CITY)</t>
  </si>
  <si>
    <t>Mandela Parkway Extension Phase II</t>
  </si>
  <si>
    <t>Fremont, City of</t>
  </si>
  <si>
    <t>0U0501</t>
  </si>
  <si>
    <t>Washington/Paseo Padre Grade Separation</t>
  </si>
  <si>
    <t>Livermore Amador Valley Transit District</t>
  </si>
  <si>
    <t>LAVTA Satellite Bus Operating Facility Exp.</t>
  </si>
  <si>
    <t>Loc Funds (TDA4)</t>
  </si>
  <si>
    <t>Metropolitan Transportation Commission</t>
  </si>
  <si>
    <t>073324</t>
  </si>
  <si>
    <t>072124</t>
  </si>
  <si>
    <t>CMAQ Match Reserve</t>
  </si>
  <si>
    <t>Oakland, City of</t>
  </si>
  <si>
    <t>072584</t>
  </si>
  <si>
    <t>42nd Ave/High St Access to I-880</t>
  </si>
  <si>
    <t>Union City, City of</t>
  </si>
  <si>
    <t>R738SA</t>
  </si>
  <si>
    <t>Union City Intermodal Station</t>
  </si>
  <si>
    <t>238</t>
  </si>
  <si>
    <t>Caltrans</t>
  </si>
  <si>
    <t>CO</t>
  </si>
  <si>
    <t>249000</t>
  </si>
  <si>
    <t>22.9/26.9</t>
  </si>
  <si>
    <t>Route 238 Northbound Widening</t>
  </si>
  <si>
    <t>580</t>
  </si>
  <si>
    <t>28390K</t>
  </si>
  <si>
    <t>10.3/10.5</t>
  </si>
  <si>
    <t>Livermore WB I-580 Noise Barrier</t>
  </si>
  <si>
    <t>126200</t>
  </si>
  <si>
    <t>33.5/34.6</t>
  </si>
  <si>
    <t>San Leandro I-580 Noise Barrier</t>
  </si>
  <si>
    <t>42.2/41.7</t>
  </si>
  <si>
    <t>I-580 Eastbound Oakland 14th/Ardley Nois</t>
  </si>
  <si>
    <t>80</t>
  </si>
  <si>
    <t>256200</t>
  </si>
  <si>
    <t>4.2/4.8</t>
  </si>
  <si>
    <t>Ashby/Bay Interchange (environmental)</t>
  </si>
  <si>
    <t>180021</t>
  </si>
  <si>
    <t>4.7/5.5</t>
  </si>
  <si>
    <t>I-80 Berkeley Aquatic Park Noise Barrier</t>
  </si>
  <si>
    <t>84</t>
  </si>
  <si>
    <t>233030</t>
  </si>
  <si>
    <t>6.9/10.8</t>
  </si>
  <si>
    <t>New Route 84 4-lane Expressway</t>
  </si>
  <si>
    <t>44400K</t>
  </si>
  <si>
    <t>4.9/5.9</t>
  </si>
  <si>
    <t>Route 84 Westbound HOV Lane Extension</t>
  </si>
  <si>
    <t>443901</t>
  </si>
  <si>
    <t>4.4/4.9</t>
  </si>
  <si>
    <t>Route 84 WB HOV On-Ramp</t>
  </si>
  <si>
    <t>880</t>
  </si>
  <si>
    <t>260000</t>
  </si>
  <si>
    <t>27.7/32.2</t>
  </si>
  <si>
    <t>880 Broadway/Jackson Interchange</t>
  </si>
  <si>
    <t>2332A1</t>
  </si>
  <si>
    <t>0.0/2.9</t>
  </si>
  <si>
    <t>Route 880 Landscaping</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</si>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</sst>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8">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3" borderId="6" xfId="0" applyFont="1" applyFill="1" applyBorder="1" applyAlignment="1">
      <alignment/>
    </xf>
    <xf numFmtId="0" fontId="10" fillId="3" borderId="6" xfId="0" applyFont="1" applyFill="1" applyBorder="1" applyAlignment="1">
      <alignment horizontal="right"/>
    </xf>
    <xf numFmtId="0" fontId="11" fillId="3" borderId="6" xfId="0" applyFont="1" applyFill="1" applyBorder="1" applyAlignment="1" applyProtection="1">
      <alignment horizontal="center"/>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8" t="s">
        <v>146</v>
      </c>
    </row>
    <row r="3" ht="12.75">
      <c r="B3" s="46"/>
    </row>
    <row r="4" ht="12.75">
      <c r="B4" s="49" t="s">
        <v>147</v>
      </c>
    </row>
    <row r="5" ht="75" customHeight="1">
      <c r="B5" s="50"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52" t="s">
        <v>150</v>
      </c>
    </row>
    <row r="7" ht="12.75">
      <c r="B7" s="53" t="s">
        <v>151</v>
      </c>
    </row>
    <row r="8" ht="12.75">
      <c r="B8" s="53" t="s">
        <v>152</v>
      </c>
    </row>
    <row r="9" ht="25.5">
      <c r="B9" s="53" t="s">
        <v>153</v>
      </c>
    </row>
    <row r="10" ht="12.75">
      <c r="B10" s="51"/>
    </row>
    <row r="11" ht="12.75">
      <c r="B11" s="52" t="s">
        <v>154</v>
      </c>
    </row>
    <row r="12" ht="12.75">
      <c r="B12" s="53" t="s">
        <v>155</v>
      </c>
    </row>
    <row r="13" ht="12.75">
      <c r="B13" s="53" t="s">
        <v>156</v>
      </c>
    </row>
    <row r="14" ht="12.75">
      <c r="B14" s="53" t="s">
        <v>157</v>
      </c>
    </row>
    <row r="15" ht="12.75">
      <c r="B15" s="51"/>
    </row>
    <row r="16" ht="12.75">
      <c r="B16" s="54" t="s">
        <v>158</v>
      </c>
    </row>
    <row r="17" ht="25.5">
      <c r="B17" s="51" t="s">
        <v>159</v>
      </c>
    </row>
    <row r="18" ht="12.75">
      <c r="B18" s="51" t="s">
        <v>160</v>
      </c>
    </row>
    <row r="19" ht="12.75">
      <c r="B19" s="51" t="s">
        <v>161</v>
      </c>
    </row>
    <row r="20" ht="25.5">
      <c r="B20" s="51" t="s">
        <v>162</v>
      </c>
    </row>
    <row r="21" ht="12.75">
      <c r="B21" s="51"/>
    </row>
    <row r="22" ht="38.25">
      <c r="B22" s="51" t="s">
        <v>163</v>
      </c>
    </row>
    <row r="23" ht="12.75">
      <c r="B23" s="51"/>
    </row>
    <row r="24" ht="12.75">
      <c r="B24" s="55" t="s">
        <v>164</v>
      </c>
    </row>
    <row r="25" ht="12.75">
      <c r="B25" s="51"/>
    </row>
    <row r="26" ht="12.75">
      <c r="B26" s="49" t="s">
        <v>165</v>
      </c>
    </row>
    <row r="27" ht="12.75">
      <c r="B27" s="56" t="s">
        <v>166</v>
      </c>
    </row>
    <row r="28" ht="12.75">
      <c r="B28" s="56" t="s">
        <v>167</v>
      </c>
    </row>
    <row r="29" ht="12.75">
      <c r="B29" s="56" t="s">
        <v>168</v>
      </c>
    </row>
    <row r="30" ht="12.75">
      <c r="B30" s="56" t="s">
        <v>169</v>
      </c>
    </row>
    <row r="31" ht="12.75">
      <c r="B31" s="56" t="s">
        <v>170</v>
      </c>
    </row>
    <row r="32" ht="12.75">
      <c r="B32" s="46"/>
    </row>
    <row r="33" ht="12.75">
      <c r="B33" s="46"/>
    </row>
    <row r="34" ht="12.75">
      <c r="B34" s="46"/>
    </row>
    <row r="35" ht="13.5" thickBot="1">
      <c r="B35" s="47"/>
    </row>
    <row r="36" ht="13.5" thickTop="1">
      <c r="B36" s="57" t="s">
        <v>171</v>
      </c>
    </row>
    <row r="100" spans="7:8" ht="12.75">
      <c r="G100" t="s">
        <v>148</v>
      </c>
      <c r="H100" t="s">
        <v>149</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178"/>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4.140625" style="1" bestFit="1" customWidth="1"/>
    <col min="2" max="2" width="6.7109375" style="1" bestFit="1" customWidth="1"/>
    <col min="3" max="3" width="7.421875" style="1" bestFit="1" customWidth="1"/>
    <col min="4" max="4" width="35.421875" style="1" bestFit="1" customWidth="1"/>
    <col min="5" max="5" width="13.7109375" style="1" bestFit="1" customWidth="1"/>
    <col min="6" max="35" width="6.7109375" style="1" customWidth="1"/>
    <col min="36" max="67" width="5.7109375" style="1" customWidth="1"/>
    <col min="68" max="68" width="10.421875" style="1" bestFit="1" customWidth="1"/>
    <col min="69" max="69" width="3.140625" style="1" bestFit="1" customWidth="1"/>
    <col min="70" max="71" width="2.00390625" style="1" bestFit="1" customWidth="1"/>
    <col min="72"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14</v>
      </c>
      <c r="B1" s="10"/>
      <c r="C1" s="10"/>
      <c r="D1" s="10"/>
      <c r="E1" s="10"/>
      <c r="F1" s="10"/>
      <c r="G1" s="10"/>
      <c r="H1" s="10"/>
      <c r="I1" s="10"/>
      <c r="J1" s="10"/>
      <c r="K1" s="10"/>
      <c r="L1" s="10"/>
      <c r="M1" s="10"/>
      <c r="N1" s="10"/>
      <c r="O1" s="10"/>
      <c r="P1" s="10"/>
      <c r="Q1" s="10"/>
      <c r="R1" s="10"/>
      <c r="S1" s="10"/>
      <c r="T1" s="12" t="s">
        <v>132</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104</v>
      </c>
      <c r="C2" s="14" t="s">
        <v>105</v>
      </c>
      <c r="D2" s="14" t="s">
        <v>107</v>
      </c>
      <c r="E2" s="14"/>
      <c r="F2" s="15" t="s">
        <v>130</v>
      </c>
      <c r="G2" s="16"/>
      <c r="H2" s="16"/>
      <c r="I2" s="16"/>
      <c r="J2" s="16"/>
      <c r="K2" s="16"/>
      <c r="L2" s="16"/>
      <c r="M2" s="16"/>
      <c r="N2" s="15" t="s">
        <v>131</v>
      </c>
      <c r="O2" s="16"/>
      <c r="P2" s="16"/>
      <c r="Q2" s="16"/>
      <c r="R2" s="16"/>
      <c r="S2" s="16"/>
      <c r="T2" s="15" t="s">
        <v>118</v>
      </c>
      <c r="U2" s="16"/>
      <c r="V2" s="16"/>
      <c r="W2" s="16"/>
      <c r="X2" s="16"/>
      <c r="Y2" s="16"/>
      <c r="Z2" s="16"/>
      <c r="AA2" s="16"/>
      <c r="AB2" s="15" t="s">
        <v>119</v>
      </c>
      <c r="AC2" s="16"/>
      <c r="AD2" s="16"/>
      <c r="AE2" s="16"/>
      <c r="AF2" s="16"/>
      <c r="AG2" s="16"/>
      <c r="AH2" s="16"/>
      <c r="AI2" s="16"/>
      <c r="AJ2" s="15" t="s">
        <v>120</v>
      </c>
      <c r="AK2" s="16"/>
      <c r="AL2" s="16"/>
      <c r="AM2" s="16"/>
      <c r="AN2" s="16"/>
      <c r="AO2" s="16"/>
      <c r="AP2" s="16"/>
      <c r="AQ2" s="16"/>
      <c r="AR2" s="15" t="s">
        <v>121</v>
      </c>
      <c r="AS2" s="16"/>
      <c r="AT2" s="16"/>
      <c r="AU2" s="16"/>
      <c r="AV2" s="16"/>
      <c r="AW2" s="16"/>
      <c r="AX2" s="16"/>
      <c r="AY2" s="16"/>
      <c r="AZ2" s="15" t="s">
        <v>122</v>
      </c>
      <c r="BA2" s="16"/>
      <c r="BB2" s="16"/>
      <c r="BC2" s="16"/>
      <c r="BD2" s="16"/>
      <c r="BE2" s="16"/>
      <c r="BF2" s="16"/>
      <c r="BG2" s="16"/>
      <c r="BH2" s="15" t="s">
        <v>123</v>
      </c>
      <c r="BI2" s="16"/>
      <c r="BJ2" s="16"/>
      <c r="BK2" s="16"/>
      <c r="BL2" s="16"/>
      <c r="BM2" s="16"/>
      <c r="BN2" s="16"/>
      <c r="BO2" s="23"/>
      <c r="BP2" s="22"/>
      <c r="BW2" s="15" t="s">
        <v>130</v>
      </c>
      <c r="BX2" s="16" t="s">
        <v>130</v>
      </c>
      <c r="BY2" s="16"/>
      <c r="BZ2" s="16"/>
      <c r="CA2" s="16"/>
      <c r="CB2" s="16"/>
      <c r="CC2" s="16"/>
      <c r="CD2" s="16"/>
      <c r="CE2" s="15" t="s">
        <v>131</v>
      </c>
      <c r="CF2" s="16" t="s">
        <v>131</v>
      </c>
      <c r="CG2" s="16"/>
      <c r="CH2" s="16"/>
      <c r="CI2" s="16"/>
      <c r="CJ2" s="16"/>
    </row>
    <row r="3" spans="1:88" s="4" customFormat="1" ht="11.25">
      <c r="A3" s="17" t="s">
        <v>66</v>
      </c>
      <c r="B3" s="18" t="s">
        <v>103</v>
      </c>
      <c r="C3" s="18" t="s">
        <v>106</v>
      </c>
      <c r="D3" s="18" t="s">
        <v>108</v>
      </c>
      <c r="E3" s="18" t="s">
        <v>109</v>
      </c>
      <c r="F3" s="19" t="s">
        <v>110</v>
      </c>
      <c r="G3" s="20" t="s">
        <v>111</v>
      </c>
      <c r="H3" s="20" t="s">
        <v>112</v>
      </c>
      <c r="I3" s="20" t="s">
        <v>113</v>
      </c>
      <c r="J3" s="20" t="s">
        <v>114</v>
      </c>
      <c r="K3" s="20" t="s">
        <v>115</v>
      </c>
      <c r="L3" s="20" t="s">
        <v>116</v>
      </c>
      <c r="M3" s="20" t="s">
        <v>117</v>
      </c>
      <c r="N3" s="19" t="s">
        <v>124</v>
      </c>
      <c r="O3" s="21" t="s">
        <v>125</v>
      </c>
      <c r="P3" s="21" t="s">
        <v>126</v>
      </c>
      <c r="Q3" s="21" t="s">
        <v>127</v>
      </c>
      <c r="R3" s="21" t="s">
        <v>128</v>
      </c>
      <c r="S3" s="21" t="s">
        <v>129</v>
      </c>
      <c r="T3" s="19" t="s">
        <v>110</v>
      </c>
      <c r="U3" s="20" t="s">
        <v>111</v>
      </c>
      <c r="V3" s="20" t="s">
        <v>112</v>
      </c>
      <c r="W3" s="20" t="s">
        <v>113</v>
      </c>
      <c r="X3" s="20" t="s">
        <v>114</v>
      </c>
      <c r="Y3" s="20" t="s">
        <v>115</v>
      </c>
      <c r="Z3" s="20" t="s">
        <v>116</v>
      </c>
      <c r="AA3" s="20" t="s">
        <v>117</v>
      </c>
      <c r="AB3" s="19" t="s">
        <v>110</v>
      </c>
      <c r="AC3" s="20" t="s">
        <v>111</v>
      </c>
      <c r="AD3" s="20" t="s">
        <v>112</v>
      </c>
      <c r="AE3" s="20" t="s">
        <v>113</v>
      </c>
      <c r="AF3" s="20" t="s">
        <v>114</v>
      </c>
      <c r="AG3" s="20" t="s">
        <v>115</v>
      </c>
      <c r="AH3" s="20" t="s">
        <v>116</v>
      </c>
      <c r="AI3" s="20" t="s">
        <v>117</v>
      </c>
      <c r="AJ3" s="19" t="s">
        <v>110</v>
      </c>
      <c r="AK3" s="20" t="s">
        <v>111</v>
      </c>
      <c r="AL3" s="20" t="s">
        <v>112</v>
      </c>
      <c r="AM3" s="20" t="s">
        <v>113</v>
      </c>
      <c r="AN3" s="20" t="s">
        <v>114</v>
      </c>
      <c r="AO3" s="20" t="s">
        <v>115</v>
      </c>
      <c r="AP3" s="20" t="s">
        <v>116</v>
      </c>
      <c r="AQ3" s="20" t="s">
        <v>117</v>
      </c>
      <c r="AR3" s="19" t="s">
        <v>110</v>
      </c>
      <c r="AS3" s="20" t="s">
        <v>111</v>
      </c>
      <c r="AT3" s="20" t="s">
        <v>112</v>
      </c>
      <c r="AU3" s="20" t="s">
        <v>113</v>
      </c>
      <c r="AV3" s="20" t="s">
        <v>114</v>
      </c>
      <c r="AW3" s="20" t="s">
        <v>115</v>
      </c>
      <c r="AX3" s="20" t="s">
        <v>116</v>
      </c>
      <c r="AY3" s="20" t="s">
        <v>117</v>
      </c>
      <c r="AZ3" s="19" t="s">
        <v>110</v>
      </c>
      <c r="BA3" s="20" t="s">
        <v>111</v>
      </c>
      <c r="BB3" s="20" t="s">
        <v>112</v>
      </c>
      <c r="BC3" s="20" t="s">
        <v>113</v>
      </c>
      <c r="BD3" s="20" t="s">
        <v>114</v>
      </c>
      <c r="BE3" s="20" t="s">
        <v>115</v>
      </c>
      <c r="BF3" s="20" t="s">
        <v>116</v>
      </c>
      <c r="BG3" s="20" t="s">
        <v>117</v>
      </c>
      <c r="BH3" s="19" t="s">
        <v>110</v>
      </c>
      <c r="BI3" s="20" t="s">
        <v>111</v>
      </c>
      <c r="BJ3" s="20" t="s">
        <v>112</v>
      </c>
      <c r="BK3" s="20" t="s">
        <v>113</v>
      </c>
      <c r="BL3" s="20" t="s">
        <v>114</v>
      </c>
      <c r="BM3" s="20" t="s">
        <v>115</v>
      </c>
      <c r="BN3" s="20" t="s">
        <v>116</v>
      </c>
      <c r="BO3" s="24" t="s">
        <v>117</v>
      </c>
      <c r="BP3" s="22" t="s">
        <v>134</v>
      </c>
      <c r="BQ3" s="4" t="s">
        <v>135</v>
      </c>
      <c r="BR3" s="4" t="s">
        <v>136</v>
      </c>
      <c r="BS3" s="4" t="s">
        <v>137</v>
      </c>
      <c r="BT3" s="4" t="s">
        <v>138</v>
      </c>
      <c r="BU3" s="4" t="s">
        <v>139</v>
      </c>
      <c r="BW3" s="19" t="s">
        <v>110</v>
      </c>
      <c r="BX3" s="20" t="s">
        <v>110</v>
      </c>
      <c r="BY3" s="20" t="s">
        <v>112</v>
      </c>
      <c r="BZ3" s="20" t="s">
        <v>112</v>
      </c>
      <c r="CA3" s="20" t="s">
        <v>114</v>
      </c>
      <c r="CB3" s="20" t="s">
        <v>114</v>
      </c>
      <c r="CC3" s="20" t="s">
        <v>116</v>
      </c>
      <c r="CD3" s="20" t="s">
        <v>116</v>
      </c>
      <c r="CE3" s="19" t="s">
        <v>124</v>
      </c>
      <c r="CF3" s="21" t="s">
        <v>124</v>
      </c>
      <c r="CG3" s="21" t="s">
        <v>126</v>
      </c>
      <c r="CH3" s="21" t="s">
        <v>126</v>
      </c>
      <c r="CI3" s="21" t="s">
        <v>128</v>
      </c>
      <c r="CJ3" s="21" t="s">
        <v>128</v>
      </c>
    </row>
    <row r="4" spans="1:102" ht="11.25">
      <c r="A4" s="1" t="s">
        <v>1</v>
      </c>
      <c r="B4" s="2" t="str">
        <f>HYPERLINK("http://www.dot.ca.gov/hq/transprog/stip2004/ff_sheets/04-2113a.xls","2113A")</f>
        <v>2113A</v>
      </c>
      <c r="C4" s="1" t="s">
        <v>0</v>
      </c>
      <c r="D4" s="1" t="s">
        <v>2</v>
      </c>
      <c r="E4" s="1" t="s">
        <v>3</v>
      </c>
      <c r="F4" s="7">
        <f ca="1">INDIRECT("T4")+INDIRECT("AB4")+INDIRECT("AJ4")+INDIRECT("AR4")+INDIRECT("AZ4")+INDIRECT("BH4")</f>
        <v>0</v>
      </c>
      <c r="G4" s="6">
        <f ca="1">INDIRECT("U4")+INDIRECT("AC4")+INDIRECT("AK4")+INDIRECT("AS4")+INDIRECT("BA4")+INDIRECT("BI4")</f>
        <v>628</v>
      </c>
      <c r="H4" s="6">
        <f ca="1">INDIRECT("V4")+INDIRECT("AD4")+INDIRECT("AL4")+INDIRECT("AT4")+INDIRECT("BB4")+INDIRECT("BJ4")</f>
        <v>0</v>
      </c>
      <c r="I4" s="6">
        <f ca="1">INDIRECT("W4")+INDIRECT("AE4")+INDIRECT("AM4")+INDIRECT("AU4")+INDIRECT("BC4")+INDIRECT("BK4")</f>
        <v>0</v>
      </c>
      <c r="J4" s="6">
        <f ca="1">INDIRECT("X4")+INDIRECT("AF4")+INDIRECT("AN4")+INDIRECT("AV4")+INDIRECT("BD4")+INDIRECT("BL4")</f>
        <v>0</v>
      </c>
      <c r="K4" s="6">
        <f ca="1">INDIRECT("Y4")+INDIRECT("AG4")+INDIRECT("AO4")+INDIRECT("AW4")+INDIRECT("BE4")+INDIRECT("BM4")</f>
        <v>0</v>
      </c>
      <c r="L4" s="6">
        <f ca="1">INDIRECT("Z4")+INDIRECT("AH4")+INDIRECT("AP4")+INDIRECT("AX4")+INDIRECT("BF4")+INDIRECT("BN4")</f>
        <v>0</v>
      </c>
      <c r="M4" s="6">
        <f ca="1">INDIRECT("AA4")+INDIRECT("AI4")+INDIRECT("AQ4")+INDIRECT("AY4")+INDIRECT("BG4")+INDIRECT("BO4")</f>
        <v>0</v>
      </c>
      <c r="N4" s="7">
        <f ca="1">INDIRECT("T4")+INDIRECT("U4")+INDIRECT("V4")+INDIRECT("W4")+INDIRECT("X4")+INDIRECT("Y4")+INDIRECT("Z4")+INDIRECT("AA4")</f>
        <v>0</v>
      </c>
      <c r="O4" s="6">
        <f ca="1">INDIRECT("AB4")+INDIRECT("AC4")+INDIRECT("AD4")+INDIRECT("AE4")+INDIRECT("AF4")+INDIRECT("AG4")+INDIRECT("AH4")+INDIRECT("AI4")</f>
        <v>628</v>
      </c>
      <c r="P4" s="6">
        <f ca="1">INDIRECT("AJ4")+INDIRECT("AK4")+INDIRECT("AL4")+INDIRECT("AM4")+INDIRECT("AN4")+INDIRECT("AO4")+INDIRECT("AP4")+INDIRECT("AQ4")</f>
        <v>0</v>
      </c>
      <c r="Q4" s="6">
        <f ca="1">INDIRECT("AR4")+INDIRECT("AS4")+INDIRECT("AT4")+INDIRECT("AU4")+INDIRECT("AV4")+INDIRECT("AW4")+INDIRECT("AX4")+INDIRECT("AY4")</f>
        <v>0</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c r="Z4" s="29"/>
      <c r="AA4" s="29"/>
      <c r="AB4" s="28"/>
      <c r="AC4" s="29">
        <v>628</v>
      </c>
      <c r="AD4" s="29"/>
      <c r="AE4" s="29"/>
      <c r="AF4" s="29"/>
      <c r="AG4" s="29"/>
      <c r="AH4" s="29"/>
      <c r="AI4" s="29"/>
      <c r="AJ4" s="28"/>
      <c r="AK4" s="29"/>
      <c r="AL4" s="29"/>
      <c r="AM4" s="29"/>
      <c r="AN4" s="29"/>
      <c r="AO4" s="29"/>
      <c r="AP4" s="29"/>
      <c r="AQ4" s="29"/>
      <c r="AR4" s="28"/>
      <c r="AS4" s="29"/>
      <c r="AT4" s="29"/>
      <c r="AU4" s="29"/>
      <c r="AV4" s="29"/>
      <c r="AW4" s="29"/>
      <c r="AX4" s="29"/>
      <c r="AY4" s="29"/>
      <c r="AZ4" s="28"/>
      <c r="BA4" s="29"/>
      <c r="BB4" s="29"/>
      <c r="BC4" s="29"/>
      <c r="BD4" s="29"/>
      <c r="BE4" s="29"/>
      <c r="BF4" s="29"/>
      <c r="BG4" s="29"/>
      <c r="BH4" s="28"/>
      <c r="BI4" s="29"/>
      <c r="BJ4" s="29"/>
      <c r="BK4" s="29"/>
      <c r="BL4" s="29"/>
      <c r="BM4" s="29"/>
      <c r="BN4" s="29"/>
      <c r="BO4" s="29"/>
      <c r="BP4" s="9">
        <v>10600000446</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1256</v>
      </c>
      <c r="BZ4" s="1">
        <v>1256</v>
      </c>
      <c r="CA4" s="1">
        <f ca="1">INDIRECT("V4")+2*INDIRECT("AD4")+3*INDIRECT("AL4")+4*INDIRECT("AT4")+5*INDIRECT("BB4")+6*INDIRECT("BJ4")</f>
        <v>0</v>
      </c>
      <c r="CB4" s="1">
        <v>0</v>
      </c>
      <c r="CC4" s="1">
        <f ca="1">INDIRECT("W4")+2*INDIRECT("AE4")+3*INDIRECT("AM4")+4*INDIRECT("AU4")+5*INDIRECT("BC4")+6*INDIRECT("BK4")</f>
        <v>0</v>
      </c>
      <c r="CD4" s="1">
        <v>0</v>
      </c>
      <c r="CE4" s="1">
        <f ca="1">INDIRECT("X4")+2*INDIRECT("AF4")+3*INDIRECT("AN4")+4*INDIRECT("AV4")+5*INDIRECT("BD4")+6*INDIRECT("BL4")</f>
        <v>0</v>
      </c>
      <c r="CF4" s="1">
        <v>0</v>
      </c>
      <c r="CG4" s="1">
        <f ca="1">INDIRECT("Y4")+2*INDIRECT("AG4")+3*INDIRECT("AO4")+4*INDIRECT("AW4")+5*INDIRECT("BE4")+6*INDIRECT("BM4")</f>
        <v>0</v>
      </c>
      <c r="CH4" s="1">
        <v>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0</v>
      </c>
      <c r="CN4" s="1">
        <v>0</v>
      </c>
      <c r="CO4" s="1">
        <f ca="1">INDIRECT("AB4")+2*INDIRECT("AC4")+3*INDIRECT("AD4")+4*INDIRECT("AE4")+5*INDIRECT("AF4")+6*INDIRECT("AG4")+7*INDIRECT("AH4")+8*INDIRECT("AI4")</f>
        <v>1256</v>
      </c>
      <c r="CP4" s="1">
        <v>1256</v>
      </c>
      <c r="CQ4" s="1">
        <f ca="1">INDIRECT("AJ4")+2*INDIRECT("AK4")+3*INDIRECT("AL4")+4*INDIRECT("AM4")+5*INDIRECT("AN4")+6*INDIRECT("AO4")+7*INDIRECT("AP4")+8*INDIRECT("AQ4")</f>
        <v>0</v>
      </c>
      <c r="CR4" s="1">
        <v>0</v>
      </c>
      <c r="CS4" s="1">
        <f ca="1">INDIRECT("AR4")+2*INDIRECT("AS4")+3*INDIRECT("AT4")+4*INDIRECT("AU4")+5*INDIRECT("AV4")+6*INDIRECT("AW4")+7*INDIRECT("AX4")+8*INDIRECT("AY4")</f>
        <v>0</v>
      </c>
      <c r="CT4" s="1">
        <v>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102" ht="11.25">
      <c r="A5" s="1" t="s">
        <v>0</v>
      </c>
      <c r="B5" s="1" t="s">
        <v>4</v>
      </c>
      <c r="C5" s="1" t="s">
        <v>0</v>
      </c>
      <c r="D5" s="1" t="s">
        <v>5</v>
      </c>
      <c r="E5" s="1" t="s">
        <v>3</v>
      </c>
      <c r="F5" s="7">
        <f ca="1">INDIRECT("T5")+INDIRECT("AB5")+INDIRECT("AJ5")+INDIRECT("AR5")+INDIRECT("AZ5")+INDIRECT("BH5")</f>
        <v>0</v>
      </c>
      <c r="G5" s="6">
        <f ca="1">INDIRECT("U5")+INDIRECT("AC5")+INDIRECT("AK5")+INDIRECT("AS5")+INDIRECT("BA5")+INDIRECT("BI5")</f>
        <v>0</v>
      </c>
      <c r="H5" s="6">
        <f ca="1">INDIRECT("V5")+INDIRECT("AD5")+INDIRECT("AL5")+INDIRECT("AT5")+INDIRECT("BB5")+INDIRECT("BJ5")</f>
        <v>0</v>
      </c>
      <c r="I5" s="6">
        <f ca="1">INDIRECT("W5")+INDIRECT("AE5")+INDIRECT("AM5")+INDIRECT("AU5")+INDIRECT("BC5")+INDIRECT("BK5")</f>
        <v>0</v>
      </c>
      <c r="J5" s="6">
        <f ca="1">INDIRECT("X5")+INDIRECT("AF5")+INDIRECT("AN5")+INDIRECT("AV5")+INDIRECT("BD5")+INDIRECT("BL5")</f>
        <v>0</v>
      </c>
      <c r="K5" s="6">
        <f ca="1">INDIRECT("Y5")+INDIRECT("AG5")+INDIRECT("AO5")+INDIRECT("AW5")+INDIRECT("BE5")+INDIRECT("BM5")</f>
        <v>0</v>
      </c>
      <c r="L5" s="6">
        <f ca="1">INDIRECT("Z5")+INDIRECT("AH5")+INDIRECT("AP5")+INDIRECT("AX5")+INDIRECT("BF5")+INDIRECT("BN5")</f>
        <v>0</v>
      </c>
      <c r="M5" s="6">
        <f ca="1">INDIRECT("AA5")+INDIRECT("AI5")+INDIRECT("AQ5")+INDIRECT("AY5")+INDIRECT("BG5")+INDIRECT("BO5")</f>
        <v>0</v>
      </c>
      <c r="N5" s="7">
        <f ca="1">INDIRECT("T5")+INDIRECT("U5")+INDIRECT("V5")+INDIRECT("W5")+INDIRECT("X5")+INDIRECT("Y5")+INDIRECT("Z5")+INDIRECT("AA5")</f>
        <v>0</v>
      </c>
      <c r="O5" s="6">
        <f ca="1">INDIRECT("AB5")+INDIRECT("AC5")+INDIRECT("AD5")+INDIRECT("AE5")+INDIRECT("AF5")+INDIRECT("AG5")+INDIRECT("AH5")+INDIRECT("AI5")</f>
        <v>0</v>
      </c>
      <c r="P5" s="6">
        <f ca="1">INDIRECT("AJ5")+INDIRECT("AK5")+INDIRECT("AL5")+INDIRECT("AM5")+INDIRECT("AN5")+INDIRECT("AO5")+INDIRECT("AP5")+INDIRECT("AQ5")</f>
        <v>0</v>
      </c>
      <c r="Q5" s="6">
        <f ca="1">INDIRECT("AR5")+INDIRECT("AS5")+INDIRECT("AT5")+INDIRECT("AU5")+INDIRECT("AV5")+INDIRECT("AW5")+INDIRECT("AX5")+INDIRECT("AY5")</f>
        <v>0</v>
      </c>
      <c r="R5" s="6">
        <f ca="1">INDIRECT("AZ5")+INDIRECT("BA5")+INDIRECT("BB5")+INDIRECT("BC5")+INDIRECT("BD5")+INDIRECT("BE5")+INDIRECT("BF5")+INDIRECT("BG5")</f>
        <v>0</v>
      </c>
      <c r="S5" s="6">
        <f ca="1">INDIRECT("BH5")+INDIRECT("BI5")+INDIRECT("BJ5")+INDIRECT("BK5")+INDIRECT("BL5")+INDIRECT("BM5")+INDIRECT("BN5")+INDIRECT("BO5")</f>
        <v>0</v>
      </c>
      <c r="T5" s="28"/>
      <c r="U5" s="29"/>
      <c r="V5" s="29"/>
      <c r="W5" s="29"/>
      <c r="X5" s="29"/>
      <c r="Y5" s="29"/>
      <c r="Z5" s="29"/>
      <c r="AA5" s="29"/>
      <c r="AB5" s="28"/>
      <c r="AC5" s="29"/>
      <c r="AD5" s="29"/>
      <c r="AE5" s="29"/>
      <c r="AF5" s="29"/>
      <c r="AG5" s="29"/>
      <c r="AH5" s="29"/>
      <c r="AI5" s="29"/>
      <c r="AJ5" s="28"/>
      <c r="AK5" s="29"/>
      <c r="AL5" s="29"/>
      <c r="AM5" s="29"/>
      <c r="AN5" s="29"/>
      <c r="AO5" s="29"/>
      <c r="AP5" s="29"/>
      <c r="AQ5" s="29"/>
      <c r="AR5" s="28"/>
      <c r="AS5" s="29"/>
      <c r="AT5" s="29"/>
      <c r="AU5" s="29"/>
      <c r="AV5" s="29"/>
      <c r="AW5" s="29"/>
      <c r="AX5" s="29"/>
      <c r="AY5" s="29"/>
      <c r="AZ5" s="28"/>
      <c r="BA5" s="29"/>
      <c r="BB5" s="29"/>
      <c r="BC5" s="29"/>
      <c r="BD5" s="29"/>
      <c r="BE5" s="29"/>
      <c r="BF5" s="29"/>
      <c r="BG5" s="29"/>
      <c r="BH5" s="28"/>
      <c r="BI5" s="29"/>
      <c r="BJ5" s="29"/>
      <c r="BK5" s="29"/>
      <c r="BL5" s="29"/>
      <c r="BM5" s="29"/>
      <c r="BN5" s="29"/>
      <c r="BO5" s="29"/>
      <c r="BP5" s="9">
        <v>0</v>
      </c>
      <c r="BQ5" s="1" t="s">
        <v>3</v>
      </c>
      <c r="BR5" s="1" t="s">
        <v>0</v>
      </c>
      <c r="BS5" s="1" t="s">
        <v>0</v>
      </c>
      <c r="BT5" s="1" t="s">
        <v>0</v>
      </c>
      <c r="BU5" s="1" t="s">
        <v>0</v>
      </c>
      <c r="BW5" s="1">
        <f ca="1">INDIRECT("T5")+2*INDIRECT("AB5")+3*INDIRECT("AJ5")+4*INDIRECT("AR5")+5*INDIRECT("AZ5")+6*INDIRECT("BH5")</f>
        <v>0</v>
      </c>
      <c r="BX5" s="1">
        <v>0</v>
      </c>
      <c r="BY5" s="1">
        <f ca="1">INDIRECT("U5")+2*INDIRECT("AC5")+3*INDIRECT("AK5")+4*INDIRECT("AS5")+5*INDIRECT("BA5")+6*INDIRECT("BI5")</f>
        <v>0</v>
      </c>
      <c r="BZ5" s="1">
        <v>0</v>
      </c>
      <c r="CA5" s="1">
        <f ca="1">INDIRECT("V5")+2*INDIRECT("AD5")+3*INDIRECT("AL5")+4*INDIRECT("AT5")+5*INDIRECT("BB5")+6*INDIRECT("BJ5")</f>
        <v>0</v>
      </c>
      <c r="CB5" s="1">
        <v>0</v>
      </c>
      <c r="CC5" s="1">
        <f ca="1">INDIRECT("W5")+2*INDIRECT("AE5")+3*INDIRECT("AM5")+4*INDIRECT("AU5")+5*INDIRECT("BC5")+6*INDIRECT("BK5")</f>
        <v>0</v>
      </c>
      <c r="CD5" s="1">
        <v>0</v>
      </c>
      <c r="CE5" s="1">
        <f ca="1">INDIRECT("X5")+2*INDIRECT("AF5")+3*INDIRECT("AN5")+4*INDIRECT("AV5")+5*INDIRECT("BD5")+6*INDIRECT("BL5")</f>
        <v>0</v>
      </c>
      <c r="CF5" s="1">
        <v>0</v>
      </c>
      <c r="CG5" s="1">
        <f ca="1">INDIRECT("Y5")+2*INDIRECT("AG5")+3*INDIRECT("AO5")+4*INDIRECT("AW5")+5*INDIRECT("BE5")+6*INDIRECT("BM5")</f>
        <v>0</v>
      </c>
      <c r="CH5" s="1">
        <v>0</v>
      </c>
      <c r="CI5" s="1">
        <f ca="1">INDIRECT("Z5")+2*INDIRECT("AH5")+3*INDIRECT("AP5")+4*INDIRECT("AX5")+5*INDIRECT("BF5")+6*INDIRECT("BN5")</f>
        <v>0</v>
      </c>
      <c r="CJ5" s="1">
        <v>0</v>
      </c>
      <c r="CK5" s="1">
        <f ca="1">INDIRECT("AA5")+2*INDIRECT("AI5")+3*INDIRECT("AQ5")+4*INDIRECT("AY5")+5*INDIRECT("BG5")+6*INDIRECT("BO5")</f>
        <v>0</v>
      </c>
      <c r="CL5" s="1">
        <v>0</v>
      </c>
      <c r="CM5" s="1">
        <f ca="1">INDIRECT("T5")+2*INDIRECT("U5")+3*INDIRECT("V5")+4*INDIRECT("W5")+5*INDIRECT("X5")+6*INDIRECT("Y5")+7*INDIRECT("Z5")+8*INDIRECT("AA5")</f>
        <v>0</v>
      </c>
      <c r="CN5" s="1">
        <v>0</v>
      </c>
      <c r="CO5" s="1">
        <f ca="1">INDIRECT("AB5")+2*INDIRECT("AC5")+3*INDIRECT("AD5")+4*INDIRECT("AE5")+5*INDIRECT("AF5")+6*INDIRECT("AG5")+7*INDIRECT("AH5")+8*INDIRECT("AI5")</f>
        <v>0</v>
      </c>
      <c r="CP5" s="1">
        <v>0</v>
      </c>
      <c r="CQ5" s="1">
        <f ca="1">INDIRECT("AJ5")+2*INDIRECT("AK5")+3*INDIRECT("AL5")+4*INDIRECT("AM5")+5*INDIRECT("AN5")+6*INDIRECT("AO5")+7*INDIRECT("AP5")+8*INDIRECT("AQ5")</f>
        <v>0</v>
      </c>
      <c r="CR5" s="1">
        <v>0</v>
      </c>
      <c r="CS5" s="1">
        <f ca="1">INDIRECT("AR5")+2*INDIRECT("AS5")+3*INDIRECT("AT5")+4*INDIRECT("AU5")+5*INDIRECT("AV5")+6*INDIRECT("AW5")+7*INDIRECT("AX5")+8*INDIRECT("AY5")</f>
        <v>0</v>
      </c>
      <c r="CT5" s="1">
        <v>0</v>
      </c>
      <c r="CU5" s="1">
        <f ca="1">INDIRECT("AZ5")+2*INDIRECT("BA5")+3*INDIRECT("BB5")+4*INDIRECT("BC5")+5*INDIRECT("BD5")+6*INDIRECT("BE5")+7*INDIRECT("BF5")+8*INDIRECT("BG5")</f>
        <v>0</v>
      </c>
      <c r="CV5" s="1">
        <v>0</v>
      </c>
      <c r="CW5" s="1">
        <f ca="1">INDIRECT("BH5")+2*INDIRECT("BI5")+3*INDIRECT("BJ5")+4*INDIRECT("BK5")+5*INDIRECT("BL5")+6*INDIRECT("BM5")+7*INDIRECT("BN5")+8*INDIRECT("BO5")</f>
        <v>0</v>
      </c>
      <c r="CX5" s="1">
        <v>0</v>
      </c>
    </row>
    <row r="6" spans="1:102" ht="11.25">
      <c r="A6" s="25"/>
      <c r="B6" s="25"/>
      <c r="C6" s="27" t="s">
        <v>133</v>
      </c>
      <c r="D6" s="26" t="s">
        <v>0</v>
      </c>
      <c r="E6" s="1" t="s">
        <v>6</v>
      </c>
      <c r="F6" s="7">
        <f ca="1">INDIRECT("T6")+INDIRECT("AB6")+INDIRECT("AJ6")+INDIRECT("AR6")+INDIRECT("AZ6")+INDIRECT("BH6")</f>
        <v>3091</v>
      </c>
      <c r="G6" s="6">
        <f ca="1">INDIRECT("U6")+INDIRECT("AC6")+INDIRECT("AK6")+INDIRECT("AS6")+INDIRECT("BA6")+INDIRECT("BI6")</f>
        <v>0</v>
      </c>
      <c r="H6" s="6">
        <f ca="1">INDIRECT("V6")+INDIRECT("AD6")+INDIRECT("AL6")+INDIRECT("AT6")+INDIRECT("BB6")+INDIRECT("BJ6")</f>
        <v>0</v>
      </c>
      <c r="I6" s="6">
        <f ca="1">INDIRECT("W6")+INDIRECT("AE6")+INDIRECT("AM6")+INDIRECT("AU6")+INDIRECT("BC6")+INDIRECT("BK6")</f>
        <v>0</v>
      </c>
      <c r="J6" s="6">
        <f ca="1">INDIRECT("X6")+INDIRECT("AF6")+INDIRECT("AN6")+INDIRECT("AV6")+INDIRECT("BD6")+INDIRECT("BL6")</f>
        <v>0</v>
      </c>
      <c r="K6" s="6">
        <f ca="1">INDIRECT("Y6")+INDIRECT("AG6")+INDIRECT("AO6")+INDIRECT("AW6")+INDIRECT("BE6")+INDIRECT("BM6")</f>
        <v>0</v>
      </c>
      <c r="L6" s="6">
        <f ca="1">INDIRECT("Z6")+INDIRECT("AH6")+INDIRECT("AP6")+INDIRECT("AX6")+INDIRECT("BF6")+INDIRECT("BN6")</f>
        <v>0</v>
      </c>
      <c r="M6" s="6">
        <f ca="1">INDIRECT("AA6")+INDIRECT("AI6")+INDIRECT("AQ6")+INDIRECT("AY6")+INDIRECT("BG6")+INDIRECT("BO6")</f>
        <v>0</v>
      </c>
      <c r="N6" s="7">
        <f ca="1">INDIRECT("T6")+INDIRECT("U6")+INDIRECT("V6")+INDIRECT("W6")+INDIRECT("X6")+INDIRECT("Y6")+INDIRECT("Z6")+INDIRECT("AA6")</f>
        <v>0</v>
      </c>
      <c r="O6" s="6">
        <f ca="1">INDIRECT("AB6")+INDIRECT("AC6")+INDIRECT("AD6")+INDIRECT("AE6")+INDIRECT("AF6")+INDIRECT("AG6")+INDIRECT("AH6")+INDIRECT("AI6")</f>
        <v>3091</v>
      </c>
      <c r="P6" s="6">
        <f ca="1">INDIRECT("AJ6")+INDIRECT("AK6")+INDIRECT("AL6")+INDIRECT("AM6")+INDIRECT("AN6")+INDIRECT("AO6")+INDIRECT("AP6")+INDIRECT("AQ6")</f>
        <v>0</v>
      </c>
      <c r="Q6" s="6">
        <f ca="1">INDIRECT("AR6")+INDIRECT("AS6")+INDIRECT("AT6")+INDIRECT("AU6")+INDIRECT("AV6")+INDIRECT("AW6")+INDIRECT("AX6")+INDIRECT("AY6")</f>
        <v>0</v>
      </c>
      <c r="R6" s="6">
        <f ca="1">INDIRECT("AZ6")+INDIRECT("BA6")+INDIRECT("BB6")+INDIRECT("BC6")+INDIRECT("BD6")+INDIRECT("BE6")+INDIRECT("BF6")+INDIRECT("BG6")</f>
        <v>0</v>
      </c>
      <c r="S6" s="6">
        <f ca="1">INDIRECT("BH6")+INDIRECT("BI6")+INDIRECT("BJ6")+INDIRECT("BK6")+INDIRECT("BL6")+INDIRECT("BM6")+INDIRECT("BN6")+INDIRECT("BO6")</f>
        <v>0</v>
      </c>
      <c r="T6" s="28"/>
      <c r="U6" s="29"/>
      <c r="V6" s="29"/>
      <c r="W6" s="29"/>
      <c r="X6" s="29"/>
      <c r="Y6" s="29"/>
      <c r="Z6" s="29"/>
      <c r="AA6" s="29"/>
      <c r="AB6" s="28">
        <v>3091</v>
      </c>
      <c r="AC6" s="29"/>
      <c r="AD6" s="29"/>
      <c r="AE6" s="29"/>
      <c r="AF6" s="29"/>
      <c r="AG6" s="29"/>
      <c r="AH6" s="29"/>
      <c r="AI6" s="29"/>
      <c r="AJ6" s="28"/>
      <c r="AK6" s="29"/>
      <c r="AL6" s="29"/>
      <c r="AM6" s="29"/>
      <c r="AN6" s="29"/>
      <c r="AO6" s="29"/>
      <c r="AP6" s="29"/>
      <c r="AQ6" s="29"/>
      <c r="AR6" s="28"/>
      <c r="AS6" s="29"/>
      <c r="AT6" s="29"/>
      <c r="AU6" s="29"/>
      <c r="AV6" s="29"/>
      <c r="AW6" s="29"/>
      <c r="AX6" s="29"/>
      <c r="AY6" s="29"/>
      <c r="AZ6" s="28"/>
      <c r="BA6" s="29"/>
      <c r="BB6" s="29"/>
      <c r="BC6" s="29"/>
      <c r="BD6" s="29"/>
      <c r="BE6" s="29"/>
      <c r="BF6" s="29"/>
      <c r="BG6" s="29"/>
      <c r="BH6" s="28"/>
      <c r="BI6" s="29"/>
      <c r="BJ6" s="29"/>
      <c r="BK6" s="29"/>
      <c r="BL6" s="29"/>
      <c r="BM6" s="29"/>
      <c r="BN6" s="29"/>
      <c r="BO6" s="29"/>
      <c r="BP6" s="9">
        <v>0</v>
      </c>
      <c r="BQ6" s="1" t="s">
        <v>0</v>
      </c>
      <c r="BR6" s="1" t="s">
        <v>0</v>
      </c>
      <c r="BS6" s="1" t="s">
        <v>0</v>
      </c>
      <c r="BT6" s="1" t="s">
        <v>0</v>
      </c>
      <c r="BU6" s="1" t="s">
        <v>0</v>
      </c>
      <c r="BW6" s="1">
        <f ca="1">INDIRECT("T6")+2*INDIRECT("AB6")+3*INDIRECT("AJ6")+4*INDIRECT("AR6")+5*INDIRECT("AZ6")+6*INDIRECT("BH6")</f>
        <v>6182</v>
      </c>
      <c r="BX6" s="1">
        <v>6182</v>
      </c>
      <c r="BY6" s="1">
        <f ca="1">INDIRECT("U6")+2*INDIRECT("AC6")+3*INDIRECT("AK6")+4*INDIRECT("AS6")+5*INDIRECT("BA6")+6*INDIRECT("BI6")</f>
        <v>0</v>
      </c>
      <c r="BZ6" s="1">
        <v>0</v>
      </c>
      <c r="CA6" s="1">
        <f ca="1">INDIRECT("V6")+2*INDIRECT("AD6")+3*INDIRECT("AL6")+4*INDIRECT("AT6")+5*INDIRECT("BB6")+6*INDIRECT("BJ6")</f>
        <v>0</v>
      </c>
      <c r="CB6" s="1">
        <v>0</v>
      </c>
      <c r="CC6" s="1">
        <f ca="1">INDIRECT("W6")+2*INDIRECT("AE6")+3*INDIRECT("AM6")+4*INDIRECT("AU6")+5*INDIRECT("BC6")+6*INDIRECT("BK6")</f>
        <v>0</v>
      </c>
      <c r="CD6" s="1">
        <v>0</v>
      </c>
      <c r="CE6" s="1">
        <f ca="1">INDIRECT("X6")+2*INDIRECT("AF6")+3*INDIRECT("AN6")+4*INDIRECT("AV6")+5*INDIRECT("BD6")+6*INDIRECT("BL6")</f>
        <v>0</v>
      </c>
      <c r="CF6" s="1">
        <v>0</v>
      </c>
      <c r="CG6" s="1">
        <f ca="1">INDIRECT("Y6")+2*INDIRECT("AG6")+3*INDIRECT("AO6")+4*INDIRECT("AW6")+5*INDIRECT("BE6")+6*INDIRECT("BM6")</f>
        <v>0</v>
      </c>
      <c r="CH6" s="1">
        <v>0</v>
      </c>
      <c r="CI6" s="1">
        <f ca="1">INDIRECT("Z6")+2*INDIRECT("AH6")+3*INDIRECT("AP6")+4*INDIRECT("AX6")+5*INDIRECT("BF6")+6*INDIRECT("BN6")</f>
        <v>0</v>
      </c>
      <c r="CJ6" s="1">
        <v>0</v>
      </c>
      <c r="CK6" s="1">
        <f ca="1">INDIRECT("AA6")+2*INDIRECT("AI6")+3*INDIRECT("AQ6")+4*INDIRECT("AY6")+5*INDIRECT("BG6")+6*INDIRECT("BO6")</f>
        <v>0</v>
      </c>
      <c r="CL6" s="1">
        <v>0</v>
      </c>
      <c r="CM6" s="1">
        <f ca="1">INDIRECT("T6")+2*INDIRECT("U6")+3*INDIRECT("V6")+4*INDIRECT("W6")+5*INDIRECT("X6")+6*INDIRECT("Y6")+7*INDIRECT("Z6")+8*INDIRECT("AA6")</f>
        <v>0</v>
      </c>
      <c r="CN6" s="1">
        <v>0</v>
      </c>
      <c r="CO6" s="1">
        <f ca="1">INDIRECT("AB6")+2*INDIRECT("AC6")+3*INDIRECT("AD6")+4*INDIRECT("AE6")+5*INDIRECT("AF6")+6*INDIRECT("AG6")+7*INDIRECT("AH6")+8*INDIRECT("AI6")</f>
        <v>3091</v>
      </c>
      <c r="CP6" s="1">
        <v>3091</v>
      </c>
      <c r="CQ6" s="1">
        <f ca="1">INDIRECT("AJ6")+2*INDIRECT("AK6")+3*INDIRECT("AL6")+4*INDIRECT("AM6")+5*INDIRECT("AN6")+6*INDIRECT("AO6")+7*INDIRECT("AP6")+8*INDIRECT("AQ6")</f>
        <v>0</v>
      </c>
      <c r="CR6" s="1">
        <v>0</v>
      </c>
      <c r="CS6" s="1">
        <f ca="1">INDIRECT("AR6")+2*INDIRECT("AS6")+3*INDIRECT("AT6")+4*INDIRECT("AU6")+5*INDIRECT("AV6")+6*INDIRECT("AW6")+7*INDIRECT("AX6")+8*INDIRECT("AY6")</f>
        <v>0</v>
      </c>
      <c r="CT6" s="1">
        <v>0</v>
      </c>
      <c r="CU6" s="1">
        <f ca="1">INDIRECT("AZ6")+2*INDIRECT("BA6")+3*INDIRECT("BB6")+4*INDIRECT("BC6")+5*INDIRECT("BD6")+6*INDIRECT("BE6")+7*INDIRECT("BF6")+8*INDIRECT("BG6")</f>
        <v>0</v>
      </c>
      <c r="CV6" s="1">
        <v>0</v>
      </c>
      <c r="CW6" s="1">
        <f ca="1">INDIRECT("BH6")+2*INDIRECT("BI6")+3*INDIRECT("BJ6")+4*INDIRECT("BK6")+5*INDIRECT("BL6")+6*INDIRECT("BM6")+7*INDIRECT("BN6")+8*INDIRECT("BO6")</f>
        <v>0</v>
      </c>
      <c r="CX6" s="1">
        <v>0</v>
      </c>
    </row>
    <row r="7" spans="1:73" ht="11.25">
      <c r="A7" s="1" t="s">
        <v>0</v>
      </c>
      <c r="B7" s="1" t="s">
        <v>0</v>
      </c>
      <c r="C7" s="1" t="s">
        <v>0</v>
      </c>
      <c r="D7" s="1" t="s">
        <v>0</v>
      </c>
      <c r="E7" s="1" t="s">
        <v>7</v>
      </c>
      <c r="F7" s="7">
        <f>SUM(F4:F6)</f>
        <v>3091</v>
      </c>
      <c r="G7" s="6">
        <f>SUM(G4:G6)</f>
        <v>628</v>
      </c>
      <c r="H7" s="6">
        <f>SUM(H4:H6)</f>
        <v>0</v>
      </c>
      <c r="I7" s="6">
        <f>SUM(I4:I6)</f>
        <v>0</v>
      </c>
      <c r="J7" s="6">
        <f>SUM(J4:J6)</f>
        <v>0</v>
      </c>
      <c r="K7" s="6">
        <f>SUM(K4:K6)</f>
        <v>0</v>
      </c>
      <c r="L7" s="6">
        <f>SUM(L4:L6)</f>
        <v>0</v>
      </c>
      <c r="M7" s="6">
        <f>SUM(M4:M6)</f>
        <v>0</v>
      </c>
      <c r="N7" s="7">
        <f>SUM(N4:N6)</f>
        <v>0</v>
      </c>
      <c r="O7" s="6">
        <f>SUM(O4:O6)</f>
        <v>3719</v>
      </c>
      <c r="P7" s="6">
        <f>SUM(P4:P6)</f>
        <v>0</v>
      </c>
      <c r="Q7" s="6">
        <f>SUM(Q4:Q6)</f>
        <v>0</v>
      </c>
      <c r="R7" s="6">
        <f>SUM(R4:R6)</f>
        <v>0</v>
      </c>
      <c r="S7" s="6">
        <f>SUM(S4:S6)</f>
        <v>0</v>
      </c>
      <c r="T7" s="8"/>
      <c r="U7" s="5"/>
      <c r="V7" s="5"/>
      <c r="W7" s="5"/>
      <c r="X7" s="5"/>
      <c r="Y7" s="5"/>
      <c r="Z7" s="5"/>
      <c r="AA7" s="5"/>
      <c r="AB7" s="8"/>
      <c r="AC7" s="5"/>
      <c r="AD7" s="5"/>
      <c r="AE7" s="5"/>
      <c r="AF7" s="5"/>
      <c r="AG7" s="5"/>
      <c r="AH7" s="5"/>
      <c r="AI7" s="5"/>
      <c r="AJ7" s="8"/>
      <c r="AK7" s="5"/>
      <c r="AL7" s="5"/>
      <c r="AM7" s="5"/>
      <c r="AN7" s="5"/>
      <c r="AO7" s="5"/>
      <c r="AP7" s="5"/>
      <c r="AQ7" s="5"/>
      <c r="AR7" s="8"/>
      <c r="AS7" s="5"/>
      <c r="AT7" s="5"/>
      <c r="AU7" s="5"/>
      <c r="AV7" s="5"/>
      <c r="AW7" s="5"/>
      <c r="AX7" s="5"/>
      <c r="AY7" s="5"/>
      <c r="AZ7" s="8"/>
      <c r="BA7" s="5"/>
      <c r="BB7" s="5"/>
      <c r="BC7" s="5"/>
      <c r="BD7" s="5"/>
      <c r="BE7" s="5"/>
      <c r="BF7" s="5"/>
      <c r="BG7" s="5"/>
      <c r="BH7" s="8"/>
      <c r="BI7" s="5"/>
      <c r="BJ7" s="5"/>
      <c r="BK7" s="5"/>
      <c r="BL7" s="5"/>
      <c r="BM7" s="5"/>
      <c r="BN7" s="5"/>
      <c r="BO7" s="5"/>
      <c r="BP7" s="9">
        <v>0</v>
      </c>
      <c r="BQ7" s="1" t="s">
        <v>0</v>
      </c>
      <c r="BR7" s="1" t="s">
        <v>0</v>
      </c>
      <c r="BS7" s="1" t="s">
        <v>0</v>
      </c>
      <c r="BT7" s="1" t="s">
        <v>0</v>
      </c>
      <c r="BU7" s="1" t="s">
        <v>0</v>
      </c>
    </row>
    <row r="8" spans="3:73" ht="11.25">
      <c r="C8" s="1" t="s">
        <v>0</v>
      </c>
      <c r="D8" s="1" t="s">
        <v>0</v>
      </c>
      <c r="E8" s="1" t="s">
        <v>0</v>
      </c>
      <c r="F8" s="7"/>
      <c r="G8" s="6"/>
      <c r="H8" s="6"/>
      <c r="I8" s="6"/>
      <c r="J8" s="6"/>
      <c r="K8" s="6"/>
      <c r="L8" s="6"/>
      <c r="M8" s="6"/>
      <c r="N8" s="7"/>
      <c r="O8" s="6"/>
      <c r="P8" s="6"/>
      <c r="Q8" s="6"/>
      <c r="R8" s="6"/>
      <c r="S8" s="6"/>
      <c r="T8" s="8"/>
      <c r="U8" s="5"/>
      <c r="V8" s="5"/>
      <c r="W8" s="5"/>
      <c r="X8" s="5"/>
      <c r="Y8" s="5"/>
      <c r="Z8" s="5"/>
      <c r="AA8" s="5"/>
      <c r="AB8" s="8"/>
      <c r="AC8" s="5"/>
      <c r="AD8" s="5"/>
      <c r="AE8" s="5"/>
      <c r="AF8" s="5"/>
      <c r="AG8" s="5"/>
      <c r="AH8" s="5"/>
      <c r="AI8" s="5"/>
      <c r="AJ8" s="8"/>
      <c r="AK8" s="5"/>
      <c r="AL8" s="5"/>
      <c r="AM8" s="5"/>
      <c r="AN8" s="5"/>
      <c r="AO8" s="5"/>
      <c r="AP8" s="5"/>
      <c r="AQ8" s="5"/>
      <c r="AR8" s="8"/>
      <c r="AS8" s="5"/>
      <c r="AT8" s="5"/>
      <c r="AU8" s="5"/>
      <c r="AV8" s="5"/>
      <c r="AW8" s="5"/>
      <c r="AX8" s="5"/>
      <c r="AY8" s="5"/>
      <c r="AZ8" s="8"/>
      <c r="BA8" s="5"/>
      <c r="BB8" s="5"/>
      <c r="BC8" s="5"/>
      <c r="BD8" s="5"/>
      <c r="BE8" s="5"/>
      <c r="BF8" s="5"/>
      <c r="BG8" s="5"/>
      <c r="BH8" s="8"/>
      <c r="BI8" s="5"/>
      <c r="BJ8" s="5"/>
      <c r="BK8" s="5"/>
      <c r="BL8" s="5"/>
      <c r="BM8" s="5"/>
      <c r="BN8" s="5"/>
      <c r="BO8" s="5"/>
      <c r="BP8" s="9"/>
      <c r="BT8" s="1" t="s">
        <v>0</v>
      </c>
      <c r="BU8" s="1" t="s">
        <v>0</v>
      </c>
    </row>
    <row r="9" spans="1:102" ht="11.25">
      <c r="A9" s="30" t="s">
        <v>1</v>
      </c>
      <c r="B9" s="31" t="str">
        <f>HYPERLINK("http://www.dot.ca.gov/hq/transprog/stip2004/ff_sheets/04-2009a.xls","2009A")</f>
        <v>2009A</v>
      </c>
      <c r="C9" s="30" t="s">
        <v>0</v>
      </c>
      <c r="D9" s="30" t="s">
        <v>2</v>
      </c>
      <c r="E9" s="30" t="s">
        <v>8</v>
      </c>
      <c r="F9" s="32">
        <f ca="1">INDIRECT("T9")+INDIRECT("AB9")+INDIRECT("AJ9")+INDIRECT("AR9")+INDIRECT("AZ9")+INDIRECT("BH9")</f>
        <v>0</v>
      </c>
      <c r="G9" s="33">
        <f ca="1">INDIRECT("U9")+INDIRECT("AC9")+INDIRECT("AK9")+INDIRECT("AS9")+INDIRECT("BA9")+INDIRECT("BI9")</f>
        <v>481</v>
      </c>
      <c r="H9" s="33">
        <f ca="1">INDIRECT("V9")+INDIRECT("AD9")+INDIRECT("AL9")+INDIRECT("AT9")+INDIRECT("BB9")+INDIRECT("BJ9")</f>
        <v>0</v>
      </c>
      <c r="I9" s="33">
        <f ca="1">INDIRECT("W9")+INDIRECT("AE9")+INDIRECT("AM9")+INDIRECT("AU9")+INDIRECT("BC9")+INDIRECT("BK9")</f>
        <v>0</v>
      </c>
      <c r="J9" s="33">
        <f ca="1">INDIRECT("X9")+INDIRECT("AF9")+INDIRECT("AN9")+INDIRECT("AV9")+INDIRECT("BD9")+INDIRECT("BL9")</f>
        <v>0</v>
      </c>
      <c r="K9" s="33">
        <f ca="1">INDIRECT("Y9")+INDIRECT("AG9")+INDIRECT("AO9")+INDIRECT("AW9")+INDIRECT("BE9")+INDIRECT("BM9")</f>
        <v>0</v>
      </c>
      <c r="L9" s="33">
        <f ca="1">INDIRECT("Z9")+INDIRECT("AH9")+INDIRECT("AP9")+INDIRECT("AX9")+INDIRECT("BF9")+INDIRECT("BN9")</f>
        <v>0</v>
      </c>
      <c r="M9" s="33">
        <f ca="1">INDIRECT("AA9")+INDIRECT("AI9")+INDIRECT("AQ9")+INDIRECT("AY9")+INDIRECT("BG9")+INDIRECT("BO9")</f>
        <v>0</v>
      </c>
      <c r="N9" s="32">
        <f ca="1">INDIRECT("T9")+INDIRECT("U9")+INDIRECT("V9")+INDIRECT("W9")+INDIRECT("X9")+INDIRECT("Y9")+INDIRECT("Z9")+INDIRECT("AA9")</f>
        <v>0</v>
      </c>
      <c r="O9" s="33">
        <f ca="1">INDIRECT("AB9")+INDIRECT("AC9")+INDIRECT("AD9")+INDIRECT("AE9")+INDIRECT("AF9")+INDIRECT("AG9")+INDIRECT("AH9")+INDIRECT("AI9")</f>
        <v>481</v>
      </c>
      <c r="P9" s="33">
        <f ca="1">INDIRECT("AJ9")+INDIRECT("AK9")+INDIRECT("AL9")+INDIRECT("AM9")+INDIRECT("AN9")+INDIRECT("AO9")+INDIRECT("AP9")+INDIRECT("AQ9")</f>
        <v>0</v>
      </c>
      <c r="Q9" s="33">
        <f ca="1">INDIRECT("AR9")+INDIRECT("AS9")+INDIRECT("AT9")+INDIRECT("AU9")+INDIRECT("AV9")+INDIRECT("AW9")+INDIRECT("AX9")+INDIRECT("AY9")</f>
        <v>0</v>
      </c>
      <c r="R9" s="33">
        <f ca="1">INDIRECT("AZ9")+INDIRECT("BA9")+INDIRECT("BB9")+INDIRECT("BC9")+INDIRECT("BD9")+INDIRECT("BE9")+INDIRECT("BF9")+INDIRECT("BG9")</f>
        <v>0</v>
      </c>
      <c r="S9" s="33">
        <f ca="1">INDIRECT("BH9")+INDIRECT("BI9")+INDIRECT("BJ9")+INDIRECT("BK9")+INDIRECT("BL9")+INDIRECT("BM9")+INDIRECT("BN9")+INDIRECT("BO9")</f>
        <v>0</v>
      </c>
      <c r="T9" s="34"/>
      <c r="U9" s="35"/>
      <c r="V9" s="35"/>
      <c r="W9" s="35"/>
      <c r="X9" s="35"/>
      <c r="Y9" s="35"/>
      <c r="Z9" s="35"/>
      <c r="AA9" s="35"/>
      <c r="AB9" s="34"/>
      <c r="AC9" s="35">
        <v>481</v>
      </c>
      <c r="AD9" s="35"/>
      <c r="AE9" s="35"/>
      <c r="AF9" s="35"/>
      <c r="AG9" s="35"/>
      <c r="AH9" s="35"/>
      <c r="AI9" s="35"/>
      <c r="AJ9" s="34"/>
      <c r="AK9" s="35"/>
      <c r="AL9" s="35"/>
      <c r="AM9" s="35"/>
      <c r="AN9" s="35"/>
      <c r="AO9" s="35"/>
      <c r="AP9" s="35"/>
      <c r="AQ9" s="35"/>
      <c r="AR9" s="34"/>
      <c r="AS9" s="35"/>
      <c r="AT9" s="35"/>
      <c r="AU9" s="35"/>
      <c r="AV9" s="35"/>
      <c r="AW9" s="35"/>
      <c r="AX9" s="35"/>
      <c r="AY9" s="35"/>
      <c r="AZ9" s="34"/>
      <c r="BA9" s="35"/>
      <c r="BB9" s="35"/>
      <c r="BC9" s="35"/>
      <c r="BD9" s="35"/>
      <c r="BE9" s="35"/>
      <c r="BF9" s="35"/>
      <c r="BG9" s="35"/>
      <c r="BH9" s="34"/>
      <c r="BI9" s="35"/>
      <c r="BJ9" s="35"/>
      <c r="BK9" s="35"/>
      <c r="BL9" s="35"/>
      <c r="BM9" s="35"/>
      <c r="BN9" s="35"/>
      <c r="BO9" s="36"/>
      <c r="BP9" s="9">
        <v>20600002155</v>
      </c>
      <c r="BQ9" s="1" t="s">
        <v>0</v>
      </c>
      <c r="BR9" s="1" t="s">
        <v>0</v>
      </c>
      <c r="BS9" s="1" t="s">
        <v>0</v>
      </c>
      <c r="BT9" s="1" t="s">
        <v>0</v>
      </c>
      <c r="BU9" s="1" t="s">
        <v>0</v>
      </c>
      <c r="BW9" s="1">
        <f ca="1">INDIRECT("T9")+2*INDIRECT("AB9")+3*INDIRECT("AJ9")+4*INDIRECT("AR9")+5*INDIRECT("AZ9")+6*INDIRECT("BH9")</f>
        <v>0</v>
      </c>
      <c r="BX9" s="1">
        <v>0</v>
      </c>
      <c r="BY9" s="1">
        <f ca="1">INDIRECT("U9")+2*INDIRECT("AC9")+3*INDIRECT("AK9")+4*INDIRECT("AS9")+5*INDIRECT("BA9")+6*INDIRECT("BI9")</f>
        <v>962</v>
      </c>
      <c r="BZ9" s="1">
        <v>962</v>
      </c>
      <c r="CA9" s="1">
        <f ca="1">INDIRECT("V9")+2*INDIRECT("AD9")+3*INDIRECT("AL9")+4*INDIRECT("AT9")+5*INDIRECT("BB9")+6*INDIRECT("BJ9")</f>
        <v>0</v>
      </c>
      <c r="CB9" s="1">
        <v>0</v>
      </c>
      <c r="CC9" s="1">
        <f ca="1">INDIRECT("W9")+2*INDIRECT("AE9")+3*INDIRECT("AM9")+4*INDIRECT("AU9")+5*INDIRECT("BC9")+6*INDIRECT("BK9")</f>
        <v>0</v>
      </c>
      <c r="CD9" s="1">
        <v>0</v>
      </c>
      <c r="CE9" s="1">
        <f ca="1">INDIRECT("X9")+2*INDIRECT("AF9")+3*INDIRECT("AN9")+4*INDIRECT("AV9")+5*INDIRECT("BD9")+6*INDIRECT("BL9")</f>
        <v>0</v>
      </c>
      <c r="CF9" s="1">
        <v>0</v>
      </c>
      <c r="CG9" s="1">
        <f ca="1">INDIRECT("Y9")+2*INDIRECT("AG9")+3*INDIRECT("AO9")+4*INDIRECT("AW9")+5*INDIRECT("BE9")+6*INDIRECT("BM9")</f>
        <v>0</v>
      </c>
      <c r="CH9" s="1">
        <v>0</v>
      </c>
      <c r="CI9" s="1">
        <f ca="1">INDIRECT("Z9")+2*INDIRECT("AH9")+3*INDIRECT("AP9")+4*INDIRECT("AX9")+5*INDIRECT("BF9")+6*INDIRECT("BN9")</f>
        <v>0</v>
      </c>
      <c r="CJ9" s="1">
        <v>0</v>
      </c>
      <c r="CK9" s="1">
        <f ca="1">INDIRECT("AA9")+2*INDIRECT("AI9")+3*INDIRECT("AQ9")+4*INDIRECT("AY9")+5*INDIRECT("BG9")+6*INDIRECT("BO9")</f>
        <v>0</v>
      </c>
      <c r="CL9" s="1">
        <v>0</v>
      </c>
      <c r="CM9" s="1">
        <f ca="1">INDIRECT("T9")+2*INDIRECT("U9")+3*INDIRECT("V9")+4*INDIRECT("W9")+5*INDIRECT("X9")+6*INDIRECT("Y9")+7*INDIRECT("Z9")+8*INDIRECT("AA9")</f>
        <v>0</v>
      </c>
      <c r="CN9" s="1">
        <v>0</v>
      </c>
      <c r="CO9" s="1">
        <f ca="1">INDIRECT("AB9")+2*INDIRECT("AC9")+3*INDIRECT("AD9")+4*INDIRECT("AE9")+5*INDIRECT("AF9")+6*INDIRECT("AG9")+7*INDIRECT("AH9")+8*INDIRECT("AI9")</f>
        <v>962</v>
      </c>
      <c r="CP9" s="1">
        <v>962</v>
      </c>
      <c r="CQ9" s="1">
        <f ca="1">INDIRECT("AJ9")+2*INDIRECT("AK9")+3*INDIRECT("AL9")+4*INDIRECT("AM9")+5*INDIRECT("AN9")+6*INDIRECT("AO9")+7*INDIRECT("AP9")+8*INDIRECT("AQ9")</f>
        <v>0</v>
      </c>
      <c r="CR9" s="1">
        <v>0</v>
      </c>
      <c r="CS9" s="1">
        <f ca="1">INDIRECT("AR9")+2*INDIRECT("AS9")+3*INDIRECT("AT9")+4*INDIRECT("AU9")+5*INDIRECT("AV9")+6*INDIRECT("AW9")+7*INDIRECT("AX9")+8*INDIRECT("AY9")</f>
        <v>0</v>
      </c>
      <c r="CT9" s="1">
        <v>0</v>
      </c>
      <c r="CU9" s="1">
        <f ca="1">INDIRECT("AZ9")+2*INDIRECT("BA9")+3*INDIRECT("BB9")+4*INDIRECT("BC9")+5*INDIRECT("BD9")+6*INDIRECT("BE9")+7*INDIRECT("BF9")+8*INDIRECT("BG9")</f>
        <v>0</v>
      </c>
      <c r="CV9" s="1">
        <v>0</v>
      </c>
      <c r="CW9" s="1">
        <f ca="1">INDIRECT("BH9")+2*INDIRECT("BI9")+3*INDIRECT("BJ9")+4*INDIRECT("BK9")+5*INDIRECT("BL9")+6*INDIRECT("BM9")+7*INDIRECT("BN9")+8*INDIRECT("BO9")</f>
        <v>0</v>
      </c>
      <c r="CX9" s="1">
        <v>0</v>
      </c>
    </row>
    <row r="10" spans="1:102" ht="11.25">
      <c r="A10" s="1" t="s">
        <v>0</v>
      </c>
      <c r="B10" s="1" t="s">
        <v>0</v>
      </c>
      <c r="C10" s="1" t="s">
        <v>9</v>
      </c>
      <c r="D10" s="1" t="s">
        <v>10</v>
      </c>
      <c r="E10" s="1" t="s">
        <v>3</v>
      </c>
      <c r="F10" s="7">
        <f ca="1">INDIRECT("T10")+INDIRECT("AB10")+INDIRECT("AJ10")+INDIRECT("AR10")+INDIRECT("AZ10")+INDIRECT("BH10")</f>
        <v>0</v>
      </c>
      <c r="G10" s="6">
        <f ca="1">INDIRECT("U10")+INDIRECT("AC10")+INDIRECT("AK10")+INDIRECT("AS10")+INDIRECT("BA10")+INDIRECT("BI10")</f>
        <v>0</v>
      </c>
      <c r="H10" s="6">
        <f ca="1">INDIRECT("V10")+INDIRECT("AD10")+INDIRECT("AL10")+INDIRECT("AT10")+INDIRECT("BB10")+INDIRECT("BJ10")</f>
        <v>0</v>
      </c>
      <c r="I10" s="6">
        <f ca="1">INDIRECT("W10")+INDIRECT("AE10")+INDIRECT("AM10")+INDIRECT("AU10")+INDIRECT("BC10")+INDIRECT("BK10")</f>
        <v>0</v>
      </c>
      <c r="J10" s="6">
        <f ca="1">INDIRECT("X10")+INDIRECT("AF10")+INDIRECT("AN10")+INDIRECT("AV10")+INDIRECT("BD10")+INDIRECT("BL10")</f>
        <v>0</v>
      </c>
      <c r="K10" s="6">
        <f ca="1">INDIRECT("Y10")+INDIRECT("AG10")+INDIRECT("AO10")+INDIRECT("AW10")+INDIRECT("BE10")+INDIRECT("BM10")</f>
        <v>3705</v>
      </c>
      <c r="L10" s="6">
        <f ca="1">INDIRECT("Z10")+INDIRECT("AH10")+INDIRECT("AP10")+INDIRECT("AX10")+INDIRECT("BF10")+INDIRECT("BN10")</f>
        <v>0</v>
      </c>
      <c r="M10" s="6">
        <f ca="1">INDIRECT("AA10")+INDIRECT("AI10")+INDIRECT("AQ10")+INDIRECT("AY10")+INDIRECT("BG10")+INDIRECT("BO10")</f>
        <v>0</v>
      </c>
      <c r="N10" s="7">
        <f ca="1">INDIRECT("T10")+INDIRECT("U10")+INDIRECT("V10")+INDIRECT("W10")+INDIRECT("X10")+INDIRECT("Y10")+INDIRECT("Z10")+INDIRECT("AA10")</f>
        <v>0</v>
      </c>
      <c r="O10" s="6">
        <f ca="1">INDIRECT("AB10")+INDIRECT("AC10")+INDIRECT("AD10")+INDIRECT("AE10")+INDIRECT("AF10")+INDIRECT("AG10")+INDIRECT("AH10")+INDIRECT("AI10")</f>
        <v>3705</v>
      </c>
      <c r="P10" s="6">
        <f ca="1">INDIRECT("AJ10")+INDIRECT("AK10")+INDIRECT("AL10")+INDIRECT("AM10")+INDIRECT("AN10")+INDIRECT("AO10")+INDIRECT("AP10")+INDIRECT("AQ10")</f>
        <v>0</v>
      </c>
      <c r="Q10" s="6">
        <f ca="1">INDIRECT("AR10")+INDIRECT("AS10")+INDIRECT("AT10")+INDIRECT("AU10")+INDIRECT("AV10")+INDIRECT("AW10")+INDIRECT("AX10")+INDIRECT("AY10")</f>
        <v>0</v>
      </c>
      <c r="R10" s="6">
        <f ca="1">INDIRECT("AZ10")+INDIRECT("BA10")+INDIRECT("BB10")+INDIRECT("BC10")+INDIRECT("BD10")+INDIRECT("BE10")+INDIRECT("BF10")+INDIRECT("BG10")</f>
        <v>0</v>
      </c>
      <c r="S10" s="6">
        <f ca="1">INDIRECT("BH10")+INDIRECT("BI10")+INDIRECT("BJ10")+INDIRECT("BK10")+INDIRECT("BL10")+INDIRECT("BM10")+INDIRECT("BN10")+INDIRECT("BO10")</f>
        <v>0</v>
      </c>
      <c r="T10" s="28"/>
      <c r="U10" s="29"/>
      <c r="V10" s="29"/>
      <c r="W10" s="29"/>
      <c r="X10" s="29"/>
      <c r="Y10" s="29"/>
      <c r="Z10" s="29"/>
      <c r="AA10" s="29"/>
      <c r="AB10" s="28"/>
      <c r="AC10" s="29"/>
      <c r="AD10" s="29"/>
      <c r="AE10" s="29"/>
      <c r="AF10" s="29"/>
      <c r="AG10" s="29">
        <v>3705</v>
      </c>
      <c r="AH10" s="29"/>
      <c r="AI10" s="29"/>
      <c r="AJ10" s="28"/>
      <c r="AK10" s="29"/>
      <c r="AL10" s="29"/>
      <c r="AM10" s="29"/>
      <c r="AN10" s="29"/>
      <c r="AO10" s="29"/>
      <c r="AP10" s="29"/>
      <c r="AQ10" s="29"/>
      <c r="AR10" s="28"/>
      <c r="AS10" s="29"/>
      <c r="AT10" s="29"/>
      <c r="AU10" s="29"/>
      <c r="AV10" s="29"/>
      <c r="AW10" s="29"/>
      <c r="AX10" s="29"/>
      <c r="AY10" s="29"/>
      <c r="AZ10" s="28"/>
      <c r="BA10" s="29"/>
      <c r="BB10" s="29"/>
      <c r="BC10" s="29"/>
      <c r="BD10" s="29"/>
      <c r="BE10" s="29"/>
      <c r="BF10" s="29"/>
      <c r="BG10" s="29"/>
      <c r="BH10" s="28"/>
      <c r="BI10" s="29"/>
      <c r="BJ10" s="29"/>
      <c r="BK10" s="29"/>
      <c r="BL10" s="29"/>
      <c r="BM10" s="29"/>
      <c r="BN10" s="29"/>
      <c r="BO10" s="29"/>
      <c r="BP10" s="9">
        <v>0</v>
      </c>
      <c r="BQ10" s="1" t="s">
        <v>3</v>
      </c>
      <c r="BR10" s="1" t="s">
        <v>0</v>
      </c>
      <c r="BS10" s="1" t="s">
        <v>0</v>
      </c>
      <c r="BT10" s="1" t="s">
        <v>0</v>
      </c>
      <c r="BU10" s="1" t="s">
        <v>0</v>
      </c>
      <c r="BW10" s="1">
        <f ca="1">INDIRECT("T10")+2*INDIRECT("AB10")+3*INDIRECT("AJ10")+4*INDIRECT("AR10")+5*INDIRECT("AZ10")+6*INDIRECT("BH10")</f>
        <v>0</v>
      </c>
      <c r="BX10" s="1">
        <v>0</v>
      </c>
      <c r="BY10" s="1">
        <f ca="1">INDIRECT("U10")+2*INDIRECT("AC10")+3*INDIRECT("AK10")+4*INDIRECT("AS10")+5*INDIRECT("BA10")+6*INDIRECT("BI10")</f>
        <v>0</v>
      </c>
      <c r="BZ10" s="1">
        <v>0</v>
      </c>
      <c r="CA10" s="1">
        <f ca="1">INDIRECT("V10")+2*INDIRECT("AD10")+3*INDIRECT("AL10")+4*INDIRECT("AT10")+5*INDIRECT("BB10")+6*INDIRECT("BJ10")</f>
        <v>0</v>
      </c>
      <c r="CB10" s="1">
        <v>0</v>
      </c>
      <c r="CC10" s="1">
        <f ca="1">INDIRECT("W10")+2*INDIRECT("AE10")+3*INDIRECT("AM10")+4*INDIRECT("AU10")+5*INDIRECT("BC10")+6*INDIRECT("BK10")</f>
        <v>0</v>
      </c>
      <c r="CD10" s="1">
        <v>0</v>
      </c>
      <c r="CE10" s="1">
        <f ca="1">INDIRECT("X10")+2*INDIRECT("AF10")+3*INDIRECT("AN10")+4*INDIRECT("AV10")+5*INDIRECT("BD10")+6*INDIRECT("BL10")</f>
        <v>0</v>
      </c>
      <c r="CF10" s="1">
        <v>0</v>
      </c>
      <c r="CG10" s="1">
        <f ca="1">INDIRECT("Y10")+2*INDIRECT("AG10")+3*INDIRECT("AO10")+4*INDIRECT("AW10")+5*INDIRECT("BE10")+6*INDIRECT("BM10")</f>
        <v>7410</v>
      </c>
      <c r="CH10" s="1">
        <v>7410</v>
      </c>
      <c r="CI10" s="1">
        <f ca="1">INDIRECT("Z10")+2*INDIRECT("AH10")+3*INDIRECT("AP10")+4*INDIRECT("AX10")+5*INDIRECT("BF10")+6*INDIRECT("BN10")</f>
        <v>0</v>
      </c>
      <c r="CJ10" s="1">
        <v>0</v>
      </c>
      <c r="CK10" s="1">
        <f ca="1">INDIRECT("AA10")+2*INDIRECT("AI10")+3*INDIRECT("AQ10")+4*INDIRECT("AY10")+5*INDIRECT("BG10")+6*INDIRECT("BO10")</f>
        <v>0</v>
      </c>
      <c r="CL10" s="1">
        <v>0</v>
      </c>
      <c r="CM10" s="1">
        <f ca="1">INDIRECT("T10")+2*INDIRECT("U10")+3*INDIRECT("V10")+4*INDIRECT("W10")+5*INDIRECT("X10")+6*INDIRECT("Y10")+7*INDIRECT("Z10")+8*INDIRECT("AA10")</f>
        <v>0</v>
      </c>
      <c r="CN10" s="1">
        <v>0</v>
      </c>
      <c r="CO10" s="1">
        <f ca="1">INDIRECT("AB10")+2*INDIRECT("AC10")+3*INDIRECT("AD10")+4*INDIRECT("AE10")+5*INDIRECT("AF10")+6*INDIRECT("AG10")+7*INDIRECT("AH10")+8*INDIRECT("AI10")</f>
        <v>22230</v>
      </c>
      <c r="CP10" s="1">
        <v>22230</v>
      </c>
      <c r="CQ10" s="1">
        <f ca="1">INDIRECT("AJ10")+2*INDIRECT("AK10")+3*INDIRECT("AL10")+4*INDIRECT("AM10")+5*INDIRECT("AN10")+6*INDIRECT("AO10")+7*INDIRECT("AP10")+8*INDIRECT("AQ10")</f>
        <v>0</v>
      </c>
      <c r="CR10" s="1">
        <v>0</v>
      </c>
      <c r="CS10" s="1">
        <f ca="1">INDIRECT("AR10")+2*INDIRECT("AS10")+3*INDIRECT("AT10")+4*INDIRECT("AU10")+5*INDIRECT("AV10")+6*INDIRECT("AW10")+7*INDIRECT("AX10")+8*INDIRECT("AY10")</f>
        <v>0</v>
      </c>
      <c r="CT10" s="1">
        <v>0</v>
      </c>
      <c r="CU10" s="1">
        <f ca="1">INDIRECT("AZ10")+2*INDIRECT("BA10")+3*INDIRECT("BB10")+4*INDIRECT("BC10")+5*INDIRECT("BD10")+6*INDIRECT("BE10")+7*INDIRECT("BF10")+8*INDIRECT("BG10")</f>
        <v>0</v>
      </c>
      <c r="CV10" s="1">
        <v>0</v>
      </c>
      <c r="CW10" s="1">
        <f ca="1">INDIRECT("BH10")+2*INDIRECT("BI10")+3*INDIRECT("BJ10")+4*INDIRECT("BK10")+5*INDIRECT("BL10")+6*INDIRECT("BM10")+7*INDIRECT("BN10")+8*INDIRECT("BO10")</f>
        <v>0</v>
      </c>
      <c r="CX10" s="1">
        <v>0</v>
      </c>
    </row>
    <row r="11" spans="1:73" ht="11.25">
      <c r="A11" s="25"/>
      <c r="B11" s="25"/>
      <c r="C11" s="27" t="s">
        <v>133</v>
      </c>
      <c r="D11" s="26" t="s">
        <v>0</v>
      </c>
      <c r="E11" s="1" t="s">
        <v>7</v>
      </c>
      <c r="F11" s="7">
        <f>SUM(F9:F10)</f>
        <v>0</v>
      </c>
      <c r="G11" s="6">
        <f>SUM(G9:G10)</f>
        <v>481</v>
      </c>
      <c r="H11" s="6">
        <f>SUM(H9:H10)</f>
        <v>0</v>
      </c>
      <c r="I11" s="6">
        <f>SUM(I9:I10)</f>
        <v>0</v>
      </c>
      <c r="J11" s="6">
        <f>SUM(J9:J10)</f>
        <v>0</v>
      </c>
      <c r="K11" s="6">
        <f>SUM(K9:K10)</f>
        <v>3705</v>
      </c>
      <c r="L11" s="6">
        <f>SUM(L9:L10)</f>
        <v>0</v>
      </c>
      <c r="M11" s="6">
        <f>SUM(M9:M10)</f>
        <v>0</v>
      </c>
      <c r="N11" s="7">
        <f>SUM(N9:N10)</f>
        <v>0</v>
      </c>
      <c r="O11" s="6">
        <f>SUM(O9:O10)</f>
        <v>4186</v>
      </c>
      <c r="P11" s="6">
        <f>SUM(P9:P10)</f>
        <v>0</v>
      </c>
      <c r="Q11" s="6">
        <f>SUM(Q9:Q10)</f>
        <v>0</v>
      </c>
      <c r="R11" s="6">
        <f>SUM(R9:R10)</f>
        <v>0</v>
      </c>
      <c r="S11" s="6">
        <f>SUM(S9:S10)</f>
        <v>0</v>
      </c>
      <c r="T11" s="8"/>
      <c r="U11" s="5"/>
      <c r="V11" s="5"/>
      <c r="W11" s="5"/>
      <c r="X11" s="5"/>
      <c r="Y11" s="5"/>
      <c r="Z11" s="5"/>
      <c r="AA11" s="5"/>
      <c r="AB11" s="8"/>
      <c r="AC11" s="5"/>
      <c r="AD11" s="5"/>
      <c r="AE11" s="5"/>
      <c r="AF11" s="5"/>
      <c r="AG11" s="5"/>
      <c r="AH11" s="5"/>
      <c r="AI11" s="5"/>
      <c r="AJ11" s="8"/>
      <c r="AK11" s="5"/>
      <c r="AL11" s="5"/>
      <c r="AM11" s="5"/>
      <c r="AN11" s="5"/>
      <c r="AO11" s="5"/>
      <c r="AP11" s="5"/>
      <c r="AQ11" s="5"/>
      <c r="AR11" s="8"/>
      <c r="AS11" s="5"/>
      <c r="AT11" s="5"/>
      <c r="AU11" s="5"/>
      <c r="AV11" s="5"/>
      <c r="AW11" s="5"/>
      <c r="AX11" s="5"/>
      <c r="AY11" s="5"/>
      <c r="AZ11" s="8"/>
      <c r="BA11" s="5"/>
      <c r="BB11" s="5"/>
      <c r="BC11" s="5"/>
      <c r="BD11" s="5"/>
      <c r="BE11" s="5"/>
      <c r="BF11" s="5"/>
      <c r="BG11" s="5"/>
      <c r="BH11" s="8"/>
      <c r="BI11" s="5"/>
      <c r="BJ11" s="5"/>
      <c r="BK11" s="5"/>
      <c r="BL11" s="5"/>
      <c r="BM11" s="5"/>
      <c r="BN11" s="5"/>
      <c r="BO11" s="5"/>
      <c r="BP11" s="9">
        <v>0</v>
      </c>
      <c r="BQ11" s="1" t="s">
        <v>0</v>
      </c>
      <c r="BR11" s="1" t="s">
        <v>0</v>
      </c>
      <c r="BS11" s="1" t="s">
        <v>0</v>
      </c>
      <c r="BT11" s="1" t="s">
        <v>0</v>
      </c>
      <c r="BU11" s="1" t="s">
        <v>0</v>
      </c>
    </row>
    <row r="12" spans="3:73" ht="11.25">
      <c r="C12" s="1" t="s">
        <v>0</v>
      </c>
      <c r="D12" s="1" t="s">
        <v>0</v>
      </c>
      <c r="E12" s="1" t="s">
        <v>0</v>
      </c>
      <c r="F12" s="7"/>
      <c r="G12" s="6"/>
      <c r="H12" s="6"/>
      <c r="I12" s="6"/>
      <c r="J12" s="6"/>
      <c r="K12" s="6"/>
      <c r="L12" s="6"/>
      <c r="M12" s="6"/>
      <c r="N12" s="7"/>
      <c r="O12" s="6"/>
      <c r="P12" s="6"/>
      <c r="Q12" s="6"/>
      <c r="R12" s="6"/>
      <c r="S12" s="6"/>
      <c r="T12" s="8"/>
      <c r="U12" s="5"/>
      <c r="V12" s="5"/>
      <c r="W12" s="5"/>
      <c r="X12" s="5"/>
      <c r="Y12" s="5"/>
      <c r="Z12" s="5"/>
      <c r="AA12" s="5"/>
      <c r="AB12" s="8"/>
      <c r="AC12" s="5"/>
      <c r="AD12" s="5"/>
      <c r="AE12" s="5"/>
      <c r="AF12" s="5"/>
      <c r="AG12" s="5"/>
      <c r="AH12" s="5"/>
      <c r="AI12" s="5"/>
      <c r="AJ12" s="8"/>
      <c r="AK12" s="5"/>
      <c r="AL12" s="5"/>
      <c r="AM12" s="5"/>
      <c r="AN12" s="5"/>
      <c r="AO12" s="5"/>
      <c r="AP12" s="5"/>
      <c r="AQ12" s="5"/>
      <c r="AR12" s="8"/>
      <c r="AS12" s="5"/>
      <c r="AT12" s="5"/>
      <c r="AU12" s="5"/>
      <c r="AV12" s="5"/>
      <c r="AW12" s="5"/>
      <c r="AX12" s="5"/>
      <c r="AY12" s="5"/>
      <c r="AZ12" s="8"/>
      <c r="BA12" s="5"/>
      <c r="BB12" s="5"/>
      <c r="BC12" s="5"/>
      <c r="BD12" s="5"/>
      <c r="BE12" s="5"/>
      <c r="BF12" s="5"/>
      <c r="BG12" s="5"/>
      <c r="BH12" s="8"/>
      <c r="BI12" s="5"/>
      <c r="BJ12" s="5"/>
      <c r="BK12" s="5"/>
      <c r="BL12" s="5"/>
      <c r="BM12" s="5"/>
      <c r="BN12" s="5"/>
      <c r="BO12" s="5"/>
      <c r="BP12" s="9"/>
      <c r="BT12" s="1" t="s">
        <v>0</v>
      </c>
      <c r="BU12" s="1" t="s">
        <v>0</v>
      </c>
    </row>
    <row r="13" spans="1:102" ht="11.25">
      <c r="A13" s="30" t="s">
        <v>1</v>
      </c>
      <c r="B13" s="31" t="str">
        <f>HYPERLINK("http://www.dot.ca.gov/hq/transprog/stip2004/ff_sheets/04-2009b.xls","2009B")</f>
        <v>2009B</v>
      </c>
      <c r="C13" s="30" t="s">
        <v>0</v>
      </c>
      <c r="D13" s="30" t="s">
        <v>2</v>
      </c>
      <c r="E13" s="30" t="s">
        <v>8</v>
      </c>
      <c r="F13" s="32">
        <f ca="1">INDIRECT("T13")+INDIRECT("AB13")+INDIRECT("AJ13")+INDIRECT("AR13")+INDIRECT("AZ13")+INDIRECT("BH13")</f>
        <v>0</v>
      </c>
      <c r="G13" s="33">
        <f ca="1">INDIRECT("U13")+INDIRECT("AC13")+INDIRECT("AK13")+INDIRECT("AS13")+INDIRECT("BA13")+INDIRECT("BI13")</f>
        <v>111</v>
      </c>
      <c r="H13" s="33">
        <f ca="1">INDIRECT("V13")+INDIRECT("AD13")+INDIRECT("AL13")+INDIRECT("AT13")+INDIRECT("BB13")+INDIRECT("BJ13")</f>
        <v>0</v>
      </c>
      <c r="I13" s="33">
        <f ca="1">INDIRECT("W13")+INDIRECT("AE13")+INDIRECT("AM13")+INDIRECT("AU13")+INDIRECT("BC13")+INDIRECT("BK13")</f>
        <v>0</v>
      </c>
      <c r="J13" s="33">
        <f ca="1">INDIRECT("X13")+INDIRECT("AF13")+INDIRECT("AN13")+INDIRECT("AV13")+INDIRECT("BD13")+INDIRECT("BL13")</f>
        <v>0</v>
      </c>
      <c r="K13" s="33">
        <f ca="1">INDIRECT("Y13")+INDIRECT("AG13")+INDIRECT("AO13")+INDIRECT("AW13")+INDIRECT("BE13")+INDIRECT("BM13")</f>
        <v>0</v>
      </c>
      <c r="L13" s="33">
        <f ca="1">INDIRECT("Z13")+INDIRECT("AH13")+INDIRECT("AP13")+INDIRECT("AX13")+INDIRECT("BF13")+INDIRECT("BN13")</f>
        <v>0</v>
      </c>
      <c r="M13" s="33">
        <f ca="1">INDIRECT("AA13")+INDIRECT("AI13")+INDIRECT("AQ13")+INDIRECT("AY13")+INDIRECT("BG13")+INDIRECT("BO13")</f>
        <v>0</v>
      </c>
      <c r="N13" s="32">
        <f ca="1">INDIRECT("T13")+INDIRECT("U13")+INDIRECT("V13")+INDIRECT("W13")+INDIRECT("X13")+INDIRECT("Y13")+INDIRECT("Z13")+INDIRECT("AA13")</f>
        <v>0</v>
      </c>
      <c r="O13" s="33">
        <f ca="1">INDIRECT("AB13")+INDIRECT("AC13")+INDIRECT("AD13")+INDIRECT("AE13")+INDIRECT("AF13")+INDIRECT("AG13")+INDIRECT("AH13")+INDIRECT("AI13")</f>
        <v>111</v>
      </c>
      <c r="P13" s="33">
        <f ca="1">INDIRECT("AJ13")+INDIRECT("AK13")+INDIRECT("AL13")+INDIRECT("AM13")+INDIRECT("AN13")+INDIRECT("AO13")+INDIRECT("AP13")+INDIRECT("AQ13")</f>
        <v>0</v>
      </c>
      <c r="Q13" s="33">
        <f ca="1">INDIRECT("AR13")+INDIRECT("AS13")+INDIRECT("AT13")+INDIRECT("AU13")+INDIRECT("AV13")+INDIRECT("AW13")+INDIRECT("AX13")+INDIRECT("AY13")</f>
        <v>0</v>
      </c>
      <c r="R13" s="33">
        <f ca="1">INDIRECT("AZ13")+INDIRECT("BA13")+INDIRECT("BB13")+INDIRECT("BC13")+INDIRECT("BD13")+INDIRECT("BE13")+INDIRECT("BF13")+INDIRECT("BG13")</f>
        <v>0</v>
      </c>
      <c r="S13" s="33">
        <f ca="1">INDIRECT("BH13")+INDIRECT("BI13")+INDIRECT("BJ13")+INDIRECT("BK13")+INDIRECT("BL13")+INDIRECT("BM13")+INDIRECT("BN13")+INDIRECT("BO13")</f>
        <v>0</v>
      </c>
      <c r="T13" s="34"/>
      <c r="U13" s="35"/>
      <c r="V13" s="35"/>
      <c r="W13" s="35"/>
      <c r="X13" s="35"/>
      <c r="Y13" s="35"/>
      <c r="Z13" s="35"/>
      <c r="AA13" s="35"/>
      <c r="AB13" s="34"/>
      <c r="AC13" s="35">
        <v>111</v>
      </c>
      <c r="AD13" s="35"/>
      <c r="AE13" s="35"/>
      <c r="AF13" s="35"/>
      <c r="AG13" s="35"/>
      <c r="AH13" s="35"/>
      <c r="AI13" s="35"/>
      <c r="AJ13" s="34"/>
      <c r="AK13" s="35"/>
      <c r="AL13" s="35"/>
      <c r="AM13" s="35"/>
      <c r="AN13" s="35"/>
      <c r="AO13" s="35"/>
      <c r="AP13" s="35"/>
      <c r="AQ13" s="35"/>
      <c r="AR13" s="34"/>
      <c r="AS13" s="35"/>
      <c r="AT13" s="35"/>
      <c r="AU13" s="35"/>
      <c r="AV13" s="35"/>
      <c r="AW13" s="35"/>
      <c r="AX13" s="35"/>
      <c r="AY13" s="35"/>
      <c r="AZ13" s="34"/>
      <c r="BA13" s="35"/>
      <c r="BB13" s="35"/>
      <c r="BC13" s="35"/>
      <c r="BD13" s="35"/>
      <c r="BE13" s="35"/>
      <c r="BF13" s="35"/>
      <c r="BG13" s="35"/>
      <c r="BH13" s="34"/>
      <c r="BI13" s="35"/>
      <c r="BJ13" s="35"/>
      <c r="BK13" s="35"/>
      <c r="BL13" s="35"/>
      <c r="BM13" s="35"/>
      <c r="BN13" s="35"/>
      <c r="BO13" s="36"/>
      <c r="BP13" s="9">
        <v>20600002156</v>
      </c>
      <c r="BQ13" s="1" t="s">
        <v>0</v>
      </c>
      <c r="BR13" s="1" t="s">
        <v>0</v>
      </c>
      <c r="BS13" s="1" t="s">
        <v>0</v>
      </c>
      <c r="BT13" s="1" t="s">
        <v>0</v>
      </c>
      <c r="BU13" s="1" t="s">
        <v>0</v>
      </c>
      <c r="BW13" s="1">
        <f ca="1">INDIRECT("T13")+2*INDIRECT("AB13")+3*INDIRECT("AJ13")+4*INDIRECT("AR13")+5*INDIRECT("AZ13")+6*INDIRECT("BH13")</f>
        <v>0</v>
      </c>
      <c r="BX13" s="1">
        <v>0</v>
      </c>
      <c r="BY13" s="1">
        <f ca="1">INDIRECT("U13")+2*INDIRECT("AC13")+3*INDIRECT("AK13")+4*INDIRECT("AS13")+5*INDIRECT("BA13")+6*INDIRECT("BI13")</f>
        <v>222</v>
      </c>
      <c r="BZ13" s="1">
        <v>222</v>
      </c>
      <c r="CA13" s="1">
        <f ca="1">INDIRECT("V13")+2*INDIRECT("AD13")+3*INDIRECT("AL13")+4*INDIRECT("AT13")+5*INDIRECT("BB13")+6*INDIRECT("BJ13")</f>
        <v>0</v>
      </c>
      <c r="CB13" s="1">
        <v>0</v>
      </c>
      <c r="CC13" s="1">
        <f ca="1">INDIRECT("W13")+2*INDIRECT("AE13")+3*INDIRECT("AM13")+4*INDIRECT("AU13")+5*INDIRECT("BC13")+6*INDIRECT("BK13")</f>
        <v>0</v>
      </c>
      <c r="CD13" s="1">
        <v>0</v>
      </c>
      <c r="CE13" s="1">
        <f ca="1">INDIRECT("X13")+2*INDIRECT("AF13")+3*INDIRECT("AN13")+4*INDIRECT("AV13")+5*INDIRECT("BD13")+6*INDIRECT("BL13")</f>
        <v>0</v>
      </c>
      <c r="CF13" s="1">
        <v>0</v>
      </c>
      <c r="CG13" s="1">
        <f ca="1">INDIRECT("Y13")+2*INDIRECT("AG13")+3*INDIRECT("AO13")+4*INDIRECT("AW13")+5*INDIRECT("BE13")+6*INDIRECT("BM13")</f>
        <v>0</v>
      </c>
      <c r="CH13" s="1">
        <v>0</v>
      </c>
      <c r="CI13" s="1">
        <f ca="1">INDIRECT("Z13")+2*INDIRECT("AH13")+3*INDIRECT("AP13")+4*INDIRECT("AX13")+5*INDIRECT("BF13")+6*INDIRECT("BN13")</f>
        <v>0</v>
      </c>
      <c r="CJ13" s="1">
        <v>0</v>
      </c>
      <c r="CK13" s="1">
        <f ca="1">INDIRECT("AA13")+2*INDIRECT("AI13")+3*INDIRECT("AQ13")+4*INDIRECT("AY13")+5*INDIRECT("BG13")+6*INDIRECT("BO13")</f>
        <v>0</v>
      </c>
      <c r="CL13" s="1">
        <v>0</v>
      </c>
      <c r="CM13" s="1">
        <f ca="1">INDIRECT("T13")+2*INDIRECT("U13")+3*INDIRECT("V13")+4*INDIRECT("W13")+5*INDIRECT("X13")+6*INDIRECT("Y13")+7*INDIRECT("Z13")+8*INDIRECT("AA13")</f>
        <v>0</v>
      </c>
      <c r="CN13" s="1">
        <v>0</v>
      </c>
      <c r="CO13" s="1">
        <f ca="1">INDIRECT("AB13")+2*INDIRECT("AC13")+3*INDIRECT("AD13")+4*INDIRECT("AE13")+5*INDIRECT("AF13")+6*INDIRECT("AG13")+7*INDIRECT("AH13")+8*INDIRECT("AI13")</f>
        <v>222</v>
      </c>
      <c r="CP13" s="1">
        <v>222</v>
      </c>
      <c r="CQ13" s="1">
        <f ca="1">INDIRECT("AJ13")+2*INDIRECT("AK13")+3*INDIRECT("AL13")+4*INDIRECT("AM13")+5*INDIRECT("AN13")+6*INDIRECT("AO13")+7*INDIRECT("AP13")+8*INDIRECT("AQ13")</f>
        <v>0</v>
      </c>
      <c r="CR13" s="1">
        <v>0</v>
      </c>
      <c r="CS13" s="1">
        <f ca="1">INDIRECT("AR13")+2*INDIRECT("AS13")+3*INDIRECT("AT13")+4*INDIRECT("AU13")+5*INDIRECT("AV13")+6*INDIRECT("AW13")+7*INDIRECT("AX13")+8*INDIRECT("AY13")</f>
        <v>0</v>
      </c>
      <c r="CT13" s="1">
        <v>0</v>
      </c>
      <c r="CU13" s="1">
        <f ca="1">INDIRECT("AZ13")+2*INDIRECT("BA13")+3*INDIRECT("BB13")+4*INDIRECT("BC13")+5*INDIRECT("BD13")+6*INDIRECT("BE13")+7*INDIRECT("BF13")+8*INDIRECT("BG13")</f>
        <v>0</v>
      </c>
      <c r="CV13" s="1">
        <v>0</v>
      </c>
      <c r="CW13" s="1">
        <f ca="1">INDIRECT("BH13")+2*INDIRECT("BI13")+3*INDIRECT("BJ13")+4*INDIRECT("BK13")+5*INDIRECT("BL13")+6*INDIRECT("BM13")+7*INDIRECT("BN13")+8*INDIRECT("BO13")</f>
        <v>0</v>
      </c>
      <c r="CX13" s="1">
        <v>0</v>
      </c>
    </row>
    <row r="14" spans="1:102" ht="11.25">
      <c r="A14" s="1" t="s">
        <v>0</v>
      </c>
      <c r="B14" s="1" t="s">
        <v>0</v>
      </c>
      <c r="C14" s="1" t="s">
        <v>9</v>
      </c>
      <c r="D14" s="1" t="s">
        <v>11</v>
      </c>
      <c r="E14" s="1" t="s">
        <v>3</v>
      </c>
      <c r="F14" s="7">
        <f ca="1">INDIRECT("T14")+INDIRECT("AB14")+INDIRECT("AJ14")+INDIRECT("AR14")+INDIRECT("AZ14")+INDIRECT("BH14")</f>
        <v>0</v>
      </c>
      <c r="G14" s="6">
        <f ca="1">INDIRECT("U14")+INDIRECT("AC14")+INDIRECT("AK14")+INDIRECT("AS14")+INDIRECT("BA14")+INDIRECT("BI14")</f>
        <v>0</v>
      </c>
      <c r="H14" s="6">
        <f ca="1">INDIRECT("V14")+INDIRECT("AD14")+INDIRECT("AL14")+INDIRECT("AT14")+INDIRECT("BB14")+INDIRECT("BJ14")</f>
        <v>0</v>
      </c>
      <c r="I14" s="6">
        <f ca="1">INDIRECT("W14")+INDIRECT("AE14")+INDIRECT("AM14")+INDIRECT("AU14")+INDIRECT("BC14")+INDIRECT("BK14")</f>
        <v>0</v>
      </c>
      <c r="J14" s="6">
        <f ca="1">INDIRECT("X14")+INDIRECT("AF14")+INDIRECT("AN14")+INDIRECT("AV14")+INDIRECT("BD14")+INDIRECT("BL14")</f>
        <v>0</v>
      </c>
      <c r="K14" s="6">
        <f ca="1">INDIRECT("Y14")+INDIRECT("AG14")+INDIRECT("AO14")+INDIRECT("AW14")+INDIRECT("BE14")+INDIRECT("BM14")</f>
        <v>1000</v>
      </c>
      <c r="L14" s="6">
        <f ca="1">INDIRECT("Z14")+INDIRECT("AH14")+INDIRECT("AP14")+INDIRECT("AX14")+INDIRECT("BF14")+INDIRECT("BN14")</f>
        <v>0</v>
      </c>
      <c r="M14" s="6">
        <f ca="1">INDIRECT("AA14")+INDIRECT("AI14")+INDIRECT("AQ14")+INDIRECT("AY14")+INDIRECT("BG14")+INDIRECT("BO14")</f>
        <v>0</v>
      </c>
      <c r="N14" s="7">
        <f ca="1">INDIRECT("T14")+INDIRECT("U14")+INDIRECT("V14")+INDIRECT("W14")+INDIRECT("X14")+INDIRECT("Y14")+INDIRECT("Z14")+INDIRECT("AA14")</f>
        <v>0</v>
      </c>
      <c r="O14" s="6">
        <f ca="1">INDIRECT("AB14")+INDIRECT("AC14")+INDIRECT("AD14")+INDIRECT("AE14")+INDIRECT("AF14")+INDIRECT("AG14")+INDIRECT("AH14")+INDIRECT("AI14")</f>
        <v>1000</v>
      </c>
      <c r="P14" s="6">
        <f ca="1">INDIRECT("AJ14")+INDIRECT("AK14")+INDIRECT("AL14")+INDIRECT("AM14")+INDIRECT("AN14")+INDIRECT("AO14")+INDIRECT("AP14")+INDIRECT("AQ14")</f>
        <v>0</v>
      </c>
      <c r="Q14" s="6">
        <f ca="1">INDIRECT("AR14")+INDIRECT("AS14")+INDIRECT("AT14")+INDIRECT("AU14")+INDIRECT("AV14")+INDIRECT("AW14")+INDIRECT("AX14")+INDIRECT("AY14")</f>
        <v>0</v>
      </c>
      <c r="R14" s="6">
        <f ca="1">INDIRECT("AZ14")+INDIRECT("BA14")+INDIRECT("BB14")+INDIRECT("BC14")+INDIRECT("BD14")+INDIRECT("BE14")+INDIRECT("BF14")+INDIRECT("BG14")</f>
        <v>0</v>
      </c>
      <c r="S14" s="6">
        <f ca="1">INDIRECT("BH14")+INDIRECT("BI14")+INDIRECT("BJ14")+INDIRECT("BK14")+INDIRECT("BL14")+INDIRECT("BM14")+INDIRECT("BN14")+INDIRECT("BO14")</f>
        <v>0</v>
      </c>
      <c r="T14" s="28"/>
      <c r="U14" s="29"/>
      <c r="V14" s="29"/>
      <c r="W14" s="29"/>
      <c r="X14" s="29"/>
      <c r="Y14" s="29"/>
      <c r="Z14" s="29"/>
      <c r="AA14" s="29"/>
      <c r="AB14" s="28"/>
      <c r="AC14" s="29"/>
      <c r="AD14" s="29"/>
      <c r="AE14" s="29"/>
      <c r="AF14" s="29"/>
      <c r="AG14" s="29">
        <v>1000</v>
      </c>
      <c r="AH14" s="29"/>
      <c r="AI14" s="29"/>
      <c r="AJ14" s="28"/>
      <c r="AK14" s="29"/>
      <c r="AL14" s="29"/>
      <c r="AM14" s="29"/>
      <c r="AN14" s="29"/>
      <c r="AO14" s="29"/>
      <c r="AP14" s="29"/>
      <c r="AQ14" s="29"/>
      <c r="AR14" s="28"/>
      <c r="AS14" s="29"/>
      <c r="AT14" s="29"/>
      <c r="AU14" s="29"/>
      <c r="AV14" s="29"/>
      <c r="AW14" s="29"/>
      <c r="AX14" s="29"/>
      <c r="AY14" s="29"/>
      <c r="AZ14" s="28"/>
      <c r="BA14" s="29"/>
      <c r="BB14" s="29"/>
      <c r="BC14" s="29"/>
      <c r="BD14" s="29"/>
      <c r="BE14" s="29"/>
      <c r="BF14" s="29"/>
      <c r="BG14" s="29"/>
      <c r="BH14" s="28"/>
      <c r="BI14" s="29"/>
      <c r="BJ14" s="29"/>
      <c r="BK14" s="29"/>
      <c r="BL14" s="29"/>
      <c r="BM14" s="29"/>
      <c r="BN14" s="29"/>
      <c r="BO14" s="29"/>
      <c r="BP14" s="9">
        <v>0</v>
      </c>
      <c r="BQ14" s="1" t="s">
        <v>3</v>
      </c>
      <c r="BR14" s="1" t="s">
        <v>0</v>
      </c>
      <c r="BS14" s="1" t="s">
        <v>0</v>
      </c>
      <c r="BT14" s="1" t="s">
        <v>0</v>
      </c>
      <c r="BU14" s="1" t="s">
        <v>0</v>
      </c>
      <c r="BW14" s="1">
        <f ca="1">INDIRECT("T14")+2*INDIRECT("AB14")+3*INDIRECT("AJ14")+4*INDIRECT("AR14")+5*INDIRECT("AZ14")+6*INDIRECT("BH14")</f>
        <v>0</v>
      </c>
      <c r="BX14" s="1">
        <v>0</v>
      </c>
      <c r="BY14" s="1">
        <f ca="1">INDIRECT("U14")+2*INDIRECT("AC14")+3*INDIRECT("AK14")+4*INDIRECT("AS14")+5*INDIRECT("BA14")+6*INDIRECT("BI14")</f>
        <v>0</v>
      </c>
      <c r="BZ14" s="1">
        <v>0</v>
      </c>
      <c r="CA14" s="1">
        <f ca="1">INDIRECT("V14")+2*INDIRECT("AD14")+3*INDIRECT("AL14")+4*INDIRECT("AT14")+5*INDIRECT("BB14")+6*INDIRECT("BJ14")</f>
        <v>0</v>
      </c>
      <c r="CB14" s="1">
        <v>0</v>
      </c>
      <c r="CC14" s="1">
        <f ca="1">INDIRECT("W14")+2*INDIRECT("AE14")+3*INDIRECT("AM14")+4*INDIRECT("AU14")+5*INDIRECT("BC14")+6*INDIRECT("BK14")</f>
        <v>0</v>
      </c>
      <c r="CD14" s="1">
        <v>0</v>
      </c>
      <c r="CE14" s="1">
        <f ca="1">INDIRECT("X14")+2*INDIRECT("AF14")+3*INDIRECT("AN14")+4*INDIRECT("AV14")+5*INDIRECT("BD14")+6*INDIRECT("BL14")</f>
        <v>0</v>
      </c>
      <c r="CF14" s="1">
        <v>0</v>
      </c>
      <c r="CG14" s="1">
        <f ca="1">INDIRECT("Y14")+2*INDIRECT("AG14")+3*INDIRECT("AO14")+4*INDIRECT("AW14")+5*INDIRECT("BE14")+6*INDIRECT("BM14")</f>
        <v>2000</v>
      </c>
      <c r="CH14" s="1">
        <v>2000</v>
      </c>
      <c r="CI14" s="1">
        <f ca="1">INDIRECT("Z14")+2*INDIRECT("AH14")+3*INDIRECT("AP14")+4*INDIRECT("AX14")+5*INDIRECT("BF14")+6*INDIRECT("BN14")</f>
        <v>0</v>
      </c>
      <c r="CJ14" s="1">
        <v>0</v>
      </c>
      <c r="CK14" s="1">
        <f ca="1">INDIRECT("AA14")+2*INDIRECT("AI14")+3*INDIRECT("AQ14")+4*INDIRECT("AY14")+5*INDIRECT("BG14")+6*INDIRECT("BO14")</f>
        <v>0</v>
      </c>
      <c r="CL14" s="1">
        <v>0</v>
      </c>
      <c r="CM14" s="1">
        <f ca="1">INDIRECT("T14")+2*INDIRECT("U14")+3*INDIRECT("V14")+4*INDIRECT("W14")+5*INDIRECT("X14")+6*INDIRECT("Y14")+7*INDIRECT("Z14")+8*INDIRECT("AA14")</f>
        <v>0</v>
      </c>
      <c r="CN14" s="1">
        <v>0</v>
      </c>
      <c r="CO14" s="1">
        <f ca="1">INDIRECT("AB14")+2*INDIRECT("AC14")+3*INDIRECT("AD14")+4*INDIRECT("AE14")+5*INDIRECT("AF14")+6*INDIRECT("AG14")+7*INDIRECT("AH14")+8*INDIRECT("AI14")</f>
        <v>6000</v>
      </c>
      <c r="CP14" s="1">
        <v>6000</v>
      </c>
      <c r="CQ14" s="1">
        <f ca="1">INDIRECT("AJ14")+2*INDIRECT("AK14")+3*INDIRECT("AL14")+4*INDIRECT("AM14")+5*INDIRECT("AN14")+6*INDIRECT("AO14")+7*INDIRECT("AP14")+8*INDIRECT("AQ14")</f>
        <v>0</v>
      </c>
      <c r="CR14" s="1">
        <v>0</v>
      </c>
      <c r="CS14" s="1">
        <f ca="1">INDIRECT("AR14")+2*INDIRECT("AS14")+3*INDIRECT("AT14")+4*INDIRECT("AU14")+5*INDIRECT("AV14")+6*INDIRECT("AW14")+7*INDIRECT("AX14")+8*INDIRECT("AY14")</f>
        <v>0</v>
      </c>
      <c r="CT14" s="1">
        <v>0</v>
      </c>
      <c r="CU14" s="1">
        <f ca="1">INDIRECT("AZ14")+2*INDIRECT("BA14")+3*INDIRECT("BB14")+4*INDIRECT("BC14")+5*INDIRECT("BD14")+6*INDIRECT("BE14")+7*INDIRECT("BF14")+8*INDIRECT("BG14")</f>
        <v>0</v>
      </c>
      <c r="CV14" s="1">
        <v>0</v>
      </c>
      <c r="CW14" s="1">
        <f ca="1">INDIRECT("BH14")+2*INDIRECT("BI14")+3*INDIRECT("BJ14")+4*INDIRECT("BK14")+5*INDIRECT("BL14")+6*INDIRECT("BM14")+7*INDIRECT("BN14")+8*INDIRECT("BO14")</f>
        <v>0</v>
      </c>
      <c r="CX14" s="1">
        <v>0</v>
      </c>
    </row>
    <row r="15" spans="1:73" ht="11.25">
      <c r="A15" s="25"/>
      <c r="B15" s="25"/>
      <c r="C15" s="27" t="s">
        <v>133</v>
      </c>
      <c r="D15" s="26" t="s">
        <v>0</v>
      </c>
      <c r="E15" s="1" t="s">
        <v>7</v>
      </c>
      <c r="F15" s="7">
        <f>SUM(F13:F14)</f>
        <v>0</v>
      </c>
      <c r="G15" s="6">
        <f>SUM(G13:G14)</f>
        <v>111</v>
      </c>
      <c r="H15" s="6">
        <f>SUM(H13:H14)</f>
        <v>0</v>
      </c>
      <c r="I15" s="6">
        <f>SUM(I13:I14)</f>
        <v>0</v>
      </c>
      <c r="J15" s="6">
        <f>SUM(J13:J14)</f>
        <v>0</v>
      </c>
      <c r="K15" s="6">
        <f>SUM(K13:K14)</f>
        <v>1000</v>
      </c>
      <c r="L15" s="6">
        <f>SUM(L13:L14)</f>
        <v>0</v>
      </c>
      <c r="M15" s="6">
        <f>SUM(M13:M14)</f>
        <v>0</v>
      </c>
      <c r="N15" s="7">
        <f>SUM(N13:N14)</f>
        <v>0</v>
      </c>
      <c r="O15" s="6">
        <f>SUM(O13:O14)</f>
        <v>1111</v>
      </c>
      <c r="P15" s="6">
        <f>SUM(P13:P14)</f>
        <v>0</v>
      </c>
      <c r="Q15" s="6">
        <f>SUM(Q13:Q14)</f>
        <v>0</v>
      </c>
      <c r="R15" s="6">
        <f>SUM(R13:R14)</f>
        <v>0</v>
      </c>
      <c r="S15" s="6">
        <f>SUM(S13:S14)</f>
        <v>0</v>
      </c>
      <c r="T15" s="8"/>
      <c r="U15" s="5"/>
      <c r="V15" s="5"/>
      <c r="W15" s="5"/>
      <c r="X15" s="5"/>
      <c r="Y15" s="5"/>
      <c r="Z15" s="5"/>
      <c r="AA15" s="5"/>
      <c r="AB15" s="8"/>
      <c r="AC15" s="5"/>
      <c r="AD15" s="5"/>
      <c r="AE15" s="5"/>
      <c r="AF15" s="5"/>
      <c r="AG15" s="5"/>
      <c r="AH15" s="5"/>
      <c r="AI15" s="5"/>
      <c r="AJ15" s="8"/>
      <c r="AK15" s="5"/>
      <c r="AL15" s="5"/>
      <c r="AM15" s="5"/>
      <c r="AN15" s="5"/>
      <c r="AO15" s="5"/>
      <c r="AP15" s="5"/>
      <c r="AQ15" s="5"/>
      <c r="AR15" s="8"/>
      <c r="AS15" s="5"/>
      <c r="AT15" s="5"/>
      <c r="AU15" s="5"/>
      <c r="AV15" s="5"/>
      <c r="AW15" s="5"/>
      <c r="AX15" s="5"/>
      <c r="AY15" s="5"/>
      <c r="AZ15" s="8"/>
      <c r="BA15" s="5"/>
      <c r="BB15" s="5"/>
      <c r="BC15" s="5"/>
      <c r="BD15" s="5"/>
      <c r="BE15" s="5"/>
      <c r="BF15" s="5"/>
      <c r="BG15" s="5"/>
      <c r="BH15" s="8"/>
      <c r="BI15" s="5"/>
      <c r="BJ15" s="5"/>
      <c r="BK15" s="5"/>
      <c r="BL15" s="5"/>
      <c r="BM15" s="5"/>
      <c r="BN15" s="5"/>
      <c r="BO15" s="5"/>
      <c r="BP15" s="9">
        <v>0</v>
      </c>
      <c r="BQ15" s="1" t="s">
        <v>0</v>
      </c>
      <c r="BR15" s="1" t="s">
        <v>0</v>
      </c>
      <c r="BS15" s="1" t="s">
        <v>0</v>
      </c>
      <c r="BT15" s="1" t="s">
        <v>0</v>
      </c>
      <c r="BU15" s="1" t="s">
        <v>0</v>
      </c>
    </row>
    <row r="16" spans="3:73" ht="11.25">
      <c r="C16" s="1" t="s">
        <v>0</v>
      </c>
      <c r="D16" s="1" t="s">
        <v>0</v>
      </c>
      <c r="E16" s="1" t="s">
        <v>0</v>
      </c>
      <c r="F16" s="7"/>
      <c r="G16" s="6"/>
      <c r="H16" s="6"/>
      <c r="I16" s="6"/>
      <c r="J16" s="6"/>
      <c r="K16" s="6"/>
      <c r="L16" s="6"/>
      <c r="M16" s="6"/>
      <c r="N16" s="7"/>
      <c r="O16" s="6"/>
      <c r="P16" s="6"/>
      <c r="Q16" s="6"/>
      <c r="R16" s="6"/>
      <c r="S16" s="6"/>
      <c r="T16" s="8"/>
      <c r="U16" s="5"/>
      <c r="V16" s="5"/>
      <c r="W16" s="5"/>
      <c r="X16" s="5"/>
      <c r="Y16" s="5"/>
      <c r="Z16" s="5"/>
      <c r="AA16" s="5"/>
      <c r="AB16" s="8"/>
      <c r="AC16" s="5"/>
      <c r="AD16" s="5"/>
      <c r="AE16" s="5"/>
      <c r="AF16" s="5"/>
      <c r="AG16" s="5"/>
      <c r="AH16" s="5"/>
      <c r="AI16" s="5"/>
      <c r="AJ16" s="8"/>
      <c r="AK16" s="5"/>
      <c r="AL16" s="5"/>
      <c r="AM16" s="5"/>
      <c r="AN16" s="5"/>
      <c r="AO16" s="5"/>
      <c r="AP16" s="5"/>
      <c r="AQ16" s="5"/>
      <c r="AR16" s="8"/>
      <c r="AS16" s="5"/>
      <c r="AT16" s="5"/>
      <c r="AU16" s="5"/>
      <c r="AV16" s="5"/>
      <c r="AW16" s="5"/>
      <c r="AX16" s="5"/>
      <c r="AY16" s="5"/>
      <c r="AZ16" s="8"/>
      <c r="BA16" s="5"/>
      <c r="BB16" s="5"/>
      <c r="BC16" s="5"/>
      <c r="BD16" s="5"/>
      <c r="BE16" s="5"/>
      <c r="BF16" s="5"/>
      <c r="BG16" s="5"/>
      <c r="BH16" s="8"/>
      <c r="BI16" s="5"/>
      <c r="BJ16" s="5"/>
      <c r="BK16" s="5"/>
      <c r="BL16" s="5"/>
      <c r="BM16" s="5"/>
      <c r="BN16" s="5"/>
      <c r="BO16" s="5"/>
      <c r="BP16" s="9"/>
      <c r="BT16" s="1" t="s">
        <v>0</v>
      </c>
      <c r="BU16" s="1" t="s">
        <v>0</v>
      </c>
    </row>
    <row r="17" spans="1:102" ht="11.25">
      <c r="A17" s="30" t="s">
        <v>1</v>
      </c>
      <c r="B17" s="31" t="str">
        <f>HYPERLINK("http://www.dot.ca.gov/hq/transprog/stip2004/ff_sheets/04-2009c.xls","2009C")</f>
        <v>2009C</v>
      </c>
      <c r="C17" s="30" t="s">
        <v>0</v>
      </c>
      <c r="D17" s="30" t="s">
        <v>2</v>
      </c>
      <c r="E17" s="30" t="s">
        <v>8</v>
      </c>
      <c r="F17" s="32">
        <f ca="1">INDIRECT("T17")+INDIRECT("AB17")+INDIRECT("AJ17")+INDIRECT("AR17")+INDIRECT("AZ17")+INDIRECT("BH17")</f>
        <v>0</v>
      </c>
      <c r="G17" s="33">
        <f ca="1">INDIRECT("U17")+INDIRECT("AC17")+INDIRECT("AK17")+INDIRECT("AS17")+INDIRECT("BA17")+INDIRECT("BI17")</f>
        <v>350</v>
      </c>
      <c r="H17" s="33">
        <f ca="1">INDIRECT("V17")+INDIRECT("AD17")+INDIRECT("AL17")+INDIRECT("AT17")+INDIRECT("BB17")+INDIRECT("BJ17")</f>
        <v>0</v>
      </c>
      <c r="I17" s="33">
        <f ca="1">INDIRECT("W17")+INDIRECT("AE17")+INDIRECT("AM17")+INDIRECT("AU17")+INDIRECT("BC17")+INDIRECT("BK17")</f>
        <v>0</v>
      </c>
      <c r="J17" s="33">
        <f ca="1">INDIRECT("X17")+INDIRECT("AF17")+INDIRECT("AN17")+INDIRECT("AV17")+INDIRECT("BD17")+INDIRECT("BL17")</f>
        <v>0</v>
      </c>
      <c r="K17" s="33">
        <f ca="1">INDIRECT("Y17")+INDIRECT("AG17")+INDIRECT("AO17")+INDIRECT("AW17")+INDIRECT("BE17")+INDIRECT("BM17")</f>
        <v>0</v>
      </c>
      <c r="L17" s="33">
        <f ca="1">INDIRECT("Z17")+INDIRECT("AH17")+INDIRECT("AP17")+INDIRECT("AX17")+INDIRECT("BF17")+INDIRECT("BN17")</f>
        <v>0</v>
      </c>
      <c r="M17" s="33">
        <f ca="1">INDIRECT("AA17")+INDIRECT("AI17")+INDIRECT("AQ17")+INDIRECT("AY17")+INDIRECT("BG17")+INDIRECT("BO17")</f>
        <v>0</v>
      </c>
      <c r="N17" s="32">
        <f ca="1">INDIRECT("T17")+INDIRECT("U17")+INDIRECT("V17")+INDIRECT("W17")+INDIRECT("X17")+INDIRECT("Y17")+INDIRECT("Z17")+INDIRECT("AA17")</f>
        <v>0</v>
      </c>
      <c r="O17" s="33">
        <f ca="1">INDIRECT("AB17")+INDIRECT("AC17")+INDIRECT("AD17")+INDIRECT("AE17")+INDIRECT("AF17")+INDIRECT("AG17")+INDIRECT("AH17")+INDIRECT("AI17")</f>
        <v>0</v>
      </c>
      <c r="P17" s="33">
        <f ca="1">INDIRECT("AJ17")+INDIRECT("AK17")+INDIRECT("AL17")+INDIRECT("AM17")+INDIRECT("AN17")+INDIRECT("AO17")+INDIRECT("AP17")+INDIRECT("AQ17")</f>
        <v>0</v>
      </c>
      <c r="Q17" s="33">
        <f ca="1">INDIRECT("AR17")+INDIRECT("AS17")+INDIRECT("AT17")+INDIRECT("AU17")+INDIRECT("AV17")+INDIRECT("AW17")+INDIRECT("AX17")+INDIRECT("AY17")</f>
        <v>350</v>
      </c>
      <c r="R17" s="33">
        <f ca="1">INDIRECT("AZ17")+INDIRECT("BA17")+INDIRECT("BB17")+INDIRECT("BC17")+INDIRECT("BD17")+INDIRECT("BE17")+INDIRECT("BF17")+INDIRECT("BG17")</f>
        <v>0</v>
      </c>
      <c r="S17" s="33">
        <f ca="1">INDIRECT("BH17")+INDIRECT("BI17")+INDIRECT("BJ17")+INDIRECT("BK17")+INDIRECT("BL17")+INDIRECT("BM17")+INDIRECT("BN17")+INDIRECT("BO17")</f>
        <v>0</v>
      </c>
      <c r="T17" s="34"/>
      <c r="U17" s="35"/>
      <c r="V17" s="35"/>
      <c r="W17" s="35"/>
      <c r="X17" s="35"/>
      <c r="Y17" s="35"/>
      <c r="Z17" s="35"/>
      <c r="AA17" s="35"/>
      <c r="AB17" s="34"/>
      <c r="AC17" s="35"/>
      <c r="AD17" s="35"/>
      <c r="AE17" s="35"/>
      <c r="AF17" s="35"/>
      <c r="AG17" s="35"/>
      <c r="AH17" s="35"/>
      <c r="AI17" s="35"/>
      <c r="AJ17" s="34"/>
      <c r="AK17" s="35"/>
      <c r="AL17" s="35"/>
      <c r="AM17" s="35"/>
      <c r="AN17" s="35"/>
      <c r="AO17" s="35"/>
      <c r="AP17" s="35"/>
      <c r="AQ17" s="35"/>
      <c r="AR17" s="34"/>
      <c r="AS17" s="35">
        <v>350</v>
      </c>
      <c r="AT17" s="35"/>
      <c r="AU17" s="35"/>
      <c r="AV17" s="35"/>
      <c r="AW17" s="35"/>
      <c r="AX17" s="35"/>
      <c r="AY17" s="35"/>
      <c r="AZ17" s="34"/>
      <c r="BA17" s="35"/>
      <c r="BB17" s="35"/>
      <c r="BC17" s="35"/>
      <c r="BD17" s="35"/>
      <c r="BE17" s="35"/>
      <c r="BF17" s="35"/>
      <c r="BG17" s="35"/>
      <c r="BH17" s="34"/>
      <c r="BI17" s="35"/>
      <c r="BJ17" s="35"/>
      <c r="BK17" s="35"/>
      <c r="BL17" s="35"/>
      <c r="BM17" s="35"/>
      <c r="BN17" s="35"/>
      <c r="BO17" s="36"/>
      <c r="BP17" s="9">
        <v>20600002157</v>
      </c>
      <c r="BQ17" s="1" t="s">
        <v>0</v>
      </c>
      <c r="BR17" s="1" t="s">
        <v>0</v>
      </c>
      <c r="BS17" s="1" t="s">
        <v>0</v>
      </c>
      <c r="BT17" s="1" t="s">
        <v>0</v>
      </c>
      <c r="BU17" s="1" t="s">
        <v>0</v>
      </c>
      <c r="BW17" s="1">
        <f ca="1">INDIRECT("T17")+2*INDIRECT("AB17")+3*INDIRECT("AJ17")+4*INDIRECT("AR17")+5*INDIRECT("AZ17")+6*INDIRECT("BH17")</f>
        <v>0</v>
      </c>
      <c r="BX17" s="1">
        <v>0</v>
      </c>
      <c r="BY17" s="1">
        <f ca="1">INDIRECT("U17")+2*INDIRECT("AC17")+3*INDIRECT("AK17")+4*INDIRECT("AS17")+5*INDIRECT("BA17")+6*INDIRECT("BI17")</f>
        <v>1400</v>
      </c>
      <c r="BZ17" s="1">
        <v>1400</v>
      </c>
      <c r="CA17" s="1">
        <f ca="1">INDIRECT("V17")+2*INDIRECT("AD17")+3*INDIRECT("AL17")+4*INDIRECT("AT17")+5*INDIRECT("BB17")+6*INDIRECT("BJ17")</f>
        <v>0</v>
      </c>
      <c r="CB17" s="1">
        <v>0</v>
      </c>
      <c r="CC17" s="1">
        <f ca="1">INDIRECT("W17")+2*INDIRECT("AE17")+3*INDIRECT("AM17")+4*INDIRECT("AU17")+5*INDIRECT("BC17")+6*INDIRECT("BK17")</f>
        <v>0</v>
      </c>
      <c r="CD17" s="1">
        <v>0</v>
      </c>
      <c r="CE17" s="1">
        <f ca="1">INDIRECT("X17")+2*INDIRECT("AF17")+3*INDIRECT("AN17")+4*INDIRECT("AV17")+5*INDIRECT("BD17")+6*INDIRECT("BL17")</f>
        <v>0</v>
      </c>
      <c r="CF17" s="1">
        <v>0</v>
      </c>
      <c r="CG17" s="1">
        <f ca="1">INDIRECT("Y17")+2*INDIRECT("AG17")+3*INDIRECT("AO17")+4*INDIRECT("AW17")+5*INDIRECT("BE17")+6*INDIRECT("BM17")</f>
        <v>0</v>
      </c>
      <c r="CH17" s="1">
        <v>0</v>
      </c>
      <c r="CI17" s="1">
        <f ca="1">INDIRECT("Z17")+2*INDIRECT("AH17")+3*INDIRECT("AP17")+4*INDIRECT("AX17")+5*INDIRECT("BF17")+6*INDIRECT("BN17")</f>
        <v>0</v>
      </c>
      <c r="CJ17" s="1">
        <v>0</v>
      </c>
      <c r="CK17" s="1">
        <f ca="1">INDIRECT("AA17")+2*INDIRECT("AI17")+3*INDIRECT("AQ17")+4*INDIRECT("AY17")+5*INDIRECT("BG17")+6*INDIRECT("BO17")</f>
        <v>0</v>
      </c>
      <c r="CL17" s="1">
        <v>0</v>
      </c>
      <c r="CM17" s="1">
        <f ca="1">INDIRECT("T17")+2*INDIRECT("U17")+3*INDIRECT("V17")+4*INDIRECT("W17")+5*INDIRECT("X17")+6*INDIRECT("Y17")+7*INDIRECT("Z17")+8*INDIRECT("AA17")</f>
        <v>0</v>
      </c>
      <c r="CN17" s="1">
        <v>0</v>
      </c>
      <c r="CO17" s="1">
        <f ca="1">INDIRECT("AB17")+2*INDIRECT("AC17")+3*INDIRECT("AD17")+4*INDIRECT("AE17")+5*INDIRECT("AF17")+6*INDIRECT("AG17")+7*INDIRECT("AH17")+8*INDIRECT("AI17")</f>
        <v>0</v>
      </c>
      <c r="CP17" s="1">
        <v>0</v>
      </c>
      <c r="CQ17" s="1">
        <f ca="1">INDIRECT("AJ17")+2*INDIRECT("AK17")+3*INDIRECT("AL17")+4*INDIRECT("AM17")+5*INDIRECT("AN17")+6*INDIRECT("AO17")+7*INDIRECT("AP17")+8*INDIRECT("AQ17")</f>
        <v>0</v>
      </c>
      <c r="CR17" s="1">
        <v>0</v>
      </c>
      <c r="CS17" s="1">
        <f ca="1">INDIRECT("AR17")+2*INDIRECT("AS17")+3*INDIRECT("AT17")+4*INDIRECT("AU17")+5*INDIRECT("AV17")+6*INDIRECT("AW17")+7*INDIRECT("AX17")+8*INDIRECT("AY17")</f>
        <v>700</v>
      </c>
      <c r="CT17" s="1">
        <v>700</v>
      </c>
      <c r="CU17" s="1">
        <f ca="1">INDIRECT("AZ17")+2*INDIRECT("BA17")+3*INDIRECT("BB17")+4*INDIRECT("BC17")+5*INDIRECT("BD17")+6*INDIRECT("BE17")+7*INDIRECT("BF17")+8*INDIRECT("BG17")</f>
        <v>0</v>
      </c>
      <c r="CV17" s="1">
        <v>0</v>
      </c>
      <c r="CW17" s="1">
        <f ca="1">INDIRECT("BH17")+2*INDIRECT("BI17")+3*INDIRECT("BJ17")+4*INDIRECT("BK17")+5*INDIRECT("BL17")+6*INDIRECT("BM17")+7*INDIRECT("BN17")+8*INDIRECT("BO17")</f>
        <v>0</v>
      </c>
      <c r="CX17" s="1">
        <v>0</v>
      </c>
    </row>
    <row r="18" spans="1:102" ht="11.25">
      <c r="A18" s="1" t="s">
        <v>0</v>
      </c>
      <c r="B18" s="1" t="s">
        <v>0</v>
      </c>
      <c r="C18" s="1" t="s">
        <v>9</v>
      </c>
      <c r="D18" s="1" t="s">
        <v>12</v>
      </c>
      <c r="E18" s="1" t="s">
        <v>3</v>
      </c>
      <c r="F18" s="7">
        <f ca="1">INDIRECT("T18")+INDIRECT("AB18")+INDIRECT("AJ18")+INDIRECT("AR18")+INDIRECT("AZ18")+INDIRECT("BH18")</f>
        <v>0</v>
      </c>
      <c r="G18" s="6">
        <f ca="1">INDIRECT("U18")+INDIRECT("AC18")+INDIRECT("AK18")+INDIRECT("AS18")+INDIRECT("BA18")+INDIRECT("BI18")</f>
        <v>0</v>
      </c>
      <c r="H18" s="6">
        <f ca="1">INDIRECT("V18")+INDIRECT("AD18")+INDIRECT("AL18")+INDIRECT("AT18")+INDIRECT("BB18")+INDIRECT("BJ18")</f>
        <v>0</v>
      </c>
      <c r="I18" s="6">
        <f ca="1">INDIRECT("W18")+INDIRECT("AE18")+INDIRECT("AM18")+INDIRECT("AU18")+INDIRECT("BC18")+INDIRECT("BK18")</f>
        <v>2700</v>
      </c>
      <c r="J18" s="6">
        <f ca="1">INDIRECT("X18")+INDIRECT("AF18")+INDIRECT("AN18")+INDIRECT("AV18")+INDIRECT("BD18")+INDIRECT("BL18")</f>
        <v>0</v>
      </c>
      <c r="K18" s="6">
        <f ca="1">INDIRECT("Y18")+INDIRECT("AG18")+INDIRECT("AO18")+INDIRECT("AW18")+INDIRECT("BE18")+INDIRECT("BM18")</f>
        <v>0</v>
      </c>
      <c r="L18" s="6">
        <f ca="1">INDIRECT("Z18")+INDIRECT("AH18")+INDIRECT("AP18")+INDIRECT("AX18")+INDIRECT("BF18")+INDIRECT("BN18")</f>
        <v>0</v>
      </c>
      <c r="M18" s="6">
        <f ca="1">INDIRECT("AA18")+INDIRECT("AI18")+INDIRECT("AQ18")+INDIRECT("AY18")+INDIRECT("BG18")+INDIRECT("BO18")</f>
        <v>0</v>
      </c>
      <c r="N18" s="7">
        <f ca="1">INDIRECT("T18")+INDIRECT("U18")+INDIRECT("V18")+INDIRECT("W18")+INDIRECT("X18")+INDIRECT("Y18")+INDIRECT("Z18")+INDIRECT("AA18")</f>
        <v>0</v>
      </c>
      <c r="O18" s="6">
        <f ca="1">INDIRECT("AB18")+INDIRECT("AC18")+INDIRECT("AD18")+INDIRECT("AE18")+INDIRECT("AF18")+INDIRECT("AG18")+INDIRECT("AH18")+INDIRECT("AI18")</f>
        <v>0</v>
      </c>
      <c r="P18" s="6">
        <f ca="1">INDIRECT("AJ18")+INDIRECT("AK18")+INDIRECT("AL18")+INDIRECT("AM18")+INDIRECT("AN18")+INDIRECT("AO18")+INDIRECT("AP18")+INDIRECT("AQ18")</f>
        <v>0</v>
      </c>
      <c r="Q18" s="6">
        <f ca="1">INDIRECT("AR18")+INDIRECT("AS18")+INDIRECT("AT18")+INDIRECT("AU18")+INDIRECT("AV18")+INDIRECT("AW18")+INDIRECT("AX18")+INDIRECT("AY18")</f>
        <v>2700</v>
      </c>
      <c r="R18" s="6">
        <f ca="1">INDIRECT("AZ18")+INDIRECT("BA18")+INDIRECT("BB18")+INDIRECT("BC18")+INDIRECT("BD18")+INDIRECT("BE18")+INDIRECT("BF18")+INDIRECT("BG18")</f>
        <v>0</v>
      </c>
      <c r="S18" s="6">
        <f ca="1">INDIRECT("BH18")+INDIRECT("BI18")+INDIRECT("BJ18")+INDIRECT("BK18")+INDIRECT("BL18")+INDIRECT("BM18")+INDIRECT("BN18")+INDIRECT("BO18")</f>
        <v>0</v>
      </c>
      <c r="T18" s="28"/>
      <c r="U18" s="29"/>
      <c r="V18" s="29"/>
      <c r="W18" s="29"/>
      <c r="X18" s="29"/>
      <c r="Y18" s="29"/>
      <c r="Z18" s="29"/>
      <c r="AA18" s="29"/>
      <c r="AB18" s="28"/>
      <c r="AC18" s="29"/>
      <c r="AD18" s="29"/>
      <c r="AE18" s="29"/>
      <c r="AF18" s="29"/>
      <c r="AG18" s="29"/>
      <c r="AH18" s="29"/>
      <c r="AI18" s="29"/>
      <c r="AJ18" s="28"/>
      <c r="AK18" s="29"/>
      <c r="AL18" s="29"/>
      <c r="AM18" s="29"/>
      <c r="AN18" s="29"/>
      <c r="AO18" s="29"/>
      <c r="AP18" s="29"/>
      <c r="AQ18" s="29"/>
      <c r="AR18" s="28"/>
      <c r="AS18" s="29"/>
      <c r="AT18" s="29"/>
      <c r="AU18" s="29">
        <v>2700</v>
      </c>
      <c r="AV18" s="29"/>
      <c r="AW18" s="29"/>
      <c r="AX18" s="29"/>
      <c r="AY18" s="29"/>
      <c r="AZ18" s="28"/>
      <c r="BA18" s="29"/>
      <c r="BB18" s="29"/>
      <c r="BC18" s="29"/>
      <c r="BD18" s="29"/>
      <c r="BE18" s="29"/>
      <c r="BF18" s="29"/>
      <c r="BG18" s="29"/>
      <c r="BH18" s="28"/>
      <c r="BI18" s="29"/>
      <c r="BJ18" s="29"/>
      <c r="BK18" s="29"/>
      <c r="BL18" s="29"/>
      <c r="BM18" s="29"/>
      <c r="BN18" s="29"/>
      <c r="BO18" s="29"/>
      <c r="BP18" s="9">
        <v>0</v>
      </c>
      <c r="BQ18" s="1" t="s">
        <v>3</v>
      </c>
      <c r="BR18" s="1" t="s">
        <v>0</v>
      </c>
      <c r="BS18" s="1" t="s">
        <v>0</v>
      </c>
      <c r="BT18" s="1" t="s">
        <v>0</v>
      </c>
      <c r="BU18" s="1" t="s">
        <v>0</v>
      </c>
      <c r="BW18" s="1">
        <f ca="1">INDIRECT("T18")+2*INDIRECT("AB18")+3*INDIRECT("AJ18")+4*INDIRECT("AR18")+5*INDIRECT("AZ18")+6*INDIRECT("BH18")</f>
        <v>0</v>
      </c>
      <c r="BX18" s="1">
        <v>0</v>
      </c>
      <c r="BY18" s="1">
        <f ca="1">INDIRECT("U18")+2*INDIRECT("AC18")+3*INDIRECT("AK18")+4*INDIRECT("AS18")+5*INDIRECT("BA18")+6*INDIRECT("BI18")</f>
        <v>0</v>
      </c>
      <c r="BZ18" s="1">
        <v>0</v>
      </c>
      <c r="CA18" s="1">
        <f ca="1">INDIRECT("V18")+2*INDIRECT("AD18")+3*INDIRECT("AL18")+4*INDIRECT("AT18")+5*INDIRECT("BB18")+6*INDIRECT("BJ18")</f>
        <v>0</v>
      </c>
      <c r="CB18" s="1">
        <v>0</v>
      </c>
      <c r="CC18" s="1">
        <f ca="1">INDIRECT("W18")+2*INDIRECT("AE18")+3*INDIRECT("AM18")+4*INDIRECT("AU18")+5*INDIRECT("BC18")+6*INDIRECT("BK18")</f>
        <v>10800</v>
      </c>
      <c r="CD18" s="1">
        <v>10800</v>
      </c>
      <c r="CE18" s="1">
        <f ca="1">INDIRECT("X18")+2*INDIRECT("AF18")+3*INDIRECT("AN18")+4*INDIRECT("AV18")+5*INDIRECT("BD18")+6*INDIRECT("BL18")</f>
        <v>0</v>
      </c>
      <c r="CF18" s="1">
        <v>0</v>
      </c>
      <c r="CG18" s="1">
        <f ca="1">INDIRECT("Y18")+2*INDIRECT("AG18")+3*INDIRECT("AO18")+4*INDIRECT("AW18")+5*INDIRECT("BE18")+6*INDIRECT("BM18")</f>
        <v>0</v>
      </c>
      <c r="CH18" s="1">
        <v>0</v>
      </c>
      <c r="CI18" s="1">
        <f ca="1">INDIRECT("Z18")+2*INDIRECT("AH18")+3*INDIRECT("AP18")+4*INDIRECT("AX18")+5*INDIRECT("BF18")+6*INDIRECT("BN18")</f>
        <v>0</v>
      </c>
      <c r="CJ18" s="1">
        <v>0</v>
      </c>
      <c r="CK18" s="1">
        <f ca="1">INDIRECT("AA18")+2*INDIRECT("AI18")+3*INDIRECT("AQ18")+4*INDIRECT("AY18")+5*INDIRECT("BG18")+6*INDIRECT("BO18")</f>
        <v>0</v>
      </c>
      <c r="CL18" s="1">
        <v>0</v>
      </c>
      <c r="CM18" s="1">
        <f ca="1">INDIRECT("T18")+2*INDIRECT("U18")+3*INDIRECT("V18")+4*INDIRECT("W18")+5*INDIRECT("X18")+6*INDIRECT("Y18")+7*INDIRECT("Z18")+8*INDIRECT("AA18")</f>
        <v>0</v>
      </c>
      <c r="CN18" s="1">
        <v>0</v>
      </c>
      <c r="CO18" s="1">
        <f ca="1">INDIRECT("AB18")+2*INDIRECT("AC18")+3*INDIRECT("AD18")+4*INDIRECT("AE18")+5*INDIRECT("AF18")+6*INDIRECT("AG18")+7*INDIRECT("AH18")+8*INDIRECT("AI18")</f>
        <v>0</v>
      </c>
      <c r="CP18" s="1">
        <v>0</v>
      </c>
      <c r="CQ18" s="1">
        <f ca="1">INDIRECT("AJ18")+2*INDIRECT("AK18")+3*INDIRECT("AL18")+4*INDIRECT("AM18")+5*INDIRECT("AN18")+6*INDIRECT("AO18")+7*INDIRECT("AP18")+8*INDIRECT("AQ18")</f>
        <v>0</v>
      </c>
      <c r="CR18" s="1">
        <v>0</v>
      </c>
      <c r="CS18" s="1">
        <f ca="1">INDIRECT("AR18")+2*INDIRECT("AS18")+3*INDIRECT("AT18")+4*INDIRECT("AU18")+5*INDIRECT("AV18")+6*INDIRECT("AW18")+7*INDIRECT("AX18")+8*INDIRECT("AY18")</f>
        <v>10800</v>
      </c>
      <c r="CT18" s="1">
        <v>10800</v>
      </c>
      <c r="CU18" s="1">
        <f ca="1">INDIRECT("AZ18")+2*INDIRECT("BA18")+3*INDIRECT("BB18")+4*INDIRECT("BC18")+5*INDIRECT("BD18")+6*INDIRECT("BE18")+7*INDIRECT("BF18")+8*INDIRECT("BG18")</f>
        <v>0</v>
      </c>
      <c r="CV18" s="1">
        <v>0</v>
      </c>
      <c r="CW18" s="1">
        <f ca="1">INDIRECT("BH18")+2*INDIRECT("BI18")+3*INDIRECT("BJ18")+4*INDIRECT("BK18")+5*INDIRECT("BL18")+6*INDIRECT("BM18")+7*INDIRECT("BN18")+8*INDIRECT("BO18")</f>
        <v>0</v>
      </c>
      <c r="CX18" s="1">
        <v>0</v>
      </c>
    </row>
    <row r="19" spans="1:73" ht="11.25">
      <c r="A19" s="25"/>
      <c r="B19" s="25"/>
      <c r="C19" s="27" t="s">
        <v>133</v>
      </c>
      <c r="D19" s="26" t="s">
        <v>0</v>
      </c>
      <c r="E19" s="1" t="s">
        <v>7</v>
      </c>
      <c r="F19" s="7">
        <f>SUM(F17:F18)</f>
        <v>0</v>
      </c>
      <c r="G19" s="6">
        <f>SUM(G17:G18)</f>
        <v>350</v>
      </c>
      <c r="H19" s="6">
        <f>SUM(H17:H18)</f>
        <v>0</v>
      </c>
      <c r="I19" s="6">
        <f>SUM(I17:I18)</f>
        <v>2700</v>
      </c>
      <c r="J19" s="6">
        <f>SUM(J17:J18)</f>
        <v>0</v>
      </c>
      <c r="K19" s="6">
        <f>SUM(K17:K18)</f>
        <v>0</v>
      </c>
      <c r="L19" s="6">
        <f>SUM(L17:L18)</f>
        <v>0</v>
      </c>
      <c r="M19" s="6">
        <f>SUM(M17:M18)</f>
        <v>0</v>
      </c>
      <c r="N19" s="7">
        <f>SUM(N17:N18)</f>
        <v>0</v>
      </c>
      <c r="O19" s="6">
        <f>SUM(O17:O18)</f>
        <v>0</v>
      </c>
      <c r="P19" s="6">
        <f>SUM(P17:P18)</f>
        <v>0</v>
      </c>
      <c r="Q19" s="6">
        <f>SUM(Q17:Q18)</f>
        <v>3050</v>
      </c>
      <c r="R19" s="6">
        <f>SUM(R17:R18)</f>
        <v>0</v>
      </c>
      <c r="S19" s="6">
        <f>SUM(S17:S18)</f>
        <v>0</v>
      </c>
      <c r="T19" s="8"/>
      <c r="U19" s="5"/>
      <c r="V19" s="5"/>
      <c r="W19" s="5"/>
      <c r="X19" s="5"/>
      <c r="Y19" s="5"/>
      <c r="Z19" s="5"/>
      <c r="AA19" s="5"/>
      <c r="AB19" s="8"/>
      <c r="AC19" s="5"/>
      <c r="AD19" s="5"/>
      <c r="AE19" s="5"/>
      <c r="AF19" s="5"/>
      <c r="AG19" s="5"/>
      <c r="AH19" s="5"/>
      <c r="AI19" s="5"/>
      <c r="AJ19" s="8"/>
      <c r="AK19" s="5"/>
      <c r="AL19" s="5"/>
      <c r="AM19" s="5"/>
      <c r="AN19" s="5"/>
      <c r="AO19" s="5"/>
      <c r="AP19" s="5"/>
      <c r="AQ19" s="5"/>
      <c r="AR19" s="8"/>
      <c r="AS19" s="5"/>
      <c r="AT19" s="5"/>
      <c r="AU19" s="5"/>
      <c r="AV19" s="5"/>
      <c r="AW19" s="5"/>
      <c r="AX19" s="5"/>
      <c r="AY19" s="5"/>
      <c r="AZ19" s="8"/>
      <c r="BA19" s="5"/>
      <c r="BB19" s="5"/>
      <c r="BC19" s="5"/>
      <c r="BD19" s="5"/>
      <c r="BE19" s="5"/>
      <c r="BF19" s="5"/>
      <c r="BG19" s="5"/>
      <c r="BH19" s="8"/>
      <c r="BI19" s="5"/>
      <c r="BJ19" s="5"/>
      <c r="BK19" s="5"/>
      <c r="BL19" s="5"/>
      <c r="BM19" s="5"/>
      <c r="BN19" s="5"/>
      <c r="BO19" s="5"/>
      <c r="BP19" s="9">
        <v>0</v>
      </c>
      <c r="BQ19" s="1" t="s">
        <v>0</v>
      </c>
      <c r="BR19" s="1" t="s">
        <v>0</v>
      </c>
      <c r="BS19" s="1" t="s">
        <v>0</v>
      </c>
      <c r="BT19" s="1" t="s">
        <v>0</v>
      </c>
      <c r="BU19" s="1" t="s">
        <v>0</v>
      </c>
    </row>
    <row r="20" spans="3:73" ht="11.25">
      <c r="C20" s="1" t="s">
        <v>0</v>
      </c>
      <c r="D20" s="1" t="s">
        <v>0</v>
      </c>
      <c r="E20" s="1" t="s">
        <v>0</v>
      </c>
      <c r="F20" s="7"/>
      <c r="G20" s="6"/>
      <c r="H20" s="6"/>
      <c r="I20" s="6"/>
      <c r="J20" s="6"/>
      <c r="K20" s="6"/>
      <c r="L20" s="6"/>
      <c r="M20" s="6"/>
      <c r="N20" s="7"/>
      <c r="O20" s="6"/>
      <c r="P20" s="6"/>
      <c r="Q20" s="6"/>
      <c r="R20" s="6"/>
      <c r="S20" s="6"/>
      <c r="T20" s="8"/>
      <c r="U20" s="5"/>
      <c r="V20" s="5"/>
      <c r="W20" s="5"/>
      <c r="X20" s="5"/>
      <c r="Y20" s="5"/>
      <c r="Z20" s="5"/>
      <c r="AA20" s="5"/>
      <c r="AB20" s="8"/>
      <c r="AC20" s="5"/>
      <c r="AD20" s="5"/>
      <c r="AE20" s="5"/>
      <c r="AF20" s="5"/>
      <c r="AG20" s="5"/>
      <c r="AH20" s="5"/>
      <c r="AI20" s="5"/>
      <c r="AJ20" s="8"/>
      <c r="AK20" s="5"/>
      <c r="AL20" s="5"/>
      <c r="AM20" s="5"/>
      <c r="AN20" s="5"/>
      <c r="AO20" s="5"/>
      <c r="AP20" s="5"/>
      <c r="AQ20" s="5"/>
      <c r="AR20" s="8"/>
      <c r="AS20" s="5"/>
      <c r="AT20" s="5"/>
      <c r="AU20" s="5"/>
      <c r="AV20" s="5"/>
      <c r="AW20" s="5"/>
      <c r="AX20" s="5"/>
      <c r="AY20" s="5"/>
      <c r="AZ20" s="8"/>
      <c r="BA20" s="5"/>
      <c r="BB20" s="5"/>
      <c r="BC20" s="5"/>
      <c r="BD20" s="5"/>
      <c r="BE20" s="5"/>
      <c r="BF20" s="5"/>
      <c r="BG20" s="5"/>
      <c r="BH20" s="8"/>
      <c r="BI20" s="5"/>
      <c r="BJ20" s="5"/>
      <c r="BK20" s="5"/>
      <c r="BL20" s="5"/>
      <c r="BM20" s="5"/>
      <c r="BN20" s="5"/>
      <c r="BO20" s="5"/>
      <c r="BP20" s="9"/>
      <c r="BT20" s="1" t="s">
        <v>0</v>
      </c>
      <c r="BU20" s="1" t="s">
        <v>0</v>
      </c>
    </row>
    <row r="21" spans="1:102" ht="11.25">
      <c r="A21" s="30" t="s">
        <v>1</v>
      </c>
      <c r="B21" s="31" t="str">
        <f>HYPERLINK("http://www.dot.ca.gov/hq/transprog/stip2004/ff_sheets/04-2009d.xls","2009D")</f>
        <v>2009D</v>
      </c>
      <c r="C21" s="30" t="s">
        <v>0</v>
      </c>
      <c r="D21" s="30" t="s">
        <v>2</v>
      </c>
      <c r="E21" s="30" t="s">
        <v>8</v>
      </c>
      <c r="F21" s="32">
        <f ca="1">INDIRECT("T21")+INDIRECT("AB21")+INDIRECT("AJ21")+INDIRECT("AR21")+INDIRECT("AZ21")+INDIRECT("BH21")</f>
        <v>0</v>
      </c>
      <c r="G21" s="33">
        <f ca="1">INDIRECT("U21")+INDIRECT("AC21")+INDIRECT("AK21")+INDIRECT("AS21")+INDIRECT("BA21")+INDIRECT("BI21")</f>
        <v>1105</v>
      </c>
      <c r="H21" s="33">
        <f ca="1">INDIRECT("V21")+INDIRECT("AD21")+INDIRECT("AL21")+INDIRECT("AT21")+INDIRECT("BB21")+INDIRECT("BJ21")</f>
        <v>0</v>
      </c>
      <c r="I21" s="33">
        <f ca="1">INDIRECT("W21")+INDIRECT("AE21")+INDIRECT("AM21")+INDIRECT("AU21")+INDIRECT("BC21")+INDIRECT("BK21")</f>
        <v>0</v>
      </c>
      <c r="J21" s="33">
        <f ca="1">INDIRECT("X21")+INDIRECT("AF21")+INDIRECT("AN21")+INDIRECT("AV21")+INDIRECT("BD21")+INDIRECT("BL21")</f>
        <v>0</v>
      </c>
      <c r="K21" s="33">
        <f ca="1">INDIRECT("Y21")+INDIRECT("AG21")+INDIRECT("AO21")+INDIRECT("AW21")+INDIRECT("BE21")+INDIRECT("BM21")</f>
        <v>0</v>
      </c>
      <c r="L21" s="33">
        <f ca="1">INDIRECT("Z21")+INDIRECT("AH21")+INDIRECT("AP21")+INDIRECT("AX21")+INDIRECT("BF21")+INDIRECT("BN21")</f>
        <v>0</v>
      </c>
      <c r="M21" s="33">
        <f ca="1">INDIRECT("AA21")+INDIRECT("AI21")+INDIRECT("AQ21")+INDIRECT("AY21")+INDIRECT("BG21")+INDIRECT("BO21")</f>
        <v>0</v>
      </c>
      <c r="N21" s="32">
        <f ca="1">INDIRECT("T21")+INDIRECT("U21")+INDIRECT("V21")+INDIRECT("W21")+INDIRECT("X21")+INDIRECT("Y21")+INDIRECT("Z21")+INDIRECT("AA21")</f>
        <v>0</v>
      </c>
      <c r="O21" s="33">
        <f ca="1">INDIRECT("AB21")+INDIRECT("AC21")+INDIRECT("AD21")+INDIRECT("AE21")+INDIRECT("AF21")+INDIRECT("AG21")+INDIRECT("AH21")+INDIRECT("AI21")</f>
        <v>1105</v>
      </c>
      <c r="P21" s="33">
        <f ca="1">INDIRECT("AJ21")+INDIRECT("AK21")+INDIRECT("AL21")+INDIRECT("AM21")+INDIRECT("AN21")+INDIRECT("AO21")+INDIRECT("AP21")+INDIRECT("AQ21")</f>
        <v>0</v>
      </c>
      <c r="Q21" s="33">
        <f ca="1">INDIRECT("AR21")+INDIRECT("AS21")+INDIRECT("AT21")+INDIRECT("AU21")+INDIRECT("AV21")+INDIRECT("AW21")+INDIRECT("AX21")+INDIRECT("AY21")</f>
        <v>0</v>
      </c>
      <c r="R21" s="33">
        <f ca="1">INDIRECT("AZ21")+INDIRECT("BA21")+INDIRECT("BB21")+INDIRECT("BC21")+INDIRECT("BD21")+INDIRECT("BE21")+INDIRECT("BF21")+INDIRECT("BG21")</f>
        <v>0</v>
      </c>
      <c r="S21" s="33">
        <f ca="1">INDIRECT("BH21")+INDIRECT("BI21")+INDIRECT("BJ21")+INDIRECT("BK21")+INDIRECT("BL21")+INDIRECT("BM21")+INDIRECT("BN21")+INDIRECT("BO21")</f>
        <v>0</v>
      </c>
      <c r="T21" s="34"/>
      <c r="U21" s="35"/>
      <c r="V21" s="35"/>
      <c r="W21" s="35"/>
      <c r="X21" s="35"/>
      <c r="Y21" s="35"/>
      <c r="Z21" s="35"/>
      <c r="AA21" s="35"/>
      <c r="AB21" s="34"/>
      <c r="AC21" s="35">
        <v>1105</v>
      </c>
      <c r="AD21" s="35"/>
      <c r="AE21" s="35"/>
      <c r="AF21" s="35"/>
      <c r="AG21" s="35"/>
      <c r="AH21" s="35"/>
      <c r="AI21" s="35"/>
      <c r="AJ21" s="34"/>
      <c r="AK21" s="35"/>
      <c r="AL21" s="35"/>
      <c r="AM21" s="35"/>
      <c r="AN21" s="35"/>
      <c r="AO21" s="35"/>
      <c r="AP21" s="35"/>
      <c r="AQ21" s="35"/>
      <c r="AR21" s="34"/>
      <c r="AS21" s="35"/>
      <c r="AT21" s="35"/>
      <c r="AU21" s="35"/>
      <c r="AV21" s="35"/>
      <c r="AW21" s="35"/>
      <c r="AX21" s="35"/>
      <c r="AY21" s="35"/>
      <c r="AZ21" s="34"/>
      <c r="BA21" s="35"/>
      <c r="BB21" s="35"/>
      <c r="BC21" s="35"/>
      <c r="BD21" s="35"/>
      <c r="BE21" s="35"/>
      <c r="BF21" s="35"/>
      <c r="BG21" s="35"/>
      <c r="BH21" s="34"/>
      <c r="BI21" s="35"/>
      <c r="BJ21" s="35"/>
      <c r="BK21" s="35"/>
      <c r="BL21" s="35"/>
      <c r="BM21" s="35"/>
      <c r="BN21" s="35"/>
      <c r="BO21" s="36"/>
      <c r="BP21" s="9">
        <v>20600002159</v>
      </c>
      <c r="BQ21" s="1" t="s">
        <v>0</v>
      </c>
      <c r="BR21" s="1" t="s">
        <v>0</v>
      </c>
      <c r="BS21" s="1" t="s">
        <v>0</v>
      </c>
      <c r="BT21" s="1" t="s">
        <v>0</v>
      </c>
      <c r="BU21" s="1" t="s">
        <v>0</v>
      </c>
      <c r="BW21" s="1">
        <f ca="1">INDIRECT("T21")+2*INDIRECT("AB21")+3*INDIRECT("AJ21")+4*INDIRECT("AR21")+5*INDIRECT("AZ21")+6*INDIRECT("BH21")</f>
        <v>0</v>
      </c>
      <c r="BX21" s="1">
        <v>0</v>
      </c>
      <c r="BY21" s="1">
        <f ca="1">INDIRECT("U21")+2*INDIRECT("AC21")+3*INDIRECT("AK21")+4*INDIRECT("AS21")+5*INDIRECT("BA21")+6*INDIRECT("BI21")</f>
        <v>2210</v>
      </c>
      <c r="BZ21" s="1">
        <v>2210</v>
      </c>
      <c r="CA21" s="1">
        <f ca="1">INDIRECT("V21")+2*INDIRECT("AD21")+3*INDIRECT("AL21")+4*INDIRECT("AT21")+5*INDIRECT("BB21")+6*INDIRECT("BJ21")</f>
        <v>0</v>
      </c>
      <c r="CB21" s="1">
        <v>0</v>
      </c>
      <c r="CC21" s="1">
        <f ca="1">INDIRECT("W21")+2*INDIRECT("AE21")+3*INDIRECT("AM21")+4*INDIRECT("AU21")+5*INDIRECT("BC21")+6*INDIRECT("BK21")</f>
        <v>0</v>
      </c>
      <c r="CD21" s="1">
        <v>0</v>
      </c>
      <c r="CE21" s="1">
        <f ca="1">INDIRECT("X21")+2*INDIRECT("AF21")+3*INDIRECT("AN21")+4*INDIRECT("AV21")+5*INDIRECT("BD21")+6*INDIRECT("BL21")</f>
        <v>0</v>
      </c>
      <c r="CF21" s="1">
        <v>0</v>
      </c>
      <c r="CG21" s="1">
        <f ca="1">INDIRECT("Y21")+2*INDIRECT("AG21")+3*INDIRECT("AO21")+4*INDIRECT("AW21")+5*INDIRECT("BE21")+6*INDIRECT("BM21")</f>
        <v>0</v>
      </c>
      <c r="CH21" s="1">
        <v>0</v>
      </c>
      <c r="CI21" s="1">
        <f ca="1">INDIRECT("Z21")+2*INDIRECT("AH21")+3*INDIRECT("AP21")+4*INDIRECT("AX21")+5*INDIRECT("BF21")+6*INDIRECT("BN21")</f>
        <v>0</v>
      </c>
      <c r="CJ21" s="1">
        <v>0</v>
      </c>
      <c r="CK21" s="1">
        <f ca="1">INDIRECT("AA21")+2*INDIRECT("AI21")+3*INDIRECT("AQ21")+4*INDIRECT("AY21")+5*INDIRECT("BG21")+6*INDIRECT("BO21")</f>
        <v>0</v>
      </c>
      <c r="CL21" s="1">
        <v>0</v>
      </c>
      <c r="CM21" s="1">
        <f ca="1">INDIRECT("T21")+2*INDIRECT("U21")+3*INDIRECT("V21")+4*INDIRECT("W21")+5*INDIRECT("X21")+6*INDIRECT("Y21")+7*INDIRECT("Z21")+8*INDIRECT("AA21")</f>
        <v>0</v>
      </c>
      <c r="CN21" s="1">
        <v>0</v>
      </c>
      <c r="CO21" s="1">
        <f ca="1">INDIRECT("AB21")+2*INDIRECT("AC21")+3*INDIRECT("AD21")+4*INDIRECT("AE21")+5*INDIRECT("AF21")+6*INDIRECT("AG21")+7*INDIRECT("AH21")+8*INDIRECT("AI21")</f>
        <v>2210</v>
      </c>
      <c r="CP21" s="1">
        <v>2210</v>
      </c>
      <c r="CQ21" s="1">
        <f ca="1">INDIRECT("AJ21")+2*INDIRECT("AK21")+3*INDIRECT("AL21")+4*INDIRECT("AM21")+5*INDIRECT("AN21")+6*INDIRECT("AO21")+7*INDIRECT("AP21")+8*INDIRECT("AQ21")</f>
        <v>0</v>
      </c>
      <c r="CR21" s="1">
        <v>0</v>
      </c>
      <c r="CS21" s="1">
        <f ca="1">INDIRECT("AR21")+2*INDIRECT("AS21")+3*INDIRECT("AT21")+4*INDIRECT("AU21")+5*INDIRECT("AV21")+6*INDIRECT("AW21")+7*INDIRECT("AX21")+8*INDIRECT("AY21")</f>
        <v>0</v>
      </c>
      <c r="CT21" s="1">
        <v>0</v>
      </c>
      <c r="CU21" s="1">
        <f ca="1">INDIRECT("AZ21")+2*INDIRECT("BA21")+3*INDIRECT("BB21")+4*INDIRECT("BC21")+5*INDIRECT("BD21")+6*INDIRECT("BE21")+7*INDIRECT("BF21")+8*INDIRECT("BG21")</f>
        <v>0</v>
      </c>
      <c r="CV21" s="1">
        <v>0</v>
      </c>
      <c r="CW21" s="1">
        <f ca="1">INDIRECT("BH21")+2*INDIRECT("BI21")+3*INDIRECT("BJ21")+4*INDIRECT("BK21")+5*INDIRECT("BL21")+6*INDIRECT("BM21")+7*INDIRECT("BN21")+8*INDIRECT("BO21")</f>
        <v>0</v>
      </c>
      <c r="CX21" s="1">
        <v>0</v>
      </c>
    </row>
    <row r="22" spans="1:102" ht="11.25">
      <c r="A22" s="1" t="s">
        <v>0</v>
      </c>
      <c r="B22" s="1" t="s">
        <v>0</v>
      </c>
      <c r="C22" s="1" t="s">
        <v>9</v>
      </c>
      <c r="D22" s="1" t="s">
        <v>13</v>
      </c>
      <c r="E22" s="1" t="s">
        <v>3</v>
      </c>
      <c r="F22" s="7">
        <f ca="1">INDIRECT("T22")+INDIRECT("AB22")+INDIRECT("AJ22")+INDIRECT("AR22")+INDIRECT("AZ22")+INDIRECT("BH22")</f>
        <v>0</v>
      </c>
      <c r="G22" s="6">
        <f ca="1">INDIRECT("U22")+INDIRECT("AC22")+INDIRECT("AK22")+INDIRECT("AS22")+INDIRECT("BA22")+INDIRECT("BI22")</f>
        <v>0</v>
      </c>
      <c r="H22" s="6">
        <f ca="1">INDIRECT("V22")+INDIRECT("AD22")+INDIRECT("AL22")+INDIRECT("AT22")+INDIRECT("BB22")+INDIRECT("BJ22")</f>
        <v>8500</v>
      </c>
      <c r="I22" s="6">
        <f ca="1">INDIRECT("W22")+INDIRECT("AE22")+INDIRECT("AM22")+INDIRECT("AU22")+INDIRECT("BC22")+INDIRECT("BK22")</f>
        <v>0</v>
      </c>
      <c r="J22" s="6">
        <f ca="1">INDIRECT("X22")+INDIRECT("AF22")+INDIRECT("AN22")+INDIRECT("AV22")+INDIRECT("BD22")+INDIRECT("BL22")</f>
        <v>0</v>
      </c>
      <c r="K22" s="6">
        <f ca="1">INDIRECT("Y22")+INDIRECT("AG22")+INDIRECT("AO22")+INDIRECT("AW22")+INDIRECT("BE22")+INDIRECT("BM22")</f>
        <v>0</v>
      </c>
      <c r="L22" s="6">
        <f ca="1">INDIRECT("Z22")+INDIRECT("AH22")+INDIRECT("AP22")+INDIRECT("AX22")+INDIRECT("BF22")+INDIRECT("BN22")</f>
        <v>0</v>
      </c>
      <c r="M22" s="6">
        <f ca="1">INDIRECT("AA22")+INDIRECT("AI22")+INDIRECT("AQ22")+INDIRECT("AY22")+INDIRECT("BG22")+INDIRECT("BO22")</f>
        <v>0</v>
      </c>
      <c r="N22" s="7">
        <f ca="1">INDIRECT("T22")+INDIRECT("U22")+INDIRECT("V22")+INDIRECT("W22")+INDIRECT("X22")+INDIRECT("Y22")+INDIRECT("Z22")+INDIRECT("AA22")</f>
        <v>0</v>
      </c>
      <c r="O22" s="6">
        <f ca="1">INDIRECT("AB22")+INDIRECT("AC22")+INDIRECT("AD22")+INDIRECT("AE22")+INDIRECT("AF22")+INDIRECT("AG22")+INDIRECT("AH22")+INDIRECT("AI22")</f>
        <v>8500</v>
      </c>
      <c r="P22" s="6">
        <f ca="1">INDIRECT("AJ22")+INDIRECT("AK22")+INDIRECT("AL22")+INDIRECT("AM22")+INDIRECT("AN22")+INDIRECT("AO22")+INDIRECT("AP22")+INDIRECT("AQ22")</f>
        <v>0</v>
      </c>
      <c r="Q22" s="6">
        <f ca="1">INDIRECT("AR22")+INDIRECT("AS22")+INDIRECT("AT22")+INDIRECT("AU22")+INDIRECT("AV22")+INDIRECT("AW22")+INDIRECT("AX22")+INDIRECT("AY22")</f>
        <v>0</v>
      </c>
      <c r="R22" s="6">
        <f ca="1">INDIRECT("AZ22")+INDIRECT("BA22")+INDIRECT("BB22")+INDIRECT("BC22")+INDIRECT("BD22")+INDIRECT("BE22")+INDIRECT("BF22")+INDIRECT("BG22")</f>
        <v>0</v>
      </c>
      <c r="S22" s="6">
        <f ca="1">INDIRECT("BH22")+INDIRECT("BI22")+INDIRECT("BJ22")+INDIRECT("BK22")+INDIRECT("BL22")+INDIRECT("BM22")+INDIRECT("BN22")+INDIRECT("BO22")</f>
        <v>0</v>
      </c>
      <c r="T22" s="28"/>
      <c r="U22" s="29"/>
      <c r="V22" s="29"/>
      <c r="W22" s="29"/>
      <c r="X22" s="29"/>
      <c r="Y22" s="29"/>
      <c r="Z22" s="29"/>
      <c r="AA22" s="29"/>
      <c r="AB22" s="28"/>
      <c r="AC22" s="29"/>
      <c r="AD22" s="29">
        <v>8500</v>
      </c>
      <c r="AE22" s="29"/>
      <c r="AF22" s="29"/>
      <c r="AG22" s="29"/>
      <c r="AH22" s="29"/>
      <c r="AI22" s="29"/>
      <c r="AJ22" s="28"/>
      <c r="AK22" s="29"/>
      <c r="AL22" s="29"/>
      <c r="AM22" s="29"/>
      <c r="AN22" s="29"/>
      <c r="AO22" s="29"/>
      <c r="AP22" s="29"/>
      <c r="AQ22" s="29"/>
      <c r="AR22" s="28"/>
      <c r="AS22" s="29"/>
      <c r="AT22" s="29"/>
      <c r="AU22" s="29"/>
      <c r="AV22" s="29"/>
      <c r="AW22" s="29"/>
      <c r="AX22" s="29"/>
      <c r="AY22" s="29"/>
      <c r="AZ22" s="28"/>
      <c r="BA22" s="29"/>
      <c r="BB22" s="29"/>
      <c r="BC22" s="29"/>
      <c r="BD22" s="29"/>
      <c r="BE22" s="29"/>
      <c r="BF22" s="29"/>
      <c r="BG22" s="29"/>
      <c r="BH22" s="28"/>
      <c r="BI22" s="29"/>
      <c r="BJ22" s="29"/>
      <c r="BK22" s="29"/>
      <c r="BL22" s="29"/>
      <c r="BM22" s="29"/>
      <c r="BN22" s="29"/>
      <c r="BO22" s="29"/>
      <c r="BP22" s="9">
        <v>0</v>
      </c>
      <c r="BQ22" s="1" t="s">
        <v>3</v>
      </c>
      <c r="BR22" s="1" t="s">
        <v>0</v>
      </c>
      <c r="BS22" s="1" t="s">
        <v>0</v>
      </c>
      <c r="BT22" s="1" t="s">
        <v>0</v>
      </c>
      <c r="BU22" s="1" t="s">
        <v>0</v>
      </c>
      <c r="BW22" s="1">
        <f ca="1">INDIRECT("T22")+2*INDIRECT("AB22")+3*INDIRECT("AJ22")+4*INDIRECT("AR22")+5*INDIRECT("AZ22")+6*INDIRECT("BH22")</f>
        <v>0</v>
      </c>
      <c r="BX22" s="1">
        <v>0</v>
      </c>
      <c r="BY22" s="1">
        <f ca="1">INDIRECT("U22")+2*INDIRECT("AC22")+3*INDIRECT("AK22")+4*INDIRECT("AS22")+5*INDIRECT("BA22")+6*INDIRECT("BI22")</f>
        <v>0</v>
      </c>
      <c r="BZ22" s="1">
        <v>0</v>
      </c>
      <c r="CA22" s="1">
        <f ca="1">INDIRECT("V22")+2*INDIRECT("AD22")+3*INDIRECT("AL22")+4*INDIRECT("AT22")+5*INDIRECT("BB22")+6*INDIRECT("BJ22")</f>
        <v>17000</v>
      </c>
      <c r="CB22" s="1">
        <v>17000</v>
      </c>
      <c r="CC22" s="1">
        <f ca="1">INDIRECT("W22")+2*INDIRECT("AE22")+3*INDIRECT("AM22")+4*INDIRECT("AU22")+5*INDIRECT("BC22")+6*INDIRECT("BK22")</f>
        <v>0</v>
      </c>
      <c r="CD22" s="1">
        <v>0</v>
      </c>
      <c r="CE22" s="1">
        <f ca="1">INDIRECT("X22")+2*INDIRECT("AF22")+3*INDIRECT("AN22")+4*INDIRECT("AV22")+5*INDIRECT("BD22")+6*INDIRECT("BL22")</f>
        <v>0</v>
      </c>
      <c r="CF22" s="1">
        <v>0</v>
      </c>
      <c r="CG22" s="1">
        <f ca="1">INDIRECT("Y22")+2*INDIRECT("AG22")+3*INDIRECT("AO22")+4*INDIRECT("AW22")+5*INDIRECT("BE22")+6*INDIRECT("BM22")</f>
        <v>0</v>
      </c>
      <c r="CH22" s="1">
        <v>0</v>
      </c>
      <c r="CI22" s="1">
        <f ca="1">INDIRECT("Z22")+2*INDIRECT("AH22")+3*INDIRECT("AP22")+4*INDIRECT("AX22")+5*INDIRECT("BF22")+6*INDIRECT("BN22")</f>
        <v>0</v>
      </c>
      <c r="CJ22" s="1">
        <v>0</v>
      </c>
      <c r="CK22" s="1">
        <f ca="1">INDIRECT("AA22")+2*INDIRECT("AI22")+3*INDIRECT("AQ22")+4*INDIRECT("AY22")+5*INDIRECT("BG22")+6*INDIRECT("BO22")</f>
        <v>0</v>
      </c>
      <c r="CL22" s="1">
        <v>0</v>
      </c>
      <c r="CM22" s="1">
        <f ca="1">INDIRECT("T22")+2*INDIRECT("U22")+3*INDIRECT("V22")+4*INDIRECT("W22")+5*INDIRECT("X22")+6*INDIRECT("Y22")+7*INDIRECT("Z22")+8*INDIRECT("AA22")</f>
        <v>0</v>
      </c>
      <c r="CN22" s="1">
        <v>0</v>
      </c>
      <c r="CO22" s="1">
        <f ca="1">INDIRECT("AB22")+2*INDIRECT("AC22")+3*INDIRECT("AD22")+4*INDIRECT("AE22")+5*INDIRECT("AF22")+6*INDIRECT("AG22")+7*INDIRECT("AH22")+8*INDIRECT("AI22")</f>
        <v>25500</v>
      </c>
      <c r="CP22" s="1">
        <v>25500</v>
      </c>
      <c r="CQ22" s="1">
        <f ca="1">INDIRECT("AJ22")+2*INDIRECT("AK22")+3*INDIRECT("AL22")+4*INDIRECT("AM22")+5*INDIRECT("AN22")+6*INDIRECT("AO22")+7*INDIRECT("AP22")+8*INDIRECT("AQ22")</f>
        <v>0</v>
      </c>
      <c r="CR22" s="1">
        <v>0</v>
      </c>
      <c r="CS22" s="1">
        <f ca="1">INDIRECT("AR22")+2*INDIRECT("AS22")+3*INDIRECT("AT22")+4*INDIRECT("AU22")+5*INDIRECT("AV22")+6*INDIRECT("AW22")+7*INDIRECT("AX22")+8*INDIRECT("AY22")</f>
        <v>0</v>
      </c>
      <c r="CT22" s="1">
        <v>0</v>
      </c>
      <c r="CU22" s="1">
        <f ca="1">INDIRECT("AZ22")+2*INDIRECT("BA22")+3*INDIRECT("BB22")+4*INDIRECT("BC22")+5*INDIRECT("BD22")+6*INDIRECT("BE22")+7*INDIRECT("BF22")+8*INDIRECT("BG22")</f>
        <v>0</v>
      </c>
      <c r="CV22" s="1">
        <v>0</v>
      </c>
      <c r="CW22" s="1">
        <f ca="1">INDIRECT("BH22")+2*INDIRECT("BI22")+3*INDIRECT("BJ22")+4*INDIRECT("BK22")+5*INDIRECT("BL22")+6*INDIRECT("BM22")+7*INDIRECT("BN22")+8*INDIRECT("BO22")</f>
        <v>0</v>
      </c>
      <c r="CX22" s="1">
        <v>0</v>
      </c>
    </row>
    <row r="23" spans="1:73" ht="11.25">
      <c r="A23" s="25"/>
      <c r="B23" s="25"/>
      <c r="C23" s="27" t="s">
        <v>133</v>
      </c>
      <c r="D23" s="26" t="s">
        <v>0</v>
      </c>
      <c r="E23" s="1" t="s">
        <v>7</v>
      </c>
      <c r="F23" s="7">
        <f>SUM(F21:F22)</f>
        <v>0</v>
      </c>
      <c r="G23" s="6">
        <f>SUM(G21:G22)</f>
        <v>1105</v>
      </c>
      <c r="H23" s="6">
        <f>SUM(H21:H22)</f>
        <v>8500</v>
      </c>
      <c r="I23" s="6">
        <f>SUM(I21:I22)</f>
        <v>0</v>
      </c>
      <c r="J23" s="6">
        <f>SUM(J21:J22)</f>
        <v>0</v>
      </c>
      <c r="K23" s="6">
        <f>SUM(K21:K22)</f>
        <v>0</v>
      </c>
      <c r="L23" s="6">
        <f>SUM(L21:L22)</f>
        <v>0</v>
      </c>
      <c r="M23" s="6">
        <f>SUM(M21:M22)</f>
        <v>0</v>
      </c>
      <c r="N23" s="7">
        <f>SUM(N21:N22)</f>
        <v>0</v>
      </c>
      <c r="O23" s="6">
        <f>SUM(O21:O22)</f>
        <v>9605</v>
      </c>
      <c r="P23" s="6">
        <f>SUM(P21:P22)</f>
        <v>0</v>
      </c>
      <c r="Q23" s="6">
        <f>SUM(Q21:Q22)</f>
        <v>0</v>
      </c>
      <c r="R23" s="6">
        <f>SUM(R21:R22)</f>
        <v>0</v>
      </c>
      <c r="S23" s="6">
        <f>SUM(S21:S22)</f>
        <v>0</v>
      </c>
      <c r="T23" s="8"/>
      <c r="U23" s="5"/>
      <c r="V23" s="5"/>
      <c r="W23" s="5"/>
      <c r="X23" s="5"/>
      <c r="Y23" s="5"/>
      <c r="Z23" s="5"/>
      <c r="AA23" s="5"/>
      <c r="AB23" s="8"/>
      <c r="AC23" s="5"/>
      <c r="AD23" s="5"/>
      <c r="AE23" s="5"/>
      <c r="AF23" s="5"/>
      <c r="AG23" s="5"/>
      <c r="AH23" s="5"/>
      <c r="AI23" s="5"/>
      <c r="AJ23" s="8"/>
      <c r="AK23" s="5"/>
      <c r="AL23" s="5"/>
      <c r="AM23" s="5"/>
      <c r="AN23" s="5"/>
      <c r="AO23" s="5"/>
      <c r="AP23" s="5"/>
      <c r="AQ23" s="5"/>
      <c r="AR23" s="8"/>
      <c r="AS23" s="5"/>
      <c r="AT23" s="5"/>
      <c r="AU23" s="5"/>
      <c r="AV23" s="5"/>
      <c r="AW23" s="5"/>
      <c r="AX23" s="5"/>
      <c r="AY23" s="5"/>
      <c r="AZ23" s="8"/>
      <c r="BA23" s="5"/>
      <c r="BB23" s="5"/>
      <c r="BC23" s="5"/>
      <c r="BD23" s="5"/>
      <c r="BE23" s="5"/>
      <c r="BF23" s="5"/>
      <c r="BG23" s="5"/>
      <c r="BH23" s="8"/>
      <c r="BI23" s="5"/>
      <c r="BJ23" s="5"/>
      <c r="BK23" s="5"/>
      <c r="BL23" s="5"/>
      <c r="BM23" s="5"/>
      <c r="BN23" s="5"/>
      <c r="BO23" s="5"/>
      <c r="BP23" s="9">
        <v>0</v>
      </c>
      <c r="BQ23" s="1" t="s">
        <v>0</v>
      </c>
      <c r="BR23" s="1" t="s">
        <v>0</v>
      </c>
      <c r="BS23" s="1" t="s">
        <v>0</v>
      </c>
      <c r="BT23" s="1" t="s">
        <v>0</v>
      </c>
      <c r="BU23" s="1" t="s">
        <v>0</v>
      </c>
    </row>
    <row r="24" spans="3:73" ht="11.25">
      <c r="C24" s="1" t="s">
        <v>0</v>
      </c>
      <c r="D24" s="1" t="s">
        <v>0</v>
      </c>
      <c r="E24" s="1" t="s">
        <v>0</v>
      </c>
      <c r="F24" s="7"/>
      <c r="G24" s="6"/>
      <c r="H24" s="6"/>
      <c r="I24" s="6"/>
      <c r="J24" s="6"/>
      <c r="K24" s="6"/>
      <c r="L24" s="6"/>
      <c r="M24" s="6"/>
      <c r="N24" s="7"/>
      <c r="O24" s="6"/>
      <c r="P24" s="6"/>
      <c r="Q24" s="6"/>
      <c r="R24" s="6"/>
      <c r="S24" s="6"/>
      <c r="T24" s="8"/>
      <c r="U24" s="5"/>
      <c r="V24" s="5"/>
      <c r="W24" s="5"/>
      <c r="X24" s="5"/>
      <c r="Y24" s="5"/>
      <c r="Z24" s="5"/>
      <c r="AA24" s="5"/>
      <c r="AB24" s="8"/>
      <c r="AC24" s="5"/>
      <c r="AD24" s="5"/>
      <c r="AE24" s="5"/>
      <c r="AF24" s="5"/>
      <c r="AG24" s="5"/>
      <c r="AH24" s="5"/>
      <c r="AI24" s="5"/>
      <c r="AJ24" s="8"/>
      <c r="AK24" s="5"/>
      <c r="AL24" s="5"/>
      <c r="AM24" s="5"/>
      <c r="AN24" s="5"/>
      <c r="AO24" s="5"/>
      <c r="AP24" s="5"/>
      <c r="AQ24" s="5"/>
      <c r="AR24" s="8"/>
      <c r="AS24" s="5"/>
      <c r="AT24" s="5"/>
      <c r="AU24" s="5"/>
      <c r="AV24" s="5"/>
      <c r="AW24" s="5"/>
      <c r="AX24" s="5"/>
      <c r="AY24" s="5"/>
      <c r="AZ24" s="8"/>
      <c r="BA24" s="5"/>
      <c r="BB24" s="5"/>
      <c r="BC24" s="5"/>
      <c r="BD24" s="5"/>
      <c r="BE24" s="5"/>
      <c r="BF24" s="5"/>
      <c r="BG24" s="5"/>
      <c r="BH24" s="8"/>
      <c r="BI24" s="5"/>
      <c r="BJ24" s="5"/>
      <c r="BK24" s="5"/>
      <c r="BL24" s="5"/>
      <c r="BM24" s="5"/>
      <c r="BN24" s="5"/>
      <c r="BO24" s="5"/>
      <c r="BP24" s="9"/>
      <c r="BT24" s="1" t="s">
        <v>0</v>
      </c>
      <c r="BU24" s="1" t="s">
        <v>0</v>
      </c>
    </row>
    <row r="25" spans="1:102" ht="11.25">
      <c r="A25" s="30" t="s">
        <v>1</v>
      </c>
      <c r="B25" s="31" t="str">
        <f>HYPERLINK("http://www.dot.ca.gov/hq/transprog/stip2004/ff_sheets/04-1015.xls","1015")</f>
        <v>1015</v>
      </c>
      <c r="C25" s="30" t="s">
        <v>0</v>
      </c>
      <c r="D25" s="30" t="s">
        <v>14</v>
      </c>
      <c r="E25" s="30" t="s">
        <v>3</v>
      </c>
      <c r="F25" s="32">
        <f ca="1">INDIRECT("T25")+INDIRECT("AB25")+INDIRECT("AJ25")+INDIRECT("AR25")+INDIRECT("AZ25")+INDIRECT("BH25")</f>
        <v>0</v>
      </c>
      <c r="G25" s="33">
        <f ca="1">INDIRECT("U25")+INDIRECT("AC25")+INDIRECT("AK25")+INDIRECT("AS25")+INDIRECT("BA25")+INDIRECT("BI25")</f>
        <v>0</v>
      </c>
      <c r="H25" s="33">
        <f ca="1">INDIRECT("V25")+INDIRECT("AD25")+INDIRECT("AL25")+INDIRECT("AT25")+INDIRECT("BB25")+INDIRECT("BJ25")</f>
        <v>0</v>
      </c>
      <c r="I25" s="33">
        <f ca="1">INDIRECT("W25")+INDIRECT("AE25")+INDIRECT("AM25")+INDIRECT("AU25")+INDIRECT("BC25")+INDIRECT("BK25")</f>
        <v>0</v>
      </c>
      <c r="J25" s="33">
        <f ca="1">INDIRECT("X25")+INDIRECT("AF25")+INDIRECT("AN25")+INDIRECT("AV25")+INDIRECT("BD25")+INDIRECT("BL25")</f>
        <v>0</v>
      </c>
      <c r="K25" s="33">
        <f ca="1">INDIRECT("Y25")+INDIRECT("AG25")+INDIRECT("AO25")+INDIRECT("AW25")+INDIRECT("BE25")+INDIRECT("BM25")</f>
        <v>0</v>
      </c>
      <c r="L25" s="33">
        <f ca="1">INDIRECT("Z25")+INDIRECT("AH25")+INDIRECT("AP25")+INDIRECT("AX25")+INDIRECT("BF25")+INDIRECT("BN25")</f>
        <v>0</v>
      </c>
      <c r="M25" s="33">
        <f ca="1">INDIRECT("AA25")+INDIRECT("AI25")+INDIRECT("AQ25")+INDIRECT("AY25")+INDIRECT("BG25")+INDIRECT("BO25")</f>
        <v>0</v>
      </c>
      <c r="N25" s="32">
        <f ca="1">INDIRECT("T25")+INDIRECT("U25")+INDIRECT("V25")+INDIRECT("W25")+INDIRECT("X25")+INDIRECT("Y25")+INDIRECT("Z25")+INDIRECT("AA25")</f>
        <v>0</v>
      </c>
      <c r="O25" s="33">
        <f ca="1">INDIRECT("AB25")+INDIRECT("AC25")+INDIRECT("AD25")+INDIRECT("AE25")+INDIRECT("AF25")+INDIRECT("AG25")+INDIRECT("AH25")+INDIRECT("AI25")</f>
        <v>0</v>
      </c>
      <c r="P25" s="33">
        <f ca="1">INDIRECT("AJ25")+INDIRECT("AK25")+INDIRECT("AL25")+INDIRECT("AM25")+INDIRECT("AN25")+INDIRECT("AO25")+INDIRECT("AP25")+INDIRECT("AQ25")</f>
        <v>0</v>
      </c>
      <c r="Q25" s="33">
        <f ca="1">INDIRECT("AR25")+INDIRECT("AS25")+INDIRECT("AT25")+INDIRECT("AU25")+INDIRECT("AV25")+INDIRECT("AW25")+INDIRECT("AX25")+INDIRECT("AY25")</f>
        <v>0</v>
      </c>
      <c r="R25" s="33">
        <f ca="1">INDIRECT("AZ25")+INDIRECT("BA25")+INDIRECT("BB25")+INDIRECT("BC25")+INDIRECT("BD25")+INDIRECT("BE25")+INDIRECT("BF25")+INDIRECT("BG25")</f>
        <v>0</v>
      </c>
      <c r="S25" s="33">
        <f ca="1">INDIRECT("BH25")+INDIRECT("BI25")+INDIRECT("BJ25")+INDIRECT("BK25")+INDIRECT("BL25")+INDIRECT("BM25")+INDIRECT("BN25")+INDIRECT("BO25")</f>
        <v>0</v>
      </c>
      <c r="T25" s="34"/>
      <c r="U25" s="35"/>
      <c r="V25" s="35"/>
      <c r="W25" s="35"/>
      <c r="X25" s="35"/>
      <c r="Y25" s="35"/>
      <c r="Z25" s="35"/>
      <c r="AA25" s="35"/>
      <c r="AB25" s="34"/>
      <c r="AC25" s="35"/>
      <c r="AD25" s="35"/>
      <c r="AE25" s="35"/>
      <c r="AF25" s="35"/>
      <c r="AG25" s="35"/>
      <c r="AH25" s="35"/>
      <c r="AI25" s="35"/>
      <c r="AJ25" s="34"/>
      <c r="AK25" s="35"/>
      <c r="AL25" s="35"/>
      <c r="AM25" s="35"/>
      <c r="AN25" s="35"/>
      <c r="AO25" s="35"/>
      <c r="AP25" s="35"/>
      <c r="AQ25" s="35"/>
      <c r="AR25" s="34"/>
      <c r="AS25" s="35"/>
      <c r="AT25" s="35"/>
      <c r="AU25" s="35"/>
      <c r="AV25" s="35"/>
      <c r="AW25" s="35"/>
      <c r="AX25" s="35"/>
      <c r="AY25" s="35"/>
      <c r="AZ25" s="34"/>
      <c r="BA25" s="35"/>
      <c r="BB25" s="35"/>
      <c r="BC25" s="35"/>
      <c r="BD25" s="35"/>
      <c r="BE25" s="35"/>
      <c r="BF25" s="35"/>
      <c r="BG25" s="35"/>
      <c r="BH25" s="34"/>
      <c r="BI25" s="35"/>
      <c r="BJ25" s="35"/>
      <c r="BK25" s="35"/>
      <c r="BL25" s="35"/>
      <c r="BM25" s="35"/>
      <c r="BN25" s="35"/>
      <c r="BO25" s="36"/>
      <c r="BP25" s="9">
        <v>10600000723</v>
      </c>
      <c r="BQ25" s="1" t="s">
        <v>3</v>
      </c>
      <c r="BR25" s="1" t="s">
        <v>0</v>
      </c>
      <c r="BS25" s="1" t="s">
        <v>0</v>
      </c>
      <c r="BT25" s="1" t="s">
        <v>0</v>
      </c>
      <c r="BU25" s="1" t="s">
        <v>0</v>
      </c>
      <c r="BW25" s="1">
        <f ca="1">INDIRECT("T25")+2*INDIRECT("AB25")+3*INDIRECT("AJ25")+4*INDIRECT("AR25")+5*INDIRECT("AZ25")+6*INDIRECT("BH25")</f>
        <v>0</v>
      </c>
      <c r="BX25" s="1">
        <v>0</v>
      </c>
      <c r="BY25" s="1">
        <f ca="1">INDIRECT("U25")+2*INDIRECT("AC25")+3*INDIRECT("AK25")+4*INDIRECT("AS25")+5*INDIRECT("BA25")+6*INDIRECT("BI25")</f>
        <v>0</v>
      </c>
      <c r="BZ25" s="1">
        <v>0</v>
      </c>
      <c r="CA25" s="1">
        <f ca="1">INDIRECT("V25")+2*INDIRECT("AD25")+3*INDIRECT("AL25")+4*INDIRECT("AT25")+5*INDIRECT("BB25")+6*INDIRECT("BJ25")</f>
        <v>0</v>
      </c>
      <c r="CB25" s="1">
        <v>0</v>
      </c>
      <c r="CC25" s="1">
        <f ca="1">INDIRECT("W25")+2*INDIRECT("AE25")+3*INDIRECT("AM25")+4*INDIRECT("AU25")+5*INDIRECT("BC25")+6*INDIRECT("BK25")</f>
        <v>0</v>
      </c>
      <c r="CD25" s="1">
        <v>0</v>
      </c>
      <c r="CE25" s="1">
        <f ca="1">INDIRECT("X25")+2*INDIRECT("AF25")+3*INDIRECT("AN25")+4*INDIRECT("AV25")+5*INDIRECT("BD25")+6*INDIRECT("BL25")</f>
        <v>0</v>
      </c>
      <c r="CF25" s="1">
        <v>0</v>
      </c>
      <c r="CG25" s="1">
        <f ca="1">INDIRECT("Y25")+2*INDIRECT("AG25")+3*INDIRECT("AO25")+4*INDIRECT("AW25")+5*INDIRECT("BE25")+6*INDIRECT("BM25")</f>
        <v>0</v>
      </c>
      <c r="CH25" s="1">
        <v>0</v>
      </c>
      <c r="CI25" s="1">
        <f ca="1">INDIRECT("Z25")+2*INDIRECT("AH25")+3*INDIRECT("AP25")+4*INDIRECT("AX25")+5*INDIRECT("BF25")+6*INDIRECT("BN25")</f>
        <v>0</v>
      </c>
      <c r="CJ25" s="1">
        <v>0</v>
      </c>
      <c r="CK25" s="1">
        <f ca="1">INDIRECT("AA25")+2*INDIRECT("AI25")+3*INDIRECT("AQ25")+4*INDIRECT("AY25")+5*INDIRECT("BG25")+6*INDIRECT("BO25")</f>
        <v>0</v>
      </c>
      <c r="CL25" s="1">
        <v>0</v>
      </c>
      <c r="CM25" s="1">
        <f ca="1">INDIRECT("T25")+2*INDIRECT("U25")+3*INDIRECT("V25")+4*INDIRECT("W25")+5*INDIRECT("X25")+6*INDIRECT("Y25")+7*INDIRECT("Z25")+8*INDIRECT("AA25")</f>
        <v>0</v>
      </c>
      <c r="CN25" s="1">
        <v>0</v>
      </c>
      <c r="CO25" s="1">
        <f ca="1">INDIRECT("AB25")+2*INDIRECT("AC25")+3*INDIRECT("AD25")+4*INDIRECT("AE25")+5*INDIRECT("AF25")+6*INDIRECT("AG25")+7*INDIRECT("AH25")+8*INDIRECT("AI25")</f>
        <v>0</v>
      </c>
      <c r="CP25" s="1">
        <v>0</v>
      </c>
      <c r="CQ25" s="1">
        <f ca="1">INDIRECT("AJ25")+2*INDIRECT("AK25")+3*INDIRECT("AL25")+4*INDIRECT("AM25")+5*INDIRECT("AN25")+6*INDIRECT("AO25")+7*INDIRECT("AP25")+8*INDIRECT("AQ25")</f>
        <v>0</v>
      </c>
      <c r="CR25" s="1">
        <v>0</v>
      </c>
      <c r="CS25" s="1">
        <f ca="1">INDIRECT("AR25")+2*INDIRECT("AS25")+3*INDIRECT("AT25")+4*INDIRECT("AU25")+5*INDIRECT("AV25")+6*INDIRECT("AW25")+7*INDIRECT("AX25")+8*INDIRECT("AY25")</f>
        <v>0</v>
      </c>
      <c r="CT25" s="1">
        <v>0</v>
      </c>
      <c r="CU25" s="1">
        <f ca="1">INDIRECT("AZ25")+2*INDIRECT("BA25")+3*INDIRECT("BB25")+4*INDIRECT("BC25")+5*INDIRECT("BD25")+6*INDIRECT("BE25")+7*INDIRECT("BF25")+8*INDIRECT("BG25")</f>
        <v>0</v>
      </c>
      <c r="CV25" s="1">
        <v>0</v>
      </c>
      <c r="CW25" s="1">
        <f ca="1">INDIRECT("BH25")+2*INDIRECT("BI25")+3*INDIRECT("BJ25")+4*INDIRECT("BK25")+5*INDIRECT("BL25")+6*INDIRECT("BM25")+7*INDIRECT("BN25")+8*INDIRECT("BO25")</f>
        <v>0</v>
      </c>
      <c r="CX25" s="1">
        <v>0</v>
      </c>
    </row>
    <row r="26" spans="1:102" ht="11.25">
      <c r="A26" s="1" t="s">
        <v>0</v>
      </c>
      <c r="B26" s="1" t="s">
        <v>15</v>
      </c>
      <c r="C26" s="1" t="s">
        <v>0</v>
      </c>
      <c r="D26" s="1" t="s">
        <v>16</v>
      </c>
      <c r="E26" s="1" t="s">
        <v>17</v>
      </c>
      <c r="F26" s="7">
        <f ca="1">INDIRECT("T26")+INDIRECT("AB26")+INDIRECT("AJ26")+INDIRECT("AR26")+INDIRECT("AZ26")+INDIRECT("BH26")</f>
        <v>0</v>
      </c>
      <c r="G26" s="6">
        <f ca="1">INDIRECT("U26")+INDIRECT("AC26")+INDIRECT("AK26")+INDIRECT("AS26")+INDIRECT("BA26")+INDIRECT("BI26")</f>
        <v>1050</v>
      </c>
      <c r="H26" s="6">
        <f ca="1">INDIRECT("V26")+INDIRECT("AD26")+INDIRECT("AL26")+INDIRECT("AT26")+INDIRECT("BB26")+INDIRECT("BJ26")</f>
        <v>2800</v>
      </c>
      <c r="I26" s="6">
        <f ca="1">INDIRECT("W26")+INDIRECT("AE26")+INDIRECT("AM26")+INDIRECT("AU26")+INDIRECT("BC26")+INDIRECT("BK26")</f>
        <v>0</v>
      </c>
      <c r="J26" s="6">
        <f ca="1">INDIRECT("X26")+INDIRECT("AF26")+INDIRECT("AN26")+INDIRECT("AV26")+INDIRECT("BD26")+INDIRECT("BL26")</f>
        <v>0</v>
      </c>
      <c r="K26" s="6">
        <f ca="1">INDIRECT("Y26")+INDIRECT("AG26")+INDIRECT("AO26")+INDIRECT("AW26")+INDIRECT("BE26")+INDIRECT("BM26")</f>
        <v>0</v>
      </c>
      <c r="L26" s="6">
        <f ca="1">INDIRECT("Z26")+INDIRECT("AH26")+INDIRECT("AP26")+INDIRECT("AX26")+INDIRECT("BF26")+INDIRECT("BN26")</f>
        <v>0</v>
      </c>
      <c r="M26" s="6">
        <f ca="1">INDIRECT("AA26")+INDIRECT("AI26")+INDIRECT("AQ26")+INDIRECT("AY26")+INDIRECT("BG26")+INDIRECT("BO26")</f>
        <v>0</v>
      </c>
      <c r="N26" s="7">
        <f ca="1">INDIRECT("T26")+INDIRECT("U26")+INDIRECT("V26")+INDIRECT("W26")+INDIRECT("X26")+INDIRECT("Y26")+INDIRECT("Z26")+INDIRECT("AA26")</f>
        <v>1050</v>
      </c>
      <c r="O26" s="6">
        <f ca="1">INDIRECT("AB26")+INDIRECT("AC26")+INDIRECT("AD26")+INDIRECT("AE26")+INDIRECT("AF26")+INDIRECT("AG26")+INDIRECT("AH26")+INDIRECT("AI26")</f>
        <v>2800</v>
      </c>
      <c r="P26" s="6">
        <f ca="1">INDIRECT("AJ26")+INDIRECT("AK26")+INDIRECT("AL26")+INDIRECT("AM26")+INDIRECT("AN26")+INDIRECT("AO26")+INDIRECT("AP26")+INDIRECT("AQ26")</f>
        <v>0</v>
      </c>
      <c r="Q26" s="6">
        <f ca="1">INDIRECT("AR26")+INDIRECT("AS26")+INDIRECT("AT26")+INDIRECT("AU26")+INDIRECT("AV26")+INDIRECT("AW26")+INDIRECT("AX26")+INDIRECT("AY26")</f>
        <v>0</v>
      </c>
      <c r="R26" s="6">
        <f ca="1">INDIRECT("AZ26")+INDIRECT("BA26")+INDIRECT("BB26")+INDIRECT("BC26")+INDIRECT("BD26")+INDIRECT("BE26")+INDIRECT("BF26")+INDIRECT("BG26")</f>
        <v>0</v>
      </c>
      <c r="S26" s="6">
        <f ca="1">INDIRECT("BH26")+INDIRECT("BI26")+INDIRECT("BJ26")+INDIRECT("BK26")+INDIRECT("BL26")+INDIRECT("BM26")+INDIRECT("BN26")+INDIRECT("BO26")</f>
        <v>0</v>
      </c>
      <c r="T26" s="28"/>
      <c r="U26" s="29">
        <v>1050</v>
      </c>
      <c r="V26" s="29"/>
      <c r="W26" s="29"/>
      <c r="X26" s="29"/>
      <c r="Y26" s="29"/>
      <c r="Z26" s="29"/>
      <c r="AA26" s="29"/>
      <c r="AB26" s="28"/>
      <c r="AC26" s="29"/>
      <c r="AD26" s="29">
        <v>2800</v>
      </c>
      <c r="AE26" s="29"/>
      <c r="AF26" s="29"/>
      <c r="AG26" s="29"/>
      <c r="AH26" s="29"/>
      <c r="AI26" s="29"/>
      <c r="AJ26" s="28"/>
      <c r="AK26" s="29"/>
      <c r="AL26" s="29"/>
      <c r="AM26" s="29"/>
      <c r="AN26" s="29"/>
      <c r="AO26" s="29"/>
      <c r="AP26" s="29"/>
      <c r="AQ26" s="29"/>
      <c r="AR26" s="28"/>
      <c r="AS26" s="29"/>
      <c r="AT26" s="29"/>
      <c r="AU26" s="29"/>
      <c r="AV26" s="29"/>
      <c r="AW26" s="29"/>
      <c r="AX26" s="29"/>
      <c r="AY26" s="29"/>
      <c r="AZ26" s="28"/>
      <c r="BA26" s="29"/>
      <c r="BB26" s="29"/>
      <c r="BC26" s="29"/>
      <c r="BD26" s="29"/>
      <c r="BE26" s="29"/>
      <c r="BF26" s="29"/>
      <c r="BG26" s="29"/>
      <c r="BH26" s="28"/>
      <c r="BI26" s="29"/>
      <c r="BJ26" s="29"/>
      <c r="BK26" s="29"/>
      <c r="BL26" s="29"/>
      <c r="BM26" s="29"/>
      <c r="BN26" s="29"/>
      <c r="BO26" s="29"/>
      <c r="BP26" s="9">
        <v>0</v>
      </c>
      <c r="BQ26" s="1" t="s">
        <v>0</v>
      </c>
      <c r="BR26" s="1" t="s">
        <v>0</v>
      </c>
      <c r="BS26" s="1" t="s">
        <v>0</v>
      </c>
      <c r="BT26" s="1" t="s">
        <v>0</v>
      </c>
      <c r="BU26" s="1" t="s">
        <v>0</v>
      </c>
      <c r="BW26" s="1">
        <f ca="1">INDIRECT("T26")+2*INDIRECT("AB26")+3*INDIRECT("AJ26")+4*INDIRECT("AR26")+5*INDIRECT("AZ26")+6*INDIRECT("BH26")</f>
        <v>0</v>
      </c>
      <c r="BX26" s="1">
        <v>0</v>
      </c>
      <c r="BY26" s="1">
        <f ca="1">INDIRECT("U26")+2*INDIRECT("AC26")+3*INDIRECT("AK26")+4*INDIRECT("AS26")+5*INDIRECT("BA26")+6*INDIRECT("BI26")</f>
        <v>1050</v>
      </c>
      <c r="BZ26" s="1">
        <v>1050</v>
      </c>
      <c r="CA26" s="1">
        <f ca="1">INDIRECT("V26")+2*INDIRECT("AD26")+3*INDIRECT("AL26")+4*INDIRECT("AT26")+5*INDIRECT("BB26")+6*INDIRECT("BJ26")</f>
        <v>5600</v>
      </c>
      <c r="CB26" s="1">
        <v>5600</v>
      </c>
      <c r="CC26" s="1">
        <f ca="1">INDIRECT("W26")+2*INDIRECT("AE26")+3*INDIRECT("AM26")+4*INDIRECT("AU26")+5*INDIRECT("BC26")+6*INDIRECT("BK26")</f>
        <v>0</v>
      </c>
      <c r="CD26" s="1">
        <v>0</v>
      </c>
      <c r="CE26" s="1">
        <f ca="1">INDIRECT("X26")+2*INDIRECT("AF26")+3*INDIRECT("AN26")+4*INDIRECT("AV26")+5*INDIRECT("BD26")+6*INDIRECT("BL26")</f>
        <v>0</v>
      </c>
      <c r="CF26" s="1">
        <v>0</v>
      </c>
      <c r="CG26" s="1">
        <f ca="1">INDIRECT("Y26")+2*INDIRECT("AG26")+3*INDIRECT("AO26")+4*INDIRECT("AW26")+5*INDIRECT("BE26")+6*INDIRECT("BM26")</f>
        <v>0</v>
      </c>
      <c r="CH26" s="1">
        <v>0</v>
      </c>
      <c r="CI26" s="1">
        <f ca="1">INDIRECT("Z26")+2*INDIRECT("AH26")+3*INDIRECT("AP26")+4*INDIRECT("AX26")+5*INDIRECT("BF26")+6*INDIRECT("BN26")</f>
        <v>0</v>
      </c>
      <c r="CJ26" s="1">
        <v>0</v>
      </c>
      <c r="CK26" s="1">
        <f ca="1">INDIRECT("AA26")+2*INDIRECT("AI26")+3*INDIRECT("AQ26")+4*INDIRECT("AY26")+5*INDIRECT("BG26")+6*INDIRECT("BO26")</f>
        <v>0</v>
      </c>
      <c r="CL26" s="1">
        <v>0</v>
      </c>
      <c r="CM26" s="1">
        <f ca="1">INDIRECT("T26")+2*INDIRECT("U26")+3*INDIRECT("V26")+4*INDIRECT("W26")+5*INDIRECT("X26")+6*INDIRECT("Y26")+7*INDIRECT("Z26")+8*INDIRECT("AA26")</f>
        <v>2100</v>
      </c>
      <c r="CN26" s="1">
        <v>2100</v>
      </c>
      <c r="CO26" s="1">
        <f ca="1">INDIRECT("AB26")+2*INDIRECT("AC26")+3*INDIRECT("AD26")+4*INDIRECT("AE26")+5*INDIRECT("AF26")+6*INDIRECT("AG26")+7*INDIRECT("AH26")+8*INDIRECT("AI26")</f>
        <v>8400</v>
      </c>
      <c r="CP26" s="1">
        <v>8400</v>
      </c>
      <c r="CQ26" s="1">
        <f ca="1">INDIRECT("AJ26")+2*INDIRECT("AK26")+3*INDIRECT("AL26")+4*INDIRECT("AM26")+5*INDIRECT("AN26")+6*INDIRECT("AO26")+7*INDIRECT("AP26")+8*INDIRECT("AQ26")</f>
        <v>0</v>
      </c>
      <c r="CR26" s="1">
        <v>0</v>
      </c>
      <c r="CS26" s="1">
        <f ca="1">INDIRECT("AR26")+2*INDIRECT("AS26")+3*INDIRECT("AT26")+4*INDIRECT("AU26")+5*INDIRECT("AV26")+6*INDIRECT("AW26")+7*INDIRECT("AX26")+8*INDIRECT("AY26")</f>
        <v>0</v>
      </c>
      <c r="CT26" s="1">
        <v>0</v>
      </c>
      <c r="CU26" s="1">
        <f ca="1">INDIRECT("AZ26")+2*INDIRECT("BA26")+3*INDIRECT("BB26")+4*INDIRECT("BC26")+5*INDIRECT("BD26")+6*INDIRECT("BE26")+7*INDIRECT("BF26")+8*INDIRECT("BG26")</f>
        <v>0</v>
      </c>
      <c r="CV26" s="1">
        <v>0</v>
      </c>
      <c r="CW26" s="1">
        <f ca="1">INDIRECT("BH26")+2*INDIRECT("BI26")+3*INDIRECT("BJ26")+4*INDIRECT("BK26")+5*INDIRECT("BL26")+6*INDIRECT("BM26")+7*INDIRECT("BN26")+8*INDIRECT("BO26")</f>
        <v>0</v>
      </c>
      <c r="CX26" s="1">
        <v>0</v>
      </c>
    </row>
    <row r="27" spans="1:102" ht="11.25">
      <c r="A27" s="25"/>
      <c r="B27" s="25"/>
      <c r="C27" s="27" t="s">
        <v>133</v>
      </c>
      <c r="D27" s="26" t="s">
        <v>0</v>
      </c>
      <c r="E27" s="1" t="s">
        <v>18</v>
      </c>
      <c r="F27" s="7">
        <f ca="1">INDIRECT("T27")+INDIRECT("AB27")+INDIRECT("AJ27")+INDIRECT("AR27")+INDIRECT("AZ27")+INDIRECT("BH27")</f>
        <v>0</v>
      </c>
      <c r="G27" s="6">
        <f ca="1">INDIRECT("U27")+INDIRECT("AC27")+INDIRECT("AK27")+INDIRECT("AS27")+INDIRECT("BA27")+INDIRECT("BI27")</f>
        <v>0</v>
      </c>
      <c r="H27" s="6">
        <f ca="1">INDIRECT("V27")+INDIRECT("AD27")+INDIRECT("AL27")+INDIRECT("AT27")+INDIRECT("BB27")+INDIRECT("BJ27")</f>
        <v>0</v>
      </c>
      <c r="I27" s="6">
        <f ca="1">INDIRECT("W27")+INDIRECT("AE27")+INDIRECT("AM27")+INDIRECT("AU27")+INDIRECT("BC27")+INDIRECT("BK27")</f>
        <v>450</v>
      </c>
      <c r="J27" s="6">
        <f ca="1">INDIRECT("X27")+INDIRECT("AF27")+INDIRECT("AN27")+INDIRECT("AV27")+INDIRECT("BD27")+INDIRECT("BL27")</f>
        <v>0</v>
      </c>
      <c r="K27" s="6">
        <f ca="1">INDIRECT("Y27")+INDIRECT("AG27")+INDIRECT("AO27")+INDIRECT("AW27")+INDIRECT("BE27")+INDIRECT("BM27")</f>
        <v>0</v>
      </c>
      <c r="L27" s="6">
        <f ca="1">INDIRECT("Z27")+INDIRECT("AH27")+INDIRECT("AP27")+INDIRECT("AX27")+INDIRECT("BF27")+INDIRECT("BN27")</f>
        <v>0</v>
      </c>
      <c r="M27" s="6">
        <f ca="1">INDIRECT("AA27")+INDIRECT("AI27")+INDIRECT("AQ27")+INDIRECT("AY27")+INDIRECT("BG27")+INDIRECT("BO27")</f>
        <v>0</v>
      </c>
      <c r="N27" s="7">
        <f ca="1">INDIRECT("T27")+INDIRECT("U27")+INDIRECT("V27")+INDIRECT("W27")+INDIRECT("X27")+INDIRECT("Y27")+INDIRECT("Z27")+INDIRECT("AA27")</f>
        <v>0</v>
      </c>
      <c r="O27" s="6">
        <f ca="1">INDIRECT("AB27")+INDIRECT("AC27")+INDIRECT("AD27")+INDIRECT("AE27")+INDIRECT("AF27")+INDIRECT("AG27")+INDIRECT("AH27")+INDIRECT("AI27")</f>
        <v>0</v>
      </c>
      <c r="P27" s="6">
        <f ca="1">INDIRECT("AJ27")+INDIRECT("AK27")+INDIRECT("AL27")+INDIRECT("AM27")+INDIRECT("AN27")+INDIRECT("AO27")+INDIRECT("AP27")+INDIRECT("AQ27")</f>
        <v>0</v>
      </c>
      <c r="Q27" s="6">
        <f ca="1">INDIRECT("AR27")+INDIRECT("AS27")+INDIRECT("AT27")+INDIRECT("AU27")+INDIRECT("AV27")+INDIRECT("AW27")+INDIRECT("AX27")+INDIRECT("AY27")</f>
        <v>450</v>
      </c>
      <c r="R27" s="6">
        <f ca="1">INDIRECT("AZ27")+INDIRECT("BA27")+INDIRECT("BB27")+INDIRECT("BC27")+INDIRECT("BD27")+INDIRECT("BE27")+INDIRECT("BF27")+INDIRECT("BG27")</f>
        <v>0</v>
      </c>
      <c r="S27" s="6">
        <f ca="1">INDIRECT("BH27")+INDIRECT("BI27")+INDIRECT("BJ27")+INDIRECT("BK27")+INDIRECT("BL27")+INDIRECT("BM27")+INDIRECT("BN27")+INDIRECT("BO27")</f>
        <v>0</v>
      </c>
      <c r="T27" s="28"/>
      <c r="U27" s="29"/>
      <c r="V27" s="29"/>
      <c r="W27" s="29"/>
      <c r="X27" s="29"/>
      <c r="Y27" s="29"/>
      <c r="Z27" s="29"/>
      <c r="AA27" s="29"/>
      <c r="AB27" s="28"/>
      <c r="AC27" s="29"/>
      <c r="AD27" s="29"/>
      <c r="AE27" s="29"/>
      <c r="AF27" s="29"/>
      <c r="AG27" s="29"/>
      <c r="AH27" s="29"/>
      <c r="AI27" s="29"/>
      <c r="AJ27" s="28"/>
      <c r="AK27" s="29"/>
      <c r="AL27" s="29"/>
      <c r="AM27" s="29"/>
      <c r="AN27" s="29"/>
      <c r="AO27" s="29"/>
      <c r="AP27" s="29"/>
      <c r="AQ27" s="29"/>
      <c r="AR27" s="28"/>
      <c r="AS27" s="29"/>
      <c r="AT27" s="29"/>
      <c r="AU27" s="29">
        <v>450</v>
      </c>
      <c r="AV27" s="29"/>
      <c r="AW27" s="29"/>
      <c r="AX27" s="29"/>
      <c r="AY27" s="29"/>
      <c r="AZ27" s="28"/>
      <c r="BA27" s="29"/>
      <c r="BB27" s="29"/>
      <c r="BC27" s="29"/>
      <c r="BD27" s="29"/>
      <c r="BE27" s="29"/>
      <c r="BF27" s="29"/>
      <c r="BG27" s="29"/>
      <c r="BH27" s="28"/>
      <c r="BI27" s="29"/>
      <c r="BJ27" s="29"/>
      <c r="BK27" s="29"/>
      <c r="BL27" s="29"/>
      <c r="BM27" s="29"/>
      <c r="BN27" s="29"/>
      <c r="BO27" s="29"/>
      <c r="BP27" s="9">
        <v>0</v>
      </c>
      <c r="BQ27" s="1" t="s">
        <v>0</v>
      </c>
      <c r="BR27" s="1" t="s">
        <v>0</v>
      </c>
      <c r="BS27" s="1" t="s">
        <v>0</v>
      </c>
      <c r="BT27" s="1" t="s">
        <v>0</v>
      </c>
      <c r="BU27" s="1" t="s">
        <v>0</v>
      </c>
      <c r="BW27" s="1">
        <f ca="1">INDIRECT("T27")+2*INDIRECT("AB27")+3*INDIRECT("AJ27")+4*INDIRECT("AR27")+5*INDIRECT("AZ27")+6*INDIRECT("BH27")</f>
        <v>0</v>
      </c>
      <c r="BX27" s="1">
        <v>0</v>
      </c>
      <c r="BY27" s="1">
        <f ca="1">INDIRECT("U27")+2*INDIRECT("AC27")+3*INDIRECT("AK27")+4*INDIRECT("AS27")+5*INDIRECT("BA27")+6*INDIRECT("BI27")</f>
        <v>0</v>
      </c>
      <c r="BZ27" s="1">
        <v>0</v>
      </c>
      <c r="CA27" s="1">
        <f ca="1">INDIRECT("V27")+2*INDIRECT("AD27")+3*INDIRECT("AL27")+4*INDIRECT("AT27")+5*INDIRECT("BB27")+6*INDIRECT("BJ27")</f>
        <v>0</v>
      </c>
      <c r="CB27" s="1">
        <v>0</v>
      </c>
      <c r="CC27" s="1">
        <f ca="1">INDIRECT("W27")+2*INDIRECT("AE27")+3*INDIRECT("AM27")+4*INDIRECT("AU27")+5*INDIRECT("BC27")+6*INDIRECT("BK27")</f>
        <v>1800</v>
      </c>
      <c r="CD27" s="1">
        <v>1800</v>
      </c>
      <c r="CE27" s="1">
        <f ca="1">INDIRECT("X27")+2*INDIRECT("AF27")+3*INDIRECT("AN27")+4*INDIRECT("AV27")+5*INDIRECT("BD27")+6*INDIRECT("BL27")</f>
        <v>0</v>
      </c>
      <c r="CF27" s="1">
        <v>0</v>
      </c>
      <c r="CG27" s="1">
        <f ca="1">INDIRECT("Y27")+2*INDIRECT("AG27")+3*INDIRECT("AO27")+4*INDIRECT("AW27")+5*INDIRECT("BE27")+6*INDIRECT("BM27")</f>
        <v>0</v>
      </c>
      <c r="CH27" s="1">
        <v>0</v>
      </c>
      <c r="CI27" s="1">
        <f ca="1">INDIRECT("Z27")+2*INDIRECT("AH27")+3*INDIRECT("AP27")+4*INDIRECT("AX27")+5*INDIRECT("BF27")+6*INDIRECT("BN27")</f>
        <v>0</v>
      </c>
      <c r="CJ27" s="1">
        <v>0</v>
      </c>
      <c r="CK27" s="1">
        <f ca="1">INDIRECT("AA27")+2*INDIRECT("AI27")+3*INDIRECT("AQ27")+4*INDIRECT("AY27")+5*INDIRECT("BG27")+6*INDIRECT("BO27")</f>
        <v>0</v>
      </c>
      <c r="CL27" s="1">
        <v>0</v>
      </c>
      <c r="CM27" s="1">
        <f ca="1">INDIRECT("T27")+2*INDIRECT("U27")+3*INDIRECT("V27")+4*INDIRECT("W27")+5*INDIRECT("X27")+6*INDIRECT("Y27")+7*INDIRECT("Z27")+8*INDIRECT("AA27")</f>
        <v>0</v>
      </c>
      <c r="CN27" s="1">
        <v>0</v>
      </c>
      <c r="CO27" s="1">
        <f ca="1">INDIRECT("AB27")+2*INDIRECT("AC27")+3*INDIRECT("AD27")+4*INDIRECT("AE27")+5*INDIRECT("AF27")+6*INDIRECT("AG27")+7*INDIRECT("AH27")+8*INDIRECT("AI27")</f>
        <v>0</v>
      </c>
      <c r="CP27" s="1">
        <v>0</v>
      </c>
      <c r="CQ27" s="1">
        <f ca="1">INDIRECT("AJ27")+2*INDIRECT("AK27")+3*INDIRECT("AL27")+4*INDIRECT("AM27")+5*INDIRECT("AN27")+6*INDIRECT("AO27")+7*INDIRECT("AP27")+8*INDIRECT("AQ27")</f>
        <v>0</v>
      </c>
      <c r="CR27" s="1">
        <v>0</v>
      </c>
      <c r="CS27" s="1">
        <f ca="1">INDIRECT("AR27")+2*INDIRECT("AS27")+3*INDIRECT("AT27")+4*INDIRECT("AU27")+5*INDIRECT("AV27")+6*INDIRECT("AW27")+7*INDIRECT("AX27")+8*INDIRECT("AY27")</f>
        <v>1800</v>
      </c>
      <c r="CT27" s="1">
        <v>1800</v>
      </c>
      <c r="CU27" s="1">
        <f ca="1">INDIRECT("AZ27")+2*INDIRECT("BA27")+3*INDIRECT("BB27")+4*INDIRECT("BC27")+5*INDIRECT("BD27")+6*INDIRECT("BE27")+7*INDIRECT("BF27")+8*INDIRECT("BG27")</f>
        <v>0</v>
      </c>
      <c r="CV27" s="1">
        <v>0</v>
      </c>
      <c r="CW27" s="1">
        <f ca="1">INDIRECT("BH27")+2*INDIRECT("BI27")+3*INDIRECT("BJ27")+4*INDIRECT("BK27")+5*INDIRECT("BL27")+6*INDIRECT("BM27")+7*INDIRECT("BN27")+8*INDIRECT("BO27")</f>
        <v>0</v>
      </c>
      <c r="CX27" s="1">
        <v>0</v>
      </c>
    </row>
    <row r="28" spans="1:73" ht="11.25">
      <c r="A28" s="1" t="s">
        <v>0</v>
      </c>
      <c r="B28" s="1" t="s">
        <v>0</v>
      </c>
      <c r="C28" s="1" t="s">
        <v>0</v>
      </c>
      <c r="D28" s="1" t="s">
        <v>0</v>
      </c>
      <c r="E28" s="1" t="s">
        <v>7</v>
      </c>
      <c r="F28" s="7">
        <f>SUM(F25:F27)</f>
        <v>0</v>
      </c>
      <c r="G28" s="6">
        <f>SUM(G25:G27)</f>
        <v>1050</v>
      </c>
      <c r="H28" s="6">
        <f>SUM(H25:H27)</f>
        <v>2800</v>
      </c>
      <c r="I28" s="6">
        <f>SUM(I25:I27)</f>
        <v>450</v>
      </c>
      <c r="J28" s="6">
        <f>SUM(J25:J27)</f>
        <v>0</v>
      </c>
      <c r="K28" s="6">
        <f>SUM(K25:K27)</f>
        <v>0</v>
      </c>
      <c r="L28" s="6">
        <f>SUM(L25:L27)</f>
        <v>0</v>
      </c>
      <c r="M28" s="6">
        <f>SUM(M25:M27)</f>
        <v>0</v>
      </c>
      <c r="N28" s="7">
        <f>SUM(N25:N27)</f>
        <v>1050</v>
      </c>
      <c r="O28" s="6">
        <f>SUM(O25:O27)</f>
        <v>2800</v>
      </c>
      <c r="P28" s="6">
        <f>SUM(P25:P27)</f>
        <v>0</v>
      </c>
      <c r="Q28" s="6">
        <f>SUM(Q25:Q27)</f>
        <v>450</v>
      </c>
      <c r="R28" s="6">
        <f>SUM(R25:R27)</f>
        <v>0</v>
      </c>
      <c r="S28" s="6">
        <f>SUM(S25:S27)</f>
        <v>0</v>
      </c>
      <c r="T28" s="8"/>
      <c r="U28" s="5"/>
      <c r="V28" s="5"/>
      <c r="W28" s="5"/>
      <c r="X28" s="5"/>
      <c r="Y28" s="5"/>
      <c r="Z28" s="5"/>
      <c r="AA28" s="5"/>
      <c r="AB28" s="8"/>
      <c r="AC28" s="5"/>
      <c r="AD28" s="5"/>
      <c r="AE28" s="5"/>
      <c r="AF28" s="5"/>
      <c r="AG28" s="5"/>
      <c r="AH28" s="5"/>
      <c r="AI28" s="5"/>
      <c r="AJ28" s="8"/>
      <c r="AK28" s="5"/>
      <c r="AL28" s="5"/>
      <c r="AM28" s="5"/>
      <c r="AN28" s="5"/>
      <c r="AO28" s="5"/>
      <c r="AP28" s="5"/>
      <c r="AQ28" s="5"/>
      <c r="AR28" s="8"/>
      <c r="AS28" s="5"/>
      <c r="AT28" s="5"/>
      <c r="AU28" s="5"/>
      <c r="AV28" s="5"/>
      <c r="AW28" s="5"/>
      <c r="AX28" s="5"/>
      <c r="AY28" s="5"/>
      <c r="AZ28" s="8"/>
      <c r="BA28" s="5"/>
      <c r="BB28" s="5"/>
      <c r="BC28" s="5"/>
      <c r="BD28" s="5"/>
      <c r="BE28" s="5"/>
      <c r="BF28" s="5"/>
      <c r="BG28" s="5"/>
      <c r="BH28" s="8"/>
      <c r="BI28" s="5"/>
      <c r="BJ28" s="5"/>
      <c r="BK28" s="5"/>
      <c r="BL28" s="5"/>
      <c r="BM28" s="5"/>
      <c r="BN28" s="5"/>
      <c r="BO28" s="5"/>
      <c r="BP28" s="9">
        <v>0</v>
      </c>
      <c r="BQ28" s="1" t="s">
        <v>0</v>
      </c>
      <c r="BR28" s="1" t="s">
        <v>0</v>
      </c>
      <c r="BS28" s="1" t="s">
        <v>0</v>
      </c>
      <c r="BT28" s="1" t="s">
        <v>0</v>
      </c>
      <c r="BU28" s="1" t="s">
        <v>0</v>
      </c>
    </row>
    <row r="29" spans="3:73" ht="11.25">
      <c r="C29" s="1" t="s">
        <v>0</v>
      </c>
      <c r="D29" s="1" t="s">
        <v>0</v>
      </c>
      <c r="E29" s="1" t="s">
        <v>0</v>
      </c>
      <c r="F29" s="7"/>
      <c r="G29" s="6"/>
      <c r="H29" s="6"/>
      <c r="I29" s="6"/>
      <c r="J29" s="6"/>
      <c r="K29" s="6"/>
      <c r="L29" s="6"/>
      <c r="M29" s="6"/>
      <c r="N29" s="7"/>
      <c r="O29" s="6"/>
      <c r="P29" s="6"/>
      <c r="Q29" s="6"/>
      <c r="R29" s="6"/>
      <c r="S29" s="6"/>
      <c r="T29" s="8"/>
      <c r="U29" s="5"/>
      <c r="V29" s="5"/>
      <c r="W29" s="5"/>
      <c r="X29" s="5"/>
      <c r="Y29" s="5"/>
      <c r="Z29" s="5"/>
      <c r="AA29" s="5"/>
      <c r="AB29" s="8"/>
      <c r="AC29" s="5"/>
      <c r="AD29" s="5"/>
      <c r="AE29" s="5"/>
      <c r="AF29" s="5"/>
      <c r="AG29" s="5"/>
      <c r="AH29" s="5"/>
      <c r="AI29" s="5"/>
      <c r="AJ29" s="8"/>
      <c r="AK29" s="5"/>
      <c r="AL29" s="5"/>
      <c r="AM29" s="5"/>
      <c r="AN29" s="5"/>
      <c r="AO29" s="5"/>
      <c r="AP29" s="5"/>
      <c r="AQ29" s="5"/>
      <c r="AR29" s="8"/>
      <c r="AS29" s="5"/>
      <c r="AT29" s="5"/>
      <c r="AU29" s="5"/>
      <c r="AV29" s="5"/>
      <c r="AW29" s="5"/>
      <c r="AX29" s="5"/>
      <c r="AY29" s="5"/>
      <c r="AZ29" s="8"/>
      <c r="BA29" s="5"/>
      <c r="BB29" s="5"/>
      <c r="BC29" s="5"/>
      <c r="BD29" s="5"/>
      <c r="BE29" s="5"/>
      <c r="BF29" s="5"/>
      <c r="BG29" s="5"/>
      <c r="BH29" s="8"/>
      <c r="BI29" s="5"/>
      <c r="BJ29" s="5"/>
      <c r="BK29" s="5"/>
      <c r="BL29" s="5"/>
      <c r="BM29" s="5"/>
      <c r="BN29" s="5"/>
      <c r="BO29" s="5"/>
      <c r="BP29" s="9"/>
      <c r="BT29" s="1" t="s">
        <v>0</v>
      </c>
      <c r="BU29" s="1" t="s">
        <v>0</v>
      </c>
    </row>
    <row r="30" spans="1:102" ht="11.25">
      <c r="A30" s="30" t="s">
        <v>1</v>
      </c>
      <c r="B30" s="31" t="str">
        <f>HYPERLINK("http://www.dot.ca.gov/hq/transprog/stip2004/ff_sheets/04-2179.xls","2179")</f>
        <v>2179</v>
      </c>
      <c r="C30" s="30" t="s">
        <v>0</v>
      </c>
      <c r="D30" s="30" t="s">
        <v>19</v>
      </c>
      <c r="E30" s="30" t="s">
        <v>3</v>
      </c>
      <c r="F30" s="32">
        <f ca="1">INDIRECT("T30")+INDIRECT("AB30")+INDIRECT("AJ30")+INDIRECT("AR30")+INDIRECT("AZ30")+INDIRECT("BH30")</f>
        <v>0</v>
      </c>
      <c r="G30" s="33">
        <f ca="1">INDIRECT("U30")+INDIRECT("AC30")+INDIRECT("AK30")+INDIRECT("AS30")+INDIRECT("BA30")+INDIRECT("BI30")</f>
        <v>0</v>
      </c>
      <c r="H30" s="33">
        <f ca="1">INDIRECT("V30")+INDIRECT("AD30")+INDIRECT("AL30")+INDIRECT("AT30")+INDIRECT("BB30")+INDIRECT("BJ30")</f>
        <v>0</v>
      </c>
      <c r="I30" s="33">
        <f ca="1">INDIRECT("W30")+INDIRECT("AE30")+INDIRECT("AM30")+INDIRECT("AU30")+INDIRECT("BC30")+INDIRECT("BK30")</f>
        <v>0</v>
      </c>
      <c r="J30" s="33">
        <f ca="1">INDIRECT("X30")+INDIRECT("AF30")+INDIRECT("AN30")+INDIRECT("AV30")+INDIRECT("BD30")+INDIRECT("BL30")</f>
        <v>0</v>
      </c>
      <c r="K30" s="33">
        <f ca="1">INDIRECT("Y30")+INDIRECT("AG30")+INDIRECT("AO30")+INDIRECT("AW30")+INDIRECT("BE30")+INDIRECT("BM30")</f>
        <v>0</v>
      </c>
      <c r="L30" s="33">
        <f ca="1">INDIRECT("Z30")+INDIRECT("AH30")+INDIRECT("AP30")+INDIRECT("AX30")+INDIRECT("BF30")+INDIRECT("BN30")</f>
        <v>0</v>
      </c>
      <c r="M30" s="33">
        <f ca="1">INDIRECT("AA30")+INDIRECT("AI30")+INDIRECT("AQ30")+INDIRECT("AY30")+INDIRECT("BG30")+INDIRECT("BO30")</f>
        <v>0</v>
      </c>
      <c r="N30" s="32">
        <f ca="1">INDIRECT("T30")+INDIRECT("U30")+INDIRECT("V30")+INDIRECT("W30")+INDIRECT("X30")+INDIRECT("Y30")+INDIRECT("Z30")+INDIRECT("AA30")</f>
        <v>0</v>
      </c>
      <c r="O30" s="33">
        <f ca="1">INDIRECT("AB30")+INDIRECT("AC30")+INDIRECT("AD30")+INDIRECT("AE30")+INDIRECT("AF30")+INDIRECT("AG30")+INDIRECT("AH30")+INDIRECT("AI30")</f>
        <v>0</v>
      </c>
      <c r="P30" s="33">
        <f ca="1">INDIRECT("AJ30")+INDIRECT("AK30")+INDIRECT("AL30")+INDIRECT("AM30")+INDIRECT("AN30")+INDIRECT("AO30")+INDIRECT("AP30")+INDIRECT("AQ30")</f>
        <v>0</v>
      </c>
      <c r="Q30" s="33">
        <f ca="1">INDIRECT("AR30")+INDIRECT("AS30")+INDIRECT("AT30")+INDIRECT("AU30")+INDIRECT("AV30")+INDIRECT("AW30")+INDIRECT("AX30")+INDIRECT("AY30")</f>
        <v>0</v>
      </c>
      <c r="R30" s="33">
        <f ca="1">INDIRECT("AZ30")+INDIRECT("BA30")+INDIRECT("BB30")+INDIRECT("BC30")+INDIRECT("BD30")+INDIRECT("BE30")+INDIRECT("BF30")+INDIRECT("BG30")</f>
        <v>0</v>
      </c>
      <c r="S30" s="33">
        <f ca="1">INDIRECT("BH30")+INDIRECT("BI30")+INDIRECT("BJ30")+INDIRECT("BK30")+INDIRECT("BL30")+INDIRECT("BM30")+INDIRECT("BN30")+INDIRECT("BO30")</f>
        <v>0</v>
      </c>
      <c r="T30" s="34"/>
      <c r="U30" s="35"/>
      <c r="V30" s="35"/>
      <c r="W30" s="35"/>
      <c r="X30" s="35"/>
      <c r="Y30" s="35"/>
      <c r="Z30" s="35"/>
      <c r="AA30" s="35"/>
      <c r="AB30" s="34"/>
      <c r="AC30" s="35"/>
      <c r="AD30" s="35"/>
      <c r="AE30" s="35"/>
      <c r="AF30" s="35"/>
      <c r="AG30" s="35"/>
      <c r="AH30" s="35"/>
      <c r="AI30" s="35"/>
      <c r="AJ30" s="34"/>
      <c r="AK30" s="35"/>
      <c r="AL30" s="35"/>
      <c r="AM30" s="35"/>
      <c r="AN30" s="35"/>
      <c r="AO30" s="35"/>
      <c r="AP30" s="35"/>
      <c r="AQ30" s="35"/>
      <c r="AR30" s="34"/>
      <c r="AS30" s="35"/>
      <c r="AT30" s="35"/>
      <c r="AU30" s="35"/>
      <c r="AV30" s="35"/>
      <c r="AW30" s="35"/>
      <c r="AX30" s="35"/>
      <c r="AY30" s="35"/>
      <c r="AZ30" s="34"/>
      <c r="BA30" s="35"/>
      <c r="BB30" s="35"/>
      <c r="BC30" s="35"/>
      <c r="BD30" s="35"/>
      <c r="BE30" s="35"/>
      <c r="BF30" s="35"/>
      <c r="BG30" s="35"/>
      <c r="BH30" s="34"/>
      <c r="BI30" s="35"/>
      <c r="BJ30" s="35"/>
      <c r="BK30" s="35"/>
      <c r="BL30" s="35"/>
      <c r="BM30" s="35"/>
      <c r="BN30" s="35"/>
      <c r="BO30" s="36"/>
      <c r="BP30" s="9">
        <v>10600000530</v>
      </c>
      <c r="BQ30" s="1" t="s">
        <v>3</v>
      </c>
      <c r="BR30" s="1" t="s">
        <v>0</v>
      </c>
      <c r="BS30" s="1" t="s">
        <v>0</v>
      </c>
      <c r="BT30" s="1" t="s">
        <v>0</v>
      </c>
      <c r="BU30" s="1" t="s">
        <v>0</v>
      </c>
      <c r="BW30" s="1">
        <f ca="1">INDIRECT("T30")+2*INDIRECT("AB30")+3*INDIRECT("AJ30")+4*INDIRECT("AR30")+5*INDIRECT("AZ30")+6*INDIRECT("BH30")</f>
        <v>0</v>
      </c>
      <c r="BX30" s="1">
        <v>0</v>
      </c>
      <c r="BY30" s="1">
        <f ca="1">INDIRECT("U30")+2*INDIRECT("AC30")+3*INDIRECT("AK30")+4*INDIRECT("AS30")+5*INDIRECT("BA30")+6*INDIRECT("BI30")</f>
        <v>0</v>
      </c>
      <c r="BZ30" s="1">
        <v>0</v>
      </c>
      <c r="CA30" s="1">
        <f ca="1">INDIRECT("V30")+2*INDIRECT("AD30")+3*INDIRECT("AL30")+4*INDIRECT("AT30")+5*INDIRECT("BB30")+6*INDIRECT("BJ30")</f>
        <v>0</v>
      </c>
      <c r="CB30" s="1">
        <v>0</v>
      </c>
      <c r="CC30" s="1">
        <f ca="1">INDIRECT("W30")+2*INDIRECT("AE30")+3*INDIRECT("AM30")+4*INDIRECT("AU30")+5*INDIRECT("BC30")+6*INDIRECT("BK30")</f>
        <v>0</v>
      </c>
      <c r="CD30" s="1">
        <v>0</v>
      </c>
      <c r="CE30" s="1">
        <f ca="1">INDIRECT("X30")+2*INDIRECT("AF30")+3*INDIRECT("AN30")+4*INDIRECT("AV30")+5*INDIRECT("BD30")+6*INDIRECT("BL30")</f>
        <v>0</v>
      </c>
      <c r="CF30" s="1">
        <v>0</v>
      </c>
      <c r="CG30" s="1">
        <f ca="1">INDIRECT("Y30")+2*INDIRECT("AG30")+3*INDIRECT("AO30")+4*INDIRECT("AW30")+5*INDIRECT("BE30")+6*INDIRECT("BM30")</f>
        <v>0</v>
      </c>
      <c r="CH30" s="1">
        <v>0</v>
      </c>
      <c r="CI30" s="1">
        <f ca="1">INDIRECT("Z30")+2*INDIRECT("AH30")+3*INDIRECT("AP30")+4*INDIRECT("AX30")+5*INDIRECT("BF30")+6*INDIRECT("BN30")</f>
        <v>0</v>
      </c>
      <c r="CJ30" s="1">
        <v>0</v>
      </c>
      <c r="CK30" s="1">
        <f ca="1">INDIRECT("AA30")+2*INDIRECT("AI30")+3*INDIRECT("AQ30")+4*INDIRECT("AY30")+5*INDIRECT("BG30")+6*INDIRECT("BO30")</f>
        <v>0</v>
      </c>
      <c r="CL30" s="1">
        <v>0</v>
      </c>
      <c r="CM30" s="1">
        <f ca="1">INDIRECT("T30")+2*INDIRECT("U30")+3*INDIRECT("V30")+4*INDIRECT("W30")+5*INDIRECT("X30")+6*INDIRECT("Y30")+7*INDIRECT("Z30")+8*INDIRECT("AA30")</f>
        <v>0</v>
      </c>
      <c r="CN30" s="1">
        <v>0</v>
      </c>
      <c r="CO30" s="1">
        <f ca="1">INDIRECT("AB30")+2*INDIRECT("AC30")+3*INDIRECT("AD30")+4*INDIRECT("AE30")+5*INDIRECT("AF30")+6*INDIRECT("AG30")+7*INDIRECT("AH30")+8*INDIRECT("AI30")</f>
        <v>0</v>
      </c>
      <c r="CP30" s="1">
        <v>0</v>
      </c>
      <c r="CQ30" s="1">
        <f ca="1">INDIRECT("AJ30")+2*INDIRECT("AK30")+3*INDIRECT("AL30")+4*INDIRECT("AM30")+5*INDIRECT("AN30")+6*INDIRECT("AO30")+7*INDIRECT("AP30")+8*INDIRECT("AQ30")</f>
        <v>0</v>
      </c>
      <c r="CR30" s="1">
        <v>0</v>
      </c>
      <c r="CS30" s="1">
        <f ca="1">INDIRECT("AR30")+2*INDIRECT("AS30")+3*INDIRECT("AT30")+4*INDIRECT("AU30")+5*INDIRECT("AV30")+6*INDIRECT("AW30")+7*INDIRECT("AX30")+8*INDIRECT("AY30")</f>
        <v>0</v>
      </c>
      <c r="CT30" s="1">
        <v>0</v>
      </c>
      <c r="CU30" s="1">
        <f ca="1">INDIRECT("AZ30")+2*INDIRECT("BA30")+3*INDIRECT("BB30")+4*INDIRECT("BC30")+5*INDIRECT("BD30")+6*INDIRECT("BE30")+7*INDIRECT("BF30")+8*INDIRECT("BG30")</f>
        <v>0</v>
      </c>
      <c r="CV30" s="1">
        <v>0</v>
      </c>
      <c r="CW30" s="1">
        <f ca="1">INDIRECT("BH30")+2*INDIRECT("BI30")+3*INDIRECT("BJ30")+4*INDIRECT("BK30")+5*INDIRECT("BL30")+6*INDIRECT("BM30")+7*INDIRECT("BN30")+8*INDIRECT("BO30")</f>
        <v>0</v>
      </c>
      <c r="CX30" s="1">
        <v>0</v>
      </c>
    </row>
    <row r="31" spans="1:102" ht="11.25">
      <c r="A31" s="1" t="s">
        <v>0</v>
      </c>
      <c r="B31" s="1" t="s">
        <v>20</v>
      </c>
      <c r="C31" s="1" t="s">
        <v>0</v>
      </c>
      <c r="D31" s="1" t="s">
        <v>21</v>
      </c>
      <c r="E31" s="1" t="s">
        <v>18</v>
      </c>
      <c r="F31" s="7">
        <f ca="1">INDIRECT("T31")+INDIRECT("AB31")+INDIRECT("AJ31")+INDIRECT("AR31")+INDIRECT("AZ31")+INDIRECT("BH31")</f>
        <v>0</v>
      </c>
      <c r="G31" s="6">
        <f ca="1">INDIRECT("U31")+INDIRECT("AC31")+INDIRECT("AK31")+INDIRECT("AS31")+INDIRECT("BA31")+INDIRECT("BI31")</f>
        <v>0</v>
      </c>
      <c r="H31" s="6">
        <f ca="1">INDIRECT("V31")+INDIRECT("AD31")+INDIRECT("AL31")+INDIRECT("AT31")+INDIRECT("BB31")+INDIRECT("BJ31")</f>
        <v>112</v>
      </c>
      <c r="I31" s="6">
        <f ca="1">INDIRECT("W31")+INDIRECT("AE31")+INDIRECT("AM31")+INDIRECT("AU31")+INDIRECT("BC31")+INDIRECT("BK31")</f>
        <v>0</v>
      </c>
      <c r="J31" s="6">
        <f ca="1">INDIRECT("X31")+INDIRECT("AF31")+INDIRECT("AN31")+INDIRECT("AV31")+INDIRECT("BD31")+INDIRECT("BL31")</f>
        <v>0</v>
      </c>
      <c r="K31" s="6">
        <f ca="1">INDIRECT("Y31")+INDIRECT("AG31")+INDIRECT("AO31")+INDIRECT("AW31")+INDIRECT("BE31")+INDIRECT("BM31")</f>
        <v>0</v>
      </c>
      <c r="L31" s="6">
        <f ca="1">INDIRECT("Z31")+INDIRECT("AH31")+INDIRECT("AP31")+INDIRECT("AX31")+INDIRECT("BF31")+INDIRECT("BN31")</f>
        <v>0</v>
      </c>
      <c r="M31" s="6">
        <f ca="1">INDIRECT("AA31")+INDIRECT("AI31")+INDIRECT("AQ31")+INDIRECT("AY31")+INDIRECT("BG31")+INDIRECT("BO31")</f>
        <v>0</v>
      </c>
      <c r="N31" s="7">
        <f ca="1">INDIRECT("T31")+INDIRECT("U31")+INDIRECT("V31")+INDIRECT("W31")+INDIRECT("X31")+INDIRECT("Y31")+INDIRECT("Z31")+INDIRECT("AA31")</f>
        <v>0</v>
      </c>
      <c r="O31" s="6">
        <f ca="1">INDIRECT("AB31")+INDIRECT("AC31")+INDIRECT("AD31")+INDIRECT("AE31")+INDIRECT("AF31")+INDIRECT("AG31")+INDIRECT("AH31")+INDIRECT("AI31")</f>
        <v>112</v>
      </c>
      <c r="P31" s="6">
        <f ca="1">INDIRECT("AJ31")+INDIRECT("AK31")+INDIRECT("AL31")+INDIRECT("AM31")+INDIRECT("AN31")+INDIRECT("AO31")+INDIRECT("AP31")+INDIRECT("AQ31")</f>
        <v>0</v>
      </c>
      <c r="Q31" s="6">
        <f ca="1">INDIRECT("AR31")+INDIRECT("AS31")+INDIRECT("AT31")+INDIRECT("AU31")+INDIRECT("AV31")+INDIRECT("AW31")+INDIRECT("AX31")+INDIRECT("AY31")</f>
        <v>0</v>
      </c>
      <c r="R31" s="6">
        <f ca="1">INDIRECT("AZ31")+INDIRECT("BA31")+INDIRECT("BB31")+INDIRECT("BC31")+INDIRECT("BD31")+INDIRECT("BE31")+INDIRECT("BF31")+INDIRECT("BG31")</f>
        <v>0</v>
      </c>
      <c r="S31" s="6">
        <f ca="1">INDIRECT("BH31")+INDIRECT("BI31")+INDIRECT("BJ31")+INDIRECT("BK31")+INDIRECT("BL31")+INDIRECT("BM31")+INDIRECT("BN31")+INDIRECT("BO31")</f>
        <v>0</v>
      </c>
      <c r="T31" s="28"/>
      <c r="U31" s="29"/>
      <c r="V31" s="29"/>
      <c r="W31" s="29"/>
      <c r="X31" s="29"/>
      <c r="Y31" s="29"/>
      <c r="Z31" s="29"/>
      <c r="AA31" s="29"/>
      <c r="AB31" s="28"/>
      <c r="AC31" s="29"/>
      <c r="AD31" s="29">
        <v>112</v>
      </c>
      <c r="AE31" s="29"/>
      <c r="AF31" s="29"/>
      <c r="AG31" s="29"/>
      <c r="AH31" s="29"/>
      <c r="AI31" s="29"/>
      <c r="AJ31" s="28"/>
      <c r="AK31" s="29"/>
      <c r="AL31" s="29"/>
      <c r="AM31" s="29"/>
      <c r="AN31" s="29"/>
      <c r="AO31" s="29"/>
      <c r="AP31" s="29"/>
      <c r="AQ31" s="29"/>
      <c r="AR31" s="28"/>
      <c r="AS31" s="29"/>
      <c r="AT31" s="29"/>
      <c r="AU31" s="29"/>
      <c r="AV31" s="29"/>
      <c r="AW31" s="29"/>
      <c r="AX31" s="29"/>
      <c r="AY31" s="29"/>
      <c r="AZ31" s="28"/>
      <c r="BA31" s="29"/>
      <c r="BB31" s="29"/>
      <c r="BC31" s="29"/>
      <c r="BD31" s="29"/>
      <c r="BE31" s="29"/>
      <c r="BF31" s="29"/>
      <c r="BG31" s="29"/>
      <c r="BH31" s="28"/>
      <c r="BI31" s="29"/>
      <c r="BJ31" s="29"/>
      <c r="BK31" s="29"/>
      <c r="BL31" s="29"/>
      <c r="BM31" s="29"/>
      <c r="BN31" s="29"/>
      <c r="BO31" s="29"/>
      <c r="BP31" s="9">
        <v>0</v>
      </c>
      <c r="BQ31" s="1" t="s">
        <v>0</v>
      </c>
      <c r="BR31" s="1" t="s">
        <v>0</v>
      </c>
      <c r="BS31" s="1" t="s">
        <v>0</v>
      </c>
      <c r="BT31" s="1" t="s">
        <v>0</v>
      </c>
      <c r="BU31" s="1" t="s">
        <v>0</v>
      </c>
      <c r="BW31" s="1">
        <f ca="1">INDIRECT("T31")+2*INDIRECT("AB31")+3*INDIRECT("AJ31")+4*INDIRECT("AR31")+5*INDIRECT("AZ31")+6*INDIRECT("BH31")</f>
        <v>0</v>
      </c>
      <c r="BX31" s="1">
        <v>0</v>
      </c>
      <c r="BY31" s="1">
        <f ca="1">INDIRECT("U31")+2*INDIRECT("AC31")+3*INDIRECT("AK31")+4*INDIRECT("AS31")+5*INDIRECT("BA31")+6*INDIRECT("BI31")</f>
        <v>0</v>
      </c>
      <c r="BZ31" s="1">
        <v>0</v>
      </c>
      <c r="CA31" s="1">
        <f ca="1">INDIRECT("V31")+2*INDIRECT("AD31")+3*INDIRECT("AL31")+4*INDIRECT("AT31")+5*INDIRECT("BB31")+6*INDIRECT("BJ31")</f>
        <v>224</v>
      </c>
      <c r="CB31" s="1">
        <v>224</v>
      </c>
      <c r="CC31" s="1">
        <f ca="1">INDIRECT("W31")+2*INDIRECT("AE31")+3*INDIRECT("AM31")+4*INDIRECT("AU31")+5*INDIRECT("BC31")+6*INDIRECT("BK31")</f>
        <v>0</v>
      </c>
      <c r="CD31" s="1">
        <v>0</v>
      </c>
      <c r="CE31" s="1">
        <f ca="1">INDIRECT("X31")+2*INDIRECT("AF31")+3*INDIRECT("AN31")+4*INDIRECT("AV31")+5*INDIRECT("BD31")+6*INDIRECT("BL31")</f>
        <v>0</v>
      </c>
      <c r="CF31" s="1">
        <v>0</v>
      </c>
      <c r="CG31" s="1">
        <f ca="1">INDIRECT("Y31")+2*INDIRECT("AG31")+3*INDIRECT("AO31")+4*INDIRECT("AW31")+5*INDIRECT("BE31")+6*INDIRECT("BM31")</f>
        <v>0</v>
      </c>
      <c r="CH31" s="1">
        <v>0</v>
      </c>
      <c r="CI31" s="1">
        <f ca="1">INDIRECT("Z31")+2*INDIRECT("AH31")+3*INDIRECT("AP31")+4*INDIRECT("AX31")+5*INDIRECT("BF31")+6*INDIRECT("BN31")</f>
        <v>0</v>
      </c>
      <c r="CJ31" s="1">
        <v>0</v>
      </c>
      <c r="CK31" s="1">
        <f ca="1">INDIRECT("AA31")+2*INDIRECT("AI31")+3*INDIRECT("AQ31")+4*INDIRECT("AY31")+5*INDIRECT("BG31")+6*INDIRECT("BO31")</f>
        <v>0</v>
      </c>
      <c r="CL31" s="1">
        <v>0</v>
      </c>
      <c r="CM31" s="1">
        <f ca="1">INDIRECT("T31")+2*INDIRECT("U31")+3*INDIRECT("V31")+4*INDIRECT("W31")+5*INDIRECT("X31")+6*INDIRECT("Y31")+7*INDIRECT("Z31")+8*INDIRECT("AA31")</f>
        <v>0</v>
      </c>
      <c r="CN31" s="1">
        <v>0</v>
      </c>
      <c r="CO31" s="1">
        <f ca="1">INDIRECT("AB31")+2*INDIRECT("AC31")+3*INDIRECT("AD31")+4*INDIRECT("AE31")+5*INDIRECT("AF31")+6*INDIRECT("AG31")+7*INDIRECT("AH31")+8*INDIRECT("AI31")</f>
        <v>336</v>
      </c>
      <c r="CP31" s="1">
        <v>336</v>
      </c>
      <c r="CQ31" s="1">
        <f ca="1">INDIRECT("AJ31")+2*INDIRECT("AK31")+3*INDIRECT("AL31")+4*INDIRECT("AM31")+5*INDIRECT("AN31")+6*INDIRECT("AO31")+7*INDIRECT("AP31")+8*INDIRECT("AQ31")</f>
        <v>0</v>
      </c>
      <c r="CR31" s="1">
        <v>0</v>
      </c>
      <c r="CS31" s="1">
        <f ca="1">INDIRECT("AR31")+2*INDIRECT("AS31")+3*INDIRECT("AT31")+4*INDIRECT("AU31")+5*INDIRECT("AV31")+6*INDIRECT("AW31")+7*INDIRECT("AX31")+8*INDIRECT("AY31")</f>
        <v>0</v>
      </c>
      <c r="CT31" s="1">
        <v>0</v>
      </c>
      <c r="CU31" s="1">
        <f ca="1">INDIRECT("AZ31")+2*INDIRECT("BA31")+3*INDIRECT("BB31")+4*INDIRECT("BC31")+5*INDIRECT("BD31")+6*INDIRECT("BE31")+7*INDIRECT("BF31")+8*INDIRECT("BG31")</f>
        <v>0</v>
      </c>
      <c r="CV31" s="1">
        <v>0</v>
      </c>
      <c r="CW31" s="1">
        <f ca="1">INDIRECT("BH31")+2*INDIRECT("BI31")+3*INDIRECT("BJ31")+4*INDIRECT("BK31")+5*INDIRECT("BL31")+6*INDIRECT("BM31")+7*INDIRECT("BN31")+8*INDIRECT("BO31")</f>
        <v>0</v>
      </c>
      <c r="CX31" s="1">
        <v>0</v>
      </c>
    </row>
    <row r="32" spans="1:73" ht="11.25">
      <c r="A32" s="25"/>
      <c r="B32" s="25"/>
      <c r="C32" s="27" t="s">
        <v>133</v>
      </c>
      <c r="D32" s="26" t="s">
        <v>0</v>
      </c>
      <c r="E32" s="1" t="s">
        <v>7</v>
      </c>
      <c r="F32" s="7">
        <f>SUM(F30:F31)</f>
        <v>0</v>
      </c>
      <c r="G32" s="6">
        <f>SUM(G30:G31)</f>
        <v>0</v>
      </c>
      <c r="H32" s="6">
        <f>SUM(H30:H31)</f>
        <v>112</v>
      </c>
      <c r="I32" s="6">
        <f>SUM(I30:I31)</f>
        <v>0</v>
      </c>
      <c r="J32" s="6">
        <f>SUM(J30:J31)</f>
        <v>0</v>
      </c>
      <c r="K32" s="6">
        <f>SUM(K30:K31)</f>
        <v>0</v>
      </c>
      <c r="L32" s="6">
        <f>SUM(L30:L31)</f>
        <v>0</v>
      </c>
      <c r="M32" s="6">
        <f>SUM(M30:M31)</f>
        <v>0</v>
      </c>
      <c r="N32" s="7">
        <f>SUM(N30:N31)</f>
        <v>0</v>
      </c>
      <c r="O32" s="6">
        <f>SUM(O30:O31)</f>
        <v>112</v>
      </c>
      <c r="P32" s="6">
        <f>SUM(P30:P31)</f>
        <v>0</v>
      </c>
      <c r="Q32" s="6">
        <f>SUM(Q30:Q31)</f>
        <v>0</v>
      </c>
      <c r="R32" s="6">
        <f>SUM(R30:R31)</f>
        <v>0</v>
      </c>
      <c r="S32" s="6">
        <f>SUM(S30:S31)</f>
        <v>0</v>
      </c>
      <c r="T32" s="8"/>
      <c r="U32" s="5"/>
      <c r="V32" s="5"/>
      <c r="W32" s="5"/>
      <c r="X32" s="5"/>
      <c r="Y32" s="5"/>
      <c r="Z32" s="5"/>
      <c r="AA32" s="5"/>
      <c r="AB32" s="8"/>
      <c r="AC32" s="5"/>
      <c r="AD32" s="5"/>
      <c r="AE32" s="5"/>
      <c r="AF32" s="5"/>
      <c r="AG32" s="5"/>
      <c r="AH32" s="5"/>
      <c r="AI32" s="5"/>
      <c r="AJ32" s="8"/>
      <c r="AK32" s="5"/>
      <c r="AL32" s="5"/>
      <c r="AM32" s="5"/>
      <c r="AN32" s="5"/>
      <c r="AO32" s="5"/>
      <c r="AP32" s="5"/>
      <c r="AQ32" s="5"/>
      <c r="AR32" s="8"/>
      <c r="AS32" s="5"/>
      <c r="AT32" s="5"/>
      <c r="AU32" s="5"/>
      <c r="AV32" s="5"/>
      <c r="AW32" s="5"/>
      <c r="AX32" s="5"/>
      <c r="AY32" s="5"/>
      <c r="AZ32" s="8"/>
      <c r="BA32" s="5"/>
      <c r="BB32" s="5"/>
      <c r="BC32" s="5"/>
      <c r="BD32" s="5"/>
      <c r="BE32" s="5"/>
      <c r="BF32" s="5"/>
      <c r="BG32" s="5"/>
      <c r="BH32" s="8"/>
      <c r="BI32" s="5"/>
      <c r="BJ32" s="5"/>
      <c r="BK32" s="5"/>
      <c r="BL32" s="5"/>
      <c r="BM32" s="5"/>
      <c r="BN32" s="5"/>
      <c r="BO32" s="5"/>
      <c r="BP32" s="9">
        <v>0</v>
      </c>
      <c r="BQ32" s="1" t="s">
        <v>0</v>
      </c>
      <c r="BR32" s="1" t="s">
        <v>0</v>
      </c>
      <c r="BS32" s="1" t="s">
        <v>0</v>
      </c>
      <c r="BT32" s="1" t="s">
        <v>0</v>
      </c>
      <c r="BU32" s="1" t="s">
        <v>0</v>
      </c>
    </row>
    <row r="33" spans="3:73" ht="11.25">
      <c r="C33" s="1" t="s">
        <v>0</v>
      </c>
      <c r="D33" s="1" t="s">
        <v>0</v>
      </c>
      <c r="E33" s="1" t="s">
        <v>0</v>
      </c>
      <c r="F33" s="7"/>
      <c r="G33" s="6"/>
      <c r="H33" s="6"/>
      <c r="I33" s="6"/>
      <c r="J33" s="6"/>
      <c r="K33" s="6"/>
      <c r="L33" s="6"/>
      <c r="M33" s="6"/>
      <c r="N33" s="7"/>
      <c r="O33" s="6"/>
      <c r="P33" s="6"/>
      <c r="Q33" s="6"/>
      <c r="R33" s="6"/>
      <c r="S33" s="6"/>
      <c r="T33" s="8"/>
      <c r="U33" s="5"/>
      <c r="V33" s="5"/>
      <c r="W33" s="5"/>
      <c r="X33" s="5"/>
      <c r="Y33" s="5"/>
      <c r="Z33" s="5"/>
      <c r="AA33" s="5"/>
      <c r="AB33" s="8"/>
      <c r="AC33" s="5"/>
      <c r="AD33" s="5"/>
      <c r="AE33" s="5"/>
      <c r="AF33" s="5"/>
      <c r="AG33" s="5"/>
      <c r="AH33" s="5"/>
      <c r="AI33" s="5"/>
      <c r="AJ33" s="8"/>
      <c r="AK33" s="5"/>
      <c r="AL33" s="5"/>
      <c r="AM33" s="5"/>
      <c r="AN33" s="5"/>
      <c r="AO33" s="5"/>
      <c r="AP33" s="5"/>
      <c r="AQ33" s="5"/>
      <c r="AR33" s="8"/>
      <c r="AS33" s="5"/>
      <c r="AT33" s="5"/>
      <c r="AU33" s="5"/>
      <c r="AV33" s="5"/>
      <c r="AW33" s="5"/>
      <c r="AX33" s="5"/>
      <c r="AY33" s="5"/>
      <c r="AZ33" s="8"/>
      <c r="BA33" s="5"/>
      <c r="BB33" s="5"/>
      <c r="BC33" s="5"/>
      <c r="BD33" s="5"/>
      <c r="BE33" s="5"/>
      <c r="BF33" s="5"/>
      <c r="BG33" s="5"/>
      <c r="BH33" s="8"/>
      <c r="BI33" s="5"/>
      <c r="BJ33" s="5"/>
      <c r="BK33" s="5"/>
      <c r="BL33" s="5"/>
      <c r="BM33" s="5"/>
      <c r="BN33" s="5"/>
      <c r="BO33" s="5"/>
      <c r="BP33" s="9"/>
      <c r="BT33" s="1" t="s">
        <v>0</v>
      </c>
      <c r="BU33" s="1" t="s">
        <v>0</v>
      </c>
    </row>
    <row r="34" spans="1:102" ht="11.25">
      <c r="A34" s="30" t="s">
        <v>1</v>
      </c>
      <c r="B34" s="31" t="str">
        <f>HYPERLINK("http://www.dot.ca.gov/hq/transprog/stip2004/ff_sheets/04-2179a.xls","2179A")</f>
        <v>2179A</v>
      </c>
      <c r="C34" s="30" t="s">
        <v>0</v>
      </c>
      <c r="D34" s="30" t="s">
        <v>19</v>
      </c>
      <c r="E34" s="30" t="s">
        <v>3</v>
      </c>
      <c r="F34" s="32">
        <f ca="1">INDIRECT("T34")+INDIRECT("AB34")+INDIRECT("AJ34")+INDIRECT("AR34")+INDIRECT("AZ34")+INDIRECT("BH34")</f>
        <v>0</v>
      </c>
      <c r="G34" s="33">
        <f ca="1">INDIRECT("U34")+INDIRECT("AC34")+INDIRECT("AK34")+INDIRECT("AS34")+INDIRECT("BA34")+INDIRECT("BI34")</f>
        <v>0</v>
      </c>
      <c r="H34" s="33">
        <f ca="1">INDIRECT("V34")+INDIRECT("AD34")+INDIRECT("AL34")+INDIRECT("AT34")+INDIRECT("BB34")+INDIRECT("BJ34")</f>
        <v>0</v>
      </c>
      <c r="I34" s="33">
        <f ca="1">INDIRECT("W34")+INDIRECT("AE34")+INDIRECT("AM34")+INDIRECT("AU34")+INDIRECT("BC34")+INDIRECT("BK34")</f>
        <v>112</v>
      </c>
      <c r="J34" s="33">
        <f ca="1">INDIRECT("X34")+INDIRECT("AF34")+INDIRECT("AN34")+INDIRECT("AV34")+INDIRECT("BD34")+INDIRECT("BL34")</f>
        <v>0</v>
      </c>
      <c r="K34" s="33">
        <f ca="1">INDIRECT("Y34")+INDIRECT("AG34")+INDIRECT("AO34")+INDIRECT("AW34")+INDIRECT("BE34")+INDIRECT("BM34")</f>
        <v>0</v>
      </c>
      <c r="L34" s="33">
        <f ca="1">INDIRECT("Z34")+INDIRECT("AH34")+INDIRECT("AP34")+INDIRECT("AX34")+INDIRECT("BF34")+INDIRECT("BN34")</f>
        <v>0</v>
      </c>
      <c r="M34" s="33">
        <f ca="1">INDIRECT("AA34")+INDIRECT("AI34")+INDIRECT("AQ34")+INDIRECT("AY34")+INDIRECT("BG34")+INDIRECT("BO34")</f>
        <v>0</v>
      </c>
      <c r="N34" s="32">
        <f ca="1">INDIRECT("T34")+INDIRECT("U34")+INDIRECT("V34")+INDIRECT("W34")+INDIRECT("X34")+INDIRECT("Y34")+INDIRECT("Z34")+INDIRECT("AA34")</f>
        <v>0</v>
      </c>
      <c r="O34" s="33">
        <f ca="1">INDIRECT("AB34")+INDIRECT("AC34")+INDIRECT("AD34")+INDIRECT("AE34")+INDIRECT("AF34")+INDIRECT("AG34")+INDIRECT("AH34")+INDIRECT("AI34")</f>
        <v>112</v>
      </c>
      <c r="P34" s="33">
        <f ca="1">INDIRECT("AJ34")+INDIRECT("AK34")+INDIRECT("AL34")+INDIRECT("AM34")+INDIRECT("AN34")+INDIRECT("AO34")+INDIRECT("AP34")+INDIRECT("AQ34")</f>
        <v>0</v>
      </c>
      <c r="Q34" s="33">
        <f ca="1">INDIRECT("AR34")+INDIRECT("AS34")+INDIRECT("AT34")+INDIRECT("AU34")+INDIRECT("AV34")+INDIRECT("AW34")+INDIRECT("AX34")+INDIRECT("AY34")</f>
        <v>0</v>
      </c>
      <c r="R34" s="33">
        <f ca="1">INDIRECT("AZ34")+INDIRECT("BA34")+INDIRECT("BB34")+INDIRECT("BC34")+INDIRECT("BD34")+INDIRECT("BE34")+INDIRECT("BF34")+INDIRECT("BG34")</f>
        <v>0</v>
      </c>
      <c r="S34" s="33">
        <f ca="1">INDIRECT("BH34")+INDIRECT("BI34")+INDIRECT("BJ34")+INDIRECT("BK34")+INDIRECT("BL34")+INDIRECT("BM34")+INDIRECT("BN34")+INDIRECT("BO34")</f>
        <v>0</v>
      </c>
      <c r="T34" s="34"/>
      <c r="U34" s="35"/>
      <c r="V34" s="35"/>
      <c r="W34" s="35"/>
      <c r="X34" s="35"/>
      <c r="Y34" s="35"/>
      <c r="Z34" s="35"/>
      <c r="AA34" s="35"/>
      <c r="AB34" s="34"/>
      <c r="AC34" s="35"/>
      <c r="AD34" s="35"/>
      <c r="AE34" s="35">
        <v>112</v>
      </c>
      <c r="AF34" s="35"/>
      <c r="AG34" s="35"/>
      <c r="AH34" s="35"/>
      <c r="AI34" s="35"/>
      <c r="AJ34" s="34"/>
      <c r="AK34" s="35"/>
      <c r="AL34" s="35"/>
      <c r="AM34" s="35"/>
      <c r="AN34" s="35"/>
      <c r="AO34" s="35"/>
      <c r="AP34" s="35"/>
      <c r="AQ34" s="35"/>
      <c r="AR34" s="34"/>
      <c r="AS34" s="35"/>
      <c r="AT34" s="35"/>
      <c r="AU34" s="35"/>
      <c r="AV34" s="35"/>
      <c r="AW34" s="35"/>
      <c r="AX34" s="35"/>
      <c r="AY34" s="35"/>
      <c r="AZ34" s="34"/>
      <c r="BA34" s="35"/>
      <c r="BB34" s="35"/>
      <c r="BC34" s="35"/>
      <c r="BD34" s="35"/>
      <c r="BE34" s="35"/>
      <c r="BF34" s="35"/>
      <c r="BG34" s="35"/>
      <c r="BH34" s="34"/>
      <c r="BI34" s="35"/>
      <c r="BJ34" s="35"/>
      <c r="BK34" s="35"/>
      <c r="BL34" s="35"/>
      <c r="BM34" s="35"/>
      <c r="BN34" s="35"/>
      <c r="BO34" s="36"/>
      <c r="BP34" s="9">
        <v>10600000964</v>
      </c>
      <c r="BQ34" s="1" t="s">
        <v>3</v>
      </c>
      <c r="BR34" s="1" t="s">
        <v>0</v>
      </c>
      <c r="BS34" s="1" t="s">
        <v>22</v>
      </c>
      <c r="BT34" s="1" t="s">
        <v>0</v>
      </c>
      <c r="BU34" s="1" t="s">
        <v>0</v>
      </c>
      <c r="BW34" s="1">
        <f ca="1">INDIRECT("T34")+2*INDIRECT("AB34")+3*INDIRECT("AJ34")+4*INDIRECT("AR34")+5*INDIRECT("AZ34")+6*INDIRECT("BH34")</f>
        <v>0</v>
      </c>
      <c r="BX34" s="1">
        <v>0</v>
      </c>
      <c r="BY34" s="1">
        <f ca="1">INDIRECT("U34")+2*INDIRECT("AC34")+3*INDIRECT("AK34")+4*INDIRECT("AS34")+5*INDIRECT("BA34")+6*INDIRECT("BI34")</f>
        <v>0</v>
      </c>
      <c r="BZ34" s="1">
        <v>0</v>
      </c>
      <c r="CA34" s="1">
        <f ca="1">INDIRECT("V34")+2*INDIRECT("AD34")+3*INDIRECT("AL34")+4*INDIRECT("AT34")+5*INDIRECT("BB34")+6*INDIRECT("BJ34")</f>
        <v>0</v>
      </c>
      <c r="CB34" s="1">
        <v>0</v>
      </c>
      <c r="CC34" s="1">
        <f ca="1">INDIRECT("W34")+2*INDIRECT("AE34")+3*INDIRECT("AM34")+4*INDIRECT("AU34")+5*INDIRECT("BC34")+6*INDIRECT("BK34")</f>
        <v>224</v>
      </c>
      <c r="CD34" s="1">
        <v>224</v>
      </c>
      <c r="CE34" s="1">
        <f ca="1">INDIRECT("X34")+2*INDIRECT("AF34")+3*INDIRECT("AN34")+4*INDIRECT("AV34")+5*INDIRECT("BD34")+6*INDIRECT("BL34")</f>
        <v>0</v>
      </c>
      <c r="CF34" s="1">
        <v>0</v>
      </c>
      <c r="CG34" s="1">
        <f ca="1">INDIRECT("Y34")+2*INDIRECT("AG34")+3*INDIRECT("AO34")+4*INDIRECT("AW34")+5*INDIRECT("BE34")+6*INDIRECT("BM34")</f>
        <v>0</v>
      </c>
      <c r="CH34" s="1">
        <v>0</v>
      </c>
      <c r="CI34" s="1">
        <f ca="1">INDIRECT("Z34")+2*INDIRECT("AH34")+3*INDIRECT("AP34")+4*INDIRECT("AX34")+5*INDIRECT("BF34")+6*INDIRECT("BN34")</f>
        <v>0</v>
      </c>
      <c r="CJ34" s="1">
        <v>0</v>
      </c>
      <c r="CK34" s="1">
        <f ca="1">INDIRECT("AA34")+2*INDIRECT("AI34")+3*INDIRECT("AQ34")+4*INDIRECT("AY34")+5*INDIRECT("BG34")+6*INDIRECT("BO34")</f>
        <v>0</v>
      </c>
      <c r="CL34" s="1">
        <v>0</v>
      </c>
      <c r="CM34" s="1">
        <f ca="1">INDIRECT("T34")+2*INDIRECT("U34")+3*INDIRECT("V34")+4*INDIRECT("W34")+5*INDIRECT("X34")+6*INDIRECT("Y34")+7*INDIRECT("Z34")+8*INDIRECT("AA34")</f>
        <v>0</v>
      </c>
      <c r="CN34" s="1">
        <v>0</v>
      </c>
      <c r="CO34" s="1">
        <f ca="1">INDIRECT("AB34")+2*INDIRECT("AC34")+3*INDIRECT("AD34")+4*INDIRECT("AE34")+5*INDIRECT("AF34")+6*INDIRECT("AG34")+7*INDIRECT("AH34")+8*INDIRECT("AI34")</f>
        <v>448</v>
      </c>
      <c r="CP34" s="1">
        <v>448</v>
      </c>
      <c r="CQ34" s="1">
        <f ca="1">INDIRECT("AJ34")+2*INDIRECT("AK34")+3*INDIRECT("AL34")+4*INDIRECT("AM34")+5*INDIRECT("AN34")+6*INDIRECT("AO34")+7*INDIRECT("AP34")+8*INDIRECT("AQ34")</f>
        <v>0</v>
      </c>
      <c r="CR34" s="1">
        <v>0</v>
      </c>
      <c r="CS34" s="1">
        <f ca="1">INDIRECT("AR34")+2*INDIRECT("AS34")+3*INDIRECT("AT34")+4*INDIRECT("AU34")+5*INDIRECT("AV34")+6*INDIRECT("AW34")+7*INDIRECT("AX34")+8*INDIRECT("AY34")</f>
        <v>0</v>
      </c>
      <c r="CT34" s="1">
        <v>0</v>
      </c>
      <c r="CU34" s="1">
        <f ca="1">INDIRECT("AZ34")+2*INDIRECT("BA34")+3*INDIRECT("BB34")+4*INDIRECT("BC34")+5*INDIRECT("BD34")+6*INDIRECT("BE34")+7*INDIRECT("BF34")+8*INDIRECT("BG34")</f>
        <v>0</v>
      </c>
      <c r="CV34" s="1">
        <v>0</v>
      </c>
      <c r="CW34" s="1">
        <f ca="1">INDIRECT("BH34")+2*INDIRECT("BI34")+3*INDIRECT("BJ34")+4*INDIRECT("BK34")+5*INDIRECT("BL34")+6*INDIRECT("BM34")+7*INDIRECT("BN34")+8*INDIRECT("BO34")</f>
        <v>0</v>
      </c>
      <c r="CX34" s="1">
        <v>0</v>
      </c>
    </row>
    <row r="35" spans="1:73" ht="11.25">
      <c r="A35" s="1" t="s">
        <v>0</v>
      </c>
      <c r="B35" s="1" t="s">
        <v>0</v>
      </c>
      <c r="C35" s="1" t="s">
        <v>0</v>
      </c>
      <c r="D35" s="1" t="s">
        <v>23</v>
      </c>
      <c r="E35" s="1" t="s">
        <v>7</v>
      </c>
      <c r="F35" s="7">
        <f>SUM(F34:F34)</f>
        <v>0</v>
      </c>
      <c r="G35" s="6">
        <f>SUM(G34:G34)</f>
        <v>0</v>
      </c>
      <c r="H35" s="6">
        <f>SUM(H34:H34)</f>
        <v>0</v>
      </c>
      <c r="I35" s="6">
        <f>SUM(I34:I34)</f>
        <v>112</v>
      </c>
      <c r="J35" s="6">
        <f>SUM(J34:J34)</f>
        <v>0</v>
      </c>
      <c r="K35" s="6">
        <f>SUM(K34:K34)</f>
        <v>0</v>
      </c>
      <c r="L35" s="6">
        <f>SUM(L34:L34)</f>
        <v>0</v>
      </c>
      <c r="M35" s="6">
        <f>SUM(M34:M34)</f>
        <v>0</v>
      </c>
      <c r="N35" s="7">
        <f>SUM(N34:N34)</f>
        <v>0</v>
      </c>
      <c r="O35" s="6">
        <f>SUM(O34:O34)</f>
        <v>112</v>
      </c>
      <c r="P35" s="6">
        <f>SUM(P34:P34)</f>
        <v>0</v>
      </c>
      <c r="Q35" s="6">
        <f>SUM(Q34:Q34)</f>
        <v>0</v>
      </c>
      <c r="R35" s="6">
        <f>SUM(R34:R34)</f>
        <v>0</v>
      </c>
      <c r="S35" s="6">
        <f>SUM(S34:S34)</f>
        <v>0</v>
      </c>
      <c r="T35" s="8"/>
      <c r="U35" s="5"/>
      <c r="V35" s="5"/>
      <c r="W35" s="5"/>
      <c r="X35" s="5"/>
      <c r="Y35" s="5"/>
      <c r="Z35" s="5"/>
      <c r="AA35" s="5"/>
      <c r="AB35" s="8"/>
      <c r="AC35" s="5"/>
      <c r="AD35" s="5"/>
      <c r="AE35" s="5"/>
      <c r="AF35" s="5"/>
      <c r="AG35" s="5"/>
      <c r="AH35" s="5"/>
      <c r="AI35" s="5"/>
      <c r="AJ35" s="8"/>
      <c r="AK35" s="5"/>
      <c r="AL35" s="5"/>
      <c r="AM35" s="5"/>
      <c r="AN35" s="5"/>
      <c r="AO35" s="5"/>
      <c r="AP35" s="5"/>
      <c r="AQ35" s="5"/>
      <c r="AR35" s="8"/>
      <c r="AS35" s="5"/>
      <c r="AT35" s="5"/>
      <c r="AU35" s="5"/>
      <c r="AV35" s="5"/>
      <c r="AW35" s="5"/>
      <c r="AX35" s="5"/>
      <c r="AY35" s="5"/>
      <c r="AZ35" s="8"/>
      <c r="BA35" s="5"/>
      <c r="BB35" s="5"/>
      <c r="BC35" s="5"/>
      <c r="BD35" s="5"/>
      <c r="BE35" s="5"/>
      <c r="BF35" s="5"/>
      <c r="BG35" s="5"/>
      <c r="BH35" s="8"/>
      <c r="BI35" s="5"/>
      <c r="BJ35" s="5"/>
      <c r="BK35" s="5"/>
      <c r="BL35" s="5"/>
      <c r="BM35" s="5"/>
      <c r="BN35" s="5"/>
      <c r="BO35" s="5"/>
      <c r="BP35" s="9">
        <v>0</v>
      </c>
      <c r="BQ35" s="1" t="s">
        <v>0</v>
      </c>
      <c r="BR35" s="1" t="s">
        <v>0</v>
      </c>
      <c r="BS35" s="1" t="s">
        <v>0</v>
      </c>
      <c r="BT35" s="1" t="s">
        <v>0</v>
      </c>
      <c r="BU35" s="1" t="s">
        <v>0</v>
      </c>
    </row>
    <row r="36" spans="1:73" ht="11.25">
      <c r="A36" s="25"/>
      <c r="B36" s="25"/>
      <c r="C36" s="27" t="s">
        <v>133</v>
      </c>
      <c r="D36" s="26" t="s">
        <v>0</v>
      </c>
      <c r="E36" s="1" t="s">
        <v>0</v>
      </c>
      <c r="F36" s="7"/>
      <c r="G36" s="6"/>
      <c r="H36" s="6"/>
      <c r="I36" s="6"/>
      <c r="J36" s="6"/>
      <c r="K36" s="6"/>
      <c r="L36" s="6"/>
      <c r="M36" s="6"/>
      <c r="N36" s="7"/>
      <c r="O36" s="6"/>
      <c r="P36" s="6"/>
      <c r="Q36" s="6"/>
      <c r="R36" s="6"/>
      <c r="S36" s="6"/>
      <c r="T36" s="8"/>
      <c r="U36" s="5"/>
      <c r="V36" s="5"/>
      <c r="W36" s="5"/>
      <c r="X36" s="5"/>
      <c r="Y36" s="5"/>
      <c r="Z36" s="5"/>
      <c r="AA36" s="5"/>
      <c r="AB36" s="8"/>
      <c r="AC36" s="5"/>
      <c r="AD36" s="5"/>
      <c r="AE36" s="5"/>
      <c r="AF36" s="5"/>
      <c r="AG36" s="5"/>
      <c r="AH36" s="5"/>
      <c r="AI36" s="5"/>
      <c r="AJ36" s="8"/>
      <c r="AK36" s="5"/>
      <c r="AL36" s="5"/>
      <c r="AM36" s="5"/>
      <c r="AN36" s="5"/>
      <c r="AO36" s="5"/>
      <c r="AP36" s="5"/>
      <c r="AQ36" s="5"/>
      <c r="AR36" s="8"/>
      <c r="AS36" s="5"/>
      <c r="AT36" s="5"/>
      <c r="AU36" s="5"/>
      <c r="AV36" s="5"/>
      <c r="AW36" s="5"/>
      <c r="AX36" s="5"/>
      <c r="AY36" s="5"/>
      <c r="AZ36" s="8"/>
      <c r="BA36" s="5"/>
      <c r="BB36" s="5"/>
      <c r="BC36" s="5"/>
      <c r="BD36" s="5"/>
      <c r="BE36" s="5"/>
      <c r="BF36" s="5"/>
      <c r="BG36" s="5"/>
      <c r="BH36" s="8"/>
      <c r="BI36" s="5"/>
      <c r="BJ36" s="5"/>
      <c r="BK36" s="5"/>
      <c r="BL36" s="5"/>
      <c r="BM36" s="5"/>
      <c r="BN36" s="5"/>
      <c r="BO36" s="5"/>
      <c r="BP36" s="9">
        <v>0</v>
      </c>
      <c r="BQ36" s="1" t="s">
        <v>0</v>
      </c>
      <c r="BR36" s="1" t="s">
        <v>0</v>
      </c>
      <c r="BS36" s="1" t="s">
        <v>0</v>
      </c>
      <c r="BT36" s="1" t="s">
        <v>0</v>
      </c>
      <c r="BU36" s="1" t="s">
        <v>0</v>
      </c>
    </row>
    <row r="37" spans="1:102" ht="11.25">
      <c r="A37" s="30" t="s">
        <v>1</v>
      </c>
      <c r="B37" s="31" t="str">
        <f>HYPERLINK("http://www.dot.ca.gov/hq/transprog/stip2004/ff_sheets/04-1015a.xls","1015A")</f>
        <v>1015A</v>
      </c>
      <c r="C37" s="30" t="s">
        <v>0</v>
      </c>
      <c r="D37" s="30" t="s">
        <v>19</v>
      </c>
      <c r="E37" s="30" t="s">
        <v>3</v>
      </c>
      <c r="F37" s="32">
        <f ca="1">INDIRECT("T37")+INDIRECT("AB37")+INDIRECT("AJ37")+INDIRECT("AR37")+INDIRECT("AZ37")+INDIRECT("BH37")</f>
        <v>0</v>
      </c>
      <c r="G37" s="33">
        <f ca="1">INDIRECT("U37")+INDIRECT("AC37")+INDIRECT("AK37")+INDIRECT("AS37")+INDIRECT("BA37")+INDIRECT("BI37")</f>
        <v>0</v>
      </c>
      <c r="H37" s="33">
        <f ca="1">INDIRECT("V37")+INDIRECT("AD37")+INDIRECT("AL37")+INDIRECT("AT37")+INDIRECT("BB37")+INDIRECT("BJ37")</f>
        <v>0</v>
      </c>
      <c r="I37" s="33">
        <f ca="1">INDIRECT("W37")+INDIRECT("AE37")+INDIRECT("AM37")+INDIRECT("AU37")+INDIRECT("BC37")+INDIRECT("BK37")</f>
        <v>450</v>
      </c>
      <c r="J37" s="33">
        <f ca="1">INDIRECT("X37")+INDIRECT("AF37")+INDIRECT("AN37")+INDIRECT("AV37")+INDIRECT("BD37")+INDIRECT("BL37")</f>
        <v>0</v>
      </c>
      <c r="K37" s="33">
        <f ca="1">INDIRECT("Y37")+INDIRECT("AG37")+INDIRECT("AO37")+INDIRECT("AW37")+INDIRECT("BE37")+INDIRECT("BM37")</f>
        <v>0</v>
      </c>
      <c r="L37" s="33">
        <f ca="1">INDIRECT("Z37")+INDIRECT("AH37")+INDIRECT("AP37")+INDIRECT("AX37")+INDIRECT("BF37")+INDIRECT("BN37")</f>
        <v>0</v>
      </c>
      <c r="M37" s="33">
        <f ca="1">INDIRECT("AA37")+INDIRECT("AI37")+INDIRECT("AQ37")+INDIRECT("AY37")+INDIRECT("BG37")+INDIRECT("BO37")</f>
        <v>0</v>
      </c>
      <c r="N37" s="32">
        <f ca="1">INDIRECT("T37")+INDIRECT("U37")+INDIRECT("V37")+INDIRECT("W37")+INDIRECT("X37")+INDIRECT("Y37")+INDIRECT("Z37")+INDIRECT("AA37")</f>
        <v>0</v>
      </c>
      <c r="O37" s="33">
        <f ca="1">INDIRECT("AB37")+INDIRECT("AC37")+INDIRECT("AD37")+INDIRECT("AE37")+INDIRECT("AF37")+INDIRECT("AG37")+INDIRECT("AH37")+INDIRECT("AI37")</f>
        <v>450</v>
      </c>
      <c r="P37" s="33">
        <f ca="1">INDIRECT("AJ37")+INDIRECT("AK37")+INDIRECT("AL37")+INDIRECT("AM37")+INDIRECT("AN37")+INDIRECT("AO37")+INDIRECT("AP37")+INDIRECT("AQ37")</f>
        <v>0</v>
      </c>
      <c r="Q37" s="33">
        <f ca="1">INDIRECT("AR37")+INDIRECT("AS37")+INDIRECT("AT37")+INDIRECT("AU37")+INDIRECT("AV37")+INDIRECT("AW37")+INDIRECT("AX37")+INDIRECT("AY37")</f>
        <v>0</v>
      </c>
      <c r="R37" s="33">
        <f ca="1">INDIRECT("AZ37")+INDIRECT("BA37")+INDIRECT("BB37")+INDIRECT("BC37")+INDIRECT("BD37")+INDIRECT("BE37")+INDIRECT("BF37")+INDIRECT("BG37")</f>
        <v>0</v>
      </c>
      <c r="S37" s="33">
        <f ca="1">INDIRECT("BH37")+INDIRECT("BI37")+INDIRECT("BJ37")+INDIRECT("BK37")+INDIRECT("BL37")+INDIRECT("BM37")+INDIRECT("BN37")+INDIRECT("BO37")</f>
        <v>0</v>
      </c>
      <c r="T37" s="34"/>
      <c r="U37" s="35"/>
      <c r="V37" s="35"/>
      <c r="W37" s="35"/>
      <c r="X37" s="35"/>
      <c r="Y37" s="35"/>
      <c r="Z37" s="35"/>
      <c r="AA37" s="35"/>
      <c r="AB37" s="34"/>
      <c r="AC37" s="35"/>
      <c r="AD37" s="35"/>
      <c r="AE37" s="35">
        <v>450</v>
      </c>
      <c r="AF37" s="35"/>
      <c r="AG37" s="35"/>
      <c r="AH37" s="35"/>
      <c r="AI37" s="35"/>
      <c r="AJ37" s="34"/>
      <c r="AK37" s="35"/>
      <c r="AL37" s="35"/>
      <c r="AM37" s="35"/>
      <c r="AN37" s="35"/>
      <c r="AO37" s="35"/>
      <c r="AP37" s="35"/>
      <c r="AQ37" s="35"/>
      <c r="AR37" s="34"/>
      <c r="AS37" s="35"/>
      <c r="AT37" s="35"/>
      <c r="AU37" s="35"/>
      <c r="AV37" s="35"/>
      <c r="AW37" s="35"/>
      <c r="AX37" s="35"/>
      <c r="AY37" s="35"/>
      <c r="AZ37" s="34"/>
      <c r="BA37" s="35"/>
      <c r="BB37" s="35"/>
      <c r="BC37" s="35"/>
      <c r="BD37" s="35"/>
      <c r="BE37" s="35"/>
      <c r="BF37" s="35"/>
      <c r="BG37" s="35"/>
      <c r="BH37" s="34"/>
      <c r="BI37" s="35"/>
      <c r="BJ37" s="35"/>
      <c r="BK37" s="35"/>
      <c r="BL37" s="35"/>
      <c r="BM37" s="35"/>
      <c r="BN37" s="35"/>
      <c r="BO37" s="36"/>
      <c r="BP37" s="9">
        <v>10600000965</v>
      </c>
      <c r="BQ37" s="1" t="s">
        <v>3</v>
      </c>
      <c r="BR37" s="1" t="s">
        <v>0</v>
      </c>
      <c r="BS37" s="1" t="s">
        <v>22</v>
      </c>
      <c r="BT37" s="1" t="s">
        <v>0</v>
      </c>
      <c r="BU37" s="1" t="s">
        <v>0</v>
      </c>
      <c r="BW37" s="1">
        <f ca="1">INDIRECT("T37")+2*INDIRECT("AB37")+3*INDIRECT("AJ37")+4*INDIRECT("AR37")+5*INDIRECT("AZ37")+6*INDIRECT("BH37")</f>
        <v>0</v>
      </c>
      <c r="BX37" s="1">
        <v>0</v>
      </c>
      <c r="BY37" s="1">
        <f ca="1">INDIRECT("U37")+2*INDIRECT("AC37")+3*INDIRECT("AK37")+4*INDIRECT("AS37")+5*INDIRECT("BA37")+6*INDIRECT("BI37")</f>
        <v>0</v>
      </c>
      <c r="BZ37" s="1">
        <v>0</v>
      </c>
      <c r="CA37" s="1">
        <f ca="1">INDIRECT("V37")+2*INDIRECT("AD37")+3*INDIRECT("AL37")+4*INDIRECT("AT37")+5*INDIRECT("BB37")+6*INDIRECT("BJ37")</f>
        <v>0</v>
      </c>
      <c r="CB37" s="1">
        <v>0</v>
      </c>
      <c r="CC37" s="1">
        <f ca="1">INDIRECT("W37")+2*INDIRECT("AE37")+3*INDIRECT("AM37")+4*INDIRECT("AU37")+5*INDIRECT("BC37")+6*INDIRECT("BK37")</f>
        <v>900</v>
      </c>
      <c r="CD37" s="1">
        <v>900</v>
      </c>
      <c r="CE37" s="1">
        <f ca="1">INDIRECT("X37")+2*INDIRECT("AF37")+3*INDIRECT("AN37")+4*INDIRECT("AV37")+5*INDIRECT("BD37")+6*INDIRECT("BL37")</f>
        <v>0</v>
      </c>
      <c r="CF37" s="1">
        <v>0</v>
      </c>
      <c r="CG37" s="1">
        <f ca="1">INDIRECT("Y37")+2*INDIRECT("AG37")+3*INDIRECT("AO37")+4*INDIRECT("AW37")+5*INDIRECT("BE37")+6*INDIRECT("BM37")</f>
        <v>0</v>
      </c>
      <c r="CH37" s="1">
        <v>0</v>
      </c>
      <c r="CI37" s="1">
        <f ca="1">INDIRECT("Z37")+2*INDIRECT("AH37")+3*INDIRECT("AP37")+4*INDIRECT("AX37")+5*INDIRECT("BF37")+6*INDIRECT("BN37")</f>
        <v>0</v>
      </c>
      <c r="CJ37" s="1">
        <v>0</v>
      </c>
      <c r="CK37" s="1">
        <f ca="1">INDIRECT("AA37")+2*INDIRECT("AI37")+3*INDIRECT("AQ37")+4*INDIRECT("AY37")+5*INDIRECT("BG37")+6*INDIRECT("BO37")</f>
        <v>0</v>
      </c>
      <c r="CL37" s="1">
        <v>0</v>
      </c>
      <c r="CM37" s="1">
        <f ca="1">INDIRECT("T37")+2*INDIRECT("U37")+3*INDIRECT("V37")+4*INDIRECT("W37")+5*INDIRECT("X37")+6*INDIRECT("Y37")+7*INDIRECT("Z37")+8*INDIRECT("AA37")</f>
        <v>0</v>
      </c>
      <c r="CN37" s="1">
        <v>0</v>
      </c>
      <c r="CO37" s="1">
        <f ca="1">INDIRECT("AB37")+2*INDIRECT("AC37")+3*INDIRECT("AD37")+4*INDIRECT("AE37")+5*INDIRECT("AF37")+6*INDIRECT("AG37")+7*INDIRECT("AH37")+8*INDIRECT("AI37")</f>
        <v>1800</v>
      </c>
      <c r="CP37" s="1">
        <v>1800</v>
      </c>
      <c r="CQ37" s="1">
        <f ca="1">INDIRECT("AJ37")+2*INDIRECT("AK37")+3*INDIRECT("AL37")+4*INDIRECT("AM37")+5*INDIRECT("AN37")+6*INDIRECT("AO37")+7*INDIRECT("AP37")+8*INDIRECT("AQ37")</f>
        <v>0</v>
      </c>
      <c r="CR37" s="1">
        <v>0</v>
      </c>
      <c r="CS37" s="1">
        <f ca="1">INDIRECT("AR37")+2*INDIRECT("AS37")+3*INDIRECT("AT37")+4*INDIRECT("AU37")+5*INDIRECT("AV37")+6*INDIRECT("AW37")+7*INDIRECT("AX37")+8*INDIRECT("AY37")</f>
        <v>0</v>
      </c>
      <c r="CT37" s="1">
        <v>0</v>
      </c>
      <c r="CU37" s="1">
        <f ca="1">INDIRECT("AZ37")+2*INDIRECT("BA37")+3*INDIRECT("BB37")+4*INDIRECT("BC37")+5*INDIRECT("BD37")+6*INDIRECT("BE37")+7*INDIRECT("BF37")+8*INDIRECT("BG37")</f>
        <v>0</v>
      </c>
      <c r="CV37" s="1">
        <v>0</v>
      </c>
      <c r="CW37" s="1">
        <f ca="1">INDIRECT("BH37")+2*INDIRECT("BI37")+3*INDIRECT("BJ37")+4*INDIRECT("BK37")+5*INDIRECT("BL37")+6*INDIRECT("BM37")+7*INDIRECT("BN37")+8*INDIRECT("BO37")</f>
        <v>0</v>
      </c>
      <c r="CX37" s="1">
        <v>0</v>
      </c>
    </row>
    <row r="38" spans="1:73" ht="11.25">
      <c r="A38" s="1" t="s">
        <v>0</v>
      </c>
      <c r="B38" s="1" t="s">
        <v>0</v>
      </c>
      <c r="C38" s="1" t="s">
        <v>0</v>
      </c>
      <c r="D38" s="1" t="s">
        <v>23</v>
      </c>
      <c r="E38" s="1" t="s">
        <v>7</v>
      </c>
      <c r="F38" s="7">
        <f>SUM(F37:F37)</f>
        <v>0</v>
      </c>
      <c r="G38" s="6">
        <f>SUM(G37:G37)</f>
        <v>0</v>
      </c>
      <c r="H38" s="6">
        <f>SUM(H37:H37)</f>
        <v>0</v>
      </c>
      <c r="I38" s="6">
        <f>SUM(I37:I37)</f>
        <v>450</v>
      </c>
      <c r="J38" s="6">
        <f>SUM(J37:J37)</f>
        <v>0</v>
      </c>
      <c r="K38" s="6">
        <f>SUM(K37:K37)</f>
        <v>0</v>
      </c>
      <c r="L38" s="6">
        <f>SUM(L37:L37)</f>
        <v>0</v>
      </c>
      <c r="M38" s="6">
        <f>SUM(M37:M37)</f>
        <v>0</v>
      </c>
      <c r="N38" s="7">
        <f>SUM(N37:N37)</f>
        <v>0</v>
      </c>
      <c r="O38" s="6">
        <f>SUM(O37:O37)</f>
        <v>450</v>
      </c>
      <c r="P38" s="6">
        <f>SUM(P37:P37)</f>
        <v>0</v>
      </c>
      <c r="Q38" s="6">
        <f>SUM(Q37:Q37)</f>
        <v>0</v>
      </c>
      <c r="R38" s="6">
        <f>SUM(R37:R37)</f>
        <v>0</v>
      </c>
      <c r="S38" s="6">
        <f>SUM(S37:S37)</f>
        <v>0</v>
      </c>
      <c r="T38" s="8"/>
      <c r="U38" s="5"/>
      <c r="V38" s="5"/>
      <c r="W38" s="5"/>
      <c r="X38" s="5"/>
      <c r="Y38" s="5"/>
      <c r="Z38" s="5"/>
      <c r="AA38" s="5"/>
      <c r="AB38" s="8"/>
      <c r="AC38" s="5"/>
      <c r="AD38" s="5"/>
      <c r="AE38" s="5"/>
      <c r="AF38" s="5"/>
      <c r="AG38" s="5"/>
      <c r="AH38" s="5"/>
      <c r="AI38" s="5"/>
      <c r="AJ38" s="8"/>
      <c r="AK38" s="5"/>
      <c r="AL38" s="5"/>
      <c r="AM38" s="5"/>
      <c r="AN38" s="5"/>
      <c r="AO38" s="5"/>
      <c r="AP38" s="5"/>
      <c r="AQ38" s="5"/>
      <c r="AR38" s="8"/>
      <c r="AS38" s="5"/>
      <c r="AT38" s="5"/>
      <c r="AU38" s="5"/>
      <c r="AV38" s="5"/>
      <c r="AW38" s="5"/>
      <c r="AX38" s="5"/>
      <c r="AY38" s="5"/>
      <c r="AZ38" s="8"/>
      <c r="BA38" s="5"/>
      <c r="BB38" s="5"/>
      <c r="BC38" s="5"/>
      <c r="BD38" s="5"/>
      <c r="BE38" s="5"/>
      <c r="BF38" s="5"/>
      <c r="BG38" s="5"/>
      <c r="BH38" s="8"/>
      <c r="BI38" s="5"/>
      <c r="BJ38" s="5"/>
      <c r="BK38" s="5"/>
      <c r="BL38" s="5"/>
      <c r="BM38" s="5"/>
      <c r="BN38" s="5"/>
      <c r="BO38" s="5"/>
      <c r="BP38" s="9">
        <v>0</v>
      </c>
      <c r="BQ38" s="1" t="s">
        <v>0</v>
      </c>
      <c r="BR38" s="1" t="s">
        <v>0</v>
      </c>
      <c r="BS38" s="1" t="s">
        <v>0</v>
      </c>
      <c r="BT38" s="1" t="s">
        <v>0</v>
      </c>
      <c r="BU38" s="1" t="s">
        <v>0</v>
      </c>
    </row>
    <row r="39" spans="1:73" ht="11.25">
      <c r="A39" s="25"/>
      <c r="B39" s="25"/>
      <c r="C39" s="27" t="s">
        <v>133</v>
      </c>
      <c r="D39" s="26" t="s">
        <v>0</v>
      </c>
      <c r="E39" s="1" t="s">
        <v>0</v>
      </c>
      <c r="F39" s="7"/>
      <c r="G39" s="6"/>
      <c r="H39" s="6"/>
      <c r="I39" s="6"/>
      <c r="J39" s="6"/>
      <c r="K39" s="6"/>
      <c r="L39" s="6"/>
      <c r="M39" s="6"/>
      <c r="N39" s="7"/>
      <c r="O39" s="6"/>
      <c r="P39" s="6"/>
      <c r="Q39" s="6"/>
      <c r="R39" s="6"/>
      <c r="S39" s="6"/>
      <c r="T39" s="8"/>
      <c r="U39" s="5"/>
      <c r="V39" s="5"/>
      <c r="W39" s="5"/>
      <c r="X39" s="5"/>
      <c r="Y39" s="5"/>
      <c r="Z39" s="5"/>
      <c r="AA39" s="5"/>
      <c r="AB39" s="8"/>
      <c r="AC39" s="5"/>
      <c r="AD39" s="5"/>
      <c r="AE39" s="5"/>
      <c r="AF39" s="5"/>
      <c r="AG39" s="5"/>
      <c r="AH39" s="5"/>
      <c r="AI39" s="5"/>
      <c r="AJ39" s="8"/>
      <c r="AK39" s="5"/>
      <c r="AL39" s="5"/>
      <c r="AM39" s="5"/>
      <c r="AN39" s="5"/>
      <c r="AO39" s="5"/>
      <c r="AP39" s="5"/>
      <c r="AQ39" s="5"/>
      <c r="AR39" s="8"/>
      <c r="AS39" s="5"/>
      <c r="AT39" s="5"/>
      <c r="AU39" s="5"/>
      <c r="AV39" s="5"/>
      <c r="AW39" s="5"/>
      <c r="AX39" s="5"/>
      <c r="AY39" s="5"/>
      <c r="AZ39" s="8"/>
      <c r="BA39" s="5"/>
      <c r="BB39" s="5"/>
      <c r="BC39" s="5"/>
      <c r="BD39" s="5"/>
      <c r="BE39" s="5"/>
      <c r="BF39" s="5"/>
      <c r="BG39" s="5"/>
      <c r="BH39" s="8"/>
      <c r="BI39" s="5"/>
      <c r="BJ39" s="5"/>
      <c r="BK39" s="5"/>
      <c r="BL39" s="5"/>
      <c r="BM39" s="5"/>
      <c r="BN39" s="5"/>
      <c r="BO39" s="5"/>
      <c r="BP39" s="9">
        <v>0</v>
      </c>
      <c r="BQ39" s="1" t="s">
        <v>0</v>
      </c>
      <c r="BR39" s="1" t="s">
        <v>0</v>
      </c>
      <c r="BS39" s="1" t="s">
        <v>0</v>
      </c>
      <c r="BT39" s="1" t="s">
        <v>0</v>
      </c>
      <c r="BU39" s="1" t="s">
        <v>0</v>
      </c>
    </row>
    <row r="40" spans="1:102" ht="11.25">
      <c r="A40" s="30" t="s">
        <v>1</v>
      </c>
      <c r="B40" s="31" t="str">
        <f>HYPERLINK("http://www.dot.ca.gov/hq/transprog/stip2004/ff_sheets/04-2020a.xls","2020A")</f>
        <v>2020A</v>
      </c>
      <c r="C40" s="30" t="s">
        <v>0</v>
      </c>
      <c r="D40" s="30" t="s">
        <v>19</v>
      </c>
      <c r="E40" s="30" t="s">
        <v>3</v>
      </c>
      <c r="F40" s="32">
        <f ca="1">INDIRECT("T40")+INDIRECT("AB40")+INDIRECT("AJ40")+INDIRECT("AR40")+INDIRECT("AZ40")+INDIRECT("BH40")</f>
        <v>0</v>
      </c>
      <c r="G40" s="33">
        <f ca="1">INDIRECT("U40")+INDIRECT("AC40")+INDIRECT("AK40")+INDIRECT("AS40")+INDIRECT("BA40")+INDIRECT("BI40")</f>
        <v>0</v>
      </c>
      <c r="H40" s="33">
        <f ca="1">INDIRECT("V40")+INDIRECT("AD40")+INDIRECT("AL40")+INDIRECT("AT40")+INDIRECT("BB40")+INDIRECT("BJ40")</f>
        <v>0</v>
      </c>
      <c r="I40" s="33">
        <f ca="1">INDIRECT("W40")+INDIRECT("AE40")+INDIRECT("AM40")+INDIRECT("AU40")+INDIRECT("BC40")+INDIRECT("BK40")</f>
        <v>890</v>
      </c>
      <c r="J40" s="33">
        <f ca="1">INDIRECT("X40")+INDIRECT("AF40")+INDIRECT("AN40")+INDIRECT("AV40")+INDIRECT("BD40")+INDIRECT("BL40")</f>
        <v>0</v>
      </c>
      <c r="K40" s="33">
        <f ca="1">INDIRECT("Y40")+INDIRECT("AG40")+INDIRECT("AO40")+INDIRECT("AW40")+INDIRECT("BE40")+INDIRECT("BM40")</f>
        <v>0</v>
      </c>
      <c r="L40" s="33">
        <f ca="1">INDIRECT("Z40")+INDIRECT("AH40")+INDIRECT("AP40")+INDIRECT("AX40")+INDIRECT("BF40")+INDIRECT("BN40")</f>
        <v>0</v>
      </c>
      <c r="M40" s="33">
        <f ca="1">INDIRECT("AA40")+INDIRECT("AI40")+INDIRECT("AQ40")+INDIRECT("AY40")+INDIRECT("BG40")+INDIRECT("BO40")</f>
        <v>0</v>
      </c>
      <c r="N40" s="32">
        <f ca="1">INDIRECT("T40")+INDIRECT("U40")+INDIRECT("V40")+INDIRECT("W40")+INDIRECT("X40")+INDIRECT("Y40")+INDIRECT("Z40")+INDIRECT("AA40")</f>
        <v>0</v>
      </c>
      <c r="O40" s="33">
        <f ca="1">INDIRECT("AB40")+INDIRECT("AC40")+INDIRECT("AD40")+INDIRECT("AE40")+INDIRECT("AF40")+INDIRECT("AG40")+INDIRECT("AH40")+INDIRECT("AI40")</f>
        <v>890</v>
      </c>
      <c r="P40" s="33">
        <f ca="1">INDIRECT("AJ40")+INDIRECT("AK40")+INDIRECT("AL40")+INDIRECT("AM40")+INDIRECT("AN40")+INDIRECT("AO40")+INDIRECT("AP40")+INDIRECT("AQ40")</f>
        <v>0</v>
      </c>
      <c r="Q40" s="33">
        <f ca="1">INDIRECT("AR40")+INDIRECT("AS40")+INDIRECT("AT40")+INDIRECT("AU40")+INDIRECT("AV40")+INDIRECT("AW40")+INDIRECT("AX40")+INDIRECT("AY40")</f>
        <v>0</v>
      </c>
      <c r="R40" s="33">
        <f ca="1">INDIRECT("AZ40")+INDIRECT("BA40")+INDIRECT("BB40")+INDIRECT("BC40")+INDIRECT("BD40")+INDIRECT("BE40")+INDIRECT("BF40")+INDIRECT("BG40")</f>
        <v>0</v>
      </c>
      <c r="S40" s="33">
        <f ca="1">INDIRECT("BH40")+INDIRECT("BI40")+INDIRECT("BJ40")+INDIRECT("BK40")+INDIRECT("BL40")+INDIRECT("BM40")+INDIRECT("BN40")+INDIRECT("BO40")</f>
        <v>0</v>
      </c>
      <c r="T40" s="34"/>
      <c r="U40" s="35"/>
      <c r="V40" s="35"/>
      <c r="W40" s="35"/>
      <c r="X40" s="35"/>
      <c r="Y40" s="35"/>
      <c r="Z40" s="35"/>
      <c r="AA40" s="35"/>
      <c r="AB40" s="34"/>
      <c r="AC40" s="35"/>
      <c r="AD40" s="35"/>
      <c r="AE40" s="35">
        <v>890</v>
      </c>
      <c r="AF40" s="35"/>
      <c r="AG40" s="35"/>
      <c r="AH40" s="35"/>
      <c r="AI40" s="35"/>
      <c r="AJ40" s="34"/>
      <c r="AK40" s="35"/>
      <c r="AL40" s="35"/>
      <c r="AM40" s="35"/>
      <c r="AN40" s="35"/>
      <c r="AO40" s="35"/>
      <c r="AP40" s="35"/>
      <c r="AQ40" s="35"/>
      <c r="AR40" s="34"/>
      <c r="AS40" s="35"/>
      <c r="AT40" s="35"/>
      <c r="AU40" s="35"/>
      <c r="AV40" s="35"/>
      <c r="AW40" s="35"/>
      <c r="AX40" s="35"/>
      <c r="AY40" s="35"/>
      <c r="AZ40" s="34"/>
      <c r="BA40" s="35"/>
      <c r="BB40" s="35"/>
      <c r="BC40" s="35"/>
      <c r="BD40" s="35"/>
      <c r="BE40" s="35"/>
      <c r="BF40" s="35"/>
      <c r="BG40" s="35"/>
      <c r="BH40" s="34"/>
      <c r="BI40" s="35"/>
      <c r="BJ40" s="35"/>
      <c r="BK40" s="35"/>
      <c r="BL40" s="35"/>
      <c r="BM40" s="35"/>
      <c r="BN40" s="35"/>
      <c r="BO40" s="36"/>
      <c r="BP40" s="9">
        <v>10600000966</v>
      </c>
      <c r="BQ40" s="1" t="s">
        <v>3</v>
      </c>
      <c r="BR40" s="1" t="s">
        <v>0</v>
      </c>
      <c r="BS40" s="1" t="s">
        <v>22</v>
      </c>
      <c r="BT40" s="1" t="s">
        <v>0</v>
      </c>
      <c r="BU40" s="1" t="s">
        <v>0</v>
      </c>
      <c r="BW40" s="1">
        <f ca="1">INDIRECT("T40")+2*INDIRECT("AB40")+3*INDIRECT("AJ40")+4*INDIRECT("AR40")+5*INDIRECT("AZ40")+6*INDIRECT("BH40")</f>
        <v>0</v>
      </c>
      <c r="BX40" s="1">
        <v>0</v>
      </c>
      <c r="BY40" s="1">
        <f ca="1">INDIRECT("U40")+2*INDIRECT("AC40")+3*INDIRECT("AK40")+4*INDIRECT("AS40")+5*INDIRECT("BA40")+6*INDIRECT("BI40")</f>
        <v>0</v>
      </c>
      <c r="BZ40" s="1">
        <v>0</v>
      </c>
      <c r="CA40" s="1">
        <f ca="1">INDIRECT("V40")+2*INDIRECT("AD40")+3*INDIRECT("AL40")+4*INDIRECT("AT40")+5*INDIRECT("BB40")+6*INDIRECT("BJ40")</f>
        <v>0</v>
      </c>
      <c r="CB40" s="1">
        <v>0</v>
      </c>
      <c r="CC40" s="1">
        <f ca="1">INDIRECT("W40")+2*INDIRECT("AE40")+3*INDIRECT("AM40")+4*INDIRECT("AU40")+5*INDIRECT("BC40")+6*INDIRECT("BK40")</f>
        <v>1780</v>
      </c>
      <c r="CD40" s="1">
        <v>1780</v>
      </c>
      <c r="CE40" s="1">
        <f ca="1">INDIRECT("X40")+2*INDIRECT("AF40")+3*INDIRECT("AN40")+4*INDIRECT("AV40")+5*INDIRECT("BD40")+6*INDIRECT("BL40")</f>
        <v>0</v>
      </c>
      <c r="CF40" s="1">
        <v>0</v>
      </c>
      <c r="CG40" s="1">
        <f ca="1">INDIRECT("Y40")+2*INDIRECT("AG40")+3*INDIRECT("AO40")+4*INDIRECT("AW40")+5*INDIRECT("BE40")+6*INDIRECT("BM40")</f>
        <v>0</v>
      </c>
      <c r="CH40" s="1">
        <v>0</v>
      </c>
      <c r="CI40" s="1">
        <f ca="1">INDIRECT("Z40")+2*INDIRECT("AH40")+3*INDIRECT("AP40")+4*INDIRECT("AX40")+5*INDIRECT("BF40")+6*INDIRECT("BN40")</f>
        <v>0</v>
      </c>
      <c r="CJ40" s="1">
        <v>0</v>
      </c>
      <c r="CK40" s="1">
        <f ca="1">INDIRECT("AA40")+2*INDIRECT("AI40")+3*INDIRECT("AQ40")+4*INDIRECT("AY40")+5*INDIRECT("BG40")+6*INDIRECT("BO40")</f>
        <v>0</v>
      </c>
      <c r="CL40" s="1">
        <v>0</v>
      </c>
      <c r="CM40" s="1">
        <f ca="1">INDIRECT("T40")+2*INDIRECT("U40")+3*INDIRECT("V40")+4*INDIRECT("W40")+5*INDIRECT("X40")+6*INDIRECT("Y40")+7*INDIRECT("Z40")+8*INDIRECT("AA40")</f>
        <v>0</v>
      </c>
      <c r="CN40" s="1">
        <v>0</v>
      </c>
      <c r="CO40" s="1">
        <f ca="1">INDIRECT("AB40")+2*INDIRECT("AC40")+3*INDIRECT("AD40")+4*INDIRECT("AE40")+5*INDIRECT("AF40")+6*INDIRECT("AG40")+7*INDIRECT("AH40")+8*INDIRECT("AI40")</f>
        <v>3560</v>
      </c>
      <c r="CP40" s="1">
        <v>3560</v>
      </c>
      <c r="CQ40" s="1">
        <f ca="1">INDIRECT("AJ40")+2*INDIRECT("AK40")+3*INDIRECT("AL40")+4*INDIRECT("AM40")+5*INDIRECT("AN40")+6*INDIRECT("AO40")+7*INDIRECT("AP40")+8*INDIRECT("AQ40")</f>
        <v>0</v>
      </c>
      <c r="CR40" s="1">
        <v>0</v>
      </c>
      <c r="CS40" s="1">
        <f ca="1">INDIRECT("AR40")+2*INDIRECT("AS40")+3*INDIRECT("AT40")+4*INDIRECT("AU40")+5*INDIRECT("AV40")+6*INDIRECT("AW40")+7*INDIRECT("AX40")+8*INDIRECT("AY40")</f>
        <v>0</v>
      </c>
      <c r="CT40" s="1">
        <v>0</v>
      </c>
      <c r="CU40" s="1">
        <f ca="1">INDIRECT("AZ40")+2*INDIRECT("BA40")+3*INDIRECT("BB40")+4*INDIRECT("BC40")+5*INDIRECT("BD40")+6*INDIRECT("BE40")+7*INDIRECT("BF40")+8*INDIRECT("BG40")</f>
        <v>0</v>
      </c>
      <c r="CV40" s="1">
        <v>0</v>
      </c>
      <c r="CW40" s="1">
        <f ca="1">INDIRECT("BH40")+2*INDIRECT("BI40")+3*INDIRECT("BJ40")+4*INDIRECT("BK40")+5*INDIRECT("BL40")+6*INDIRECT("BM40")+7*INDIRECT("BN40")+8*INDIRECT("BO40")</f>
        <v>0</v>
      </c>
      <c r="CX40" s="1">
        <v>0</v>
      </c>
    </row>
    <row r="41" spans="1:73" ht="11.25">
      <c r="A41" s="1" t="s">
        <v>0</v>
      </c>
      <c r="B41" s="1" t="s">
        <v>0</v>
      </c>
      <c r="C41" s="1" t="s">
        <v>0</v>
      </c>
      <c r="D41" s="1" t="s">
        <v>23</v>
      </c>
      <c r="E41" s="1" t="s">
        <v>7</v>
      </c>
      <c r="F41" s="7">
        <f>SUM(F40:F40)</f>
        <v>0</v>
      </c>
      <c r="G41" s="6">
        <f>SUM(G40:G40)</f>
        <v>0</v>
      </c>
      <c r="H41" s="6">
        <f>SUM(H40:H40)</f>
        <v>0</v>
      </c>
      <c r="I41" s="6">
        <f>SUM(I40:I40)</f>
        <v>890</v>
      </c>
      <c r="J41" s="6">
        <f>SUM(J40:J40)</f>
        <v>0</v>
      </c>
      <c r="K41" s="6">
        <f>SUM(K40:K40)</f>
        <v>0</v>
      </c>
      <c r="L41" s="6">
        <f>SUM(L40:L40)</f>
        <v>0</v>
      </c>
      <c r="M41" s="6">
        <f>SUM(M40:M40)</f>
        <v>0</v>
      </c>
      <c r="N41" s="7">
        <f>SUM(N40:N40)</f>
        <v>0</v>
      </c>
      <c r="O41" s="6">
        <f>SUM(O40:O40)</f>
        <v>890</v>
      </c>
      <c r="P41" s="6">
        <f>SUM(P40:P40)</f>
        <v>0</v>
      </c>
      <c r="Q41" s="6">
        <f>SUM(Q40:Q40)</f>
        <v>0</v>
      </c>
      <c r="R41" s="6">
        <f>SUM(R40:R40)</f>
        <v>0</v>
      </c>
      <c r="S41" s="6">
        <f>SUM(S40:S40)</f>
        <v>0</v>
      </c>
      <c r="T41" s="8"/>
      <c r="U41" s="5"/>
      <c r="V41" s="5"/>
      <c r="W41" s="5"/>
      <c r="X41" s="5"/>
      <c r="Y41" s="5"/>
      <c r="Z41" s="5"/>
      <c r="AA41" s="5"/>
      <c r="AB41" s="8"/>
      <c r="AC41" s="5"/>
      <c r="AD41" s="5"/>
      <c r="AE41" s="5"/>
      <c r="AF41" s="5"/>
      <c r="AG41" s="5"/>
      <c r="AH41" s="5"/>
      <c r="AI41" s="5"/>
      <c r="AJ41" s="8"/>
      <c r="AK41" s="5"/>
      <c r="AL41" s="5"/>
      <c r="AM41" s="5"/>
      <c r="AN41" s="5"/>
      <c r="AO41" s="5"/>
      <c r="AP41" s="5"/>
      <c r="AQ41" s="5"/>
      <c r="AR41" s="8"/>
      <c r="AS41" s="5"/>
      <c r="AT41" s="5"/>
      <c r="AU41" s="5"/>
      <c r="AV41" s="5"/>
      <c r="AW41" s="5"/>
      <c r="AX41" s="5"/>
      <c r="AY41" s="5"/>
      <c r="AZ41" s="8"/>
      <c r="BA41" s="5"/>
      <c r="BB41" s="5"/>
      <c r="BC41" s="5"/>
      <c r="BD41" s="5"/>
      <c r="BE41" s="5"/>
      <c r="BF41" s="5"/>
      <c r="BG41" s="5"/>
      <c r="BH41" s="8"/>
      <c r="BI41" s="5"/>
      <c r="BJ41" s="5"/>
      <c r="BK41" s="5"/>
      <c r="BL41" s="5"/>
      <c r="BM41" s="5"/>
      <c r="BN41" s="5"/>
      <c r="BO41" s="5"/>
      <c r="BP41" s="9">
        <v>0</v>
      </c>
      <c r="BQ41" s="1" t="s">
        <v>0</v>
      </c>
      <c r="BR41" s="1" t="s">
        <v>0</v>
      </c>
      <c r="BS41" s="1" t="s">
        <v>0</v>
      </c>
      <c r="BT41" s="1" t="s">
        <v>0</v>
      </c>
      <c r="BU41" s="1" t="s">
        <v>0</v>
      </c>
    </row>
    <row r="42" spans="1:73" ht="11.25">
      <c r="A42" s="25"/>
      <c r="B42" s="25"/>
      <c r="C42" s="27" t="s">
        <v>133</v>
      </c>
      <c r="D42" s="26" t="s">
        <v>0</v>
      </c>
      <c r="E42" s="1" t="s">
        <v>0</v>
      </c>
      <c r="F42" s="7"/>
      <c r="G42" s="6"/>
      <c r="H42" s="6"/>
      <c r="I42" s="6"/>
      <c r="J42" s="6"/>
      <c r="K42" s="6"/>
      <c r="L42" s="6"/>
      <c r="M42" s="6"/>
      <c r="N42" s="7"/>
      <c r="O42" s="6"/>
      <c r="P42" s="6"/>
      <c r="Q42" s="6"/>
      <c r="R42" s="6"/>
      <c r="S42" s="6"/>
      <c r="T42" s="8"/>
      <c r="U42" s="5"/>
      <c r="V42" s="5"/>
      <c r="W42" s="5"/>
      <c r="X42" s="5"/>
      <c r="Y42" s="5"/>
      <c r="Z42" s="5"/>
      <c r="AA42" s="5"/>
      <c r="AB42" s="8"/>
      <c r="AC42" s="5"/>
      <c r="AD42" s="5"/>
      <c r="AE42" s="5"/>
      <c r="AF42" s="5"/>
      <c r="AG42" s="5"/>
      <c r="AH42" s="5"/>
      <c r="AI42" s="5"/>
      <c r="AJ42" s="8"/>
      <c r="AK42" s="5"/>
      <c r="AL42" s="5"/>
      <c r="AM42" s="5"/>
      <c r="AN42" s="5"/>
      <c r="AO42" s="5"/>
      <c r="AP42" s="5"/>
      <c r="AQ42" s="5"/>
      <c r="AR42" s="8"/>
      <c r="AS42" s="5"/>
      <c r="AT42" s="5"/>
      <c r="AU42" s="5"/>
      <c r="AV42" s="5"/>
      <c r="AW42" s="5"/>
      <c r="AX42" s="5"/>
      <c r="AY42" s="5"/>
      <c r="AZ42" s="8"/>
      <c r="BA42" s="5"/>
      <c r="BB42" s="5"/>
      <c r="BC42" s="5"/>
      <c r="BD42" s="5"/>
      <c r="BE42" s="5"/>
      <c r="BF42" s="5"/>
      <c r="BG42" s="5"/>
      <c r="BH42" s="8"/>
      <c r="BI42" s="5"/>
      <c r="BJ42" s="5"/>
      <c r="BK42" s="5"/>
      <c r="BL42" s="5"/>
      <c r="BM42" s="5"/>
      <c r="BN42" s="5"/>
      <c r="BO42" s="5"/>
      <c r="BP42" s="9">
        <v>0</v>
      </c>
      <c r="BQ42" s="1" t="s">
        <v>0</v>
      </c>
      <c r="BR42" s="1" t="s">
        <v>0</v>
      </c>
      <c r="BS42" s="1" t="s">
        <v>0</v>
      </c>
      <c r="BT42" s="1" t="s">
        <v>0</v>
      </c>
      <c r="BU42" s="1" t="s">
        <v>0</v>
      </c>
    </row>
    <row r="43" spans="1:102" ht="11.25">
      <c r="A43" s="30" t="s">
        <v>1</v>
      </c>
      <c r="B43" s="31" t="str">
        <f>HYPERLINK("http://www.dot.ca.gov/hq/transprog/stip2004/ff_sheets/04-2009t.xls","2009T")</f>
        <v>2009T</v>
      </c>
      <c r="C43" s="30" t="s">
        <v>0</v>
      </c>
      <c r="D43" s="30" t="s">
        <v>19</v>
      </c>
      <c r="E43" s="30" t="s">
        <v>3</v>
      </c>
      <c r="F43" s="32">
        <f ca="1">INDIRECT("T43")+INDIRECT("AB43")+INDIRECT("AJ43")+INDIRECT("AR43")+INDIRECT("AZ43")+INDIRECT("BH43")</f>
        <v>0</v>
      </c>
      <c r="G43" s="33">
        <f ca="1">INDIRECT("U43")+INDIRECT("AC43")+INDIRECT("AK43")+INDIRECT("AS43")+INDIRECT("BA43")+INDIRECT("BI43")</f>
        <v>0</v>
      </c>
      <c r="H43" s="33">
        <f ca="1">INDIRECT("V43")+INDIRECT("AD43")+INDIRECT("AL43")+INDIRECT("AT43")+INDIRECT("BB43")+INDIRECT("BJ43")</f>
        <v>0</v>
      </c>
      <c r="I43" s="33">
        <f ca="1">INDIRECT("W43")+INDIRECT("AE43")+INDIRECT("AM43")+INDIRECT("AU43")+INDIRECT("BC43")+INDIRECT("BK43")</f>
        <v>630</v>
      </c>
      <c r="J43" s="33">
        <f ca="1">INDIRECT("X43")+INDIRECT("AF43")+INDIRECT("AN43")+INDIRECT("AV43")+INDIRECT("BD43")+INDIRECT("BL43")</f>
        <v>0</v>
      </c>
      <c r="K43" s="33">
        <f ca="1">INDIRECT("Y43")+INDIRECT("AG43")+INDIRECT("AO43")+INDIRECT("AW43")+INDIRECT("BE43")+INDIRECT("BM43")</f>
        <v>0</v>
      </c>
      <c r="L43" s="33">
        <f ca="1">INDIRECT("Z43")+INDIRECT("AH43")+INDIRECT("AP43")+INDIRECT("AX43")+INDIRECT("BF43")+INDIRECT("BN43")</f>
        <v>0</v>
      </c>
      <c r="M43" s="33">
        <f ca="1">INDIRECT("AA43")+INDIRECT("AI43")+INDIRECT("AQ43")+INDIRECT("AY43")+INDIRECT("BG43")+INDIRECT("BO43")</f>
        <v>0</v>
      </c>
      <c r="N43" s="32">
        <f ca="1">INDIRECT("T43")+INDIRECT("U43")+INDIRECT("V43")+INDIRECT("W43")+INDIRECT("X43")+INDIRECT("Y43")+INDIRECT("Z43")+INDIRECT("AA43")</f>
        <v>0</v>
      </c>
      <c r="O43" s="33">
        <f ca="1">INDIRECT("AB43")+INDIRECT("AC43")+INDIRECT("AD43")+INDIRECT("AE43")+INDIRECT("AF43")+INDIRECT("AG43")+INDIRECT("AH43")+INDIRECT("AI43")</f>
        <v>630</v>
      </c>
      <c r="P43" s="33">
        <f ca="1">INDIRECT("AJ43")+INDIRECT("AK43")+INDIRECT("AL43")+INDIRECT("AM43")+INDIRECT("AN43")+INDIRECT("AO43")+INDIRECT("AP43")+INDIRECT("AQ43")</f>
        <v>0</v>
      </c>
      <c r="Q43" s="33">
        <f ca="1">INDIRECT("AR43")+INDIRECT("AS43")+INDIRECT("AT43")+INDIRECT("AU43")+INDIRECT("AV43")+INDIRECT("AW43")+INDIRECT("AX43")+INDIRECT("AY43")</f>
        <v>0</v>
      </c>
      <c r="R43" s="33">
        <f ca="1">INDIRECT("AZ43")+INDIRECT("BA43")+INDIRECT("BB43")+INDIRECT("BC43")+INDIRECT("BD43")+INDIRECT("BE43")+INDIRECT("BF43")+INDIRECT("BG43")</f>
        <v>0</v>
      </c>
      <c r="S43" s="33">
        <f ca="1">INDIRECT("BH43")+INDIRECT("BI43")+INDIRECT("BJ43")+INDIRECT("BK43")+INDIRECT("BL43")+INDIRECT("BM43")+INDIRECT("BN43")+INDIRECT("BO43")</f>
        <v>0</v>
      </c>
      <c r="T43" s="34"/>
      <c r="U43" s="35"/>
      <c r="V43" s="35"/>
      <c r="W43" s="35"/>
      <c r="X43" s="35"/>
      <c r="Y43" s="35"/>
      <c r="Z43" s="35"/>
      <c r="AA43" s="35"/>
      <c r="AB43" s="34"/>
      <c r="AC43" s="35"/>
      <c r="AD43" s="35"/>
      <c r="AE43" s="35">
        <v>630</v>
      </c>
      <c r="AF43" s="35"/>
      <c r="AG43" s="35"/>
      <c r="AH43" s="35"/>
      <c r="AI43" s="35"/>
      <c r="AJ43" s="34"/>
      <c r="AK43" s="35"/>
      <c r="AL43" s="35"/>
      <c r="AM43" s="35"/>
      <c r="AN43" s="35"/>
      <c r="AO43" s="35"/>
      <c r="AP43" s="35"/>
      <c r="AQ43" s="35"/>
      <c r="AR43" s="34"/>
      <c r="AS43" s="35"/>
      <c r="AT43" s="35"/>
      <c r="AU43" s="35"/>
      <c r="AV43" s="35"/>
      <c r="AW43" s="35"/>
      <c r="AX43" s="35"/>
      <c r="AY43" s="35"/>
      <c r="AZ43" s="34"/>
      <c r="BA43" s="35"/>
      <c r="BB43" s="35"/>
      <c r="BC43" s="35"/>
      <c r="BD43" s="35"/>
      <c r="BE43" s="35"/>
      <c r="BF43" s="35"/>
      <c r="BG43" s="35"/>
      <c r="BH43" s="34"/>
      <c r="BI43" s="35"/>
      <c r="BJ43" s="35"/>
      <c r="BK43" s="35"/>
      <c r="BL43" s="35"/>
      <c r="BM43" s="35"/>
      <c r="BN43" s="35"/>
      <c r="BO43" s="36"/>
      <c r="BP43" s="9">
        <v>10600000967</v>
      </c>
      <c r="BQ43" s="1" t="s">
        <v>3</v>
      </c>
      <c r="BR43" s="1" t="s">
        <v>0</v>
      </c>
      <c r="BS43" s="1" t="s">
        <v>22</v>
      </c>
      <c r="BT43" s="1" t="s">
        <v>0</v>
      </c>
      <c r="BU43" s="1" t="s">
        <v>0</v>
      </c>
      <c r="BW43" s="1">
        <f ca="1">INDIRECT("T43")+2*INDIRECT("AB43")+3*INDIRECT("AJ43")+4*INDIRECT("AR43")+5*INDIRECT("AZ43")+6*INDIRECT("BH43")</f>
        <v>0</v>
      </c>
      <c r="BX43" s="1">
        <v>0</v>
      </c>
      <c r="BY43" s="1">
        <f ca="1">INDIRECT("U43")+2*INDIRECT("AC43")+3*INDIRECT("AK43")+4*INDIRECT("AS43")+5*INDIRECT("BA43")+6*INDIRECT("BI43")</f>
        <v>0</v>
      </c>
      <c r="BZ43" s="1">
        <v>0</v>
      </c>
      <c r="CA43" s="1">
        <f ca="1">INDIRECT("V43")+2*INDIRECT("AD43")+3*INDIRECT("AL43")+4*INDIRECT("AT43")+5*INDIRECT("BB43")+6*INDIRECT("BJ43")</f>
        <v>0</v>
      </c>
      <c r="CB43" s="1">
        <v>0</v>
      </c>
      <c r="CC43" s="1">
        <f ca="1">INDIRECT("W43")+2*INDIRECT("AE43")+3*INDIRECT("AM43")+4*INDIRECT("AU43")+5*INDIRECT("BC43")+6*INDIRECT("BK43")</f>
        <v>1260</v>
      </c>
      <c r="CD43" s="1">
        <v>1260</v>
      </c>
      <c r="CE43" s="1">
        <f ca="1">INDIRECT("X43")+2*INDIRECT("AF43")+3*INDIRECT("AN43")+4*INDIRECT("AV43")+5*INDIRECT("BD43")+6*INDIRECT("BL43")</f>
        <v>0</v>
      </c>
      <c r="CF43" s="1">
        <v>0</v>
      </c>
      <c r="CG43" s="1">
        <f ca="1">INDIRECT("Y43")+2*INDIRECT("AG43")+3*INDIRECT("AO43")+4*INDIRECT("AW43")+5*INDIRECT("BE43")+6*INDIRECT("BM43")</f>
        <v>0</v>
      </c>
      <c r="CH43" s="1">
        <v>0</v>
      </c>
      <c r="CI43" s="1">
        <f ca="1">INDIRECT("Z43")+2*INDIRECT("AH43")+3*INDIRECT("AP43")+4*INDIRECT("AX43")+5*INDIRECT("BF43")+6*INDIRECT("BN43")</f>
        <v>0</v>
      </c>
      <c r="CJ43" s="1">
        <v>0</v>
      </c>
      <c r="CK43" s="1">
        <f ca="1">INDIRECT("AA43")+2*INDIRECT("AI43")+3*INDIRECT("AQ43")+4*INDIRECT("AY43")+5*INDIRECT("BG43")+6*INDIRECT("BO43")</f>
        <v>0</v>
      </c>
      <c r="CL43" s="1">
        <v>0</v>
      </c>
      <c r="CM43" s="1">
        <f ca="1">INDIRECT("T43")+2*INDIRECT("U43")+3*INDIRECT("V43")+4*INDIRECT("W43")+5*INDIRECT("X43")+6*INDIRECT("Y43")+7*INDIRECT("Z43")+8*INDIRECT("AA43")</f>
        <v>0</v>
      </c>
      <c r="CN43" s="1">
        <v>0</v>
      </c>
      <c r="CO43" s="1">
        <f ca="1">INDIRECT("AB43")+2*INDIRECT("AC43")+3*INDIRECT("AD43")+4*INDIRECT("AE43")+5*INDIRECT("AF43")+6*INDIRECT("AG43")+7*INDIRECT("AH43")+8*INDIRECT("AI43")</f>
        <v>2520</v>
      </c>
      <c r="CP43" s="1">
        <v>2520</v>
      </c>
      <c r="CQ43" s="1">
        <f ca="1">INDIRECT("AJ43")+2*INDIRECT("AK43")+3*INDIRECT("AL43")+4*INDIRECT("AM43")+5*INDIRECT("AN43")+6*INDIRECT("AO43")+7*INDIRECT("AP43")+8*INDIRECT("AQ43")</f>
        <v>0</v>
      </c>
      <c r="CR43" s="1">
        <v>0</v>
      </c>
      <c r="CS43" s="1">
        <f ca="1">INDIRECT("AR43")+2*INDIRECT("AS43")+3*INDIRECT("AT43")+4*INDIRECT("AU43")+5*INDIRECT("AV43")+6*INDIRECT("AW43")+7*INDIRECT("AX43")+8*INDIRECT("AY43")</f>
        <v>0</v>
      </c>
      <c r="CT43" s="1">
        <v>0</v>
      </c>
      <c r="CU43" s="1">
        <f ca="1">INDIRECT("AZ43")+2*INDIRECT("BA43")+3*INDIRECT("BB43")+4*INDIRECT("BC43")+5*INDIRECT("BD43")+6*INDIRECT("BE43")+7*INDIRECT("BF43")+8*INDIRECT("BG43")</f>
        <v>0</v>
      </c>
      <c r="CV43" s="1">
        <v>0</v>
      </c>
      <c r="CW43" s="1">
        <f ca="1">INDIRECT("BH43")+2*INDIRECT("BI43")+3*INDIRECT("BJ43")+4*INDIRECT("BK43")+5*INDIRECT("BL43")+6*INDIRECT("BM43")+7*INDIRECT("BN43")+8*INDIRECT("BO43")</f>
        <v>0</v>
      </c>
      <c r="CX43" s="1">
        <v>0</v>
      </c>
    </row>
    <row r="44" spans="1:73" ht="11.25">
      <c r="A44" s="1" t="s">
        <v>0</v>
      </c>
      <c r="B44" s="1" t="s">
        <v>0</v>
      </c>
      <c r="C44" s="1" t="s">
        <v>0</v>
      </c>
      <c r="D44" s="1" t="s">
        <v>23</v>
      </c>
      <c r="E44" s="1" t="s">
        <v>7</v>
      </c>
      <c r="F44" s="7">
        <f>SUM(F43:F43)</f>
        <v>0</v>
      </c>
      <c r="G44" s="6">
        <f>SUM(G43:G43)</f>
        <v>0</v>
      </c>
      <c r="H44" s="6">
        <f>SUM(H43:H43)</f>
        <v>0</v>
      </c>
      <c r="I44" s="6">
        <f>SUM(I43:I43)</f>
        <v>630</v>
      </c>
      <c r="J44" s="6">
        <f>SUM(J43:J43)</f>
        <v>0</v>
      </c>
      <c r="K44" s="6">
        <f>SUM(K43:K43)</f>
        <v>0</v>
      </c>
      <c r="L44" s="6">
        <f>SUM(L43:L43)</f>
        <v>0</v>
      </c>
      <c r="M44" s="6">
        <f>SUM(M43:M43)</f>
        <v>0</v>
      </c>
      <c r="N44" s="7">
        <f>SUM(N43:N43)</f>
        <v>0</v>
      </c>
      <c r="O44" s="6">
        <f>SUM(O43:O43)</f>
        <v>630</v>
      </c>
      <c r="P44" s="6">
        <f>SUM(P43:P43)</f>
        <v>0</v>
      </c>
      <c r="Q44" s="6">
        <f>SUM(Q43:Q43)</f>
        <v>0</v>
      </c>
      <c r="R44" s="6">
        <f>SUM(R43:R43)</f>
        <v>0</v>
      </c>
      <c r="S44" s="6">
        <f>SUM(S43:S43)</f>
        <v>0</v>
      </c>
      <c r="T44" s="8"/>
      <c r="U44" s="5"/>
      <c r="V44" s="5"/>
      <c r="W44" s="5"/>
      <c r="X44" s="5"/>
      <c r="Y44" s="5"/>
      <c r="Z44" s="5"/>
      <c r="AA44" s="5"/>
      <c r="AB44" s="8"/>
      <c r="AC44" s="5"/>
      <c r="AD44" s="5"/>
      <c r="AE44" s="5"/>
      <c r="AF44" s="5"/>
      <c r="AG44" s="5"/>
      <c r="AH44" s="5"/>
      <c r="AI44" s="5"/>
      <c r="AJ44" s="8"/>
      <c r="AK44" s="5"/>
      <c r="AL44" s="5"/>
      <c r="AM44" s="5"/>
      <c r="AN44" s="5"/>
      <c r="AO44" s="5"/>
      <c r="AP44" s="5"/>
      <c r="AQ44" s="5"/>
      <c r="AR44" s="8"/>
      <c r="AS44" s="5"/>
      <c r="AT44" s="5"/>
      <c r="AU44" s="5"/>
      <c r="AV44" s="5"/>
      <c r="AW44" s="5"/>
      <c r="AX44" s="5"/>
      <c r="AY44" s="5"/>
      <c r="AZ44" s="8"/>
      <c r="BA44" s="5"/>
      <c r="BB44" s="5"/>
      <c r="BC44" s="5"/>
      <c r="BD44" s="5"/>
      <c r="BE44" s="5"/>
      <c r="BF44" s="5"/>
      <c r="BG44" s="5"/>
      <c r="BH44" s="8"/>
      <c r="BI44" s="5"/>
      <c r="BJ44" s="5"/>
      <c r="BK44" s="5"/>
      <c r="BL44" s="5"/>
      <c r="BM44" s="5"/>
      <c r="BN44" s="5"/>
      <c r="BO44" s="5"/>
      <c r="BP44" s="9">
        <v>0</v>
      </c>
      <c r="BQ44" s="1" t="s">
        <v>0</v>
      </c>
      <c r="BR44" s="1" t="s">
        <v>0</v>
      </c>
      <c r="BS44" s="1" t="s">
        <v>0</v>
      </c>
      <c r="BT44" s="1" t="s">
        <v>0</v>
      </c>
      <c r="BU44" s="1" t="s">
        <v>0</v>
      </c>
    </row>
    <row r="45" spans="1:73" ht="11.25">
      <c r="A45" s="25"/>
      <c r="B45" s="25"/>
      <c r="C45" s="27" t="s">
        <v>133</v>
      </c>
      <c r="D45" s="26" t="s">
        <v>0</v>
      </c>
      <c r="E45" s="1" t="s">
        <v>0</v>
      </c>
      <c r="F45" s="7"/>
      <c r="G45" s="6"/>
      <c r="H45" s="6"/>
      <c r="I45" s="6"/>
      <c r="J45" s="6"/>
      <c r="K45" s="6"/>
      <c r="L45" s="6"/>
      <c r="M45" s="6"/>
      <c r="N45" s="7"/>
      <c r="O45" s="6"/>
      <c r="P45" s="6"/>
      <c r="Q45" s="6"/>
      <c r="R45" s="6"/>
      <c r="S45" s="6"/>
      <c r="T45" s="8"/>
      <c r="U45" s="5"/>
      <c r="V45" s="5"/>
      <c r="W45" s="5"/>
      <c r="X45" s="5"/>
      <c r="Y45" s="5"/>
      <c r="Z45" s="5"/>
      <c r="AA45" s="5"/>
      <c r="AB45" s="8"/>
      <c r="AC45" s="5"/>
      <c r="AD45" s="5"/>
      <c r="AE45" s="5"/>
      <c r="AF45" s="5"/>
      <c r="AG45" s="5"/>
      <c r="AH45" s="5"/>
      <c r="AI45" s="5"/>
      <c r="AJ45" s="8"/>
      <c r="AK45" s="5"/>
      <c r="AL45" s="5"/>
      <c r="AM45" s="5"/>
      <c r="AN45" s="5"/>
      <c r="AO45" s="5"/>
      <c r="AP45" s="5"/>
      <c r="AQ45" s="5"/>
      <c r="AR45" s="8"/>
      <c r="AS45" s="5"/>
      <c r="AT45" s="5"/>
      <c r="AU45" s="5"/>
      <c r="AV45" s="5"/>
      <c r="AW45" s="5"/>
      <c r="AX45" s="5"/>
      <c r="AY45" s="5"/>
      <c r="AZ45" s="8"/>
      <c r="BA45" s="5"/>
      <c r="BB45" s="5"/>
      <c r="BC45" s="5"/>
      <c r="BD45" s="5"/>
      <c r="BE45" s="5"/>
      <c r="BF45" s="5"/>
      <c r="BG45" s="5"/>
      <c r="BH45" s="8"/>
      <c r="BI45" s="5"/>
      <c r="BJ45" s="5"/>
      <c r="BK45" s="5"/>
      <c r="BL45" s="5"/>
      <c r="BM45" s="5"/>
      <c r="BN45" s="5"/>
      <c r="BO45" s="5"/>
      <c r="BP45" s="9">
        <v>0</v>
      </c>
      <c r="BQ45" s="1" t="s">
        <v>0</v>
      </c>
      <c r="BR45" s="1" t="s">
        <v>0</v>
      </c>
      <c r="BS45" s="1" t="s">
        <v>0</v>
      </c>
      <c r="BT45" s="1" t="s">
        <v>0</v>
      </c>
      <c r="BU45" s="1" t="s">
        <v>0</v>
      </c>
    </row>
    <row r="46" spans="1:102" ht="11.25">
      <c r="A46" s="30" t="s">
        <v>1</v>
      </c>
      <c r="B46" s="31" t="str">
        <f>HYPERLINK("http://www.dot.ca.gov/hq/transprog/stip2004/ff_sheets/04-2009u.xls","2009U")</f>
        <v>2009U</v>
      </c>
      <c r="C46" s="30" t="s">
        <v>0</v>
      </c>
      <c r="D46" s="30" t="s">
        <v>19</v>
      </c>
      <c r="E46" s="30" t="s">
        <v>3</v>
      </c>
      <c r="F46" s="32">
        <f ca="1">INDIRECT("T46")+INDIRECT("AB46")+INDIRECT("AJ46")+INDIRECT("AR46")+INDIRECT("AZ46")+INDIRECT("BH46")</f>
        <v>0</v>
      </c>
      <c r="G46" s="33">
        <f ca="1">INDIRECT("U46")+INDIRECT("AC46")+INDIRECT("AK46")+INDIRECT("AS46")+INDIRECT("BA46")+INDIRECT("BI46")</f>
        <v>0</v>
      </c>
      <c r="H46" s="33">
        <f ca="1">INDIRECT("V46")+INDIRECT("AD46")+INDIRECT("AL46")+INDIRECT("AT46")+INDIRECT("BB46")+INDIRECT("BJ46")</f>
        <v>0</v>
      </c>
      <c r="I46" s="33">
        <f ca="1">INDIRECT("W46")+INDIRECT("AE46")+INDIRECT("AM46")+INDIRECT("AU46")+INDIRECT("BC46")+INDIRECT("BK46")</f>
        <v>405</v>
      </c>
      <c r="J46" s="33">
        <f ca="1">INDIRECT("X46")+INDIRECT("AF46")+INDIRECT("AN46")+INDIRECT("AV46")+INDIRECT("BD46")+INDIRECT("BL46")</f>
        <v>0</v>
      </c>
      <c r="K46" s="33">
        <f ca="1">INDIRECT("Y46")+INDIRECT("AG46")+INDIRECT("AO46")+INDIRECT("AW46")+INDIRECT("BE46")+INDIRECT("BM46")</f>
        <v>0</v>
      </c>
      <c r="L46" s="33">
        <f ca="1">INDIRECT("Z46")+INDIRECT("AH46")+INDIRECT("AP46")+INDIRECT("AX46")+INDIRECT("BF46")+INDIRECT("BN46")</f>
        <v>0</v>
      </c>
      <c r="M46" s="33">
        <f ca="1">INDIRECT("AA46")+INDIRECT("AI46")+INDIRECT("AQ46")+INDIRECT("AY46")+INDIRECT("BG46")+INDIRECT("BO46")</f>
        <v>0</v>
      </c>
      <c r="N46" s="32">
        <f ca="1">INDIRECT("T46")+INDIRECT("U46")+INDIRECT("V46")+INDIRECT("W46")+INDIRECT("X46")+INDIRECT("Y46")+INDIRECT("Z46")+INDIRECT("AA46")</f>
        <v>0</v>
      </c>
      <c r="O46" s="33">
        <f ca="1">INDIRECT("AB46")+INDIRECT("AC46")+INDIRECT("AD46")+INDIRECT("AE46")+INDIRECT("AF46")+INDIRECT("AG46")+INDIRECT("AH46")+INDIRECT("AI46")</f>
        <v>405</v>
      </c>
      <c r="P46" s="33">
        <f ca="1">INDIRECT("AJ46")+INDIRECT("AK46")+INDIRECT("AL46")+INDIRECT("AM46")+INDIRECT("AN46")+INDIRECT("AO46")+INDIRECT("AP46")+INDIRECT("AQ46")</f>
        <v>0</v>
      </c>
      <c r="Q46" s="33">
        <f ca="1">INDIRECT("AR46")+INDIRECT("AS46")+INDIRECT("AT46")+INDIRECT("AU46")+INDIRECT("AV46")+INDIRECT("AW46")+INDIRECT("AX46")+INDIRECT("AY46")</f>
        <v>0</v>
      </c>
      <c r="R46" s="33">
        <f ca="1">INDIRECT("AZ46")+INDIRECT("BA46")+INDIRECT("BB46")+INDIRECT("BC46")+INDIRECT("BD46")+INDIRECT("BE46")+INDIRECT("BF46")+INDIRECT("BG46")</f>
        <v>0</v>
      </c>
      <c r="S46" s="33">
        <f ca="1">INDIRECT("BH46")+INDIRECT("BI46")+INDIRECT("BJ46")+INDIRECT("BK46")+INDIRECT("BL46")+INDIRECT("BM46")+INDIRECT("BN46")+INDIRECT("BO46")</f>
        <v>0</v>
      </c>
      <c r="T46" s="34"/>
      <c r="U46" s="35"/>
      <c r="V46" s="35"/>
      <c r="W46" s="35"/>
      <c r="X46" s="35"/>
      <c r="Y46" s="35"/>
      <c r="Z46" s="35"/>
      <c r="AA46" s="35"/>
      <c r="AB46" s="34"/>
      <c r="AC46" s="35"/>
      <c r="AD46" s="35"/>
      <c r="AE46" s="35">
        <v>405</v>
      </c>
      <c r="AF46" s="35"/>
      <c r="AG46" s="35"/>
      <c r="AH46" s="35"/>
      <c r="AI46" s="35"/>
      <c r="AJ46" s="34"/>
      <c r="AK46" s="35"/>
      <c r="AL46" s="35"/>
      <c r="AM46" s="35"/>
      <c r="AN46" s="35"/>
      <c r="AO46" s="35"/>
      <c r="AP46" s="35"/>
      <c r="AQ46" s="35"/>
      <c r="AR46" s="34"/>
      <c r="AS46" s="35"/>
      <c r="AT46" s="35"/>
      <c r="AU46" s="35"/>
      <c r="AV46" s="35"/>
      <c r="AW46" s="35"/>
      <c r="AX46" s="35"/>
      <c r="AY46" s="35"/>
      <c r="AZ46" s="34"/>
      <c r="BA46" s="35"/>
      <c r="BB46" s="35"/>
      <c r="BC46" s="35"/>
      <c r="BD46" s="35"/>
      <c r="BE46" s="35"/>
      <c r="BF46" s="35"/>
      <c r="BG46" s="35"/>
      <c r="BH46" s="34"/>
      <c r="BI46" s="35"/>
      <c r="BJ46" s="35"/>
      <c r="BK46" s="35"/>
      <c r="BL46" s="35"/>
      <c r="BM46" s="35"/>
      <c r="BN46" s="35"/>
      <c r="BO46" s="36"/>
      <c r="BP46" s="9">
        <v>10600000968</v>
      </c>
      <c r="BQ46" s="1" t="s">
        <v>3</v>
      </c>
      <c r="BR46" s="1" t="s">
        <v>0</v>
      </c>
      <c r="BS46" s="1" t="s">
        <v>22</v>
      </c>
      <c r="BT46" s="1" t="s">
        <v>0</v>
      </c>
      <c r="BU46" s="1" t="s">
        <v>0</v>
      </c>
      <c r="BW46" s="1">
        <f ca="1">INDIRECT("T46")+2*INDIRECT("AB46")+3*INDIRECT("AJ46")+4*INDIRECT("AR46")+5*INDIRECT("AZ46")+6*INDIRECT("BH46")</f>
        <v>0</v>
      </c>
      <c r="BX46" s="1">
        <v>0</v>
      </c>
      <c r="BY46" s="1">
        <f ca="1">INDIRECT("U46")+2*INDIRECT("AC46")+3*INDIRECT("AK46")+4*INDIRECT("AS46")+5*INDIRECT("BA46")+6*INDIRECT("BI46")</f>
        <v>0</v>
      </c>
      <c r="BZ46" s="1">
        <v>0</v>
      </c>
      <c r="CA46" s="1">
        <f ca="1">INDIRECT("V46")+2*INDIRECT("AD46")+3*INDIRECT("AL46")+4*INDIRECT("AT46")+5*INDIRECT("BB46")+6*INDIRECT("BJ46")</f>
        <v>0</v>
      </c>
      <c r="CB46" s="1">
        <v>0</v>
      </c>
      <c r="CC46" s="1">
        <f ca="1">INDIRECT("W46")+2*INDIRECT("AE46")+3*INDIRECT("AM46")+4*INDIRECT("AU46")+5*INDIRECT("BC46")+6*INDIRECT("BK46")</f>
        <v>810</v>
      </c>
      <c r="CD46" s="1">
        <v>810</v>
      </c>
      <c r="CE46" s="1">
        <f ca="1">INDIRECT("X46")+2*INDIRECT("AF46")+3*INDIRECT("AN46")+4*INDIRECT("AV46")+5*INDIRECT("BD46")+6*INDIRECT("BL46")</f>
        <v>0</v>
      </c>
      <c r="CF46" s="1">
        <v>0</v>
      </c>
      <c r="CG46" s="1">
        <f ca="1">INDIRECT("Y46")+2*INDIRECT("AG46")+3*INDIRECT("AO46")+4*INDIRECT("AW46")+5*INDIRECT("BE46")+6*INDIRECT("BM46")</f>
        <v>0</v>
      </c>
      <c r="CH46" s="1">
        <v>0</v>
      </c>
      <c r="CI46" s="1">
        <f ca="1">INDIRECT("Z46")+2*INDIRECT("AH46")+3*INDIRECT("AP46")+4*INDIRECT("AX46")+5*INDIRECT("BF46")+6*INDIRECT("BN46")</f>
        <v>0</v>
      </c>
      <c r="CJ46" s="1">
        <v>0</v>
      </c>
      <c r="CK46" s="1">
        <f ca="1">INDIRECT("AA46")+2*INDIRECT("AI46")+3*INDIRECT("AQ46")+4*INDIRECT("AY46")+5*INDIRECT("BG46")+6*INDIRECT("BO46")</f>
        <v>0</v>
      </c>
      <c r="CL46" s="1">
        <v>0</v>
      </c>
      <c r="CM46" s="1">
        <f ca="1">INDIRECT("T46")+2*INDIRECT("U46")+3*INDIRECT("V46")+4*INDIRECT("W46")+5*INDIRECT("X46")+6*INDIRECT("Y46")+7*INDIRECT("Z46")+8*INDIRECT("AA46")</f>
        <v>0</v>
      </c>
      <c r="CN46" s="1">
        <v>0</v>
      </c>
      <c r="CO46" s="1">
        <f ca="1">INDIRECT("AB46")+2*INDIRECT("AC46")+3*INDIRECT("AD46")+4*INDIRECT("AE46")+5*INDIRECT("AF46")+6*INDIRECT("AG46")+7*INDIRECT("AH46")+8*INDIRECT("AI46")</f>
        <v>1620</v>
      </c>
      <c r="CP46" s="1">
        <v>1620</v>
      </c>
      <c r="CQ46" s="1">
        <f ca="1">INDIRECT("AJ46")+2*INDIRECT("AK46")+3*INDIRECT("AL46")+4*INDIRECT("AM46")+5*INDIRECT("AN46")+6*INDIRECT("AO46")+7*INDIRECT("AP46")+8*INDIRECT("AQ46")</f>
        <v>0</v>
      </c>
      <c r="CR46" s="1">
        <v>0</v>
      </c>
      <c r="CS46" s="1">
        <f ca="1">INDIRECT("AR46")+2*INDIRECT("AS46")+3*INDIRECT("AT46")+4*INDIRECT("AU46")+5*INDIRECT("AV46")+6*INDIRECT("AW46")+7*INDIRECT("AX46")+8*INDIRECT("AY46")</f>
        <v>0</v>
      </c>
      <c r="CT46" s="1">
        <v>0</v>
      </c>
      <c r="CU46" s="1">
        <f ca="1">INDIRECT("AZ46")+2*INDIRECT("BA46")+3*INDIRECT("BB46")+4*INDIRECT("BC46")+5*INDIRECT("BD46")+6*INDIRECT("BE46")+7*INDIRECT("BF46")+8*INDIRECT("BG46")</f>
        <v>0</v>
      </c>
      <c r="CV46" s="1">
        <v>0</v>
      </c>
      <c r="CW46" s="1">
        <f ca="1">INDIRECT("BH46")+2*INDIRECT("BI46")+3*INDIRECT("BJ46")+4*INDIRECT("BK46")+5*INDIRECT("BL46")+6*INDIRECT("BM46")+7*INDIRECT("BN46")+8*INDIRECT("BO46")</f>
        <v>0</v>
      </c>
      <c r="CX46" s="1">
        <v>0</v>
      </c>
    </row>
    <row r="47" spans="1:73" ht="11.25">
      <c r="A47" s="1" t="s">
        <v>0</v>
      </c>
      <c r="B47" s="1" t="s">
        <v>0</v>
      </c>
      <c r="C47" s="1" t="s">
        <v>0</v>
      </c>
      <c r="D47" s="1" t="s">
        <v>23</v>
      </c>
      <c r="E47" s="1" t="s">
        <v>7</v>
      </c>
      <c r="F47" s="7">
        <f>SUM(F46:F46)</f>
        <v>0</v>
      </c>
      <c r="G47" s="6">
        <f>SUM(G46:G46)</f>
        <v>0</v>
      </c>
      <c r="H47" s="6">
        <f>SUM(H46:H46)</f>
        <v>0</v>
      </c>
      <c r="I47" s="6">
        <f>SUM(I46:I46)</f>
        <v>405</v>
      </c>
      <c r="J47" s="6">
        <f>SUM(J46:J46)</f>
        <v>0</v>
      </c>
      <c r="K47" s="6">
        <f>SUM(K46:K46)</f>
        <v>0</v>
      </c>
      <c r="L47" s="6">
        <f>SUM(L46:L46)</f>
        <v>0</v>
      </c>
      <c r="M47" s="6">
        <f>SUM(M46:M46)</f>
        <v>0</v>
      </c>
      <c r="N47" s="7">
        <f>SUM(N46:N46)</f>
        <v>0</v>
      </c>
      <c r="O47" s="6">
        <f>SUM(O46:O46)</f>
        <v>405</v>
      </c>
      <c r="P47" s="6">
        <f>SUM(P46:P46)</f>
        <v>0</v>
      </c>
      <c r="Q47" s="6">
        <f>SUM(Q46:Q46)</f>
        <v>0</v>
      </c>
      <c r="R47" s="6">
        <f>SUM(R46:R46)</f>
        <v>0</v>
      </c>
      <c r="S47" s="6">
        <f>SUM(S46:S46)</f>
        <v>0</v>
      </c>
      <c r="T47" s="8"/>
      <c r="U47" s="5"/>
      <c r="V47" s="5"/>
      <c r="W47" s="5"/>
      <c r="X47" s="5"/>
      <c r="Y47" s="5"/>
      <c r="Z47" s="5"/>
      <c r="AA47" s="5"/>
      <c r="AB47" s="8"/>
      <c r="AC47" s="5"/>
      <c r="AD47" s="5"/>
      <c r="AE47" s="5"/>
      <c r="AF47" s="5"/>
      <c r="AG47" s="5"/>
      <c r="AH47" s="5"/>
      <c r="AI47" s="5"/>
      <c r="AJ47" s="8"/>
      <c r="AK47" s="5"/>
      <c r="AL47" s="5"/>
      <c r="AM47" s="5"/>
      <c r="AN47" s="5"/>
      <c r="AO47" s="5"/>
      <c r="AP47" s="5"/>
      <c r="AQ47" s="5"/>
      <c r="AR47" s="8"/>
      <c r="AS47" s="5"/>
      <c r="AT47" s="5"/>
      <c r="AU47" s="5"/>
      <c r="AV47" s="5"/>
      <c r="AW47" s="5"/>
      <c r="AX47" s="5"/>
      <c r="AY47" s="5"/>
      <c r="AZ47" s="8"/>
      <c r="BA47" s="5"/>
      <c r="BB47" s="5"/>
      <c r="BC47" s="5"/>
      <c r="BD47" s="5"/>
      <c r="BE47" s="5"/>
      <c r="BF47" s="5"/>
      <c r="BG47" s="5"/>
      <c r="BH47" s="8"/>
      <c r="BI47" s="5"/>
      <c r="BJ47" s="5"/>
      <c r="BK47" s="5"/>
      <c r="BL47" s="5"/>
      <c r="BM47" s="5"/>
      <c r="BN47" s="5"/>
      <c r="BO47" s="5"/>
      <c r="BP47" s="9">
        <v>0</v>
      </c>
      <c r="BQ47" s="1" t="s">
        <v>0</v>
      </c>
      <c r="BR47" s="1" t="s">
        <v>0</v>
      </c>
      <c r="BS47" s="1" t="s">
        <v>0</v>
      </c>
      <c r="BT47" s="1" t="s">
        <v>0</v>
      </c>
      <c r="BU47" s="1" t="s">
        <v>0</v>
      </c>
    </row>
    <row r="48" spans="1:73" ht="11.25">
      <c r="A48" s="25"/>
      <c r="B48" s="25"/>
      <c r="C48" s="27" t="s">
        <v>133</v>
      </c>
      <c r="D48" s="26" t="s">
        <v>0</v>
      </c>
      <c r="E48" s="1" t="s">
        <v>0</v>
      </c>
      <c r="F48" s="7"/>
      <c r="G48" s="6"/>
      <c r="H48" s="6"/>
      <c r="I48" s="6"/>
      <c r="J48" s="6"/>
      <c r="K48" s="6"/>
      <c r="L48" s="6"/>
      <c r="M48" s="6"/>
      <c r="N48" s="7"/>
      <c r="O48" s="6"/>
      <c r="P48" s="6"/>
      <c r="Q48" s="6"/>
      <c r="R48" s="6"/>
      <c r="S48" s="6"/>
      <c r="T48" s="8"/>
      <c r="U48" s="5"/>
      <c r="V48" s="5"/>
      <c r="W48" s="5"/>
      <c r="X48" s="5"/>
      <c r="Y48" s="5"/>
      <c r="Z48" s="5"/>
      <c r="AA48" s="5"/>
      <c r="AB48" s="8"/>
      <c r="AC48" s="5"/>
      <c r="AD48" s="5"/>
      <c r="AE48" s="5"/>
      <c r="AF48" s="5"/>
      <c r="AG48" s="5"/>
      <c r="AH48" s="5"/>
      <c r="AI48" s="5"/>
      <c r="AJ48" s="8"/>
      <c r="AK48" s="5"/>
      <c r="AL48" s="5"/>
      <c r="AM48" s="5"/>
      <c r="AN48" s="5"/>
      <c r="AO48" s="5"/>
      <c r="AP48" s="5"/>
      <c r="AQ48" s="5"/>
      <c r="AR48" s="8"/>
      <c r="AS48" s="5"/>
      <c r="AT48" s="5"/>
      <c r="AU48" s="5"/>
      <c r="AV48" s="5"/>
      <c r="AW48" s="5"/>
      <c r="AX48" s="5"/>
      <c r="AY48" s="5"/>
      <c r="AZ48" s="8"/>
      <c r="BA48" s="5"/>
      <c r="BB48" s="5"/>
      <c r="BC48" s="5"/>
      <c r="BD48" s="5"/>
      <c r="BE48" s="5"/>
      <c r="BF48" s="5"/>
      <c r="BG48" s="5"/>
      <c r="BH48" s="8"/>
      <c r="BI48" s="5"/>
      <c r="BJ48" s="5"/>
      <c r="BK48" s="5"/>
      <c r="BL48" s="5"/>
      <c r="BM48" s="5"/>
      <c r="BN48" s="5"/>
      <c r="BO48" s="5"/>
      <c r="BP48" s="9">
        <v>0</v>
      </c>
      <c r="BQ48" s="1" t="s">
        <v>0</v>
      </c>
      <c r="BR48" s="1" t="s">
        <v>0</v>
      </c>
      <c r="BS48" s="1" t="s">
        <v>0</v>
      </c>
      <c r="BT48" s="1" t="s">
        <v>0</v>
      </c>
      <c r="BU48" s="1" t="s">
        <v>0</v>
      </c>
    </row>
    <row r="49" spans="1:102" ht="11.25">
      <c r="A49" s="30" t="s">
        <v>1</v>
      </c>
      <c r="B49" s="31" t="str">
        <f>HYPERLINK("http://www.dot.ca.gov/hq/transprog/stip2004/ff_sheets/04-2198a.xls","2198A")</f>
        <v>2198A</v>
      </c>
      <c r="C49" s="30" t="s">
        <v>0</v>
      </c>
      <c r="D49" s="30" t="s">
        <v>19</v>
      </c>
      <c r="E49" s="30" t="s">
        <v>3</v>
      </c>
      <c r="F49" s="32">
        <f ca="1">INDIRECT("T49")+INDIRECT("AB49")+INDIRECT("AJ49")+INDIRECT("AR49")+INDIRECT("AZ49")+INDIRECT("BH49")</f>
        <v>0</v>
      </c>
      <c r="G49" s="33">
        <f ca="1">INDIRECT("U49")+INDIRECT("AC49")+INDIRECT("AK49")+INDIRECT("AS49")+INDIRECT("BA49")+INDIRECT("BI49")</f>
        <v>0</v>
      </c>
      <c r="H49" s="33">
        <f ca="1">INDIRECT("V49")+INDIRECT("AD49")+INDIRECT("AL49")+INDIRECT("AT49")+INDIRECT("BB49")+INDIRECT("BJ49")</f>
        <v>0</v>
      </c>
      <c r="I49" s="33">
        <f ca="1">INDIRECT("W49")+INDIRECT("AE49")+INDIRECT("AM49")+INDIRECT("AU49")+INDIRECT("BC49")+INDIRECT("BK49")</f>
        <v>240</v>
      </c>
      <c r="J49" s="33">
        <f ca="1">INDIRECT("X49")+INDIRECT("AF49")+INDIRECT("AN49")+INDIRECT("AV49")+INDIRECT("BD49")+INDIRECT("BL49")</f>
        <v>0</v>
      </c>
      <c r="K49" s="33">
        <f ca="1">INDIRECT("Y49")+INDIRECT("AG49")+INDIRECT("AO49")+INDIRECT("AW49")+INDIRECT("BE49")+INDIRECT("BM49")</f>
        <v>0</v>
      </c>
      <c r="L49" s="33">
        <f ca="1">INDIRECT("Z49")+INDIRECT("AH49")+INDIRECT("AP49")+INDIRECT("AX49")+INDIRECT("BF49")+INDIRECT("BN49")</f>
        <v>0</v>
      </c>
      <c r="M49" s="33">
        <f ca="1">INDIRECT("AA49")+INDIRECT("AI49")+INDIRECT("AQ49")+INDIRECT("AY49")+INDIRECT("BG49")+INDIRECT("BO49")</f>
        <v>0</v>
      </c>
      <c r="N49" s="32">
        <f ca="1">INDIRECT("T49")+INDIRECT("U49")+INDIRECT("V49")+INDIRECT("W49")+INDIRECT("X49")+INDIRECT("Y49")+INDIRECT("Z49")+INDIRECT("AA49")</f>
        <v>0</v>
      </c>
      <c r="O49" s="33">
        <f ca="1">INDIRECT("AB49")+INDIRECT("AC49")+INDIRECT("AD49")+INDIRECT("AE49")+INDIRECT("AF49")+INDIRECT("AG49")+INDIRECT("AH49")+INDIRECT("AI49")</f>
        <v>240</v>
      </c>
      <c r="P49" s="33">
        <f ca="1">INDIRECT("AJ49")+INDIRECT("AK49")+INDIRECT("AL49")+INDIRECT("AM49")+INDIRECT("AN49")+INDIRECT("AO49")+INDIRECT("AP49")+INDIRECT("AQ49")</f>
        <v>0</v>
      </c>
      <c r="Q49" s="33">
        <f ca="1">INDIRECT("AR49")+INDIRECT("AS49")+INDIRECT("AT49")+INDIRECT("AU49")+INDIRECT("AV49")+INDIRECT("AW49")+INDIRECT("AX49")+INDIRECT("AY49")</f>
        <v>0</v>
      </c>
      <c r="R49" s="33">
        <f ca="1">INDIRECT("AZ49")+INDIRECT("BA49")+INDIRECT("BB49")+INDIRECT("BC49")+INDIRECT("BD49")+INDIRECT("BE49")+INDIRECT("BF49")+INDIRECT("BG49")</f>
        <v>0</v>
      </c>
      <c r="S49" s="33">
        <f ca="1">INDIRECT("BH49")+INDIRECT("BI49")+INDIRECT("BJ49")+INDIRECT("BK49")+INDIRECT("BL49")+INDIRECT("BM49")+INDIRECT("BN49")+INDIRECT("BO49")</f>
        <v>0</v>
      </c>
      <c r="T49" s="34"/>
      <c r="U49" s="35"/>
      <c r="V49" s="35"/>
      <c r="W49" s="35"/>
      <c r="X49" s="35"/>
      <c r="Y49" s="35"/>
      <c r="Z49" s="35"/>
      <c r="AA49" s="35"/>
      <c r="AB49" s="34"/>
      <c r="AC49" s="35"/>
      <c r="AD49" s="35"/>
      <c r="AE49" s="35">
        <v>240</v>
      </c>
      <c r="AF49" s="35"/>
      <c r="AG49" s="35"/>
      <c r="AH49" s="35"/>
      <c r="AI49" s="35"/>
      <c r="AJ49" s="34"/>
      <c r="AK49" s="35"/>
      <c r="AL49" s="35"/>
      <c r="AM49" s="35"/>
      <c r="AN49" s="35"/>
      <c r="AO49" s="35"/>
      <c r="AP49" s="35"/>
      <c r="AQ49" s="35"/>
      <c r="AR49" s="34"/>
      <c r="AS49" s="35"/>
      <c r="AT49" s="35"/>
      <c r="AU49" s="35"/>
      <c r="AV49" s="35"/>
      <c r="AW49" s="35"/>
      <c r="AX49" s="35"/>
      <c r="AY49" s="35"/>
      <c r="AZ49" s="34"/>
      <c r="BA49" s="35"/>
      <c r="BB49" s="35"/>
      <c r="BC49" s="35"/>
      <c r="BD49" s="35"/>
      <c r="BE49" s="35"/>
      <c r="BF49" s="35"/>
      <c r="BG49" s="35"/>
      <c r="BH49" s="34"/>
      <c r="BI49" s="35"/>
      <c r="BJ49" s="35"/>
      <c r="BK49" s="35"/>
      <c r="BL49" s="35"/>
      <c r="BM49" s="35"/>
      <c r="BN49" s="35"/>
      <c r="BO49" s="36"/>
      <c r="BP49" s="9">
        <v>10600000970</v>
      </c>
      <c r="BQ49" s="1" t="s">
        <v>3</v>
      </c>
      <c r="BR49" s="1" t="s">
        <v>0</v>
      </c>
      <c r="BS49" s="1" t="s">
        <v>22</v>
      </c>
      <c r="BT49" s="1" t="s">
        <v>0</v>
      </c>
      <c r="BU49" s="1" t="s">
        <v>0</v>
      </c>
      <c r="BW49" s="1">
        <f ca="1">INDIRECT("T49")+2*INDIRECT("AB49")+3*INDIRECT("AJ49")+4*INDIRECT("AR49")+5*INDIRECT("AZ49")+6*INDIRECT("BH49")</f>
        <v>0</v>
      </c>
      <c r="BX49" s="1">
        <v>0</v>
      </c>
      <c r="BY49" s="1">
        <f ca="1">INDIRECT("U49")+2*INDIRECT("AC49")+3*INDIRECT("AK49")+4*INDIRECT("AS49")+5*INDIRECT("BA49")+6*INDIRECT("BI49")</f>
        <v>0</v>
      </c>
      <c r="BZ49" s="1">
        <v>0</v>
      </c>
      <c r="CA49" s="1">
        <f ca="1">INDIRECT("V49")+2*INDIRECT("AD49")+3*INDIRECT("AL49")+4*INDIRECT("AT49")+5*INDIRECT("BB49")+6*INDIRECT("BJ49")</f>
        <v>0</v>
      </c>
      <c r="CB49" s="1">
        <v>0</v>
      </c>
      <c r="CC49" s="1">
        <f ca="1">INDIRECT("W49")+2*INDIRECT("AE49")+3*INDIRECT("AM49")+4*INDIRECT("AU49")+5*INDIRECT("BC49")+6*INDIRECT("BK49")</f>
        <v>480</v>
      </c>
      <c r="CD49" s="1">
        <v>480</v>
      </c>
      <c r="CE49" s="1">
        <f ca="1">INDIRECT("X49")+2*INDIRECT("AF49")+3*INDIRECT("AN49")+4*INDIRECT("AV49")+5*INDIRECT("BD49")+6*INDIRECT("BL49")</f>
        <v>0</v>
      </c>
      <c r="CF49" s="1">
        <v>0</v>
      </c>
      <c r="CG49" s="1">
        <f ca="1">INDIRECT("Y49")+2*INDIRECT("AG49")+3*INDIRECT("AO49")+4*INDIRECT("AW49")+5*INDIRECT("BE49")+6*INDIRECT("BM49")</f>
        <v>0</v>
      </c>
      <c r="CH49" s="1">
        <v>0</v>
      </c>
      <c r="CI49" s="1">
        <f ca="1">INDIRECT("Z49")+2*INDIRECT("AH49")+3*INDIRECT("AP49")+4*INDIRECT("AX49")+5*INDIRECT("BF49")+6*INDIRECT("BN49")</f>
        <v>0</v>
      </c>
      <c r="CJ49" s="1">
        <v>0</v>
      </c>
      <c r="CK49" s="1">
        <f ca="1">INDIRECT("AA49")+2*INDIRECT("AI49")+3*INDIRECT("AQ49")+4*INDIRECT("AY49")+5*INDIRECT("BG49")+6*INDIRECT("BO49")</f>
        <v>0</v>
      </c>
      <c r="CL49" s="1">
        <v>0</v>
      </c>
      <c r="CM49" s="1">
        <f ca="1">INDIRECT("T49")+2*INDIRECT("U49")+3*INDIRECT("V49")+4*INDIRECT("W49")+5*INDIRECT("X49")+6*INDIRECT("Y49")+7*INDIRECT("Z49")+8*INDIRECT("AA49")</f>
        <v>0</v>
      </c>
      <c r="CN49" s="1">
        <v>0</v>
      </c>
      <c r="CO49" s="1">
        <f ca="1">INDIRECT("AB49")+2*INDIRECT("AC49")+3*INDIRECT("AD49")+4*INDIRECT("AE49")+5*INDIRECT("AF49")+6*INDIRECT("AG49")+7*INDIRECT("AH49")+8*INDIRECT("AI49")</f>
        <v>960</v>
      </c>
      <c r="CP49" s="1">
        <v>960</v>
      </c>
      <c r="CQ49" s="1">
        <f ca="1">INDIRECT("AJ49")+2*INDIRECT("AK49")+3*INDIRECT("AL49")+4*INDIRECT("AM49")+5*INDIRECT("AN49")+6*INDIRECT("AO49")+7*INDIRECT("AP49")+8*INDIRECT("AQ49")</f>
        <v>0</v>
      </c>
      <c r="CR49" s="1">
        <v>0</v>
      </c>
      <c r="CS49" s="1">
        <f ca="1">INDIRECT("AR49")+2*INDIRECT("AS49")+3*INDIRECT("AT49")+4*INDIRECT("AU49")+5*INDIRECT("AV49")+6*INDIRECT("AW49")+7*INDIRECT("AX49")+8*INDIRECT("AY49")</f>
        <v>0</v>
      </c>
      <c r="CT49" s="1">
        <v>0</v>
      </c>
      <c r="CU49" s="1">
        <f ca="1">INDIRECT("AZ49")+2*INDIRECT("BA49")+3*INDIRECT("BB49")+4*INDIRECT("BC49")+5*INDIRECT("BD49")+6*INDIRECT("BE49")+7*INDIRECT("BF49")+8*INDIRECT("BG49")</f>
        <v>0</v>
      </c>
      <c r="CV49" s="1">
        <v>0</v>
      </c>
      <c r="CW49" s="1">
        <f ca="1">INDIRECT("BH49")+2*INDIRECT("BI49")+3*INDIRECT("BJ49")+4*INDIRECT("BK49")+5*INDIRECT("BL49")+6*INDIRECT("BM49")+7*INDIRECT("BN49")+8*INDIRECT("BO49")</f>
        <v>0</v>
      </c>
      <c r="CX49" s="1">
        <v>0</v>
      </c>
    </row>
    <row r="50" spans="1:73" ht="11.25">
      <c r="A50" s="1" t="s">
        <v>0</v>
      </c>
      <c r="B50" s="1" t="s">
        <v>0</v>
      </c>
      <c r="C50" s="1" t="s">
        <v>0</v>
      </c>
      <c r="D50" s="1" t="s">
        <v>23</v>
      </c>
      <c r="E50" s="1" t="s">
        <v>7</v>
      </c>
      <c r="F50" s="7">
        <f>SUM(F49:F49)</f>
        <v>0</v>
      </c>
      <c r="G50" s="6">
        <f>SUM(G49:G49)</f>
        <v>0</v>
      </c>
      <c r="H50" s="6">
        <f>SUM(H49:H49)</f>
        <v>0</v>
      </c>
      <c r="I50" s="6">
        <f>SUM(I49:I49)</f>
        <v>240</v>
      </c>
      <c r="J50" s="6">
        <f>SUM(J49:J49)</f>
        <v>0</v>
      </c>
      <c r="K50" s="6">
        <f>SUM(K49:K49)</f>
        <v>0</v>
      </c>
      <c r="L50" s="6">
        <f>SUM(L49:L49)</f>
        <v>0</v>
      </c>
      <c r="M50" s="6">
        <f>SUM(M49:M49)</f>
        <v>0</v>
      </c>
      <c r="N50" s="7">
        <f>SUM(N49:N49)</f>
        <v>0</v>
      </c>
      <c r="O50" s="6">
        <f>SUM(O49:O49)</f>
        <v>240</v>
      </c>
      <c r="P50" s="6">
        <f>SUM(P49:P49)</f>
        <v>0</v>
      </c>
      <c r="Q50" s="6">
        <f>SUM(Q49:Q49)</f>
        <v>0</v>
      </c>
      <c r="R50" s="6">
        <f>SUM(R49:R49)</f>
        <v>0</v>
      </c>
      <c r="S50" s="6">
        <f>SUM(S49:S49)</f>
        <v>0</v>
      </c>
      <c r="T50" s="8"/>
      <c r="U50" s="5"/>
      <c r="V50" s="5"/>
      <c r="W50" s="5"/>
      <c r="X50" s="5"/>
      <c r="Y50" s="5"/>
      <c r="Z50" s="5"/>
      <c r="AA50" s="5"/>
      <c r="AB50" s="8"/>
      <c r="AC50" s="5"/>
      <c r="AD50" s="5"/>
      <c r="AE50" s="5"/>
      <c r="AF50" s="5"/>
      <c r="AG50" s="5"/>
      <c r="AH50" s="5"/>
      <c r="AI50" s="5"/>
      <c r="AJ50" s="8"/>
      <c r="AK50" s="5"/>
      <c r="AL50" s="5"/>
      <c r="AM50" s="5"/>
      <c r="AN50" s="5"/>
      <c r="AO50" s="5"/>
      <c r="AP50" s="5"/>
      <c r="AQ50" s="5"/>
      <c r="AR50" s="8"/>
      <c r="AS50" s="5"/>
      <c r="AT50" s="5"/>
      <c r="AU50" s="5"/>
      <c r="AV50" s="5"/>
      <c r="AW50" s="5"/>
      <c r="AX50" s="5"/>
      <c r="AY50" s="5"/>
      <c r="AZ50" s="8"/>
      <c r="BA50" s="5"/>
      <c r="BB50" s="5"/>
      <c r="BC50" s="5"/>
      <c r="BD50" s="5"/>
      <c r="BE50" s="5"/>
      <c r="BF50" s="5"/>
      <c r="BG50" s="5"/>
      <c r="BH50" s="8"/>
      <c r="BI50" s="5"/>
      <c r="BJ50" s="5"/>
      <c r="BK50" s="5"/>
      <c r="BL50" s="5"/>
      <c r="BM50" s="5"/>
      <c r="BN50" s="5"/>
      <c r="BO50" s="5"/>
      <c r="BP50" s="9">
        <v>0</v>
      </c>
      <c r="BQ50" s="1" t="s">
        <v>0</v>
      </c>
      <c r="BR50" s="1" t="s">
        <v>0</v>
      </c>
      <c r="BS50" s="1" t="s">
        <v>0</v>
      </c>
      <c r="BT50" s="1" t="s">
        <v>0</v>
      </c>
      <c r="BU50" s="1" t="s">
        <v>0</v>
      </c>
    </row>
    <row r="51" spans="1:73" ht="11.25">
      <c r="A51" s="25"/>
      <c r="B51" s="25"/>
      <c r="C51" s="27" t="s">
        <v>133</v>
      </c>
      <c r="D51" s="26" t="s">
        <v>0</v>
      </c>
      <c r="E51" s="1" t="s">
        <v>0</v>
      </c>
      <c r="F51" s="7"/>
      <c r="G51" s="6"/>
      <c r="H51" s="6"/>
      <c r="I51" s="6"/>
      <c r="J51" s="6"/>
      <c r="K51" s="6"/>
      <c r="L51" s="6"/>
      <c r="M51" s="6"/>
      <c r="N51" s="7"/>
      <c r="O51" s="6"/>
      <c r="P51" s="6"/>
      <c r="Q51" s="6"/>
      <c r="R51" s="6"/>
      <c r="S51" s="6"/>
      <c r="T51" s="8"/>
      <c r="U51" s="5"/>
      <c r="V51" s="5"/>
      <c r="W51" s="5"/>
      <c r="X51" s="5"/>
      <c r="Y51" s="5"/>
      <c r="Z51" s="5"/>
      <c r="AA51" s="5"/>
      <c r="AB51" s="8"/>
      <c r="AC51" s="5"/>
      <c r="AD51" s="5"/>
      <c r="AE51" s="5"/>
      <c r="AF51" s="5"/>
      <c r="AG51" s="5"/>
      <c r="AH51" s="5"/>
      <c r="AI51" s="5"/>
      <c r="AJ51" s="8"/>
      <c r="AK51" s="5"/>
      <c r="AL51" s="5"/>
      <c r="AM51" s="5"/>
      <c r="AN51" s="5"/>
      <c r="AO51" s="5"/>
      <c r="AP51" s="5"/>
      <c r="AQ51" s="5"/>
      <c r="AR51" s="8"/>
      <c r="AS51" s="5"/>
      <c r="AT51" s="5"/>
      <c r="AU51" s="5"/>
      <c r="AV51" s="5"/>
      <c r="AW51" s="5"/>
      <c r="AX51" s="5"/>
      <c r="AY51" s="5"/>
      <c r="AZ51" s="8"/>
      <c r="BA51" s="5"/>
      <c r="BB51" s="5"/>
      <c r="BC51" s="5"/>
      <c r="BD51" s="5"/>
      <c r="BE51" s="5"/>
      <c r="BF51" s="5"/>
      <c r="BG51" s="5"/>
      <c r="BH51" s="8"/>
      <c r="BI51" s="5"/>
      <c r="BJ51" s="5"/>
      <c r="BK51" s="5"/>
      <c r="BL51" s="5"/>
      <c r="BM51" s="5"/>
      <c r="BN51" s="5"/>
      <c r="BO51" s="5"/>
      <c r="BP51" s="9">
        <v>0</v>
      </c>
      <c r="BQ51" s="1" t="s">
        <v>0</v>
      </c>
      <c r="BR51" s="1" t="s">
        <v>0</v>
      </c>
      <c r="BS51" s="1" t="s">
        <v>0</v>
      </c>
      <c r="BT51" s="1" t="s">
        <v>0</v>
      </c>
      <c r="BU51" s="1" t="s">
        <v>0</v>
      </c>
    </row>
    <row r="52" spans="1:102" ht="11.25">
      <c r="A52" s="30" t="s">
        <v>1</v>
      </c>
      <c r="B52" s="31" t="str">
        <f>HYPERLINK("http://www.dot.ca.gov/hq/transprog/stip2004/ff_sheets/04-0016q.xls","0016Q")</f>
        <v>0016Q</v>
      </c>
      <c r="C52" s="30" t="s">
        <v>0</v>
      </c>
      <c r="D52" s="30" t="s">
        <v>19</v>
      </c>
      <c r="E52" s="30" t="s">
        <v>3</v>
      </c>
      <c r="F52" s="32">
        <f ca="1">INDIRECT("T52")+INDIRECT("AB52")+INDIRECT("AJ52")+INDIRECT("AR52")+INDIRECT("AZ52")+INDIRECT("BH52")</f>
        <v>0</v>
      </c>
      <c r="G52" s="33">
        <f ca="1">INDIRECT("U52")+INDIRECT("AC52")+INDIRECT("AK52")+INDIRECT("AS52")+INDIRECT("BA52")+INDIRECT("BI52")</f>
        <v>0</v>
      </c>
      <c r="H52" s="33">
        <f ca="1">INDIRECT("V52")+INDIRECT("AD52")+INDIRECT("AL52")+INDIRECT("AT52")+INDIRECT("BB52")+INDIRECT("BJ52")</f>
        <v>0</v>
      </c>
      <c r="I52" s="33">
        <f ca="1">INDIRECT("W52")+INDIRECT("AE52")+INDIRECT("AM52")+INDIRECT("AU52")+INDIRECT("BC52")+INDIRECT("BK52")</f>
        <v>25037</v>
      </c>
      <c r="J52" s="33">
        <f ca="1">INDIRECT("X52")+INDIRECT("AF52")+INDIRECT("AN52")+INDIRECT("AV52")+INDIRECT("BD52")+INDIRECT("BL52")</f>
        <v>0</v>
      </c>
      <c r="K52" s="33">
        <f ca="1">INDIRECT("Y52")+INDIRECT("AG52")+INDIRECT("AO52")+INDIRECT("AW52")+INDIRECT("BE52")+INDIRECT("BM52")</f>
        <v>0</v>
      </c>
      <c r="L52" s="33">
        <f ca="1">INDIRECT("Z52")+INDIRECT("AH52")+INDIRECT("AP52")+INDIRECT("AX52")+INDIRECT("BF52")+INDIRECT("BN52")</f>
        <v>0</v>
      </c>
      <c r="M52" s="33">
        <f ca="1">INDIRECT("AA52")+INDIRECT("AI52")+INDIRECT("AQ52")+INDIRECT("AY52")+INDIRECT("BG52")+INDIRECT("BO52")</f>
        <v>0</v>
      </c>
      <c r="N52" s="32">
        <f ca="1">INDIRECT("T52")+INDIRECT("U52")+INDIRECT("V52")+INDIRECT("W52")+INDIRECT("X52")+INDIRECT("Y52")+INDIRECT("Z52")+INDIRECT("AA52")</f>
        <v>0</v>
      </c>
      <c r="O52" s="33">
        <f ca="1">INDIRECT("AB52")+INDIRECT("AC52")+INDIRECT("AD52")+INDIRECT("AE52")+INDIRECT("AF52")+INDIRECT("AG52")+INDIRECT("AH52")+INDIRECT("AI52")</f>
        <v>25037</v>
      </c>
      <c r="P52" s="33">
        <f ca="1">INDIRECT("AJ52")+INDIRECT("AK52")+INDIRECT("AL52")+INDIRECT("AM52")+INDIRECT("AN52")+INDIRECT("AO52")+INDIRECT("AP52")+INDIRECT("AQ52")</f>
        <v>0</v>
      </c>
      <c r="Q52" s="33">
        <f ca="1">INDIRECT("AR52")+INDIRECT("AS52")+INDIRECT("AT52")+INDIRECT("AU52")+INDIRECT("AV52")+INDIRECT("AW52")+INDIRECT("AX52")+INDIRECT("AY52")</f>
        <v>0</v>
      </c>
      <c r="R52" s="33">
        <f ca="1">INDIRECT("AZ52")+INDIRECT("BA52")+INDIRECT("BB52")+INDIRECT("BC52")+INDIRECT("BD52")+INDIRECT("BE52")+INDIRECT("BF52")+INDIRECT("BG52")</f>
        <v>0</v>
      </c>
      <c r="S52" s="33">
        <f ca="1">INDIRECT("BH52")+INDIRECT("BI52")+INDIRECT("BJ52")+INDIRECT("BK52")+INDIRECT("BL52")+INDIRECT("BM52")+INDIRECT("BN52")+INDIRECT("BO52")</f>
        <v>0</v>
      </c>
      <c r="T52" s="34"/>
      <c r="U52" s="35"/>
      <c r="V52" s="35"/>
      <c r="W52" s="35"/>
      <c r="X52" s="35"/>
      <c r="Y52" s="35"/>
      <c r="Z52" s="35"/>
      <c r="AA52" s="35"/>
      <c r="AB52" s="34"/>
      <c r="AC52" s="35"/>
      <c r="AD52" s="35"/>
      <c r="AE52" s="35">
        <v>25037</v>
      </c>
      <c r="AF52" s="35"/>
      <c r="AG52" s="35"/>
      <c r="AH52" s="35"/>
      <c r="AI52" s="35"/>
      <c r="AJ52" s="34"/>
      <c r="AK52" s="35"/>
      <c r="AL52" s="35"/>
      <c r="AM52" s="35"/>
      <c r="AN52" s="35"/>
      <c r="AO52" s="35"/>
      <c r="AP52" s="35"/>
      <c r="AQ52" s="35"/>
      <c r="AR52" s="34"/>
      <c r="AS52" s="35"/>
      <c r="AT52" s="35"/>
      <c r="AU52" s="35"/>
      <c r="AV52" s="35"/>
      <c r="AW52" s="35"/>
      <c r="AX52" s="35"/>
      <c r="AY52" s="35"/>
      <c r="AZ52" s="34"/>
      <c r="BA52" s="35"/>
      <c r="BB52" s="35"/>
      <c r="BC52" s="35"/>
      <c r="BD52" s="35"/>
      <c r="BE52" s="35"/>
      <c r="BF52" s="35"/>
      <c r="BG52" s="35"/>
      <c r="BH52" s="34"/>
      <c r="BI52" s="35"/>
      <c r="BJ52" s="35"/>
      <c r="BK52" s="35"/>
      <c r="BL52" s="35"/>
      <c r="BM52" s="35"/>
      <c r="BN52" s="35"/>
      <c r="BO52" s="36"/>
      <c r="BP52" s="9">
        <v>10600000972</v>
      </c>
      <c r="BQ52" s="1" t="s">
        <v>3</v>
      </c>
      <c r="BR52" s="1" t="s">
        <v>0</v>
      </c>
      <c r="BS52" s="1" t="s">
        <v>22</v>
      </c>
      <c r="BT52" s="1" t="s">
        <v>0</v>
      </c>
      <c r="BU52" s="1" t="s">
        <v>0</v>
      </c>
      <c r="BW52" s="1">
        <f ca="1">INDIRECT("T52")+2*INDIRECT("AB52")+3*INDIRECT("AJ52")+4*INDIRECT("AR52")+5*INDIRECT("AZ52")+6*INDIRECT("BH52")</f>
        <v>0</v>
      </c>
      <c r="BX52" s="1">
        <v>0</v>
      </c>
      <c r="BY52" s="1">
        <f ca="1">INDIRECT("U52")+2*INDIRECT("AC52")+3*INDIRECT("AK52")+4*INDIRECT("AS52")+5*INDIRECT("BA52")+6*INDIRECT("BI52")</f>
        <v>0</v>
      </c>
      <c r="BZ52" s="1">
        <v>0</v>
      </c>
      <c r="CA52" s="1">
        <f ca="1">INDIRECT("V52")+2*INDIRECT("AD52")+3*INDIRECT("AL52")+4*INDIRECT("AT52")+5*INDIRECT("BB52")+6*INDIRECT("BJ52")</f>
        <v>0</v>
      </c>
      <c r="CB52" s="1">
        <v>0</v>
      </c>
      <c r="CC52" s="1">
        <f ca="1">INDIRECT("W52")+2*INDIRECT("AE52")+3*INDIRECT("AM52")+4*INDIRECT("AU52")+5*INDIRECT("BC52")+6*INDIRECT("BK52")</f>
        <v>50074</v>
      </c>
      <c r="CD52" s="1">
        <v>50074</v>
      </c>
      <c r="CE52" s="1">
        <f ca="1">INDIRECT("X52")+2*INDIRECT("AF52")+3*INDIRECT("AN52")+4*INDIRECT("AV52")+5*INDIRECT("BD52")+6*INDIRECT("BL52")</f>
        <v>0</v>
      </c>
      <c r="CF52" s="1">
        <v>0</v>
      </c>
      <c r="CG52" s="1">
        <f ca="1">INDIRECT("Y52")+2*INDIRECT("AG52")+3*INDIRECT("AO52")+4*INDIRECT("AW52")+5*INDIRECT("BE52")+6*INDIRECT("BM52")</f>
        <v>0</v>
      </c>
      <c r="CH52" s="1">
        <v>0</v>
      </c>
      <c r="CI52" s="1">
        <f ca="1">INDIRECT("Z52")+2*INDIRECT("AH52")+3*INDIRECT("AP52")+4*INDIRECT("AX52")+5*INDIRECT("BF52")+6*INDIRECT("BN52")</f>
        <v>0</v>
      </c>
      <c r="CJ52" s="1">
        <v>0</v>
      </c>
      <c r="CK52" s="1">
        <f ca="1">INDIRECT("AA52")+2*INDIRECT("AI52")+3*INDIRECT("AQ52")+4*INDIRECT("AY52")+5*INDIRECT("BG52")+6*INDIRECT("BO52")</f>
        <v>0</v>
      </c>
      <c r="CL52" s="1">
        <v>0</v>
      </c>
      <c r="CM52" s="1">
        <f ca="1">INDIRECT("T52")+2*INDIRECT("U52")+3*INDIRECT("V52")+4*INDIRECT("W52")+5*INDIRECT("X52")+6*INDIRECT("Y52")+7*INDIRECT("Z52")+8*INDIRECT("AA52")</f>
        <v>0</v>
      </c>
      <c r="CN52" s="1">
        <v>0</v>
      </c>
      <c r="CO52" s="1">
        <f ca="1">INDIRECT("AB52")+2*INDIRECT("AC52")+3*INDIRECT("AD52")+4*INDIRECT("AE52")+5*INDIRECT("AF52")+6*INDIRECT("AG52")+7*INDIRECT("AH52")+8*INDIRECT("AI52")</f>
        <v>100148</v>
      </c>
      <c r="CP52" s="1">
        <v>100148</v>
      </c>
      <c r="CQ52" s="1">
        <f ca="1">INDIRECT("AJ52")+2*INDIRECT("AK52")+3*INDIRECT("AL52")+4*INDIRECT("AM52")+5*INDIRECT("AN52")+6*INDIRECT("AO52")+7*INDIRECT("AP52")+8*INDIRECT("AQ52")</f>
        <v>0</v>
      </c>
      <c r="CR52" s="1">
        <v>0</v>
      </c>
      <c r="CS52" s="1">
        <f ca="1">INDIRECT("AR52")+2*INDIRECT("AS52")+3*INDIRECT("AT52")+4*INDIRECT("AU52")+5*INDIRECT("AV52")+6*INDIRECT("AW52")+7*INDIRECT("AX52")+8*INDIRECT("AY52")</f>
        <v>0</v>
      </c>
      <c r="CT52" s="1">
        <v>0</v>
      </c>
      <c r="CU52" s="1">
        <f ca="1">INDIRECT("AZ52")+2*INDIRECT("BA52")+3*INDIRECT("BB52")+4*INDIRECT("BC52")+5*INDIRECT("BD52")+6*INDIRECT("BE52")+7*INDIRECT("BF52")+8*INDIRECT("BG52")</f>
        <v>0</v>
      </c>
      <c r="CV52" s="1">
        <v>0</v>
      </c>
      <c r="CW52" s="1">
        <f ca="1">INDIRECT("BH52")+2*INDIRECT("BI52")+3*INDIRECT("BJ52")+4*INDIRECT("BK52")+5*INDIRECT("BL52")+6*INDIRECT("BM52")+7*INDIRECT("BN52")+8*INDIRECT("BO52")</f>
        <v>0</v>
      </c>
      <c r="CX52" s="1">
        <v>0</v>
      </c>
    </row>
    <row r="53" spans="1:73" ht="11.25">
      <c r="A53" s="1" t="s">
        <v>0</v>
      </c>
      <c r="B53" s="1" t="s">
        <v>0</v>
      </c>
      <c r="C53" s="1" t="s">
        <v>0</v>
      </c>
      <c r="D53" s="1" t="s">
        <v>23</v>
      </c>
      <c r="E53" s="1" t="s">
        <v>7</v>
      </c>
      <c r="F53" s="7">
        <f>SUM(F52:F52)</f>
        <v>0</v>
      </c>
      <c r="G53" s="6">
        <f>SUM(G52:G52)</f>
        <v>0</v>
      </c>
      <c r="H53" s="6">
        <f>SUM(H52:H52)</f>
        <v>0</v>
      </c>
      <c r="I53" s="6">
        <f>SUM(I52:I52)</f>
        <v>25037</v>
      </c>
      <c r="J53" s="6">
        <f>SUM(J52:J52)</f>
        <v>0</v>
      </c>
      <c r="K53" s="6">
        <f>SUM(K52:K52)</f>
        <v>0</v>
      </c>
      <c r="L53" s="6">
        <f>SUM(L52:L52)</f>
        <v>0</v>
      </c>
      <c r="M53" s="6">
        <f>SUM(M52:M52)</f>
        <v>0</v>
      </c>
      <c r="N53" s="7">
        <f>SUM(N52:N52)</f>
        <v>0</v>
      </c>
      <c r="O53" s="6">
        <f>SUM(O52:O52)</f>
        <v>25037</v>
      </c>
      <c r="P53" s="6">
        <f>SUM(P52:P52)</f>
        <v>0</v>
      </c>
      <c r="Q53" s="6">
        <f>SUM(Q52:Q52)</f>
        <v>0</v>
      </c>
      <c r="R53" s="6">
        <f>SUM(R52:R52)</f>
        <v>0</v>
      </c>
      <c r="S53" s="6">
        <f>SUM(S52:S52)</f>
        <v>0</v>
      </c>
      <c r="T53" s="8"/>
      <c r="U53" s="5"/>
      <c r="V53" s="5"/>
      <c r="W53" s="5"/>
      <c r="X53" s="5"/>
      <c r="Y53" s="5"/>
      <c r="Z53" s="5"/>
      <c r="AA53" s="5"/>
      <c r="AB53" s="8"/>
      <c r="AC53" s="5"/>
      <c r="AD53" s="5"/>
      <c r="AE53" s="5"/>
      <c r="AF53" s="5"/>
      <c r="AG53" s="5"/>
      <c r="AH53" s="5"/>
      <c r="AI53" s="5"/>
      <c r="AJ53" s="8"/>
      <c r="AK53" s="5"/>
      <c r="AL53" s="5"/>
      <c r="AM53" s="5"/>
      <c r="AN53" s="5"/>
      <c r="AO53" s="5"/>
      <c r="AP53" s="5"/>
      <c r="AQ53" s="5"/>
      <c r="AR53" s="8"/>
      <c r="AS53" s="5"/>
      <c r="AT53" s="5"/>
      <c r="AU53" s="5"/>
      <c r="AV53" s="5"/>
      <c r="AW53" s="5"/>
      <c r="AX53" s="5"/>
      <c r="AY53" s="5"/>
      <c r="AZ53" s="8"/>
      <c r="BA53" s="5"/>
      <c r="BB53" s="5"/>
      <c r="BC53" s="5"/>
      <c r="BD53" s="5"/>
      <c r="BE53" s="5"/>
      <c r="BF53" s="5"/>
      <c r="BG53" s="5"/>
      <c r="BH53" s="8"/>
      <c r="BI53" s="5"/>
      <c r="BJ53" s="5"/>
      <c r="BK53" s="5"/>
      <c r="BL53" s="5"/>
      <c r="BM53" s="5"/>
      <c r="BN53" s="5"/>
      <c r="BO53" s="5"/>
      <c r="BP53" s="9">
        <v>0</v>
      </c>
      <c r="BQ53" s="1" t="s">
        <v>0</v>
      </c>
      <c r="BR53" s="1" t="s">
        <v>0</v>
      </c>
      <c r="BS53" s="1" t="s">
        <v>0</v>
      </c>
      <c r="BT53" s="1" t="s">
        <v>0</v>
      </c>
      <c r="BU53" s="1" t="s">
        <v>0</v>
      </c>
    </row>
    <row r="54" spans="1:73" ht="11.25">
      <c r="A54" s="25"/>
      <c r="B54" s="25"/>
      <c r="C54" s="27" t="s">
        <v>133</v>
      </c>
      <c r="D54" s="26" t="s">
        <v>0</v>
      </c>
      <c r="E54" s="1" t="s">
        <v>0</v>
      </c>
      <c r="F54" s="7"/>
      <c r="G54" s="6"/>
      <c r="H54" s="6"/>
      <c r="I54" s="6"/>
      <c r="J54" s="6"/>
      <c r="K54" s="6"/>
      <c r="L54" s="6"/>
      <c r="M54" s="6"/>
      <c r="N54" s="7"/>
      <c r="O54" s="6"/>
      <c r="P54" s="6"/>
      <c r="Q54" s="6"/>
      <c r="R54" s="6"/>
      <c r="S54" s="6"/>
      <c r="T54" s="8"/>
      <c r="U54" s="5"/>
      <c r="V54" s="5"/>
      <c r="W54" s="5"/>
      <c r="X54" s="5"/>
      <c r="Y54" s="5"/>
      <c r="Z54" s="5"/>
      <c r="AA54" s="5"/>
      <c r="AB54" s="8"/>
      <c r="AC54" s="5"/>
      <c r="AD54" s="5"/>
      <c r="AE54" s="5"/>
      <c r="AF54" s="5"/>
      <c r="AG54" s="5"/>
      <c r="AH54" s="5"/>
      <c r="AI54" s="5"/>
      <c r="AJ54" s="8"/>
      <c r="AK54" s="5"/>
      <c r="AL54" s="5"/>
      <c r="AM54" s="5"/>
      <c r="AN54" s="5"/>
      <c r="AO54" s="5"/>
      <c r="AP54" s="5"/>
      <c r="AQ54" s="5"/>
      <c r="AR54" s="8"/>
      <c r="AS54" s="5"/>
      <c r="AT54" s="5"/>
      <c r="AU54" s="5"/>
      <c r="AV54" s="5"/>
      <c r="AW54" s="5"/>
      <c r="AX54" s="5"/>
      <c r="AY54" s="5"/>
      <c r="AZ54" s="8"/>
      <c r="BA54" s="5"/>
      <c r="BB54" s="5"/>
      <c r="BC54" s="5"/>
      <c r="BD54" s="5"/>
      <c r="BE54" s="5"/>
      <c r="BF54" s="5"/>
      <c r="BG54" s="5"/>
      <c r="BH54" s="8"/>
      <c r="BI54" s="5"/>
      <c r="BJ54" s="5"/>
      <c r="BK54" s="5"/>
      <c r="BL54" s="5"/>
      <c r="BM54" s="5"/>
      <c r="BN54" s="5"/>
      <c r="BO54" s="5"/>
      <c r="BP54" s="9">
        <v>0</v>
      </c>
      <c r="BQ54" s="1" t="s">
        <v>0</v>
      </c>
      <c r="BR54" s="1" t="s">
        <v>0</v>
      </c>
      <c r="BS54" s="1" t="s">
        <v>0</v>
      </c>
      <c r="BT54" s="1" t="s">
        <v>0</v>
      </c>
      <c r="BU54" s="1" t="s">
        <v>0</v>
      </c>
    </row>
    <row r="55" spans="1:102" ht="11.25">
      <c r="A55" s="30" t="s">
        <v>1</v>
      </c>
      <c r="B55" s="31" t="str">
        <f>HYPERLINK("http://www.dot.ca.gov/hq/transprog/stip2004/ff_sheets/04-0016r.xls","0016R")</f>
        <v>0016R</v>
      </c>
      <c r="C55" s="30" t="s">
        <v>0</v>
      </c>
      <c r="D55" s="30" t="s">
        <v>19</v>
      </c>
      <c r="E55" s="30" t="s">
        <v>3</v>
      </c>
      <c r="F55" s="32">
        <f ca="1">INDIRECT("T55")+INDIRECT("AB55")+INDIRECT("AJ55")+INDIRECT("AR55")+INDIRECT("AZ55")+INDIRECT("BH55")</f>
        <v>0</v>
      </c>
      <c r="G55" s="33">
        <f ca="1">INDIRECT("U55")+INDIRECT("AC55")+INDIRECT("AK55")+INDIRECT("AS55")+INDIRECT("BA55")+INDIRECT("BI55")</f>
        <v>0</v>
      </c>
      <c r="H55" s="33">
        <f ca="1">INDIRECT("V55")+INDIRECT("AD55")+INDIRECT("AL55")+INDIRECT("AT55")+INDIRECT("BB55")+INDIRECT("BJ55")</f>
        <v>0</v>
      </c>
      <c r="I55" s="33">
        <f ca="1">INDIRECT("W55")+INDIRECT("AE55")+INDIRECT("AM55")+INDIRECT("AU55")+INDIRECT("BC55")+INDIRECT("BK55")</f>
        <v>11800</v>
      </c>
      <c r="J55" s="33">
        <f ca="1">INDIRECT("X55")+INDIRECT("AF55")+INDIRECT("AN55")+INDIRECT("AV55")+INDIRECT("BD55")+INDIRECT("BL55")</f>
        <v>0</v>
      </c>
      <c r="K55" s="33">
        <f ca="1">INDIRECT("Y55")+INDIRECT("AG55")+INDIRECT("AO55")+INDIRECT("AW55")+INDIRECT("BE55")+INDIRECT("BM55")</f>
        <v>0</v>
      </c>
      <c r="L55" s="33">
        <f ca="1">INDIRECT("Z55")+INDIRECT("AH55")+INDIRECT("AP55")+INDIRECT("AX55")+INDIRECT("BF55")+INDIRECT("BN55")</f>
        <v>0</v>
      </c>
      <c r="M55" s="33">
        <f ca="1">INDIRECT("AA55")+INDIRECT("AI55")+INDIRECT("AQ55")+INDIRECT("AY55")+INDIRECT("BG55")+INDIRECT("BO55")</f>
        <v>0</v>
      </c>
      <c r="N55" s="32">
        <f ca="1">INDIRECT("T55")+INDIRECT("U55")+INDIRECT("V55")+INDIRECT("W55")+INDIRECT("X55")+INDIRECT("Y55")+INDIRECT("Z55")+INDIRECT("AA55")</f>
        <v>0</v>
      </c>
      <c r="O55" s="33">
        <f ca="1">INDIRECT("AB55")+INDIRECT("AC55")+INDIRECT("AD55")+INDIRECT("AE55")+INDIRECT("AF55")+INDIRECT("AG55")+INDIRECT("AH55")+INDIRECT("AI55")</f>
        <v>11800</v>
      </c>
      <c r="P55" s="33">
        <f ca="1">INDIRECT("AJ55")+INDIRECT("AK55")+INDIRECT("AL55")+INDIRECT("AM55")+INDIRECT("AN55")+INDIRECT("AO55")+INDIRECT("AP55")+INDIRECT("AQ55")</f>
        <v>0</v>
      </c>
      <c r="Q55" s="33">
        <f ca="1">INDIRECT("AR55")+INDIRECT("AS55")+INDIRECT("AT55")+INDIRECT("AU55")+INDIRECT("AV55")+INDIRECT("AW55")+INDIRECT("AX55")+INDIRECT("AY55")</f>
        <v>0</v>
      </c>
      <c r="R55" s="33">
        <f ca="1">INDIRECT("AZ55")+INDIRECT("BA55")+INDIRECT("BB55")+INDIRECT("BC55")+INDIRECT("BD55")+INDIRECT("BE55")+INDIRECT("BF55")+INDIRECT("BG55")</f>
        <v>0</v>
      </c>
      <c r="S55" s="33">
        <f ca="1">INDIRECT("BH55")+INDIRECT("BI55")+INDIRECT("BJ55")+INDIRECT("BK55")+INDIRECT("BL55")+INDIRECT("BM55")+INDIRECT("BN55")+INDIRECT("BO55")</f>
        <v>0</v>
      </c>
      <c r="T55" s="34"/>
      <c r="U55" s="35"/>
      <c r="V55" s="35"/>
      <c r="W55" s="35"/>
      <c r="X55" s="35"/>
      <c r="Y55" s="35"/>
      <c r="Z55" s="35"/>
      <c r="AA55" s="35"/>
      <c r="AB55" s="34"/>
      <c r="AC55" s="35"/>
      <c r="AD55" s="35"/>
      <c r="AE55" s="35">
        <v>11800</v>
      </c>
      <c r="AF55" s="35"/>
      <c r="AG55" s="35"/>
      <c r="AH55" s="35"/>
      <c r="AI55" s="35"/>
      <c r="AJ55" s="34"/>
      <c r="AK55" s="35"/>
      <c r="AL55" s="35"/>
      <c r="AM55" s="35"/>
      <c r="AN55" s="35"/>
      <c r="AO55" s="35"/>
      <c r="AP55" s="35"/>
      <c r="AQ55" s="35"/>
      <c r="AR55" s="34"/>
      <c r="AS55" s="35"/>
      <c r="AT55" s="35"/>
      <c r="AU55" s="35"/>
      <c r="AV55" s="35"/>
      <c r="AW55" s="35"/>
      <c r="AX55" s="35"/>
      <c r="AY55" s="35"/>
      <c r="AZ55" s="34"/>
      <c r="BA55" s="35"/>
      <c r="BB55" s="35"/>
      <c r="BC55" s="35"/>
      <c r="BD55" s="35"/>
      <c r="BE55" s="35"/>
      <c r="BF55" s="35"/>
      <c r="BG55" s="35"/>
      <c r="BH55" s="34"/>
      <c r="BI55" s="35"/>
      <c r="BJ55" s="35"/>
      <c r="BK55" s="35"/>
      <c r="BL55" s="35"/>
      <c r="BM55" s="35"/>
      <c r="BN55" s="35"/>
      <c r="BO55" s="36"/>
      <c r="BP55" s="9">
        <v>10600000975</v>
      </c>
      <c r="BQ55" s="1" t="s">
        <v>3</v>
      </c>
      <c r="BR55" s="1" t="s">
        <v>22</v>
      </c>
      <c r="BS55" s="1" t="s">
        <v>0</v>
      </c>
      <c r="BT55" s="1" t="s">
        <v>0</v>
      </c>
      <c r="BU55" s="1" t="s">
        <v>0</v>
      </c>
      <c r="BW55" s="1">
        <f ca="1">INDIRECT("T55")+2*INDIRECT("AB55")+3*INDIRECT("AJ55")+4*INDIRECT("AR55")+5*INDIRECT("AZ55")+6*INDIRECT("BH55")</f>
        <v>0</v>
      </c>
      <c r="BX55" s="1">
        <v>0</v>
      </c>
      <c r="BY55" s="1">
        <f ca="1">INDIRECT("U55")+2*INDIRECT("AC55")+3*INDIRECT("AK55")+4*INDIRECT("AS55")+5*INDIRECT("BA55")+6*INDIRECT("BI55")</f>
        <v>0</v>
      </c>
      <c r="BZ55" s="1">
        <v>0</v>
      </c>
      <c r="CA55" s="1">
        <f ca="1">INDIRECT("V55")+2*INDIRECT("AD55")+3*INDIRECT("AL55")+4*INDIRECT("AT55")+5*INDIRECT("BB55")+6*INDIRECT("BJ55")</f>
        <v>0</v>
      </c>
      <c r="CB55" s="1">
        <v>0</v>
      </c>
      <c r="CC55" s="1">
        <f ca="1">INDIRECT("W55")+2*INDIRECT("AE55")+3*INDIRECT("AM55")+4*INDIRECT("AU55")+5*INDIRECT("BC55")+6*INDIRECT("BK55")</f>
        <v>23600</v>
      </c>
      <c r="CD55" s="1">
        <v>23600</v>
      </c>
      <c r="CE55" s="1">
        <f ca="1">INDIRECT("X55")+2*INDIRECT("AF55")+3*INDIRECT("AN55")+4*INDIRECT("AV55")+5*INDIRECT("BD55")+6*INDIRECT("BL55")</f>
        <v>0</v>
      </c>
      <c r="CF55" s="1">
        <v>0</v>
      </c>
      <c r="CG55" s="1">
        <f ca="1">INDIRECT("Y55")+2*INDIRECT("AG55")+3*INDIRECT("AO55")+4*INDIRECT("AW55")+5*INDIRECT("BE55")+6*INDIRECT("BM55")</f>
        <v>0</v>
      </c>
      <c r="CH55" s="1">
        <v>0</v>
      </c>
      <c r="CI55" s="1">
        <f ca="1">INDIRECT("Z55")+2*INDIRECT("AH55")+3*INDIRECT("AP55")+4*INDIRECT("AX55")+5*INDIRECT("BF55")+6*INDIRECT("BN55")</f>
        <v>0</v>
      </c>
      <c r="CJ55" s="1">
        <v>0</v>
      </c>
      <c r="CK55" s="1">
        <f ca="1">INDIRECT("AA55")+2*INDIRECT("AI55")+3*INDIRECT("AQ55")+4*INDIRECT("AY55")+5*INDIRECT("BG55")+6*INDIRECT("BO55")</f>
        <v>0</v>
      </c>
      <c r="CL55" s="1">
        <v>0</v>
      </c>
      <c r="CM55" s="1">
        <f ca="1">INDIRECT("T55")+2*INDIRECT("U55")+3*INDIRECT("V55")+4*INDIRECT("W55")+5*INDIRECT("X55")+6*INDIRECT("Y55")+7*INDIRECT("Z55")+8*INDIRECT("AA55")</f>
        <v>0</v>
      </c>
      <c r="CN55" s="1">
        <v>0</v>
      </c>
      <c r="CO55" s="1">
        <f ca="1">INDIRECT("AB55")+2*INDIRECT("AC55")+3*INDIRECT("AD55")+4*INDIRECT("AE55")+5*INDIRECT("AF55")+6*INDIRECT("AG55")+7*INDIRECT("AH55")+8*INDIRECT("AI55")</f>
        <v>47200</v>
      </c>
      <c r="CP55" s="1">
        <v>47200</v>
      </c>
      <c r="CQ55" s="1">
        <f ca="1">INDIRECT("AJ55")+2*INDIRECT("AK55")+3*INDIRECT("AL55")+4*INDIRECT("AM55")+5*INDIRECT("AN55")+6*INDIRECT("AO55")+7*INDIRECT("AP55")+8*INDIRECT("AQ55")</f>
        <v>0</v>
      </c>
      <c r="CR55" s="1">
        <v>0</v>
      </c>
      <c r="CS55" s="1">
        <f ca="1">INDIRECT("AR55")+2*INDIRECT("AS55")+3*INDIRECT("AT55")+4*INDIRECT("AU55")+5*INDIRECT("AV55")+6*INDIRECT("AW55")+7*INDIRECT("AX55")+8*INDIRECT("AY55")</f>
        <v>0</v>
      </c>
      <c r="CT55" s="1">
        <v>0</v>
      </c>
      <c r="CU55" s="1">
        <f ca="1">INDIRECT("AZ55")+2*INDIRECT("BA55")+3*INDIRECT("BB55")+4*INDIRECT("BC55")+5*INDIRECT("BD55")+6*INDIRECT("BE55")+7*INDIRECT("BF55")+8*INDIRECT("BG55")</f>
        <v>0</v>
      </c>
      <c r="CV55" s="1">
        <v>0</v>
      </c>
      <c r="CW55" s="1">
        <f ca="1">INDIRECT("BH55")+2*INDIRECT("BI55")+3*INDIRECT("BJ55")+4*INDIRECT("BK55")+5*INDIRECT("BL55")+6*INDIRECT("BM55")+7*INDIRECT("BN55")+8*INDIRECT("BO55")</f>
        <v>0</v>
      </c>
      <c r="CX55" s="1">
        <v>0</v>
      </c>
    </row>
    <row r="56" spans="1:73" ht="11.25">
      <c r="A56" s="1" t="s">
        <v>0</v>
      </c>
      <c r="B56" s="1" t="s">
        <v>0</v>
      </c>
      <c r="C56" s="1" t="s">
        <v>0</v>
      </c>
      <c r="D56" s="1" t="s">
        <v>24</v>
      </c>
      <c r="E56" s="1" t="s">
        <v>7</v>
      </c>
      <c r="F56" s="7">
        <f>SUM(F55:F55)</f>
        <v>0</v>
      </c>
      <c r="G56" s="6">
        <f>SUM(G55:G55)</f>
        <v>0</v>
      </c>
      <c r="H56" s="6">
        <f>SUM(H55:H55)</f>
        <v>0</v>
      </c>
      <c r="I56" s="6">
        <f>SUM(I55:I55)</f>
        <v>11800</v>
      </c>
      <c r="J56" s="6">
        <f>SUM(J55:J55)</f>
        <v>0</v>
      </c>
      <c r="K56" s="6">
        <f>SUM(K55:K55)</f>
        <v>0</v>
      </c>
      <c r="L56" s="6">
        <f>SUM(L55:L55)</f>
        <v>0</v>
      </c>
      <c r="M56" s="6">
        <f>SUM(M55:M55)</f>
        <v>0</v>
      </c>
      <c r="N56" s="7">
        <f>SUM(N55:N55)</f>
        <v>0</v>
      </c>
      <c r="O56" s="6">
        <f>SUM(O55:O55)</f>
        <v>11800</v>
      </c>
      <c r="P56" s="6">
        <f>SUM(P55:P55)</f>
        <v>0</v>
      </c>
      <c r="Q56" s="6">
        <f>SUM(Q55:Q55)</f>
        <v>0</v>
      </c>
      <c r="R56" s="6">
        <f>SUM(R55:R55)</f>
        <v>0</v>
      </c>
      <c r="S56" s="6">
        <f>SUM(S55:S55)</f>
        <v>0</v>
      </c>
      <c r="T56" s="8"/>
      <c r="U56" s="5"/>
      <c r="V56" s="5"/>
      <c r="W56" s="5"/>
      <c r="X56" s="5"/>
      <c r="Y56" s="5"/>
      <c r="Z56" s="5"/>
      <c r="AA56" s="5"/>
      <c r="AB56" s="8"/>
      <c r="AC56" s="5"/>
      <c r="AD56" s="5"/>
      <c r="AE56" s="5"/>
      <c r="AF56" s="5"/>
      <c r="AG56" s="5"/>
      <c r="AH56" s="5"/>
      <c r="AI56" s="5"/>
      <c r="AJ56" s="8"/>
      <c r="AK56" s="5"/>
      <c r="AL56" s="5"/>
      <c r="AM56" s="5"/>
      <c r="AN56" s="5"/>
      <c r="AO56" s="5"/>
      <c r="AP56" s="5"/>
      <c r="AQ56" s="5"/>
      <c r="AR56" s="8"/>
      <c r="AS56" s="5"/>
      <c r="AT56" s="5"/>
      <c r="AU56" s="5"/>
      <c r="AV56" s="5"/>
      <c r="AW56" s="5"/>
      <c r="AX56" s="5"/>
      <c r="AY56" s="5"/>
      <c r="AZ56" s="8"/>
      <c r="BA56" s="5"/>
      <c r="BB56" s="5"/>
      <c r="BC56" s="5"/>
      <c r="BD56" s="5"/>
      <c r="BE56" s="5"/>
      <c r="BF56" s="5"/>
      <c r="BG56" s="5"/>
      <c r="BH56" s="8"/>
      <c r="BI56" s="5"/>
      <c r="BJ56" s="5"/>
      <c r="BK56" s="5"/>
      <c r="BL56" s="5"/>
      <c r="BM56" s="5"/>
      <c r="BN56" s="5"/>
      <c r="BO56" s="5"/>
      <c r="BP56" s="9">
        <v>0</v>
      </c>
      <c r="BQ56" s="1" t="s">
        <v>0</v>
      </c>
      <c r="BR56" s="1" t="s">
        <v>0</v>
      </c>
      <c r="BS56" s="1" t="s">
        <v>0</v>
      </c>
      <c r="BT56" s="1" t="s">
        <v>0</v>
      </c>
      <c r="BU56" s="1" t="s">
        <v>0</v>
      </c>
    </row>
    <row r="57" spans="1:73" ht="11.25">
      <c r="A57" s="25"/>
      <c r="B57" s="25"/>
      <c r="C57" s="27" t="s">
        <v>133</v>
      </c>
      <c r="D57" s="26" t="s">
        <v>0</v>
      </c>
      <c r="E57" s="1" t="s">
        <v>0</v>
      </c>
      <c r="F57" s="7"/>
      <c r="G57" s="6"/>
      <c r="H57" s="6"/>
      <c r="I57" s="6"/>
      <c r="J57" s="6"/>
      <c r="K57" s="6"/>
      <c r="L57" s="6"/>
      <c r="M57" s="6"/>
      <c r="N57" s="7"/>
      <c r="O57" s="6"/>
      <c r="P57" s="6"/>
      <c r="Q57" s="6"/>
      <c r="R57" s="6"/>
      <c r="S57" s="6"/>
      <c r="T57" s="8"/>
      <c r="U57" s="5"/>
      <c r="V57" s="5"/>
      <c r="W57" s="5"/>
      <c r="X57" s="5"/>
      <c r="Y57" s="5"/>
      <c r="Z57" s="5"/>
      <c r="AA57" s="5"/>
      <c r="AB57" s="8"/>
      <c r="AC57" s="5"/>
      <c r="AD57" s="5"/>
      <c r="AE57" s="5"/>
      <c r="AF57" s="5"/>
      <c r="AG57" s="5"/>
      <c r="AH57" s="5"/>
      <c r="AI57" s="5"/>
      <c r="AJ57" s="8"/>
      <c r="AK57" s="5"/>
      <c r="AL57" s="5"/>
      <c r="AM57" s="5"/>
      <c r="AN57" s="5"/>
      <c r="AO57" s="5"/>
      <c r="AP57" s="5"/>
      <c r="AQ57" s="5"/>
      <c r="AR57" s="8"/>
      <c r="AS57" s="5"/>
      <c r="AT57" s="5"/>
      <c r="AU57" s="5"/>
      <c r="AV57" s="5"/>
      <c r="AW57" s="5"/>
      <c r="AX57" s="5"/>
      <c r="AY57" s="5"/>
      <c r="AZ57" s="8"/>
      <c r="BA57" s="5"/>
      <c r="BB57" s="5"/>
      <c r="BC57" s="5"/>
      <c r="BD57" s="5"/>
      <c r="BE57" s="5"/>
      <c r="BF57" s="5"/>
      <c r="BG57" s="5"/>
      <c r="BH57" s="8"/>
      <c r="BI57" s="5"/>
      <c r="BJ57" s="5"/>
      <c r="BK57" s="5"/>
      <c r="BL57" s="5"/>
      <c r="BM57" s="5"/>
      <c r="BN57" s="5"/>
      <c r="BO57" s="5"/>
      <c r="BP57" s="9">
        <v>0</v>
      </c>
      <c r="BQ57" s="1" t="s">
        <v>0</v>
      </c>
      <c r="BR57" s="1" t="s">
        <v>0</v>
      </c>
      <c r="BS57" s="1" t="s">
        <v>0</v>
      </c>
      <c r="BT57" s="1" t="s">
        <v>0</v>
      </c>
      <c r="BU57" s="1" t="s">
        <v>0</v>
      </c>
    </row>
    <row r="58" spans="1:102" ht="11.25">
      <c r="A58" s="30" t="s">
        <v>1</v>
      </c>
      <c r="B58" s="31" t="str">
        <f>HYPERLINK("http://www.dot.ca.gov/hq/transprog/stip2004/ff_sheets/04-2009l.xls","2009L")</f>
        <v>2009L</v>
      </c>
      <c r="C58" s="30" t="s">
        <v>0</v>
      </c>
      <c r="D58" s="30" t="s">
        <v>19</v>
      </c>
      <c r="E58" s="30" t="s">
        <v>3</v>
      </c>
      <c r="F58" s="32">
        <f ca="1">INDIRECT("T58")+INDIRECT("AB58")+INDIRECT("AJ58")+INDIRECT("AR58")+INDIRECT("AZ58")+INDIRECT("BH58")</f>
        <v>0</v>
      </c>
      <c r="G58" s="33">
        <f ca="1">INDIRECT("U58")+INDIRECT("AC58")+INDIRECT("AK58")+INDIRECT("AS58")+INDIRECT("BA58")+INDIRECT("BI58")</f>
        <v>0</v>
      </c>
      <c r="H58" s="33">
        <f ca="1">INDIRECT("V58")+INDIRECT("AD58")+INDIRECT("AL58")+INDIRECT("AT58")+INDIRECT("BB58")+INDIRECT("BJ58")</f>
        <v>0</v>
      </c>
      <c r="I58" s="33">
        <f ca="1">INDIRECT("W58")+INDIRECT("AE58")+INDIRECT("AM58")+INDIRECT("AU58")+INDIRECT("BC58")+INDIRECT("BK58")</f>
        <v>1400</v>
      </c>
      <c r="J58" s="33">
        <f ca="1">INDIRECT("X58")+INDIRECT("AF58")+INDIRECT("AN58")+INDIRECT("AV58")+INDIRECT("BD58")+INDIRECT("BL58")</f>
        <v>0</v>
      </c>
      <c r="K58" s="33">
        <f ca="1">INDIRECT("Y58")+INDIRECT("AG58")+INDIRECT("AO58")+INDIRECT("AW58")+INDIRECT("BE58")+INDIRECT("BM58")</f>
        <v>0</v>
      </c>
      <c r="L58" s="33">
        <f ca="1">INDIRECT("Z58")+INDIRECT("AH58")+INDIRECT("AP58")+INDIRECT("AX58")+INDIRECT("BF58")+INDIRECT("BN58")</f>
        <v>0</v>
      </c>
      <c r="M58" s="33">
        <f ca="1">INDIRECT("AA58")+INDIRECT("AI58")+INDIRECT("AQ58")+INDIRECT("AY58")+INDIRECT("BG58")+INDIRECT("BO58")</f>
        <v>0</v>
      </c>
      <c r="N58" s="32">
        <f ca="1">INDIRECT("T58")+INDIRECT("U58")+INDIRECT("V58")+INDIRECT("W58")+INDIRECT("X58")+INDIRECT("Y58")+INDIRECT("Z58")+INDIRECT("AA58")</f>
        <v>0</v>
      </c>
      <c r="O58" s="33">
        <f ca="1">INDIRECT("AB58")+INDIRECT("AC58")+INDIRECT("AD58")+INDIRECT("AE58")+INDIRECT("AF58")+INDIRECT("AG58")+INDIRECT("AH58")+INDIRECT("AI58")</f>
        <v>1400</v>
      </c>
      <c r="P58" s="33">
        <f ca="1">INDIRECT("AJ58")+INDIRECT("AK58")+INDIRECT("AL58")+INDIRECT("AM58")+INDIRECT("AN58")+INDIRECT("AO58")+INDIRECT("AP58")+INDIRECT("AQ58")</f>
        <v>0</v>
      </c>
      <c r="Q58" s="33">
        <f ca="1">INDIRECT("AR58")+INDIRECT("AS58")+INDIRECT("AT58")+INDIRECT("AU58")+INDIRECT("AV58")+INDIRECT("AW58")+INDIRECT("AX58")+INDIRECT("AY58")</f>
        <v>0</v>
      </c>
      <c r="R58" s="33">
        <f ca="1">INDIRECT("AZ58")+INDIRECT("BA58")+INDIRECT("BB58")+INDIRECT("BC58")+INDIRECT("BD58")+INDIRECT("BE58")+INDIRECT("BF58")+INDIRECT("BG58")</f>
        <v>0</v>
      </c>
      <c r="S58" s="33">
        <f ca="1">INDIRECT("BH58")+INDIRECT("BI58")+INDIRECT("BJ58")+INDIRECT("BK58")+INDIRECT("BL58")+INDIRECT("BM58")+INDIRECT("BN58")+INDIRECT("BO58")</f>
        <v>0</v>
      </c>
      <c r="T58" s="34"/>
      <c r="U58" s="35"/>
      <c r="V58" s="35"/>
      <c r="W58" s="35"/>
      <c r="X58" s="35"/>
      <c r="Y58" s="35"/>
      <c r="Z58" s="35"/>
      <c r="AA58" s="35"/>
      <c r="AB58" s="34"/>
      <c r="AC58" s="35"/>
      <c r="AD58" s="35"/>
      <c r="AE58" s="35">
        <v>1400</v>
      </c>
      <c r="AF58" s="35"/>
      <c r="AG58" s="35"/>
      <c r="AH58" s="35"/>
      <c r="AI58" s="35"/>
      <c r="AJ58" s="34"/>
      <c r="AK58" s="35"/>
      <c r="AL58" s="35"/>
      <c r="AM58" s="35"/>
      <c r="AN58" s="35"/>
      <c r="AO58" s="35"/>
      <c r="AP58" s="35"/>
      <c r="AQ58" s="35"/>
      <c r="AR58" s="34"/>
      <c r="AS58" s="35"/>
      <c r="AT58" s="35"/>
      <c r="AU58" s="35"/>
      <c r="AV58" s="35"/>
      <c r="AW58" s="35"/>
      <c r="AX58" s="35"/>
      <c r="AY58" s="35"/>
      <c r="AZ58" s="34"/>
      <c r="BA58" s="35"/>
      <c r="BB58" s="35"/>
      <c r="BC58" s="35"/>
      <c r="BD58" s="35"/>
      <c r="BE58" s="35"/>
      <c r="BF58" s="35"/>
      <c r="BG58" s="35"/>
      <c r="BH58" s="34"/>
      <c r="BI58" s="35"/>
      <c r="BJ58" s="35"/>
      <c r="BK58" s="35"/>
      <c r="BL58" s="35"/>
      <c r="BM58" s="35"/>
      <c r="BN58" s="35"/>
      <c r="BO58" s="36"/>
      <c r="BP58" s="9">
        <v>20600002167</v>
      </c>
      <c r="BQ58" s="1" t="s">
        <v>3</v>
      </c>
      <c r="BR58" s="1" t="s">
        <v>0</v>
      </c>
      <c r="BS58" s="1" t="s">
        <v>0</v>
      </c>
      <c r="BT58" s="1" t="s">
        <v>0</v>
      </c>
      <c r="BU58" s="1" t="s">
        <v>0</v>
      </c>
      <c r="BW58" s="1">
        <f ca="1">INDIRECT("T58")+2*INDIRECT("AB58")+3*INDIRECT("AJ58")+4*INDIRECT("AR58")+5*INDIRECT("AZ58")+6*INDIRECT("BH58")</f>
        <v>0</v>
      </c>
      <c r="BX58" s="1">
        <v>0</v>
      </c>
      <c r="BY58" s="1">
        <f ca="1">INDIRECT("U58")+2*INDIRECT("AC58")+3*INDIRECT("AK58")+4*INDIRECT("AS58")+5*INDIRECT("BA58")+6*INDIRECT("BI58")</f>
        <v>0</v>
      </c>
      <c r="BZ58" s="1">
        <v>0</v>
      </c>
      <c r="CA58" s="1">
        <f ca="1">INDIRECT("V58")+2*INDIRECT("AD58")+3*INDIRECT("AL58")+4*INDIRECT("AT58")+5*INDIRECT("BB58")+6*INDIRECT("BJ58")</f>
        <v>0</v>
      </c>
      <c r="CB58" s="1">
        <v>0</v>
      </c>
      <c r="CC58" s="1">
        <f ca="1">INDIRECT("W58")+2*INDIRECT("AE58")+3*INDIRECT("AM58")+4*INDIRECT("AU58")+5*INDIRECT("BC58")+6*INDIRECT("BK58")</f>
        <v>2800</v>
      </c>
      <c r="CD58" s="1">
        <v>2800</v>
      </c>
      <c r="CE58" s="1">
        <f ca="1">INDIRECT("X58")+2*INDIRECT("AF58")+3*INDIRECT("AN58")+4*INDIRECT("AV58")+5*INDIRECT("BD58")+6*INDIRECT("BL58")</f>
        <v>0</v>
      </c>
      <c r="CF58" s="1">
        <v>0</v>
      </c>
      <c r="CG58" s="1">
        <f ca="1">INDIRECT("Y58")+2*INDIRECT("AG58")+3*INDIRECT("AO58")+4*INDIRECT("AW58")+5*INDIRECT("BE58")+6*INDIRECT("BM58")</f>
        <v>0</v>
      </c>
      <c r="CH58" s="1">
        <v>0</v>
      </c>
      <c r="CI58" s="1">
        <f ca="1">INDIRECT("Z58")+2*INDIRECT("AH58")+3*INDIRECT("AP58")+4*INDIRECT("AX58")+5*INDIRECT("BF58")+6*INDIRECT("BN58")</f>
        <v>0</v>
      </c>
      <c r="CJ58" s="1">
        <v>0</v>
      </c>
      <c r="CK58" s="1">
        <f ca="1">INDIRECT("AA58")+2*INDIRECT("AI58")+3*INDIRECT("AQ58")+4*INDIRECT("AY58")+5*INDIRECT("BG58")+6*INDIRECT("BO58")</f>
        <v>0</v>
      </c>
      <c r="CL58" s="1">
        <v>0</v>
      </c>
      <c r="CM58" s="1">
        <f ca="1">INDIRECT("T58")+2*INDIRECT("U58")+3*INDIRECT("V58")+4*INDIRECT("W58")+5*INDIRECT("X58")+6*INDIRECT("Y58")+7*INDIRECT("Z58")+8*INDIRECT("AA58")</f>
        <v>0</v>
      </c>
      <c r="CN58" s="1">
        <v>0</v>
      </c>
      <c r="CO58" s="1">
        <f ca="1">INDIRECT("AB58")+2*INDIRECT("AC58")+3*INDIRECT("AD58")+4*INDIRECT("AE58")+5*INDIRECT("AF58")+6*INDIRECT("AG58")+7*INDIRECT("AH58")+8*INDIRECT("AI58")</f>
        <v>5600</v>
      </c>
      <c r="CP58" s="1">
        <v>5600</v>
      </c>
      <c r="CQ58" s="1">
        <f ca="1">INDIRECT("AJ58")+2*INDIRECT("AK58")+3*INDIRECT("AL58")+4*INDIRECT("AM58")+5*INDIRECT("AN58")+6*INDIRECT("AO58")+7*INDIRECT("AP58")+8*INDIRECT("AQ58")</f>
        <v>0</v>
      </c>
      <c r="CR58" s="1">
        <v>0</v>
      </c>
      <c r="CS58" s="1">
        <f ca="1">INDIRECT("AR58")+2*INDIRECT("AS58")+3*INDIRECT("AT58")+4*INDIRECT("AU58")+5*INDIRECT("AV58")+6*INDIRECT("AW58")+7*INDIRECT("AX58")+8*INDIRECT("AY58")</f>
        <v>0</v>
      </c>
      <c r="CT58" s="1">
        <v>0</v>
      </c>
      <c r="CU58" s="1">
        <f ca="1">INDIRECT("AZ58")+2*INDIRECT("BA58")+3*INDIRECT("BB58")+4*INDIRECT("BC58")+5*INDIRECT("BD58")+6*INDIRECT("BE58")+7*INDIRECT("BF58")+8*INDIRECT("BG58")</f>
        <v>0</v>
      </c>
      <c r="CV58" s="1">
        <v>0</v>
      </c>
      <c r="CW58" s="1">
        <f ca="1">INDIRECT("BH58")+2*INDIRECT("BI58")+3*INDIRECT("BJ58")+4*INDIRECT("BK58")+5*INDIRECT("BL58")+6*INDIRECT("BM58")+7*INDIRECT("BN58")+8*INDIRECT("BO58")</f>
        <v>0</v>
      </c>
      <c r="CX58" s="1">
        <v>0</v>
      </c>
    </row>
    <row r="59" spans="1:102" ht="11.25">
      <c r="A59" s="1" t="s">
        <v>0</v>
      </c>
      <c r="B59" s="1" t="s">
        <v>0</v>
      </c>
      <c r="C59" s="1" t="s">
        <v>9</v>
      </c>
      <c r="D59" s="1" t="s">
        <v>25</v>
      </c>
      <c r="E59" s="1" t="s">
        <v>26</v>
      </c>
      <c r="F59" s="7">
        <f ca="1">INDIRECT("T59")+INDIRECT("AB59")+INDIRECT("AJ59")+INDIRECT("AR59")+INDIRECT("AZ59")+INDIRECT("BH59")</f>
        <v>0</v>
      </c>
      <c r="G59" s="6">
        <f ca="1">INDIRECT("U59")+INDIRECT("AC59")+INDIRECT("AK59")+INDIRECT("AS59")+INDIRECT("BA59")+INDIRECT("BI59")</f>
        <v>0</v>
      </c>
      <c r="H59" s="6">
        <f ca="1">INDIRECT("V59")+INDIRECT("AD59")+INDIRECT("AL59")+INDIRECT("AT59")+INDIRECT("BB59")+INDIRECT("BJ59")</f>
        <v>0</v>
      </c>
      <c r="I59" s="6">
        <f ca="1">INDIRECT("W59")+INDIRECT("AE59")+INDIRECT("AM59")+INDIRECT("AU59")+INDIRECT("BC59")+INDIRECT("BK59")</f>
        <v>2500</v>
      </c>
      <c r="J59" s="6">
        <f ca="1">INDIRECT("X59")+INDIRECT("AF59")+INDIRECT("AN59")+INDIRECT("AV59")+INDIRECT("BD59")+INDIRECT("BL59")</f>
        <v>0</v>
      </c>
      <c r="K59" s="6">
        <f ca="1">INDIRECT("Y59")+INDIRECT("AG59")+INDIRECT("AO59")+INDIRECT("AW59")+INDIRECT("BE59")+INDIRECT("BM59")</f>
        <v>0</v>
      </c>
      <c r="L59" s="6">
        <f ca="1">INDIRECT("Z59")+INDIRECT("AH59")+INDIRECT("AP59")+INDIRECT("AX59")+INDIRECT("BF59")+INDIRECT("BN59")</f>
        <v>0</v>
      </c>
      <c r="M59" s="6">
        <f ca="1">INDIRECT("AA59")+INDIRECT("AI59")+INDIRECT("AQ59")+INDIRECT("AY59")+INDIRECT("BG59")+INDIRECT("BO59")</f>
        <v>0</v>
      </c>
      <c r="N59" s="7">
        <f ca="1">INDIRECT("T59")+INDIRECT("U59")+INDIRECT("V59")+INDIRECT("W59")+INDIRECT("X59")+INDIRECT("Y59")+INDIRECT("Z59")+INDIRECT("AA59")</f>
        <v>0</v>
      </c>
      <c r="O59" s="6">
        <f ca="1">INDIRECT("AB59")+INDIRECT("AC59")+INDIRECT("AD59")+INDIRECT("AE59")+INDIRECT("AF59")+INDIRECT("AG59")+INDIRECT("AH59")+INDIRECT("AI59")</f>
        <v>2500</v>
      </c>
      <c r="P59" s="6">
        <f ca="1">INDIRECT("AJ59")+INDIRECT("AK59")+INDIRECT("AL59")+INDIRECT("AM59")+INDIRECT("AN59")+INDIRECT("AO59")+INDIRECT("AP59")+INDIRECT("AQ59")</f>
        <v>0</v>
      </c>
      <c r="Q59" s="6">
        <f ca="1">INDIRECT("AR59")+INDIRECT("AS59")+INDIRECT("AT59")+INDIRECT("AU59")+INDIRECT("AV59")+INDIRECT("AW59")+INDIRECT("AX59")+INDIRECT("AY59")</f>
        <v>0</v>
      </c>
      <c r="R59" s="6">
        <f ca="1">INDIRECT("AZ59")+INDIRECT("BA59")+INDIRECT("BB59")+INDIRECT("BC59")+INDIRECT("BD59")+INDIRECT("BE59")+INDIRECT("BF59")+INDIRECT("BG59")</f>
        <v>0</v>
      </c>
      <c r="S59" s="6">
        <f ca="1">INDIRECT("BH59")+INDIRECT("BI59")+INDIRECT("BJ59")+INDIRECT("BK59")+INDIRECT("BL59")+INDIRECT("BM59")+INDIRECT("BN59")+INDIRECT("BO59")</f>
        <v>0</v>
      </c>
      <c r="T59" s="28"/>
      <c r="U59" s="29"/>
      <c r="V59" s="29"/>
      <c r="W59" s="29"/>
      <c r="X59" s="29"/>
      <c r="Y59" s="29"/>
      <c r="Z59" s="29"/>
      <c r="AA59" s="29"/>
      <c r="AB59" s="28"/>
      <c r="AC59" s="29"/>
      <c r="AD59" s="29"/>
      <c r="AE59" s="29">
        <v>2500</v>
      </c>
      <c r="AF59" s="29"/>
      <c r="AG59" s="29"/>
      <c r="AH59" s="29"/>
      <c r="AI59" s="29"/>
      <c r="AJ59" s="28"/>
      <c r="AK59" s="29"/>
      <c r="AL59" s="29"/>
      <c r="AM59" s="29"/>
      <c r="AN59" s="29"/>
      <c r="AO59" s="29"/>
      <c r="AP59" s="29"/>
      <c r="AQ59" s="29"/>
      <c r="AR59" s="28"/>
      <c r="AS59" s="29"/>
      <c r="AT59" s="29"/>
      <c r="AU59" s="29"/>
      <c r="AV59" s="29"/>
      <c r="AW59" s="29"/>
      <c r="AX59" s="29"/>
      <c r="AY59" s="29"/>
      <c r="AZ59" s="28"/>
      <c r="BA59" s="29"/>
      <c r="BB59" s="29"/>
      <c r="BC59" s="29"/>
      <c r="BD59" s="29"/>
      <c r="BE59" s="29"/>
      <c r="BF59" s="29"/>
      <c r="BG59" s="29"/>
      <c r="BH59" s="28"/>
      <c r="BI59" s="29"/>
      <c r="BJ59" s="29"/>
      <c r="BK59" s="29"/>
      <c r="BL59" s="29"/>
      <c r="BM59" s="29"/>
      <c r="BN59" s="29"/>
      <c r="BO59" s="29"/>
      <c r="BP59" s="9">
        <v>0</v>
      </c>
      <c r="BQ59" s="1" t="s">
        <v>0</v>
      </c>
      <c r="BR59" s="1" t="s">
        <v>0</v>
      </c>
      <c r="BS59" s="1" t="s">
        <v>0</v>
      </c>
      <c r="BT59" s="1" t="s">
        <v>0</v>
      </c>
      <c r="BU59" s="1" t="s">
        <v>0</v>
      </c>
      <c r="BW59" s="1">
        <f ca="1">INDIRECT("T59")+2*INDIRECT("AB59")+3*INDIRECT("AJ59")+4*INDIRECT("AR59")+5*INDIRECT("AZ59")+6*INDIRECT("BH59")</f>
        <v>0</v>
      </c>
      <c r="BX59" s="1">
        <v>0</v>
      </c>
      <c r="BY59" s="1">
        <f ca="1">INDIRECT("U59")+2*INDIRECT("AC59")+3*INDIRECT("AK59")+4*INDIRECT("AS59")+5*INDIRECT("BA59")+6*INDIRECT("BI59")</f>
        <v>0</v>
      </c>
      <c r="BZ59" s="1">
        <v>0</v>
      </c>
      <c r="CA59" s="1">
        <f ca="1">INDIRECT("V59")+2*INDIRECT("AD59")+3*INDIRECT("AL59")+4*INDIRECT("AT59")+5*INDIRECT("BB59")+6*INDIRECT("BJ59")</f>
        <v>0</v>
      </c>
      <c r="CB59" s="1">
        <v>0</v>
      </c>
      <c r="CC59" s="1">
        <f ca="1">INDIRECT("W59")+2*INDIRECT("AE59")+3*INDIRECT("AM59")+4*INDIRECT("AU59")+5*INDIRECT("BC59")+6*INDIRECT("BK59")</f>
        <v>5000</v>
      </c>
      <c r="CD59" s="1">
        <v>5000</v>
      </c>
      <c r="CE59" s="1">
        <f ca="1">INDIRECT("X59")+2*INDIRECT("AF59")+3*INDIRECT("AN59")+4*INDIRECT("AV59")+5*INDIRECT("BD59")+6*INDIRECT("BL59")</f>
        <v>0</v>
      </c>
      <c r="CF59" s="1">
        <v>0</v>
      </c>
      <c r="CG59" s="1">
        <f ca="1">INDIRECT("Y59")+2*INDIRECT("AG59")+3*INDIRECT("AO59")+4*INDIRECT("AW59")+5*INDIRECT("BE59")+6*INDIRECT("BM59")</f>
        <v>0</v>
      </c>
      <c r="CH59" s="1">
        <v>0</v>
      </c>
      <c r="CI59" s="1">
        <f ca="1">INDIRECT("Z59")+2*INDIRECT("AH59")+3*INDIRECT("AP59")+4*INDIRECT("AX59")+5*INDIRECT("BF59")+6*INDIRECT("BN59")</f>
        <v>0</v>
      </c>
      <c r="CJ59" s="1">
        <v>0</v>
      </c>
      <c r="CK59" s="1">
        <f ca="1">INDIRECT("AA59")+2*INDIRECT("AI59")+3*INDIRECT("AQ59")+4*INDIRECT("AY59")+5*INDIRECT("BG59")+6*INDIRECT("BO59")</f>
        <v>0</v>
      </c>
      <c r="CL59" s="1">
        <v>0</v>
      </c>
      <c r="CM59" s="1">
        <f ca="1">INDIRECT("T59")+2*INDIRECT("U59")+3*INDIRECT("V59")+4*INDIRECT("W59")+5*INDIRECT("X59")+6*INDIRECT("Y59")+7*INDIRECT("Z59")+8*INDIRECT("AA59")</f>
        <v>0</v>
      </c>
      <c r="CN59" s="1">
        <v>0</v>
      </c>
      <c r="CO59" s="1">
        <f ca="1">INDIRECT("AB59")+2*INDIRECT("AC59")+3*INDIRECT("AD59")+4*INDIRECT("AE59")+5*INDIRECT("AF59")+6*INDIRECT("AG59")+7*INDIRECT("AH59")+8*INDIRECT("AI59")</f>
        <v>10000</v>
      </c>
      <c r="CP59" s="1">
        <v>10000</v>
      </c>
      <c r="CQ59" s="1">
        <f ca="1">INDIRECT("AJ59")+2*INDIRECT("AK59")+3*INDIRECT("AL59")+4*INDIRECT("AM59")+5*INDIRECT("AN59")+6*INDIRECT("AO59")+7*INDIRECT("AP59")+8*INDIRECT("AQ59")</f>
        <v>0</v>
      </c>
      <c r="CR59" s="1">
        <v>0</v>
      </c>
      <c r="CS59" s="1">
        <f ca="1">INDIRECT("AR59")+2*INDIRECT("AS59")+3*INDIRECT("AT59")+4*INDIRECT("AU59")+5*INDIRECT("AV59")+6*INDIRECT("AW59")+7*INDIRECT("AX59")+8*INDIRECT("AY59")</f>
        <v>0</v>
      </c>
      <c r="CT59" s="1">
        <v>0</v>
      </c>
      <c r="CU59" s="1">
        <f ca="1">INDIRECT("AZ59")+2*INDIRECT("BA59")+3*INDIRECT("BB59")+4*INDIRECT("BC59")+5*INDIRECT("BD59")+6*INDIRECT("BE59")+7*INDIRECT("BF59")+8*INDIRECT("BG59")</f>
        <v>0</v>
      </c>
      <c r="CV59" s="1">
        <v>0</v>
      </c>
      <c r="CW59" s="1">
        <f ca="1">INDIRECT("BH59")+2*INDIRECT("BI59")+3*INDIRECT("BJ59")+4*INDIRECT("BK59")+5*INDIRECT("BL59")+6*INDIRECT("BM59")+7*INDIRECT("BN59")+8*INDIRECT("BO59")</f>
        <v>0</v>
      </c>
      <c r="CX59" s="1">
        <v>0</v>
      </c>
    </row>
    <row r="60" spans="1:102" ht="11.25">
      <c r="A60" s="25"/>
      <c r="B60" s="25"/>
      <c r="C60" s="27" t="s">
        <v>133</v>
      </c>
      <c r="D60" s="26" t="s">
        <v>0</v>
      </c>
      <c r="E60" s="1" t="s">
        <v>27</v>
      </c>
      <c r="F60" s="7">
        <f ca="1">INDIRECT("T60")+INDIRECT("AB60")+INDIRECT("AJ60")+INDIRECT("AR60")+INDIRECT("AZ60")+INDIRECT("BH60")</f>
        <v>150</v>
      </c>
      <c r="G60" s="6">
        <f ca="1">INDIRECT("U60")+INDIRECT("AC60")+INDIRECT("AK60")+INDIRECT("AS60")+INDIRECT("BA60")+INDIRECT("BI60")</f>
        <v>1170</v>
      </c>
      <c r="H60" s="6">
        <f ca="1">INDIRECT("V60")+INDIRECT("AD60")+INDIRECT("AL60")+INDIRECT("AT60")+INDIRECT("BB60")+INDIRECT("BJ60")</f>
        <v>5180</v>
      </c>
      <c r="I60" s="6">
        <f ca="1">INDIRECT("W60")+INDIRECT("AE60")+INDIRECT("AM60")+INDIRECT("AU60")+INDIRECT("BC60")+INDIRECT("BK60")</f>
        <v>0</v>
      </c>
      <c r="J60" s="6">
        <f ca="1">INDIRECT("X60")+INDIRECT("AF60")+INDIRECT("AN60")+INDIRECT("AV60")+INDIRECT("BD60")+INDIRECT("BL60")</f>
        <v>0</v>
      </c>
      <c r="K60" s="6">
        <f ca="1">INDIRECT("Y60")+INDIRECT("AG60")+INDIRECT("AO60")+INDIRECT("AW60")+INDIRECT("BE60")+INDIRECT("BM60")</f>
        <v>0</v>
      </c>
      <c r="L60" s="6">
        <f ca="1">INDIRECT("Z60")+INDIRECT("AH60")+INDIRECT("AP60")+INDIRECT("AX60")+INDIRECT("BF60")+INDIRECT("BN60")</f>
        <v>0</v>
      </c>
      <c r="M60" s="6">
        <f ca="1">INDIRECT("AA60")+INDIRECT("AI60")+INDIRECT("AQ60")+INDIRECT("AY60")+INDIRECT("BG60")+INDIRECT("BO60")</f>
        <v>0</v>
      </c>
      <c r="N60" s="7">
        <f ca="1">INDIRECT("T60")+INDIRECT("U60")+INDIRECT("V60")+INDIRECT("W60")+INDIRECT("X60")+INDIRECT("Y60")+INDIRECT("Z60")+INDIRECT("AA60")</f>
        <v>1170</v>
      </c>
      <c r="O60" s="6">
        <f ca="1">INDIRECT("AB60")+INDIRECT("AC60")+INDIRECT("AD60")+INDIRECT("AE60")+INDIRECT("AF60")+INDIRECT("AG60")+INDIRECT("AH60")+INDIRECT("AI60")</f>
        <v>5180</v>
      </c>
      <c r="P60" s="6">
        <f ca="1">INDIRECT("AJ60")+INDIRECT("AK60")+INDIRECT("AL60")+INDIRECT("AM60")+INDIRECT("AN60")+INDIRECT("AO60")+INDIRECT("AP60")+INDIRECT("AQ60")</f>
        <v>150</v>
      </c>
      <c r="Q60" s="6">
        <f ca="1">INDIRECT("AR60")+INDIRECT("AS60")+INDIRECT("AT60")+INDIRECT("AU60")+INDIRECT("AV60")+INDIRECT("AW60")+INDIRECT("AX60")+INDIRECT("AY60")</f>
        <v>0</v>
      </c>
      <c r="R60" s="6">
        <f ca="1">INDIRECT("AZ60")+INDIRECT("BA60")+INDIRECT("BB60")+INDIRECT("BC60")+INDIRECT("BD60")+INDIRECT("BE60")+INDIRECT("BF60")+INDIRECT("BG60")</f>
        <v>0</v>
      </c>
      <c r="S60" s="6">
        <f ca="1">INDIRECT("BH60")+INDIRECT("BI60")+INDIRECT("BJ60")+INDIRECT("BK60")+INDIRECT("BL60")+INDIRECT("BM60")+INDIRECT("BN60")+INDIRECT("BO60")</f>
        <v>0</v>
      </c>
      <c r="T60" s="28"/>
      <c r="U60" s="29">
        <v>1170</v>
      </c>
      <c r="V60" s="29"/>
      <c r="W60" s="29"/>
      <c r="X60" s="29"/>
      <c r="Y60" s="29"/>
      <c r="Z60" s="29"/>
      <c r="AA60" s="29"/>
      <c r="AB60" s="28"/>
      <c r="AC60" s="29"/>
      <c r="AD60" s="29">
        <v>5180</v>
      </c>
      <c r="AE60" s="29"/>
      <c r="AF60" s="29"/>
      <c r="AG60" s="29"/>
      <c r="AH60" s="29"/>
      <c r="AI60" s="29"/>
      <c r="AJ60" s="28">
        <v>150</v>
      </c>
      <c r="AK60" s="29"/>
      <c r="AL60" s="29"/>
      <c r="AM60" s="29"/>
      <c r="AN60" s="29"/>
      <c r="AO60" s="29"/>
      <c r="AP60" s="29"/>
      <c r="AQ60" s="29"/>
      <c r="AR60" s="28"/>
      <c r="AS60" s="29"/>
      <c r="AT60" s="29"/>
      <c r="AU60" s="29"/>
      <c r="AV60" s="29"/>
      <c r="AW60" s="29"/>
      <c r="AX60" s="29"/>
      <c r="AY60" s="29"/>
      <c r="AZ60" s="28"/>
      <c r="BA60" s="29"/>
      <c r="BB60" s="29"/>
      <c r="BC60" s="29"/>
      <c r="BD60" s="29"/>
      <c r="BE60" s="29"/>
      <c r="BF60" s="29"/>
      <c r="BG60" s="29"/>
      <c r="BH60" s="28"/>
      <c r="BI60" s="29"/>
      <c r="BJ60" s="29"/>
      <c r="BK60" s="29"/>
      <c r="BL60" s="29"/>
      <c r="BM60" s="29"/>
      <c r="BN60" s="29"/>
      <c r="BO60" s="29"/>
      <c r="BP60" s="9">
        <v>0</v>
      </c>
      <c r="BQ60" s="1" t="s">
        <v>0</v>
      </c>
      <c r="BR60" s="1" t="s">
        <v>0</v>
      </c>
      <c r="BS60" s="1" t="s">
        <v>0</v>
      </c>
      <c r="BT60" s="1" t="s">
        <v>0</v>
      </c>
      <c r="BU60" s="1" t="s">
        <v>0</v>
      </c>
      <c r="BW60" s="1">
        <f ca="1">INDIRECT("T60")+2*INDIRECT("AB60")+3*INDIRECT("AJ60")+4*INDIRECT("AR60")+5*INDIRECT("AZ60")+6*INDIRECT("BH60")</f>
        <v>450</v>
      </c>
      <c r="BX60" s="1">
        <v>450</v>
      </c>
      <c r="BY60" s="1">
        <f ca="1">INDIRECT("U60")+2*INDIRECT("AC60")+3*INDIRECT("AK60")+4*INDIRECT("AS60")+5*INDIRECT("BA60")+6*INDIRECT("BI60")</f>
        <v>1170</v>
      </c>
      <c r="BZ60" s="1">
        <v>1170</v>
      </c>
      <c r="CA60" s="1">
        <f ca="1">INDIRECT("V60")+2*INDIRECT("AD60")+3*INDIRECT("AL60")+4*INDIRECT("AT60")+5*INDIRECT("BB60")+6*INDIRECT("BJ60")</f>
        <v>10360</v>
      </c>
      <c r="CB60" s="1">
        <v>10360</v>
      </c>
      <c r="CC60" s="1">
        <f ca="1">INDIRECT("W60")+2*INDIRECT("AE60")+3*INDIRECT("AM60")+4*INDIRECT("AU60")+5*INDIRECT("BC60")+6*INDIRECT("BK60")</f>
        <v>0</v>
      </c>
      <c r="CD60" s="1">
        <v>0</v>
      </c>
      <c r="CE60" s="1">
        <f ca="1">INDIRECT("X60")+2*INDIRECT("AF60")+3*INDIRECT("AN60")+4*INDIRECT("AV60")+5*INDIRECT("BD60")+6*INDIRECT("BL60")</f>
        <v>0</v>
      </c>
      <c r="CF60" s="1">
        <v>0</v>
      </c>
      <c r="CG60" s="1">
        <f ca="1">INDIRECT("Y60")+2*INDIRECT("AG60")+3*INDIRECT("AO60")+4*INDIRECT("AW60")+5*INDIRECT("BE60")+6*INDIRECT("BM60")</f>
        <v>0</v>
      </c>
      <c r="CH60" s="1">
        <v>0</v>
      </c>
      <c r="CI60" s="1">
        <f ca="1">INDIRECT("Z60")+2*INDIRECT("AH60")+3*INDIRECT("AP60")+4*INDIRECT("AX60")+5*INDIRECT("BF60")+6*INDIRECT("BN60")</f>
        <v>0</v>
      </c>
      <c r="CJ60" s="1">
        <v>0</v>
      </c>
      <c r="CK60" s="1">
        <f ca="1">INDIRECT("AA60")+2*INDIRECT("AI60")+3*INDIRECT("AQ60")+4*INDIRECT("AY60")+5*INDIRECT("BG60")+6*INDIRECT("BO60")</f>
        <v>0</v>
      </c>
      <c r="CL60" s="1">
        <v>0</v>
      </c>
      <c r="CM60" s="1">
        <f ca="1">INDIRECT("T60")+2*INDIRECT("U60")+3*INDIRECT("V60")+4*INDIRECT("W60")+5*INDIRECT("X60")+6*INDIRECT("Y60")+7*INDIRECT("Z60")+8*INDIRECT("AA60")</f>
        <v>2340</v>
      </c>
      <c r="CN60" s="1">
        <v>2340</v>
      </c>
      <c r="CO60" s="1">
        <f ca="1">INDIRECT("AB60")+2*INDIRECT("AC60")+3*INDIRECT("AD60")+4*INDIRECT("AE60")+5*INDIRECT("AF60")+6*INDIRECT("AG60")+7*INDIRECT("AH60")+8*INDIRECT("AI60")</f>
        <v>15540</v>
      </c>
      <c r="CP60" s="1">
        <v>15540</v>
      </c>
      <c r="CQ60" s="1">
        <f ca="1">INDIRECT("AJ60")+2*INDIRECT("AK60")+3*INDIRECT("AL60")+4*INDIRECT("AM60")+5*INDIRECT("AN60")+6*INDIRECT("AO60")+7*INDIRECT("AP60")+8*INDIRECT("AQ60")</f>
        <v>150</v>
      </c>
      <c r="CR60" s="1">
        <v>150</v>
      </c>
      <c r="CS60" s="1">
        <f ca="1">INDIRECT("AR60")+2*INDIRECT("AS60")+3*INDIRECT("AT60")+4*INDIRECT("AU60")+5*INDIRECT("AV60")+6*INDIRECT("AW60")+7*INDIRECT("AX60")+8*INDIRECT("AY60")</f>
        <v>0</v>
      </c>
      <c r="CT60" s="1">
        <v>0</v>
      </c>
      <c r="CU60" s="1">
        <f ca="1">INDIRECT("AZ60")+2*INDIRECT("BA60")+3*INDIRECT("BB60")+4*INDIRECT("BC60")+5*INDIRECT("BD60")+6*INDIRECT("BE60")+7*INDIRECT("BF60")+8*INDIRECT("BG60")</f>
        <v>0</v>
      </c>
      <c r="CV60" s="1">
        <v>0</v>
      </c>
      <c r="CW60" s="1">
        <f ca="1">INDIRECT("BH60")+2*INDIRECT("BI60")+3*INDIRECT("BJ60")+4*INDIRECT("BK60")+5*INDIRECT("BL60")+6*INDIRECT("BM60")+7*INDIRECT("BN60")+8*INDIRECT("BO60")</f>
        <v>0</v>
      </c>
      <c r="CX60" s="1">
        <v>0</v>
      </c>
    </row>
    <row r="61" spans="1:102" ht="11.25">
      <c r="A61" s="1" t="s">
        <v>0</v>
      </c>
      <c r="B61" s="1" t="s">
        <v>0</v>
      </c>
      <c r="C61" s="1" t="s">
        <v>0</v>
      </c>
      <c r="D61" s="1" t="s">
        <v>0</v>
      </c>
      <c r="E61" s="1" t="s">
        <v>28</v>
      </c>
      <c r="F61" s="7">
        <f ca="1">INDIRECT("T61")+INDIRECT("AB61")+INDIRECT("AJ61")+INDIRECT("AR61")+INDIRECT("AZ61")+INDIRECT("BH61")</f>
        <v>837</v>
      </c>
      <c r="G61" s="6">
        <f ca="1">INDIRECT("U61")+INDIRECT("AC61")+INDIRECT("AK61")+INDIRECT("AS61")+INDIRECT("BA61")+INDIRECT("BI61")</f>
        <v>0</v>
      </c>
      <c r="H61" s="6">
        <f ca="1">INDIRECT("V61")+INDIRECT("AD61")+INDIRECT("AL61")+INDIRECT("AT61")+INDIRECT("BB61")+INDIRECT("BJ61")</f>
        <v>2263</v>
      </c>
      <c r="I61" s="6">
        <f ca="1">INDIRECT("W61")+INDIRECT("AE61")+INDIRECT("AM61")+INDIRECT("AU61")+INDIRECT("BC61")+INDIRECT("BK61")</f>
        <v>0</v>
      </c>
      <c r="J61" s="6">
        <f ca="1">INDIRECT("X61")+INDIRECT("AF61")+INDIRECT("AN61")+INDIRECT("AV61")+INDIRECT("BD61")+INDIRECT("BL61")</f>
        <v>0</v>
      </c>
      <c r="K61" s="6">
        <f ca="1">INDIRECT("Y61")+INDIRECT("AG61")+INDIRECT("AO61")+INDIRECT("AW61")+INDIRECT("BE61")+INDIRECT("BM61")</f>
        <v>0</v>
      </c>
      <c r="L61" s="6">
        <f ca="1">INDIRECT("Z61")+INDIRECT("AH61")+INDIRECT("AP61")+INDIRECT("AX61")+INDIRECT("BF61")+INDIRECT("BN61")</f>
        <v>0</v>
      </c>
      <c r="M61" s="6">
        <f ca="1">INDIRECT("AA61")+INDIRECT("AI61")+INDIRECT("AQ61")+INDIRECT("AY61")+INDIRECT("BG61")+INDIRECT("BO61")</f>
        <v>0</v>
      </c>
      <c r="N61" s="7">
        <f ca="1">INDIRECT("T61")+INDIRECT("U61")+INDIRECT("V61")+INDIRECT("W61")+INDIRECT("X61")+INDIRECT("Y61")+INDIRECT("Z61")+INDIRECT("AA61")</f>
        <v>0</v>
      </c>
      <c r="O61" s="6">
        <f ca="1">INDIRECT("AB61")+INDIRECT("AC61")+INDIRECT("AD61")+INDIRECT("AE61")+INDIRECT("AF61")+INDIRECT("AG61")+INDIRECT("AH61")+INDIRECT("AI61")</f>
        <v>2263</v>
      </c>
      <c r="P61" s="6">
        <f ca="1">INDIRECT("AJ61")+INDIRECT("AK61")+INDIRECT("AL61")+INDIRECT("AM61")+INDIRECT("AN61")+INDIRECT("AO61")+INDIRECT("AP61")+INDIRECT("AQ61")</f>
        <v>337</v>
      </c>
      <c r="Q61" s="6">
        <f ca="1">INDIRECT("AR61")+INDIRECT("AS61")+INDIRECT("AT61")+INDIRECT("AU61")+INDIRECT("AV61")+INDIRECT("AW61")+INDIRECT("AX61")+INDIRECT("AY61")</f>
        <v>500</v>
      </c>
      <c r="R61" s="6">
        <f ca="1">INDIRECT("AZ61")+INDIRECT("BA61")+INDIRECT("BB61")+INDIRECT("BC61")+INDIRECT("BD61")+INDIRECT("BE61")+INDIRECT("BF61")+INDIRECT("BG61")</f>
        <v>0</v>
      </c>
      <c r="S61" s="6">
        <f ca="1">INDIRECT("BH61")+INDIRECT("BI61")+INDIRECT("BJ61")+INDIRECT("BK61")+INDIRECT("BL61")+INDIRECT("BM61")+INDIRECT("BN61")+INDIRECT("BO61")</f>
        <v>0</v>
      </c>
      <c r="T61" s="28"/>
      <c r="U61" s="29"/>
      <c r="V61" s="29"/>
      <c r="W61" s="29"/>
      <c r="X61" s="29"/>
      <c r="Y61" s="29"/>
      <c r="Z61" s="29"/>
      <c r="AA61" s="29"/>
      <c r="AB61" s="28"/>
      <c r="AC61" s="29"/>
      <c r="AD61" s="29">
        <v>2263</v>
      </c>
      <c r="AE61" s="29"/>
      <c r="AF61" s="29"/>
      <c r="AG61" s="29"/>
      <c r="AH61" s="29"/>
      <c r="AI61" s="29"/>
      <c r="AJ61" s="28">
        <v>337</v>
      </c>
      <c r="AK61" s="29"/>
      <c r="AL61" s="29"/>
      <c r="AM61" s="29"/>
      <c r="AN61" s="29"/>
      <c r="AO61" s="29"/>
      <c r="AP61" s="29"/>
      <c r="AQ61" s="29"/>
      <c r="AR61" s="28">
        <v>500</v>
      </c>
      <c r="AS61" s="29"/>
      <c r="AT61" s="29"/>
      <c r="AU61" s="29"/>
      <c r="AV61" s="29"/>
      <c r="AW61" s="29"/>
      <c r="AX61" s="29"/>
      <c r="AY61" s="29"/>
      <c r="AZ61" s="28"/>
      <c r="BA61" s="29"/>
      <c r="BB61" s="29"/>
      <c r="BC61" s="29"/>
      <c r="BD61" s="29"/>
      <c r="BE61" s="29"/>
      <c r="BF61" s="29"/>
      <c r="BG61" s="29"/>
      <c r="BH61" s="28"/>
      <c r="BI61" s="29"/>
      <c r="BJ61" s="29"/>
      <c r="BK61" s="29"/>
      <c r="BL61" s="29"/>
      <c r="BM61" s="29"/>
      <c r="BN61" s="29"/>
      <c r="BO61" s="29"/>
      <c r="BP61" s="9">
        <v>0</v>
      </c>
      <c r="BQ61" s="1" t="s">
        <v>0</v>
      </c>
      <c r="BR61" s="1" t="s">
        <v>0</v>
      </c>
      <c r="BS61" s="1" t="s">
        <v>0</v>
      </c>
      <c r="BT61" s="1" t="s">
        <v>0</v>
      </c>
      <c r="BU61" s="1" t="s">
        <v>0</v>
      </c>
      <c r="BW61" s="1">
        <f ca="1">INDIRECT("T61")+2*INDIRECT("AB61")+3*INDIRECT("AJ61")+4*INDIRECT("AR61")+5*INDIRECT("AZ61")+6*INDIRECT("BH61")</f>
        <v>3011</v>
      </c>
      <c r="BX61" s="1">
        <v>3011</v>
      </c>
      <c r="BY61" s="1">
        <f ca="1">INDIRECT("U61")+2*INDIRECT("AC61")+3*INDIRECT("AK61")+4*INDIRECT("AS61")+5*INDIRECT("BA61")+6*INDIRECT("BI61")</f>
        <v>0</v>
      </c>
      <c r="BZ61" s="1">
        <v>0</v>
      </c>
      <c r="CA61" s="1">
        <f ca="1">INDIRECT("V61")+2*INDIRECT("AD61")+3*INDIRECT("AL61")+4*INDIRECT("AT61")+5*INDIRECT("BB61")+6*INDIRECT("BJ61")</f>
        <v>4526</v>
      </c>
      <c r="CB61" s="1">
        <v>4526</v>
      </c>
      <c r="CC61" s="1">
        <f ca="1">INDIRECT("W61")+2*INDIRECT("AE61")+3*INDIRECT("AM61")+4*INDIRECT("AU61")+5*INDIRECT("BC61")+6*INDIRECT("BK61")</f>
        <v>0</v>
      </c>
      <c r="CD61" s="1">
        <v>0</v>
      </c>
      <c r="CE61" s="1">
        <f ca="1">INDIRECT("X61")+2*INDIRECT("AF61")+3*INDIRECT("AN61")+4*INDIRECT("AV61")+5*INDIRECT("BD61")+6*INDIRECT("BL61")</f>
        <v>0</v>
      </c>
      <c r="CF61" s="1">
        <v>0</v>
      </c>
      <c r="CG61" s="1">
        <f ca="1">INDIRECT("Y61")+2*INDIRECT("AG61")+3*INDIRECT("AO61")+4*INDIRECT("AW61")+5*INDIRECT("BE61")+6*INDIRECT("BM61")</f>
        <v>0</v>
      </c>
      <c r="CH61" s="1">
        <v>0</v>
      </c>
      <c r="CI61" s="1">
        <f ca="1">INDIRECT("Z61")+2*INDIRECT("AH61")+3*INDIRECT("AP61")+4*INDIRECT("AX61")+5*INDIRECT("BF61")+6*INDIRECT("BN61")</f>
        <v>0</v>
      </c>
      <c r="CJ61" s="1">
        <v>0</v>
      </c>
      <c r="CK61" s="1">
        <f ca="1">INDIRECT("AA61")+2*INDIRECT("AI61")+3*INDIRECT("AQ61")+4*INDIRECT("AY61")+5*INDIRECT("BG61")+6*INDIRECT("BO61")</f>
        <v>0</v>
      </c>
      <c r="CL61" s="1">
        <v>0</v>
      </c>
      <c r="CM61" s="1">
        <f ca="1">INDIRECT("T61")+2*INDIRECT("U61")+3*INDIRECT("V61")+4*INDIRECT("W61")+5*INDIRECT("X61")+6*INDIRECT("Y61")+7*INDIRECT("Z61")+8*INDIRECT("AA61")</f>
        <v>0</v>
      </c>
      <c r="CN61" s="1">
        <v>0</v>
      </c>
      <c r="CO61" s="1">
        <f ca="1">INDIRECT("AB61")+2*INDIRECT("AC61")+3*INDIRECT("AD61")+4*INDIRECT("AE61")+5*INDIRECT("AF61")+6*INDIRECT("AG61")+7*INDIRECT("AH61")+8*INDIRECT("AI61")</f>
        <v>6789</v>
      </c>
      <c r="CP61" s="1">
        <v>6789</v>
      </c>
      <c r="CQ61" s="1">
        <f ca="1">INDIRECT("AJ61")+2*INDIRECT("AK61")+3*INDIRECT("AL61")+4*INDIRECT("AM61")+5*INDIRECT("AN61")+6*INDIRECT("AO61")+7*INDIRECT("AP61")+8*INDIRECT("AQ61")</f>
        <v>337</v>
      </c>
      <c r="CR61" s="1">
        <v>337</v>
      </c>
      <c r="CS61" s="1">
        <f ca="1">INDIRECT("AR61")+2*INDIRECT("AS61")+3*INDIRECT("AT61")+4*INDIRECT("AU61")+5*INDIRECT("AV61")+6*INDIRECT("AW61")+7*INDIRECT("AX61")+8*INDIRECT("AY61")</f>
        <v>500</v>
      </c>
      <c r="CT61" s="1">
        <v>500</v>
      </c>
      <c r="CU61" s="1">
        <f ca="1">INDIRECT("AZ61")+2*INDIRECT("BA61")+3*INDIRECT("BB61")+4*INDIRECT("BC61")+5*INDIRECT("BD61")+6*INDIRECT("BE61")+7*INDIRECT("BF61")+8*INDIRECT("BG61")</f>
        <v>0</v>
      </c>
      <c r="CV61" s="1">
        <v>0</v>
      </c>
      <c r="CW61" s="1">
        <f ca="1">INDIRECT("BH61")+2*INDIRECT("BI61")+3*INDIRECT("BJ61")+4*INDIRECT("BK61")+5*INDIRECT("BL61")+6*INDIRECT("BM61")+7*INDIRECT("BN61")+8*INDIRECT("BO61")</f>
        <v>0</v>
      </c>
      <c r="CX61" s="1">
        <v>0</v>
      </c>
    </row>
    <row r="62" spans="1:73" ht="11.25">
      <c r="A62" s="1" t="s">
        <v>0</v>
      </c>
      <c r="B62" s="1" t="s">
        <v>0</v>
      </c>
      <c r="C62" s="1" t="s">
        <v>0</v>
      </c>
      <c r="D62" s="1" t="s">
        <v>0</v>
      </c>
      <c r="E62" s="1" t="s">
        <v>7</v>
      </c>
      <c r="F62" s="7">
        <f>SUM(F58:F61)</f>
        <v>987</v>
      </c>
      <c r="G62" s="6">
        <f>SUM(G58:G61)</f>
        <v>1170</v>
      </c>
      <c r="H62" s="6">
        <f>SUM(H58:H61)</f>
        <v>7443</v>
      </c>
      <c r="I62" s="6">
        <f>SUM(I58:I61)</f>
        <v>3900</v>
      </c>
      <c r="J62" s="6">
        <f>SUM(J58:J61)</f>
        <v>0</v>
      </c>
      <c r="K62" s="6">
        <f>SUM(K58:K61)</f>
        <v>0</v>
      </c>
      <c r="L62" s="6">
        <f>SUM(L58:L61)</f>
        <v>0</v>
      </c>
      <c r="M62" s="6">
        <f>SUM(M58:M61)</f>
        <v>0</v>
      </c>
      <c r="N62" s="7">
        <f>SUM(N58:N61)</f>
        <v>1170</v>
      </c>
      <c r="O62" s="6">
        <f>SUM(O58:O61)</f>
        <v>11343</v>
      </c>
      <c r="P62" s="6">
        <f>SUM(P58:P61)</f>
        <v>487</v>
      </c>
      <c r="Q62" s="6">
        <f>SUM(Q58:Q61)</f>
        <v>500</v>
      </c>
      <c r="R62" s="6">
        <f>SUM(R58:R61)</f>
        <v>0</v>
      </c>
      <c r="S62" s="6">
        <f>SUM(S58:S61)</f>
        <v>0</v>
      </c>
      <c r="T62" s="8"/>
      <c r="U62" s="5"/>
      <c r="V62" s="5"/>
      <c r="W62" s="5"/>
      <c r="X62" s="5"/>
      <c r="Y62" s="5"/>
      <c r="Z62" s="5"/>
      <c r="AA62" s="5"/>
      <c r="AB62" s="8"/>
      <c r="AC62" s="5"/>
      <c r="AD62" s="5"/>
      <c r="AE62" s="5"/>
      <c r="AF62" s="5"/>
      <c r="AG62" s="5"/>
      <c r="AH62" s="5"/>
      <c r="AI62" s="5"/>
      <c r="AJ62" s="8"/>
      <c r="AK62" s="5"/>
      <c r="AL62" s="5"/>
      <c r="AM62" s="5"/>
      <c r="AN62" s="5"/>
      <c r="AO62" s="5"/>
      <c r="AP62" s="5"/>
      <c r="AQ62" s="5"/>
      <c r="AR62" s="8"/>
      <c r="AS62" s="5"/>
      <c r="AT62" s="5"/>
      <c r="AU62" s="5"/>
      <c r="AV62" s="5"/>
      <c r="AW62" s="5"/>
      <c r="AX62" s="5"/>
      <c r="AY62" s="5"/>
      <c r="AZ62" s="8"/>
      <c r="BA62" s="5"/>
      <c r="BB62" s="5"/>
      <c r="BC62" s="5"/>
      <c r="BD62" s="5"/>
      <c r="BE62" s="5"/>
      <c r="BF62" s="5"/>
      <c r="BG62" s="5"/>
      <c r="BH62" s="8"/>
      <c r="BI62" s="5"/>
      <c r="BJ62" s="5"/>
      <c r="BK62" s="5"/>
      <c r="BL62" s="5"/>
      <c r="BM62" s="5"/>
      <c r="BN62" s="5"/>
      <c r="BO62" s="5"/>
      <c r="BP62" s="9">
        <v>0</v>
      </c>
      <c r="BQ62" s="1" t="s">
        <v>0</v>
      </c>
      <c r="BR62" s="1" t="s">
        <v>0</v>
      </c>
      <c r="BS62" s="1" t="s">
        <v>0</v>
      </c>
      <c r="BT62" s="1" t="s">
        <v>0</v>
      </c>
      <c r="BU62" s="1" t="s">
        <v>0</v>
      </c>
    </row>
    <row r="63" spans="3:73" ht="11.25">
      <c r="C63" s="1" t="s">
        <v>0</v>
      </c>
      <c r="D63" s="1" t="s">
        <v>0</v>
      </c>
      <c r="E63" s="1" t="s">
        <v>0</v>
      </c>
      <c r="F63" s="7"/>
      <c r="G63" s="6"/>
      <c r="H63" s="6"/>
      <c r="I63" s="6"/>
      <c r="J63" s="6"/>
      <c r="K63" s="6"/>
      <c r="L63" s="6"/>
      <c r="M63" s="6"/>
      <c r="N63" s="7"/>
      <c r="O63" s="6"/>
      <c r="P63" s="6"/>
      <c r="Q63" s="6"/>
      <c r="R63" s="6"/>
      <c r="S63" s="6"/>
      <c r="T63" s="8"/>
      <c r="U63" s="5"/>
      <c r="V63" s="5"/>
      <c r="W63" s="5"/>
      <c r="X63" s="5"/>
      <c r="Y63" s="5"/>
      <c r="Z63" s="5"/>
      <c r="AA63" s="5"/>
      <c r="AB63" s="8"/>
      <c r="AC63" s="5"/>
      <c r="AD63" s="5"/>
      <c r="AE63" s="5"/>
      <c r="AF63" s="5"/>
      <c r="AG63" s="5"/>
      <c r="AH63" s="5"/>
      <c r="AI63" s="5"/>
      <c r="AJ63" s="8"/>
      <c r="AK63" s="5"/>
      <c r="AL63" s="5"/>
      <c r="AM63" s="5"/>
      <c r="AN63" s="5"/>
      <c r="AO63" s="5"/>
      <c r="AP63" s="5"/>
      <c r="AQ63" s="5"/>
      <c r="AR63" s="8"/>
      <c r="AS63" s="5"/>
      <c r="AT63" s="5"/>
      <c r="AU63" s="5"/>
      <c r="AV63" s="5"/>
      <c r="AW63" s="5"/>
      <c r="AX63" s="5"/>
      <c r="AY63" s="5"/>
      <c r="AZ63" s="8"/>
      <c r="BA63" s="5"/>
      <c r="BB63" s="5"/>
      <c r="BC63" s="5"/>
      <c r="BD63" s="5"/>
      <c r="BE63" s="5"/>
      <c r="BF63" s="5"/>
      <c r="BG63" s="5"/>
      <c r="BH63" s="8"/>
      <c r="BI63" s="5"/>
      <c r="BJ63" s="5"/>
      <c r="BK63" s="5"/>
      <c r="BL63" s="5"/>
      <c r="BM63" s="5"/>
      <c r="BN63" s="5"/>
      <c r="BO63" s="5"/>
      <c r="BP63" s="9"/>
      <c r="BT63" s="1" t="s">
        <v>0</v>
      </c>
      <c r="BU63" s="1" t="s">
        <v>0</v>
      </c>
    </row>
    <row r="64" spans="1:102" ht="11.25">
      <c r="A64" s="30" t="s">
        <v>1</v>
      </c>
      <c r="B64" s="31" t="str">
        <f>HYPERLINK("http://www.dot.ca.gov/hq/transprog/stip2004/ff_sheets/04-2009n.xls","2009N")</f>
        <v>2009N</v>
      </c>
      <c r="C64" s="30" t="s">
        <v>0</v>
      </c>
      <c r="D64" s="30" t="s">
        <v>29</v>
      </c>
      <c r="E64" s="30" t="s">
        <v>3</v>
      </c>
      <c r="F64" s="32">
        <f ca="1">INDIRECT("T64")+INDIRECT("AB64")+INDIRECT("AJ64")+INDIRECT("AR64")+INDIRECT("AZ64")+INDIRECT("BH64")</f>
        <v>0</v>
      </c>
      <c r="G64" s="33">
        <f ca="1">INDIRECT("U64")+INDIRECT("AC64")+INDIRECT("AK64")+INDIRECT("AS64")+INDIRECT("BA64")+INDIRECT("BI64")</f>
        <v>0</v>
      </c>
      <c r="H64" s="33">
        <f ca="1">INDIRECT("V64")+INDIRECT("AD64")+INDIRECT("AL64")+INDIRECT("AT64")+INDIRECT("BB64")+INDIRECT("BJ64")</f>
        <v>0</v>
      </c>
      <c r="I64" s="33">
        <f ca="1">INDIRECT("W64")+INDIRECT("AE64")+INDIRECT("AM64")+INDIRECT("AU64")+INDIRECT("BC64")+INDIRECT("BK64")</f>
        <v>0</v>
      </c>
      <c r="J64" s="33">
        <f ca="1">INDIRECT("X64")+INDIRECT("AF64")+INDIRECT("AN64")+INDIRECT("AV64")+INDIRECT("BD64")+INDIRECT("BL64")</f>
        <v>0</v>
      </c>
      <c r="K64" s="33">
        <f ca="1">INDIRECT("Y64")+INDIRECT("AG64")+INDIRECT("AO64")+INDIRECT("AW64")+INDIRECT("BE64")+INDIRECT("BM64")</f>
        <v>4000</v>
      </c>
      <c r="L64" s="33">
        <f ca="1">INDIRECT("Z64")+INDIRECT("AH64")+INDIRECT("AP64")+INDIRECT("AX64")+INDIRECT("BF64")+INDIRECT("BN64")</f>
        <v>0</v>
      </c>
      <c r="M64" s="33">
        <f ca="1">INDIRECT("AA64")+INDIRECT("AI64")+INDIRECT("AQ64")+INDIRECT("AY64")+INDIRECT("BG64")+INDIRECT("BO64")</f>
        <v>0</v>
      </c>
      <c r="N64" s="32">
        <f ca="1">INDIRECT("T64")+INDIRECT("U64")+INDIRECT("V64")+INDIRECT("W64")+INDIRECT("X64")+INDIRECT("Y64")+INDIRECT("Z64")+INDIRECT("AA64")</f>
        <v>0</v>
      </c>
      <c r="O64" s="33">
        <f ca="1">INDIRECT("AB64")+INDIRECT("AC64")+INDIRECT("AD64")+INDIRECT("AE64")+INDIRECT("AF64")+INDIRECT("AG64")+INDIRECT("AH64")+INDIRECT("AI64")</f>
        <v>4000</v>
      </c>
      <c r="P64" s="33">
        <f ca="1">INDIRECT("AJ64")+INDIRECT("AK64")+INDIRECT("AL64")+INDIRECT("AM64")+INDIRECT("AN64")+INDIRECT("AO64")+INDIRECT("AP64")+INDIRECT("AQ64")</f>
        <v>0</v>
      </c>
      <c r="Q64" s="33">
        <f ca="1">INDIRECT("AR64")+INDIRECT("AS64")+INDIRECT("AT64")+INDIRECT("AU64")+INDIRECT("AV64")+INDIRECT("AW64")+INDIRECT("AX64")+INDIRECT("AY64")</f>
        <v>0</v>
      </c>
      <c r="R64" s="33">
        <f ca="1">INDIRECT("AZ64")+INDIRECT("BA64")+INDIRECT("BB64")+INDIRECT("BC64")+INDIRECT("BD64")+INDIRECT("BE64")+INDIRECT("BF64")+INDIRECT("BG64")</f>
        <v>0</v>
      </c>
      <c r="S64" s="33">
        <f ca="1">INDIRECT("BH64")+INDIRECT("BI64")+INDIRECT("BJ64")+INDIRECT("BK64")+INDIRECT("BL64")+INDIRECT("BM64")+INDIRECT("BN64")+INDIRECT("BO64")</f>
        <v>0</v>
      </c>
      <c r="T64" s="34"/>
      <c r="U64" s="35"/>
      <c r="V64" s="35"/>
      <c r="W64" s="35"/>
      <c r="X64" s="35"/>
      <c r="Y64" s="35"/>
      <c r="Z64" s="35"/>
      <c r="AA64" s="35"/>
      <c r="AB64" s="34"/>
      <c r="AC64" s="35"/>
      <c r="AD64" s="35"/>
      <c r="AE64" s="35"/>
      <c r="AF64" s="35"/>
      <c r="AG64" s="35">
        <v>4000</v>
      </c>
      <c r="AH64" s="35"/>
      <c r="AI64" s="35"/>
      <c r="AJ64" s="34"/>
      <c r="AK64" s="35"/>
      <c r="AL64" s="35"/>
      <c r="AM64" s="35"/>
      <c r="AN64" s="35"/>
      <c r="AO64" s="35"/>
      <c r="AP64" s="35"/>
      <c r="AQ64" s="35"/>
      <c r="AR64" s="34"/>
      <c r="AS64" s="35"/>
      <c r="AT64" s="35"/>
      <c r="AU64" s="35"/>
      <c r="AV64" s="35"/>
      <c r="AW64" s="35"/>
      <c r="AX64" s="35"/>
      <c r="AY64" s="35"/>
      <c r="AZ64" s="34"/>
      <c r="BA64" s="35"/>
      <c r="BB64" s="35"/>
      <c r="BC64" s="35"/>
      <c r="BD64" s="35"/>
      <c r="BE64" s="35"/>
      <c r="BF64" s="35"/>
      <c r="BG64" s="35"/>
      <c r="BH64" s="34"/>
      <c r="BI64" s="35"/>
      <c r="BJ64" s="35"/>
      <c r="BK64" s="35"/>
      <c r="BL64" s="35"/>
      <c r="BM64" s="35"/>
      <c r="BN64" s="35"/>
      <c r="BO64" s="36"/>
      <c r="BP64" s="9">
        <v>20600000655</v>
      </c>
      <c r="BQ64" s="1" t="s">
        <v>3</v>
      </c>
      <c r="BR64" s="1" t="s">
        <v>0</v>
      </c>
      <c r="BS64" s="1" t="s">
        <v>0</v>
      </c>
      <c r="BT64" s="1" t="s">
        <v>0</v>
      </c>
      <c r="BU64" s="1" t="s">
        <v>0</v>
      </c>
      <c r="BW64" s="1">
        <f ca="1">INDIRECT("T64")+2*INDIRECT("AB64")+3*INDIRECT("AJ64")+4*INDIRECT("AR64")+5*INDIRECT("AZ64")+6*INDIRECT("BH64")</f>
        <v>0</v>
      </c>
      <c r="BX64" s="1">
        <v>0</v>
      </c>
      <c r="BY64" s="1">
        <f ca="1">INDIRECT("U64")+2*INDIRECT("AC64")+3*INDIRECT("AK64")+4*INDIRECT("AS64")+5*INDIRECT("BA64")+6*INDIRECT("BI64")</f>
        <v>0</v>
      </c>
      <c r="BZ64" s="1">
        <v>0</v>
      </c>
      <c r="CA64" s="1">
        <f ca="1">INDIRECT("V64")+2*INDIRECT("AD64")+3*INDIRECT("AL64")+4*INDIRECT("AT64")+5*INDIRECT("BB64")+6*INDIRECT("BJ64")</f>
        <v>0</v>
      </c>
      <c r="CB64" s="1">
        <v>0</v>
      </c>
      <c r="CC64" s="1">
        <f ca="1">INDIRECT("W64")+2*INDIRECT("AE64")+3*INDIRECT("AM64")+4*INDIRECT("AU64")+5*INDIRECT("BC64")+6*INDIRECT("BK64")</f>
        <v>0</v>
      </c>
      <c r="CD64" s="1">
        <v>0</v>
      </c>
      <c r="CE64" s="1">
        <f ca="1">INDIRECT("X64")+2*INDIRECT("AF64")+3*INDIRECT("AN64")+4*INDIRECT("AV64")+5*INDIRECT("BD64")+6*INDIRECT("BL64")</f>
        <v>0</v>
      </c>
      <c r="CF64" s="1">
        <v>0</v>
      </c>
      <c r="CG64" s="1">
        <f ca="1">INDIRECT("Y64")+2*INDIRECT("AG64")+3*INDIRECT("AO64")+4*INDIRECT("AW64")+5*INDIRECT("BE64")+6*INDIRECT("BM64")</f>
        <v>8000</v>
      </c>
      <c r="CH64" s="1">
        <v>8000</v>
      </c>
      <c r="CI64" s="1">
        <f ca="1">INDIRECT("Z64")+2*INDIRECT("AH64")+3*INDIRECT("AP64")+4*INDIRECT("AX64")+5*INDIRECT("BF64")+6*INDIRECT("BN64")</f>
        <v>0</v>
      </c>
      <c r="CJ64" s="1">
        <v>0</v>
      </c>
      <c r="CK64" s="1">
        <f ca="1">INDIRECT("AA64")+2*INDIRECT("AI64")+3*INDIRECT("AQ64")+4*INDIRECT("AY64")+5*INDIRECT("BG64")+6*INDIRECT("BO64")</f>
        <v>0</v>
      </c>
      <c r="CL64" s="1">
        <v>0</v>
      </c>
      <c r="CM64" s="1">
        <f ca="1">INDIRECT("T64")+2*INDIRECT("U64")+3*INDIRECT("V64")+4*INDIRECT("W64")+5*INDIRECT("X64")+6*INDIRECT("Y64")+7*INDIRECT("Z64")+8*INDIRECT("AA64")</f>
        <v>0</v>
      </c>
      <c r="CN64" s="1">
        <v>0</v>
      </c>
      <c r="CO64" s="1">
        <f ca="1">INDIRECT("AB64")+2*INDIRECT("AC64")+3*INDIRECT("AD64")+4*INDIRECT("AE64")+5*INDIRECT("AF64")+6*INDIRECT("AG64")+7*INDIRECT("AH64")+8*INDIRECT("AI64")</f>
        <v>24000</v>
      </c>
      <c r="CP64" s="1">
        <v>24000</v>
      </c>
      <c r="CQ64" s="1">
        <f ca="1">INDIRECT("AJ64")+2*INDIRECT("AK64")+3*INDIRECT("AL64")+4*INDIRECT("AM64")+5*INDIRECT("AN64")+6*INDIRECT("AO64")+7*INDIRECT("AP64")+8*INDIRECT("AQ64")</f>
        <v>0</v>
      </c>
      <c r="CR64" s="1">
        <v>0</v>
      </c>
      <c r="CS64" s="1">
        <f ca="1">INDIRECT("AR64")+2*INDIRECT("AS64")+3*INDIRECT("AT64")+4*INDIRECT("AU64")+5*INDIRECT("AV64")+6*INDIRECT("AW64")+7*INDIRECT("AX64")+8*INDIRECT("AY64")</f>
        <v>0</v>
      </c>
      <c r="CT64" s="1">
        <v>0</v>
      </c>
      <c r="CU64" s="1">
        <f ca="1">INDIRECT("AZ64")+2*INDIRECT("BA64")+3*INDIRECT("BB64")+4*INDIRECT("BC64")+5*INDIRECT("BD64")+6*INDIRECT("BE64")+7*INDIRECT("BF64")+8*INDIRECT("BG64")</f>
        <v>0</v>
      </c>
      <c r="CV64" s="1">
        <v>0</v>
      </c>
      <c r="CW64" s="1">
        <f ca="1">INDIRECT("BH64")+2*INDIRECT("BI64")+3*INDIRECT("BJ64")+4*INDIRECT("BK64")+5*INDIRECT("BL64")+6*INDIRECT("BM64")+7*INDIRECT("BN64")+8*INDIRECT("BO64")</f>
        <v>0</v>
      </c>
      <c r="CX64" s="1">
        <v>0</v>
      </c>
    </row>
    <row r="65" spans="1:102" ht="11.25">
      <c r="A65" s="1" t="s">
        <v>0</v>
      </c>
      <c r="B65" s="1" t="s">
        <v>0</v>
      </c>
      <c r="C65" s="1" t="s">
        <v>9</v>
      </c>
      <c r="D65" s="1" t="s">
        <v>30</v>
      </c>
      <c r="E65" s="1" t="s">
        <v>31</v>
      </c>
      <c r="F65" s="7">
        <f ca="1">INDIRECT("T65")+INDIRECT("AB65")+INDIRECT("AJ65")+INDIRECT("AR65")+INDIRECT("AZ65")+INDIRECT("BH65")</f>
        <v>0</v>
      </c>
      <c r="G65" s="6">
        <f ca="1">INDIRECT("U65")+INDIRECT("AC65")+INDIRECT("AK65")+INDIRECT("AS65")+INDIRECT("BA65")+INDIRECT("BI65")</f>
        <v>9600</v>
      </c>
      <c r="H65" s="6">
        <f ca="1">INDIRECT("V65")+INDIRECT("AD65")+INDIRECT("AL65")+INDIRECT("AT65")+INDIRECT("BB65")+INDIRECT("BJ65")</f>
        <v>0</v>
      </c>
      <c r="I65" s="6">
        <f ca="1">INDIRECT("W65")+INDIRECT("AE65")+INDIRECT("AM65")+INDIRECT("AU65")+INDIRECT("BC65")+INDIRECT("BK65")</f>
        <v>0</v>
      </c>
      <c r="J65" s="6">
        <f ca="1">INDIRECT("X65")+INDIRECT("AF65")+INDIRECT("AN65")+INDIRECT("AV65")+INDIRECT("BD65")+INDIRECT("BL65")</f>
        <v>0</v>
      </c>
      <c r="K65" s="6">
        <f ca="1">INDIRECT("Y65")+INDIRECT("AG65")+INDIRECT("AO65")+INDIRECT("AW65")+INDIRECT("BE65")+INDIRECT("BM65")</f>
        <v>0</v>
      </c>
      <c r="L65" s="6">
        <f ca="1">INDIRECT("Z65")+INDIRECT("AH65")+INDIRECT("AP65")+INDIRECT("AX65")+INDIRECT("BF65")+INDIRECT("BN65")</f>
        <v>0</v>
      </c>
      <c r="M65" s="6">
        <f ca="1">INDIRECT("AA65")+INDIRECT("AI65")+INDIRECT("AQ65")+INDIRECT("AY65")+INDIRECT("BG65")+INDIRECT("BO65")</f>
        <v>0</v>
      </c>
      <c r="N65" s="7">
        <f ca="1">INDIRECT("T65")+INDIRECT("U65")+INDIRECT("V65")+INDIRECT("W65")+INDIRECT("X65")+INDIRECT("Y65")+INDIRECT("Z65")+INDIRECT("AA65")</f>
        <v>0</v>
      </c>
      <c r="O65" s="6">
        <f ca="1">INDIRECT("AB65")+INDIRECT("AC65")+INDIRECT("AD65")+INDIRECT("AE65")+INDIRECT("AF65")+INDIRECT("AG65")+INDIRECT("AH65")+INDIRECT("AI65")</f>
        <v>9600</v>
      </c>
      <c r="P65" s="6">
        <f ca="1">INDIRECT("AJ65")+INDIRECT("AK65")+INDIRECT("AL65")+INDIRECT("AM65")+INDIRECT("AN65")+INDIRECT("AO65")+INDIRECT("AP65")+INDIRECT("AQ65")</f>
        <v>0</v>
      </c>
      <c r="Q65" s="6">
        <f ca="1">INDIRECT("AR65")+INDIRECT("AS65")+INDIRECT("AT65")+INDIRECT("AU65")+INDIRECT("AV65")+INDIRECT("AW65")+INDIRECT("AX65")+INDIRECT("AY65")</f>
        <v>0</v>
      </c>
      <c r="R65" s="6">
        <f ca="1">INDIRECT("AZ65")+INDIRECT("BA65")+INDIRECT("BB65")+INDIRECT("BC65")+INDIRECT("BD65")+INDIRECT("BE65")+INDIRECT("BF65")+INDIRECT("BG65")</f>
        <v>0</v>
      </c>
      <c r="S65" s="6">
        <f ca="1">INDIRECT("BH65")+INDIRECT("BI65")+INDIRECT("BJ65")+INDIRECT("BK65")+INDIRECT("BL65")+INDIRECT("BM65")+INDIRECT("BN65")+INDIRECT("BO65")</f>
        <v>0</v>
      </c>
      <c r="T65" s="28"/>
      <c r="U65" s="29"/>
      <c r="V65" s="29"/>
      <c r="W65" s="29"/>
      <c r="X65" s="29"/>
      <c r="Y65" s="29"/>
      <c r="Z65" s="29"/>
      <c r="AA65" s="29"/>
      <c r="AB65" s="28"/>
      <c r="AC65" s="29">
        <v>9600</v>
      </c>
      <c r="AD65" s="29"/>
      <c r="AE65" s="29"/>
      <c r="AF65" s="29"/>
      <c r="AG65" s="29"/>
      <c r="AH65" s="29"/>
      <c r="AI65" s="29"/>
      <c r="AJ65" s="28"/>
      <c r="AK65" s="29"/>
      <c r="AL65" s="29"/>
      <c r="AM65" s="29"/>
      <c r="AN65" s="29"/>
      <c r="AO65" s="29"/>
      <c r="AP65" s="29"/>
      <c r="AQ65" s="29"/>
      <c r="AR65" s="28"/>
      <c r="AS65" s="29"/>
      <c r="AT65" s="29"/>
      <c r="AU65" s="29"/>
      <c r="AV65" s="29"/>
      <c r="AW65" s="29"/>
      <c r="AX65" s="29"/>
      <c r="AY65" s="29"/>
      <c r="AZ65" s="28"/>
      <c r="BA65" s="29"/>
      <c r="BB65" s="29"/>
      <c r="BC65" s="29"/>
      <c r="BD65" s="29"/>
      <c r="BE65" s="29"/>
      <c r="BF65" s="29"/>
      <c r="BG65" s="29"/>
      <c r="BH65" s="28"/>
      <c r="BI65" s="29"/>
      <c r="BJ65" s="29"/>
      <c r="BK65" s="29"/>
      <c r="BL65" s="29"/>
      <c r="BM65" s="29"/>
      <c r="BN65" s="29"/>
      <c r="BO65" s="29"/>
      <c r="BP65" s="9">
        <v>0</v>
      </c>
      <c r="BQ65" s="1" t="s">
        <v>0</v>
      </c>
      <c r="BR65" s="1" t="s">
        <v>0</v>
      </c>
      <c r="BS65" s="1" t="s">
        <v>0</v>
      </c>
      <c r="BT65" s="1" t="s">
        <v>0</v>
      </c>
      <c r="BU65" s="1" t="s">
        <v>0</v>
      </c>
      <c r="BW65" s="1">
        <f ca="1">INDIRECT("T65")+2*INDIRECT("AB65")+3*INDIRECT("AJ65")+4*INDIRECT("AR65")+5*INDIRECT("AZ65")+6*INDIRECT("BH65")</f>
        <v>0</v>
      </c>
      <c r="BX65" s="1">
        <v>0</v>
      </c>
      <c r="BY65" s="1">
        <f ca="1">INDIRECT("U65")+2*INDIRECT("AC65")+3*INDIRECT("AK65")+4*INDIRECT("AS65")+5*INDIRECT("BA65")+6*INDIRECT("BI65")</f>
        <v>19200</v>
      </c>
      <c r="BZ65" s="1">
        <v>19200</v>
      </c>
      <c r="CA65" s="1">
        <f ca="1">INDIRECT("V65")+2*INDIRECT("AD65")+3*INDIRECT("AL65")+4*INDIRECT("AT65")+5*INDIRECT("BB65")+6*INDIRECT("BJ65")</f>
        <v>0</v>
      </c>
      <c r="CB65" s="1">
        <v>0</v>
      </c>
      <c r="CC65" s="1">
        <f ca="1">INDIRECT("W65")+2*INDIRECT("AE65")+3*INDIRECT("AM65")+4*INDIRECT("AU65")+5*INDIRECT("BC65")+6*INDIRECT("BK65")</f>
        <v>0</v>
      </c>
      <c r="CD65" s="1">
        <v>0</v>
      </c>
      <c r="CE65" s="1">
        <f ca="1">INDIRECT("X65")+2*INDIRECT("AF65")+3*INDIRECT("AN65")+4*INDIRECT("AV65")+5*INDIRECT("BD65")+6*INDIRECT("BL65")</f>
        <v>0</v>
      </c>
      <c r="CF65" s="1">
        <v>0</v>
      </c>
      <c r="CG65" s="1">
        <f ca="1">INDIRECT("Y65")+2*INDIRECT("AG65")+3*INDIRECT("AO65")+4*INDIRECT("AW65")+5*INDIRECT("BE65")+6*INDIRECT("BM65")</f>
        <v>0</v>
      </c>
      <c r="CH65" s="1">
        <v>0</v>
      </c>
      <c r="CI65" s="1">
        <f ca="1">INDIRECT("Z65")+2*INDIRECT("AH65")+3*INDIRECT("AP65")+4*INDIRECT("AX65")+5*INDIRECT("BF65")+6*INDIRECT("BN65")</f>
        <v>0</v>
      </c>
      <c r="CJ65" s="1">
        <v>0</v>
      </c>
      <c r="CK65" s="1">
        <f ca="1">INDIRECT("AA65")+2*INDIRECT("AI65")+3*INDIRECT("AQ65")+4*INDIRECT("AY65")+5*INDIRECT("BG65")+6*INDIRECT("BO65")</f>
        <v>0</v>
      </c>
      <c r="CL65" s="1">
        <v>0</v>
      </c>
      <c r="CM65" s="1">
        <f ca="1">INDIRECT("T65")+2*INDIRECT("U65")+3*INDIRECT("V65")+4*INDIRECT("W65")+5*INDIRECT("X65")+6*INDIRECT("Y65")+7*INDIRECT("Z65")+8*INDIRECT("AA65")</f>
        <v>0</v>
      </c>
      <c r="CN65" s="1">
        <v>0</v>
      </c>
      <c r="CO65" s="1">
        <f ca="1">INDIRECT("AB65")+2*INDIRECT("AC65")+3*INDIRECT("AD65")+4*INDIRECT("AE65")+5*INDIRECT("AF65")+6*INDIRECT("AG65")+7*INDIRECT("AH65")+8*INDIRECT("AI65")</f>
        <v>19200</v>
      </c>
      <c r="CP65" s="1">
        <v>19200</v>
      </c>
      <c r="CQ65" s="1">
        <f ca="1">INDIRECT("AJ65")+2*INDIRECT("AK65")+3*INDIRECT("AL65")+4*INDIRECT("AM65")+5*INDIRECT("AN65")+6*INDIRECT("AO65")+7*INDIRECT("AP65")+8*INDIRECT("AQ65")</f>
        <v>0</v>
      </c>
      <c r="CR65" s="1">
        <v>0</v>
      </c>
      <c r="CS65" s="1">
        <f ca="1">INDIRECT("AR65")+2*INDIRECT("AS65")+3*INDIRECT("AT65")+4*INDIRECT("AU65")+5*INDIRECT("AV65")+6*INDIRECT("AW65")+7*INDIRECT("AX65")+8*INDIRECT("AY65")</f>
        <v>0</v>
      </c>
      <c r="CT65" s="1">
        <v>0</v>
      </c>
      <c r="CU65" s="1">
        <f ca="1">INDIRECT("AZ65")+2*INDIRECT("BA65")+3*INDIRECT("BB65")+4*INDIRECT("BC65")+5*INDIRECT("BD65")+6*INDIRECT("BE65")+7*INDIRECT("BF65")+8*INDIRECT("BG65")</f>
        <v>0</v>
      </c>
      <c r="CV65" s="1">
        <v>0</v>
      </c>
      <c r="CW65" s="1">
        <f ca="1">INDIRECT("BH65")+2*INDIRECT("BI65")+3*INDIRECT("BJ65")+4*INDIRECT("BK65")+5*INDIRECT("BL65")+6*INDIRECT("BM65")+7*INDIRECT("BN65")+8*INDIRECT("BO65")</f>
        <v>0</v>
      </c>
      <c r="CX65" s="1">
        <v>0</v>
      </c>
    </row>
    <row r="66" spans="1:102" ht="11.25">
      <c r="A66" s="25"/>
      <c r="B66" s="25"/>
      <c r="C66" s="27" t="s">
        <v>133</v>
      </c>
      <c r="D66" s="26" t="s">
        <v>0</v>
      </c>
      <c r="E66" s="1" t="s">
        <v>28</v>
      </c>
      <c r="F66" s="7">
        <f ca="1">INDIRECT("T66")+INDIRECT("AB66")+INDIRECT("AJ66")+INDIRECT("AR66")+INDIRECT("AZ66")+INDIRECT("BH66")</f>
        <v>2560</v>
      </c>
      <c r="G66" s="6">
        <f ca="1">INDIRECT("U66")+INDIRECT("AC66")+INDIRECT("AK66")+INDIRECT("AS66")+INDIRECT("BA66")+INDIRECT("BI66")</f>
        <v>350</v>
      </c>
      <c r="H66" s="6">
        <f ca="1">INDIRECT("V66")+INDIRECT("AD66")+INDIRECT("AL66")+INDIRECT("AT66")+INDIRECT("BB66")+INDIRECT("BJ66")</f>
        <v>0</v>
      </c>
      <c r="I66" s="6">
        <f ca="1">INDIRECT("W66")+INDIRECT("AE66")+INDIRECT("AM66")+INDIRECT("AU66")+INDIRECT("BC66")+INDIRECT("BK66")</f>
        <v>0</v>
      </c>
      <c r="J66" s="6">
        <f ca="1">INDIRECT("X66")+INDIRECT("AF66")+INDIRECT("AN66")+INDIRECT("AV66")+INDIRECT("BD66")+INDIRECT("BL66")</f>
        <v>0</v>
      </c>
      <c r="K66" s="6">
        <f ca="1">INDIRECT("Y66")+INDIRECT("AG66")+INDIRECT("AO66")+INDIRECT("AW66")+INDIRECT("BE66")+INDIRECT("BM66")</f>
        <v>0</v>
      </c>
      <c r="L66" s="6">
        <f ca="1">INDIRECT("Z66")+INDIRECT("AH66")+INDIRECT("AP66")+INDIRECT("AX66")+INDIRECT("BF66")+INDIRECT("BN66")</f>
        <v>0</v>
      </c>
      <c r="M66" s="6">
        <f ca="1">INDIRECT("AA66")+INDIRECT("AI66")+INDIRECT("AQ66")+INDIRECT("AY66")+INDIRECT("BG66")+INDIRECT("BO66")</f>
        <v>0</v>
      </c>
      <c r="N66" s="7">
        <f ca="1">INDIRECT("T66")+INDIRECT("U66")+INDIRECT("V66")+INDIRECT("W66")+INDIRECT("X66")+INDIRECT("Y66")+INDIRECT("Z66")+INDIRECT("AA66")</f>
        <v>1800</v>
      </c>
      <c r="O66" s="6">
        <f ca="1">INDIRECT("AB66")+INDIRECT("AC66")+INDIRECT("AD66")+INDIRECT("AE66")+INDIRECT("AF66")+INDIRECT("AG66")+INDIRECT("AH66")+INDIRECT("AI66")</f>
        <v>350</v>
      </c>
      <c r="P66" s="6">
        <f ca="1">INDIRECT("AJ66")+INDIRECT("AK66")+INDIRECT("AL66")+INDIRECT("AM66")+INDIRECT("AN66")+INDIRECT("AO66")+INDIRECT("AP66")+INDIRECT("AQ66")</f>
        <v>60</v>
      </c>
      <c r="Q66" s="6">
        <f ca="1">INDIRECT("AR66")+INDIRECT("AS66")+INDIRECT("AT66")+INDIRECT("AU66")+INDIRECT("AV66")+INDIRECT("AW66")+INDIRECT("AX66")+INDIRECT("AY66")</f>
        <v>700</v>
      </c>
      <c r="R66" s="6">
        <f ca="1">INDIRECT("AZ66")+INDIRECT("BA66")+INDIRECT("BB66")+INDIRECT("BC66")+INDIRECT("BD66")+INDIRECT("BE66")+INDIRECT("BF66")+INDIRECT("BG66")</f>
        <v>0</v>
      </c>
      <c r="S66" s="6">
        <f ca="1">INDIRECT("BH66")+INDIRECT("BI66")+INDIRECT("BJ66")+INDIRECT("BK66")+INDIRECT("BL66")+INDIRECT("BM66")+INDIRECT("BN66")+INDIRECT("BO66")</f>
        <v>0</v>
      </c>
      <c r="T66" s="28">
        <v>1800</v>
      </c>
      <c r="U66" s="29"/>
      <c r="V66" s="29"/>
      <c r="W66" s="29"/>
      <c r="X66" s="29"/>
      <c r="Y66" s="29"/>
      <c r="Z66" s="29"/>
      <c r="AA66" s="29"/>
      <c r="AB66" s="28"/>
      <c r="AC66" s="29">
        <v>350</v>
      </c>
      <c r="AD66" s="29"/>
      <c r="AE66" s="29"/>
      <c r="AF66" s="29"/>
      <c r="AG66" s="29"/>
      <c r="AH66" s="29"/>
      <c r="AI66" s="29"/>
      <c r="AJ66" s="28">
        <v>60</v>
      </c>
      <c r="AK66" s="29"/>
      <c r="AL66" s="29"/>
      <c r="AM66" s="29"/>
      <c r="AN66" s="29"/>
      <c r="AO66" s="29"/>
      <c r="AP66" s="29"/>
      <c r="AQ66" s="29"/>
      <c r="AR66" s="28">
        <v>700</v>
      </c>
      <c r="AS66" s="29"/>
      <c r="AT66" s="29"/>
      <c r="AU66" s="29"/>
      <c r="AV66" s="29"/>
      <c r="AW66" s="29"/>
      <c r="AX66" s="29"/>
      <c r="AY66" s="29"/>
      <c r="AZ66" s="28"/>
      <c r="BA66" s="29"/>
      <c r="BB66" s="29"/>
      <c r="BC66" s="29"/>
      <c r="BD66" s="29"/>
      <c r="BE66" s="29"/>
      <c r="BF66" s="29"/>
      <c r="BG66" s="29"/>
      <c r="BH66" s="28"/>
      <c r="BI66" s="29"/>
      <c r="BJ66" s="29"/>
      <c r="BK66" s="29"/>
      <c r="BL66" s="29"/>
      <c r="BM66" s="29"/>
      <c r="BN66" s="29"/>
      <c r="BO66" s="29"/>
      <c r="BP66" s="9">
        <v>0</v>
      </c>
      <c r="BQ66" s="1" t="s">
        <v>0</v>
      </c>
      <c r="BR66" s="1" t="s">
        <v>0</v>
      </c>
      <c r="BS66" s="1" t="s">
        <v>0</v>
      </c>
      <c r="BT66" s="1" t="s">
        <v>0</v>
      </c>
      <c r="BU66" s="1" t="s">
        <v>0</v>
      </c>
      <c r="BW66" s="1">
        <f ca="1">INDIRECT("T66")+2*INDIRECT("AB66")+3*INDIRECT("AJ66")+4*INDIRECT("AR66")+5*INDIRECT("AZ66")+6*INDIRECT("BH66")</f>
        <v>4780</v>
      </c>
      <c r="BX66" s="1">
        <v>4780</v>
      </c>
      <c r="BY66" s="1">
        <f ca="1">INDIRECT("U66")+2*INDIRECT("AC66")+3*INDIRECT("AK66")+4*INDIRECT("AS66")+5*INDIRECT("BA66")+6*INDIRECT("BI66")</f>
        <v>700</v>
      </c>
      <c r="BZ66" s="1">
        <v>700</v>
      </c>
      <c r="CA66" s="1">
        <f ca="1">INDIRECT("V66")+2*INDIRECT("AD66")+3*INDIRECT("AL66")+4*INDIRECT("AT66")+5*INDIRECT("BB66")+6*INDIRECT("BJ66")</f>
        <v>0</v>
      </c>
      <c r="CB66" s="1">
        <v>0</v>
      </c>
      <c r="CC66" s="1">
        <f ca="1">INDIRECT("W66")+2*INDIRECT("AE66")+3*INDIRECT("AM66")+4*INDIRECT("AU66")+5*INDIRECT("BC66")+6*INDIRECT("BK66")</f>
        <v>0</v>
      </c>
      <c r="CD66" s="1">
        <v>0</v>
      </c>
      <c r="CE66" s="1">
        <f ca="1">INDIRECT("X66")+2*INDIRECT("AF66")+3*INDIRECT("AN66")+4*INDIRECT("AV66")+5*INDIRECT("BD66")+6*INDIRECT("BL66")</f>
        <v>0</v>
      </c>
      <c r="CF66" s="1">
        <v>0</v>
      </c>
      <c r="CG66" s="1">
        <f ca="1">INDIRECT("Y66")+2*INDIRECT("AG66")+3*INDIRECT("AO66")+4*INDIRECT("AW66")+5*INDIRECT("BE66")+6*INDIRECT("BM66")</f>
        <v>0</v>
      </c>
      <c r="CH66" s="1">
        <v>0</v>
      </c>
      <c r="CI66" s="1">
        <f ca="1">INDIRECT("Z66")+2*INDIRECT("AH66")+3*INDIRECT("AP66")+4*INDIRECT("AX66")+5*INDIRECT("BF66")+6*INDIRECT("BN66")</f>
        <v>0</v>
      </c>
      <c r="CJ66" s="1">
        <v>0</v>
      </c>
      <c r="CK66" s="1">
        <f ca="1">INDIRECT("AA66")+2*INDIRECT("AI66")+3*INDIRECT("AQ66")+4*INDIRECT("AY66")+5*INDIRECT("BG66")+6*INDIRECT("BO66")</f>
        <v>0</v>
      </c>
      <c r="CL66" s="1">
        <v>0</v>
      </c>
      <c r="CM66" s="1">
        <f ca="1">INDIRECT("T66")+2*INDIRECT("U66")+3*INDIRECT("V66")+4*INDIRECT("W66")+5*INDIRECT("X66")+6*INDIRECT("Y66")+7*INDIRECT("Z66")+8*INDIRECT("AA66")</f>
        <v>1800</v>
      </c>
      <c r="CN66" s="1">
        <v>1800</v>
      </c>
      <c r="CO66" s="1">
        <f ca="1">INDIRECT("AB66")+2*INDIRECT("AC66")+3*INDIRECT("AD66")+4*INDIRECT("AE66")+5*INDIRECT("AF66")+6*INDIRECT("AG66")+7*INDIRECT("AH66")+8*INDIRECT("AI66")</f>
        <v>700</v>
      </c>
      <c r="CP66" s="1">
        <v>700</v>
      </c>
      <c r="CQ66" s="1">
        <f ca="1">INDIRECT("AJ66")+2*INDIRECT("AK66")+3*INDIRECT("AL66")+4*INDIRECT("AM66")+5*INDIRECT("AN66")+6*INDIRECT("AO66")+7*INDIRECT("AP66")+8*INDIRECT("AQ66")</f>
        <v>60</v>
      </c>
      <c r="CR66" s="1">
        <v>60</v>
      </c>
      <c r="CS66" s="1">
        <f ca="1">INDIRECT("AR66")+2*INDIRECT("AS66")+3*INDIRECT("AT66")+4*INDIRECT("AU66")+5*INDIRECT("AV66")+6*INDIRECT("AW66")+7*INDIRECT("AX66")+8*INDIRECT("AY66")</f>
        <v>700</v>
      </c>
      <c r="CT66" s="1">
        <v>700</v>
      </c>
      <c r="CU66" s="1">
        <f ca="1">INDIRECT("AZ66")+2*INDIRECT("BA66")+3*INDIRECT("BB66")+4*INDIRECT("BC66")+5*INDIRECT("BD66")+6*INDIRECT("BE66")+7*INDIRECT("BF66")+8*INDIRECT("BG66")</f>
        <v>0</v>
      </c>
      <c r="CV66" s="1">
        <v>0</v>
      </c>
      <c r="CW66" s="1">
        <f ca="1">INDIRECT("BH66")+2*INDIRECT("BI66")+3*INDIRECT("BJ66")+4*INDIRECT("BK66")+5*INDIRECT("BL66")+6*INDIRECT("BM66")+7*INDIRECT("BN66")+8*INDIRECT("BO66")</f>
        <v>0</v>
      </c>
      <c r="CX66" s="1">
        <v>0</v>
      </c>
    </row>
    <row r="67" spans="1:73" ht="11.25">
      <c r="A67" s="1" t="s">
        <v>0</v>
      </c>
      <c r="B67" s="1" t="s">
        <v>0</v>
      </c>
      <c r="C67" s="1" t="s">
        <v>0</v>
      </c>
      <c r="D67" s="1" t="s">
        <v>0</v>
      </c>
      <c r="E67" s="1" t="s">
        <v>7</v>
      </c>
      <c r="F67" s="7">
        <f>SUM(F64:F66)</f>
        <v>2560</v>
      </c>
      <c r="G67" s="6">
        <f>SUM(G64:G66)</f>
        <v>9950</v>
      </c>
      <c r="H67" s="6">
        <f>SUM(H64:H66)</f>
        <v>0</v>
      </c>
      <c r="I67" s="6">
        <f>SUM(I64:I66)</f>
        <v>0</v>
      </c>
      <c r="J67" s="6">
        <f>SUM(J64:J66)</f>
        <v>0</v>
      </c>
      <c r="K67" s="6">
        <f>SUM(K64:K66)</f>
        <v>4000</v>
      </c>
      <c r="L67" s="6">
        <f>SUM(L64:L66)</f>
        <v>0</v>
      </c>
      <c r="M67" s="6">
        <f>SUM(M64:M66)</f>
        <v>0</v>
      </c>
      <c r="N67" s="7">
        <f>SUM(N64:N66)</f>
        <v>1800</v>
      </c>
      <c r="O67" s="6">
        <f>SUM(O64:O66)</f>
        <v>13950</v>
      </c>
      <c r="P67" s="6">
        <f>SUM(P64:P66)</f>
        <v>60</v>
      </c>
      <c r="Q67" s="6">
        <f>SUM(Q64:Q66)</f>
        <v>700</v>
      </c>
      <c r="R67" s="6">
        <f>SUM(R64:R66)</f>
        <v>0</v>
      </c>
      <c r="S67" s="6">
        <f>SUM(S64:S66)</f>
        <v>0</v>
      </c>
      <c r="T67" s="8"/>
      <c r="U67" s="5"/>
      <c r="V67" s="5"/>
      <c r="W67" s="5"/>
      <c r="X67" s="5"/>
      <c r="Y67" s="5"/>
      <c r="Z67" s="5"/>
      <c r="AA67" s="5"/>
      <c r="AB67" s="8"/>
      <c r="AC67" s="5"/>
      <c r="AD67" s="5"/>
      <c r="AE67" s="5"/>
      <c r="AF67" s="5"/>
      <c r="AG67" s="5"/>
      <c r="AH67" s="5"/>
      <c r="AI67" s="5"/>
      <c r="AJ67" s="8"/>
      <c r="AK67" s="5"/>
      <c r="AL67" s="5"/>
      <c r="AM67" s="5"/>
      <c r="AN67" s="5"/>
      <c r="AO67" s="5"/>
      <c r="AP67" s="5"/>
      <c r="AQ67" s="5"/>
      <c r="AR67" s="8"/>
      <c r="AS67" s="5"/>
      <c r="AT67" s="5"/>
      <c r="AU67" s="5"/>
      <c r="AV67" s="5"/>
      <c r="AW67" s="5"/>
      <c r="AX67" s="5"/>
      <c r="AY67" s="5"/>
      <c r="AZ67" s="8"/>
      <c r="BA67" s="5"/>
      <c r="BB67" s="5"/>
      <c r="BC67" s="5"/>
      <c r="BD67" s="5"/>
      <c r="BE67" s="5"/>
      <c r="BF67" s="5"/>
      <c r="BG67" s="5"/>
      <c r="BH67" s="8"/>
      <c r="BI67" s="5"/>
      <c r="BJ67" s="5"/>
      <c r="BK67" s="5"/>
      <c r="BL67" s="5"/>
      <c r="BM67" s="5"/>
      <c r="BN67" s="5"/>
      <c r="BO67" s="5"/>
      <c r="BP67" s="9">
        <v>0</v>
      </c>
      <c r="BQ67" s="1" t="s">
        <v>0</v>
      </c>
      <c r="BR67" s="1" t="s">
        <v>0</v>
      </c>
      <c r="BS67" s="1" t="s">
        <v>0</v>
      </c>
      <c r="BT67" s="1" t="s">
        <v>0</v>
      </c>
      <c r="BU67" s="1" t="s">
        <v>0</v>
      </c>
    </row>
    <row r="68" spans="3:73" ht="11.25">
      <c r="C68" s="1" t="s">
        <v>0</v>
      </c>
      <c r="D68" s="1" t="s">
        <v>0</v>
      </c>
      <c r="E68" s="1" t="s">
        <v>0</v>
      </c>
      <c r="F68" s="7"/>
      <c r="G68" s="6"/>
      <c r="H68" s="6"/>
      <c r="I68" s="6"/>
      <c r="J68" s="6"/>
      <c r="K68" s="6"/>
      <c r="L68" s="6"/>
      <c r="M68" s="6"/>
      <c r="N68" s="7"/>
      <c r="O68" s="6"/>
      <c r="P68" s="6"/>
      <c r="Q68" s="6"/>
      <c r="R68" s="6"/>
      <c r="S68" s="6"/>
      <c r="T68" s="8"/>
      <c r="U68" s="5"/>
      <c r="V68" s="5"/>
      <c r="W68" s="5"/>
      <c r="X68" s="5"/>
      <c r="Y68" s="5"/>
      <c r="Z68" s="5"/>
      <c r="AA68" s="5"/>
      <c r="AB68" s="8"/>
      <c r="AC68" s="5"/>
      <c r="AD68" s="5"/>
      <c r="AE68" s="5"/>
      <c r="AF68" s="5"/>
      <c r="AG68" s="5"/>
      <c r="AH68" s="5"/>
      <c r="AI68" s="5"/>
      <c r="AJ68" s="8"/>
      <c r="AK68" s="5"/>
      <c r="AL68" s="5"/>
      <c r="AM68" s="5"/>
      <c r="AN68" s="5"/>
      <c r="AO68" s="5"/>
      <c r="AP68" s="5"/>
      <c r="AQ68" s="5"/>
      <c r="AR68" s="8"/>
      <c r="AS68" s="5"/>
      <c r="AT68" s="5"/>
      <c r="AU68" s="5"/>
      <c r="AV68" s="5"/>
      <c r="AW68" s="5"/>
      <c r="AX68" s="5"/>
      <c r="AY68" s="5"/>
      <c r="AZ68" s="8"/>
      <c r="BA68" s="5"/>
      <c r="BB68" s="5"/>
      <c r="BC68" s="5"/>
      <c r="BD68" s="5"/>
      <c r="BE68" s="5"/>
      <c r="BF68" s="5"/>
      <c r="BG68" s="5"/>
      <c r="BH68" s="8"/>
      <c r="BI68" s="5"/>
      <c r="BJ68" s="5"/>
      <c r="BK68" s="5"/>
      <c r="BL68" s="5"/>
      <c r="BM68" s="5"/>
      <c r="BN68" s="5"/>
      <c r="BO68" s="5"/>
      <c r="BP68" s="9"/>
      <c r="BT68" s="1" t="s">
        <v>0</v>
      </c>
      <c r="BU68" s="1" t="s">
        <v>0</v>
      </c>
    </row>
    <row r="69" spans="1:102" ht="11.25">
      <c r="A69" s="30" t="s">
        <v>1</v>
      </c>
      <c r="B69" s="31" t="str">
        <f>HYPERLINK("http://www.dot.ca.gov/hq/transprog/stip2004/ff_sheets/04-2103.xls","2103")</f>
        <v>2103</v>
      </c>
      <c r="C69" s="30" t="s">
        <v>0</v>
      </c>
      <c r="D69" s="30" t="s">
        <v>32</v>
      </c>
      <c r="E69" s="30" t="s">
        <v>3</v>
      </c>
      <c r="F69" s="32">
        <f ca="1">INDIRECT("T69")+INDIRECT("AB69")+INDIRECT("AJ69")+INDIRECT("AR69")+INDIRECT("AZ69")+INDIRECT("BH69")</f>
        <v>0</v>
      </c>
      <c r="G69" s="33">
        <f ca="1">INDIRECT("U69")+INDIRECT("AC69")+INDIRECT("AK69")+INDIRECT("AS69")+INDIRECT("BA69")+INDIRECT("BI69")</f>
        <v>0</v>
      </c>
      <c r="H69" s="33">
        <f ca="1">INDIRECT("V69")+INDIRECT("AD69")+INDIRECT("AL69")+INDIRECT("AT69")+INDIRECT("BB69")+INDIRECT("BJ69")</f>
        <v>7200</v>
      </c>
      <c r="I69" s="33">
        <f ca="1">INDIRECT("W69")+INDIRECT("AE69")+INDIRECT("AM69")+INDIRECT("AU69")+INDIRECT("BC69")+INDIRECT("BK69")</f>
        <v>0</v>
      </c>
      <c r="J69" s="33">
        <f ca="1">INDIRECT("X69")+INDIRECT("AF69")+INDIRECT("AN69")+INDIRECT("AV69")+INDIRECT("BD69")+INDIRECT("BL69")</f>
        <v>0</v>
      </c>
      <c r="K69" s="33">
        <f ca="1">INDIRECT("Y69")+INDIRECT("AG69")+INDIRECT("AO69")+INDIRECT("AW69")+INDIRECT("BE69")+INDIRECT("BM69")</f>
        <v>15800</v>
      </c>
      <c r="L69" s="33">
        <f ca="1">INDIRECT("Z69")+INDIRECT("AH69")+INDIRECT("AP69")+INDIRECT("AX69")+INDIRECT("BF69")+INDIRECT("BN69")</f>
        <v>0</v>
      </c>
      <c r="M69" s="33">
        <f ca="1">INDIRECT("AA69")+INDIRECT("AI69")+INDIRECT("AQ69")+INDIRECT("AY69")+INDIRECT("BG69")+INDIRECT("BO69")</f>
        <v>0</v>
      </c>
      <c r="N69" s="32">
        <f ca="1">INDIRECT("T69")+INDIRECT("U69")+INDIRECT("V69")+INDIRECT("W69")+INDIRECT("X69")+INDIRECT("Y69")+INDIRECT("Z69")+INDIRECT("AA69")</f>
        <v>0</v>
      </c>
      <c r="O69" s="33">
        <f ca="1">INDIRECT("AB69")+INDIRECT("AC69")+INDIRECT("AD69")+INDIRECT("AE69")+INDIRECT("AF69")+INDIRECT("AG69")+INDIRECT("AH69")+INDIRECT("AI69")</f>
        <v>23000</v>
      </c>
      <c r="P69" s="33">
        <f ca="1">INDIRECT("AJ69")+INDIRECT("AK69")+INDIRECT("AL69")+INDIRECT("AM69")+INDIRECT("AN69")+INDIRECT("AO69")+INDIRECT("AP69")+INDIRECT("AQ69")</f>
        <v>0</v>
      </c>
      <c r="Q69" s="33">
        <f ca="1">INDIRECT("AR69")+INDIRECT("AS69")+INDIRECT("AT69")+INDIRECT("AU69")+INDIRECT("AV69")+INDIRECT("AW69")+INDIRECT("AX69")+INDIRECT("AY69")</f>
        <v>0</v>
      </c>
      <c r="R69" s="33">
        <f ca="1">INDIRECT("AZ69")+INDIRECT("BA69")+INDIRECT("BB69")+INDIRECT("BC69")+INDIRECT("BD69")+INDIRECT("BE69")+INDIRECT("BF69")+INDIRECT("BG69")</f>
        <v>0</v>
      </c>
      <c r="S69" s="33">
        <f ca="1">INDIRECT("BH69")+INDIRECT("BI69")+INDIRECT("BJ69")+INDIRECT("BK69")+INDIRECT("BL69")+INDIRECT("BM69")+INDIRECT("BN69")+INDIRECT("BO69")</f>
        <v>0</v>
      </c>
      <c r="T69" s="34"/>
      <c r="U69" s="35"/>
      <c r="V69" s="35"/>
      <c r="W69" s="35"/>
      <c r="X69" s="35"/>
      <c r="Y69" s="35"/>
      <c r="Z69" s="35"/>
      <c r="AA69" s="35"/>
      <c r="AB69" s="34"/>
      <c r="AC69" s="35"/>
      <c r="AD69" s="35">
        <v>7200</v>
      </c>
      <c r="AE69" s="35"/>
      <c r="AF69" s="35"/>
      <c r="AG69" s="35">
        <v>15800</v>
      </c>
      <c r="AH69" s="35"/>
      <c r="AI69" s="35"/>
      <c r="AJ69" s="34"/>
      <c r="AK69" s="35"/>
      <c r="AL69" s="35"/>
      <c r="AM69" s="35"/>
      <c r="AN69" s="35"/>
      <c r="AO69" s="35"/>
      <c r="AP69" s="35"/>
      <c r="AQ69" s="35"/>
      <c r="AR69" s="34"/>
      <c r="AS69" s="35"/>
      <c r="AT69" s="35"/>
      <c r="AU69" s="35"/>
      <c r="AV69" s="35"/>
      <c r="AW69" s="35"/>
      <c r="AX69" s="35"/>
      <c r="AY69" s="35"/>
      <c r="AZ69" s="34"/>
      <c r="BA69" s="35"/>
      <c r="BB69" s="35"/>
      <c r="BC69" s="35"/>
      <c r="BD69" s="35"/>
      <c r="BE69" s="35"/>
      <c r="BF69" s="35"/>
      <c r="BG69" s="35"/>
      <c r="BH69" s="34"/>
      <c r="BI69" s="35"/>
      <c r="BJ69" s="35"/>
      <c r="BK69" s="35"/>
      <c r="BL69" s="35"/>
      <c r="BM69" s="35"/>
      <c r="BN69" s="35"/>
      <c r="BO69" s="36"/>
      <c r="BP69" s="9">
        <v>10600000112</v>
      </c>
      <c r="BQ69" s="1" t="s">
        <v>3</v>
      </c>
      <c r="BR69" s="1" t="s">
        <v>0</v>
      </c>
      <c r="BS69" s="1" t="s">
        <v>0</v>
      </c>
      <c r="BT69" s="1" t="s">
        <v>0</v>
      </c>
      <c r="BU69" s="1" t="s">
        <v>0</v>
      </c>
      <c r="BW69" s="1">
        <f ca="1">INDIRECT("T69")+2*INDIRECT("AB69")+3*INDIRECT("AJ69")+4*INDIRECT("AR69")+5*INDIRECT("AZ69")+6*INDIRECT("BH69")</f>
        <v>0</v>
      </c>
      <c r="BX69" s="1">
        <v>0</v>
      </c>
      <c r="BY69" s="1">
        <f ca="1">INDIRECT("U69")+2*INDIRECT("AC69")+3*INDIRECT("AK69")+4*INDIRECT("AS69")+5*INDIRECT("BA69")+6*INDIRECT("BI69")</f>
        <v>0</v>
      </c>
      <c r="BZ69" s="1">
        <v>0</v>
      </c>
      <c r="CA69" s="1">
        <f ca="1">INDIRECT("V69")+2*INDIRECT("AD69")+3*INDIRECT("AL69")+4*INDIRECT("AT69")+5*INDIRECT("BB69")+6*INDIRECT("BJ69")</f>
        <v>14400</v>
      </c>
      <c r="CB69" s="1">
        <v>14400</v>
      </c>
      <c r="CC69" s="1">
        <f ca="1">INDIRECT("W69")+2*INDIRECT("AE69")+3*INDIRECT("AM69")+4*INDIRECT("AU69")+5*INDIRECT("BC69")+6*INDIRECT("BK69")</f>
        <v>0</v>
      </c>
      <c r="CD69" s="1">
        <v>0</v>
      </c>
      <c r="CE69" s="1">
        <f ca="1">INDIRECT("X69")+2*INDIRECT("AF69")+3*INDIRECT("AN69")+4*INDIRECT("AV69")+5*INDIRECT("BD69")+6*INDIRECT("BL69")</f>
        <v>0</v>
      </c>
      <c r="CF69" s="1">
        <v>0</v>
      </c>
      <c r="CG69" s="1">
        <f ca="1">INDIRECT("Y69")+2*INDIRECT("AG69")+3*INDIRECT("AO69")+4*INDIRECT("AW69")+5*INDIRECT("BE69")+6*INDIRECT("BM69")</f>
        <v>31600</v>
      </c>
      <c r="CH69" s="1">
        <v>31600</v>
      </c>
      <c r="CI69" s="1">
        <f ca="1">INDIRECT("Z69")+2*INDIRECT("AH69")+3*INDIRECT("AP69")+4*INDIRECT("AX69")+5*INDIRECT("BF69")+6*INDIRECT("BN69")</f>
        <v>0</v>
      </c>
      <c r="CJ69" s="1">
        <v>0</v>
      </c>
      <c r="CK69" s="1">
        <f ca="1">INDIRECT("AA69")+2*INDIRECT("AI69")+3*INDIRECT("AQ69")+4*INDIRECT("AY69")+5*INDIRECT("BG69")+6*INDIRECT("BO69")</f>
        <v>0</v>
      </c>
      <c r="CL69" s="1">
        <v>0</v>
      </c>
      <c r="CM69" s="1">
        <f ca="1">INDIRECT("T69")+2*INDIRECT("U69")+3*INDIRECT("V69")+4*INDIRECT("W69")+5*INDIRECT("X69")+6*INDIRECT("Y69")+7*INDIRECT("Z69")+8*INDIRECT("AA69")</f>
        <v>0</v>
      </c>
      <c r="CN69" s="1">
        <v>0</v>
      </c>
      <c r="CO69" s="1">
        <f ca="1">INDIRECT("AB69")+2*INDIRECT("AC69")+3*INDIRECT("AD69")+4*INDIRECT("AE69")+5*INDIRECT("AF69")+6*INDIRECT("AG69")+7*INDIRECT("AH69")+8*INDIRECT("AI69")</f>
        <v>116400</v>
      </c>
      <c r="CP69" s="1">
        <v>116400</v>
      </c>
      <c r="CQ69" s="1">
        <f ca="1">INDIRECT("AJ69")+2*INDIRECT("AK69")+3*INDIRECT("AL69")+4*INDIRECT("AM69")+5*INDIRECT("AN69")+6*INDIRECT("AO69")+7*INDIRECT("AP69")+8*INDIRECT("AQ69")</f>
        <v>0</v>
      </c>
      <c r="CR69" s="1">
        <v>0</v>
      </c>
      <c r="CS69" s="1">
        <f ca="1">INDIRECT("AR69")+2*INDIRECT("AS69")+3*INDIRECT("AT69")+4*INDIRECT("AU69")+5*INDIRECT("AV69")+6*INDIRECT("AW69")+7*INDIRECT("AX69")+8*INDIRECT("AY69")</f>
        <v>0</v>
      </c>
      <c r="CT69" s="1">
        <v>0</v>
      </c>
      <c r="CU69" s="1">
        <f ca="1">INDIRECT("AZ69")+2*INDIRECT("BA69")+3*INDIRECT("BB69")+4*INDIRECT("BC69")+5*INDIRECT("BD69")+6*INDIRECT("BE69")+7*INDIRECT("BF69")+8*INDIRECT("BG69")</f>
        <v>0</v>
      </c>
      <c r="CV69" s="1">
        <v>0</v>
      </c>
      <c r="CW69" s="1">
        <f ca="1">INDIRECT("BH69")+2*INDIRECT("BI69")+3*INDIRECT("BJ69")+4*INDIRECT("BK69")+5*INDIRECT("BL69")+6*INDIRECT("BM69")+7*INDIRECT("BN69")+8*INDIRECT("BO69")</f>
        <v>0</v>
      </c>
      <c r="CX69" s="1">
        <v>0</v>
      </c>
    </row>
    <row r="70" spans="1:102" ht="11.25">
      <c r="A70" s="1" t="s">
        <v>0</v>
      </c>
      <c r="B70" s="1" t="s">
        <v>33</v>
      </c>
      <c r="C70" s="1" t="s">
        <v>0</v>
      </c>
      <c r="D70" s="1" t="s">
        <v>34</v>
      </c>
      <c r="E70" s="1" t="s">
        <v>35</v>
      </c>
      <c r="F70" s="7">
        <f ca="1">INDIRECT("T70")+INDIRECT("AB70")+INDIRECT("AJ70")+INDIRECT("AR70")+INDIRECT("AZ70")+INDIRECT("BH70")</f>
        <v>0</v>
      </c>
      <c r="G70" s="6">
        <f ca="1">INDIRECT("U70")+INDIRECT("AC70")+INDIRECT("AK70")+INDIRECT("AS70")+INDIRECT("BA70")+INDIRECT("BI70")</f>
        <v>0</v>
      </c>
      <c r="H70" s="6">
        <f ca="1">INDIRECT("V70")+INDIRECT("AD70")+INDIRECT("AL70")+INDIRECT("AT70")+INDIRECT("BB70")+INDIRECT("BJ70")</f>
        <v>10000</v>
      </c>
      <c r="I70" s="6">
        <f ca="1">INDIRECT("W70")+INDIRECT("AE70")+INDIRECT("AM70")+INDIRECT("AU70")+INDIRECT("BC70")+INDIRECT("BK70")</f>
        <v>0</v>
      </c>
      <c r="J70" s="6">
        <f ca="1">INDIRECT("X70")+INDIRECT("AF70")+INDIRECT("AN70")+INDIRECT("AV70")+INDIRECT("BD70")+INDIRECT("BL70")</f>
        <v>0</v>
      </c>
      <c r="K70" s="6">
        <f ca="1">INDIRECT("Y70")+INDIRECT("AG70")+INDIRECT("AO70")+INDIRECT("AW70")+INDIRECT("BE70")+INDIRECT("BM70")</f>
        <v>0</v>
      </c>
      <c r="L70" s="6">
        <f ca="1">INDIRECT("Z70")+INDIRECT("AH70")+INDIRECT("AP70")+INDIRECT("AX70")+INDIRECT("BF70")+INDIRECT("BN70")</f>
        <v>0</v>
      </c>
      <c r="M70" s="6">
        <f ca="1">INDIRECT("AA70")+INDIRECT("AI70")+INDIRECT("AQ70")+INDIRECT("AY70")+INDIRECT("BG70")+INDIRECT("BO70")</f>
        <v>0</v>
      </c>
      <c r="N70" s="7">
        <f ca="1">INDIRECT("T70")+INDIRECT("U70")+INDIRECT("V70")+INDIRECT("W70")+INDIRECT("X70")+INDIRECT("Y70")+INDIRECT("Z70")+INDIRECT("AA70")</f>
        <v>0</v>
      </c>
      <c r="O70" s="6">
        <f ca="1">INDIRECT("AB70")+INDIRECT("AC70")+INDIRECT("AD70")+INDIRECT("AE70")+INDIRECT("AF70")+INDIRECT("AG70")+INDIRECT("AH70")+INDIRECT("AI70")</f>
        <v>10000</v>
      </c>
      <c r="P70" s="6">
        <f ca="1">INDIRECT("AJ70")+INDIRECT("AK70")+INDIRECT("AL70")+INDIRECT("AM70")+INDIRECT("AN70")+INDIRECT("AO70")+INDIRECT("AP70")+INDIRECT("AQ70")</f>
        <v>0</v>
      </c>
      <c r="Q70" s="6">
        <f ca="1">INDIRECT("AR70")+INDIRECT("AS70")+INDIRECT("AT70")+INDIRECT("AU70")+INDIRECT("AV70")+INDIRECT("AW70")+INDIRECT("AX70")+INDIRECT("AY70")</f>
        <v>0</v>
      </c>
      <c r="R70" s="6">
        <f ca="1">INDIRECT("AZ70")+INDIRECT("BA70")+INDIRECT("BB70")+INDIRECT("BC70")+INDIRECT("BD70")+INDIRECT("BE70")+INDIRECT("BF70")+INDIRECT("BG70")</f>
        <v>0</v>
      </c>
      <c r="S70" s="6">
        <f ca="1">INDIRECT("BH70")+INDIRECT("BI70")+INDIRECT("BJ70")+INDIRECT("BK70")+INDIRECT("BL70")+INDIRECT("BM70")+INDIRECT("BN70")+INDIRECT("BO70")</f>
        <v>0</v>
      </c>
      <c r="T70" s="28"/>
      <c r="U70" s="29"/>
      <c r="V70" s="29"/>
      <c r="W70" s="29"/>
      <c r="X70" s="29"/>
      <c r="Y70" s="29"/>
      <c r="Z70" s="29"/>
      <c r="AA70" s="29"/>
      <c r="AB70" s="28"/>
      <c r="AC70" s="29"/>
      <c r="AD70" s="29">
        <v>10000</v>
      </c>
      <c r="AE70" s="29"/>
      <c r="AF70" s="29"/>
      <c r="AG70" s="29"/>
      <c r="AH70" s="29"/>
      <c r="AI70" s="29"/>
      <c r="AJ70" s="28"/>
      <c r="AK70" s="29"/>
      <c r="AL70" s="29"/>
      <c r="AM70" s="29"/>
      <c r="AN70" s="29"/>
      <c r="AO70" s="29"/>
      <c r="AP70" s="29"/>
      <c r="AQ70" s="29"/>
      <c r="AR70" s="28"/>
      <c r="AS70" s="29"/>
      <c r="AT70" s="29"/>
      <c r="AU70" s="29"/>
      <c r="AV70" s="29"/>
      <c r="AW70" s="29"/>
      <c r="AX70" s="29"/>
      <c r="AY70" s="29"/>
      <c r="AZ70" s="28"/>
      <c r="BA70" s="29"/>
      <c r="BB70" s="29"/>
      <c r="BC70" s="29"/>
      <c r="BD70" s="29"/>
      <c r="BE70" s="29"/>
      <c r="BF70" s="29"/>
      <c r="BG70" s="29"/>
      <c r="BH70" s="28"/>
      <c r="BI70" s="29"/>
      <c r="BJ70" s="29"/>
      <c r="BK70" s="29"/>
      <c r="BL70" s="29"/>
      <c r="BM70" s="29"/>
      <c r="BN70" s="29"/>
      <c r="BO70" s="29"/>
      <c r="BP70" s="9">
        <v>0</v>
      </c>
      <c r="BQ70" s="1" t="s">
        <v>0</v>
      </c>
      <c r="BR70" s="1" t="s">
        <v>0</v>
      </c>
      <c r="BS70" s="1" t="s">
        <v>0</v>
      </c>
      <c r="BT70" s="1" t="s">
        <v>0</v>
      </c>
      <c r="BU70" s="1" t="s">
        <v>0</v>
      </c>
      <c r="BW70" s="1">
        <f ca="1">INDIRECT("T70")+2*INDIRECT("AB70")+3*INDIRECT("AJ70")+4*INDIRECT("AR70")+5*INDIRECT("AZ70")+6*INDIRECT("BH70")</f>
        <v>0</v>
      </c>
      <c r="BX70" s="1">
        <v>0</v>
      </c>
      <c r="BY70" s="1">
        <f ca="1">INDIRECT("U70")+2*INDIRECT("AC70")+3*INDIRECT("AK70")+4*INDIRECT("AS70")+5*INDIRECT("BA70")+6*INDIRECT("BI70")</f>
        <v>0</v>
      </c>
      <c r="BZ70" s="1">
        <v>0</v>
      </c>
      <c r="CA70" s="1">
        <f ca="1">INDIRECT("V70")+2*INDIRECT("AD70")+3*INDIRECT("AL70")+4*INDIRECT("AT70")+5*INDIRECT("BB70")+6*INDIRECT("BJ70")</f>
        <v>20000</v>
      </c>
      <c r="CB70" s="1">
        <v>20000</v>
      </c>
      <c r="CC70" s="1">
        <f ca="1">INDIRECT("W70")+2*INDIRECT("AE70")+3*INDIRECT("AM70")+4*INDIRECT("AU70")+5*INDIRECT("BC70")+6*INDIRECT("BK70")</f>
        <v>0</v>
      </c>
      <c r="CD70" s="1">
        <v>0</v>
      </c>
      <c r="CE70" s="1">
        <f ca="1">INDIRECT("X70")+2*INDIRECT("AF70")+3*INDIRECT("AN70")+4*INDIRECT("AV70")+5*INDIRECT("BD70")+6*INDIRECT("BL70")</f>
        <v>0</v>
      </c>
      <c r="CF70" s="1">
        <v>0</v>
      </c>
      <c r="CG70" s="1">
        <f ca="1">INDIRECT("Y70")+2*INDIRECT("AG70")+3*INDIRECT("AO70")+4*INDIRECT("AW70")+5*INDIRECT("BE70")+6*INDIRECT("BM70")</f>
        <v>0</v>
      </c>
      <c r="CH70" s="1">
        <v>0</v>
      </c>
      <c r="CI70" s="1">
        <f ca="1">INDIRECT("Z70")+2*INDIRECT("AH70")+3*INDIRECT("AP70")+4*INDIRECT("AX70")+5*INDIRECT("BF70")+6*INDIRECT("BN70")</f>
        <v>0</v>
      </c>
      <c r="CJ70" s="1">
        <v>0</v>
      </c>
      <c r="CK70" s="1">
        <f ca="1">INDIRECT("AA70")+2*INDIRECT("AI70")+3*INDIRECT("AQ70")+4*INDIRECT("AY70")+5*INDIRECT("BG70")+6*INDIRECT("BO70")</f>
        <v>0</v>
      </c>
      <c r="CL70" s="1">
        <v>0</v>
      </c>
      <c r="CM70" s="1">
        <f ca="1">INDIRECT("T70")+2*INDIRECT("U70")+3*INDIRECT("V70")+4*INDIRECT("W70")+5*INDIRECT("X70")+6*INDIRECT("Y70")+7*INDIRECT("Z70")+8*INDIRECT("AA70")</f>
        <v>0</v>
      </c>
      <c r="CN70" s="1">
        <v>0</v>
      </c>
      <c r="CO70" s="1">
        <f ca="1">INDIRECT("AB70")+2*INDIRECT("AC70")+3*INDIRECT("AD70")+4*INDIRECT("AE70")+5*INDIRECT("AF70")+6*INDIRECT("AG70")+7*INDIRECT("AH70")+8*INDIRECT("AI70")</f>
        <v>30000</v>
      </c>
      <c r="CP70" s="1">
        <v>30000</v>
      </c>
      <c r="CQ70" s="1">
        <f ca="1">INDIRECT("AJ70")+2*INDIRECT("AK70")+3*INDIRECT("AL70")+4*INDIRECT("AM70")+5*INDIRECT("AN70")+6*INDIRECT("AO70")+7*INDIRECT("AP70")+8*INDIRECT("AQ70")</f>
        <v>0</v>
      </c>
      <c r="CR70" s="1">
        <v>0</v>
      </c>
      <c r="CS70" s="1">
        <f ca="1">INDIRECT("AR70")+2*INDIRECT("AS70")+3*INDIRECT("AT70")+4*INDIRECT("AU70")+5*INDIRECT("AV70")+6*INDIRECT("AW70")+7*INDIRECT("AX70")+8*INDIRECT("AY70")</f>
        <v>0</v>
      </c>
      <c r="CT70" s="1">
        <v>0</v>
      </c>
      <c r="CU70" s="1">
        <f ca="1">INDIRECT("AZ70")+2*INDIRECT("BA70")+3*INDIRECT("BB70")+4*INDIRECT("BC70")+5*INDIRECT("BD70")+6*INDIRECT("BE70")+7*INDIRECT("BF70")+8*INDIRECT("BG70")</f>
        <v>0</v>
      </c>
      <c r="CV70" s="1">
        <v>0</v>
      </c>
      <c r="CW70" s="1">
        <f ca="1">INDIRECT("BH70")+2*INDIRECT("BI70")+3*INDIRECT("BJ70")+4*INDIRECT("BK70")+5*INDIRECT("BL70")+6*INDIRECT("BM70")+7*INDIRECT("BN70")+8*INDIRECT("BO70")</f>
        <v>0</v>
      </c>
      <c r="CX70" s="1">
        <v>0</v>
      </c>
    </row>
    <row r="71" spans="1:102" ht="11.25">
      <c r="A71" s="25"/>
      <c r="B71" s="25"/>
      <c r="C71" s="27" t="s">
        <v>133</v>
      </c>
      <c r="D71" s="26" t="s">
        <v>0</v>
      </c>
      <c r="E71" s="1" t="s">
        <v>28</v>
      </c>
      <c r="F71" s="7">
        <f ca="1">INDIRECT("T71")+INDIRECT("AB71")+INDIRECT("AJ71")+INDIRECT("AR71")+INDIRECT("AZ71")+INDIRECT("BH71")</f>
        <v>0</v>
      </c>
      <c r="G71" s="6">
        <f ca="1">INDIRECT("U71")+INDIRECT("AC71")+INDIRECT("AK71")+INDIRECT("AS71")+INDIRECT("BA71")+INDIRECT("BI71")</f>
        <v>100000</v>
      </c>
      <c r="H71" s="6">
        <f ca="1">INDIRECT("V71")+INDIRECT("AD71")+INDIRECT("AL71")+INDIRECT("AT71")+INDIRECT("BB71")+INDIRECT("BJ71")</f>
        <v>0</v>
      </c>
      <c r="I71" s="6">
        <f ca="1">INDIRECT("W71")+INDIRECT("AE71")+INDIRECT("AM71")+INDIRECT("AU71")+INDIRECT("BC71")+INDIRECT("BK71")</f>
        <v>0</v>
      </c>
      <c r="J71" s="6">
        <f ca="1">INDIRECT("X71")+INDIRECT("AF71")+INDIRECT("AN71")+INDIRECT("AV71")+INDIRECT("BD71")+INDIRECT("BL71")</f>
        <v>0</v>
      </c>
      <c r="K71" s="6">
        <f ca="1">INDIRECT("Y71")+INDIRECT("AG71")+INDIRECT("AO71")+INDIRECT("AW71")+INDIRECT("BE71")+INDIRECT("BM71")</f>
        <v>0</v>
      </c>
      <c r="L71" s="6">
        <f ca="1">INDIRECT("Z71")+INDIRECT("AH71")+INDIRECT("AP71")+INDIRECT("AX71")+INDIRECT("BF71")+INDIRECT("BN71")</f>
        <v>0</v>
      </c>
      <c r="M71" s="6">
        <f ca="1">INDIRECT("AA71")+INDIRECT("AI71")+INDIRECT("AQ71")+INDIRECT("AY71")+INDIRECT("BG71")+INDIRECT("BO71")</f>
        <v>0</v>
      </c>
      <c r="N71" s="7">
        <f ca="1">INDIRECT("T71")+INDIRECT("U71")+INDIRECT("V71")+INDIRECT("W71")+INDIRECT("X71")+INDIRECT("Y71")+INDIRECT("Z71")+INDIRECT("AA71")</f>
        <v>0</v>
      </c>
      <c r="O71" s="6">
        <f ca="1">INDIRECT("AB71")+INDIRECT("AC71")+INDIRECT("AD71")+INDIRECT("AE71")+INDIRECT("AF71")+INDIRECT("AG71")+INDIRECT("AH71")+INDIRECT("AI71")</f>
        <v>100000</v>
      </c>
      <c r="P71" s="6">
        <f ca="1">INDIRECT("AJ71")+INDIRECT("AK71")+INDIRECT("AL71")+INDIRECT("AM71")+INDIRECT("AN71")+INDIRECT("AO71")+INDIRECT("AP71")+INDIRECT("AQ71")</f>
        <v>0</v>
      </c>
      <c r="Q71" s="6">
        <f ca="1">INDIRECT("AR71")+INDIRECT("AS71")+INDIRECT("AT71")+INDIRECT("AU71")+INDIRECT("AV71")+INDIRECT("AW71")+INDIRECT("AX71")+INDIRECT("AY71")</f>
        <v>0</v>
      </c>
      <c r="R71" s="6">
        <f ca="1">INDIRECT("AZ71")+INDIRECT("BA71")+INDIRECT("BB71")+INDIRECT("BC71")+INDIRECT("BD71")+INDIRECT("BE71")+INDIRECT("BF71")+INDIRECT("BG71")</f>
        <v>0</v>
      </c>
      <c r="S71" s="6">
        <f ca="1">INDIRECT("BH71")+INDIRECT("BI71")+INDIRECT("BJ71")+INDIRECT("BK71")+INDIRECT("BL71")+INDIRECT("BM71")+INDIRECT("BN71")+INDIRECT("BO71")</f>
        <v>0</v>
      </c>
      <c r="T71" s="28"/>
      <c r="U71" s="29"/>
      <c r="V71" s="29"/>
      <c r="W71" s="29"/>
      <c r="X71" s="29"/>
      <c r="Y71" s="29"/>
      <c r="Z71" s="29"/>
      <c r="AA71" s="29"/>
      <c r="AB71" s="28"/>
      <c r="AC71" s="29">
        <v>100000</v>
      </c>
      <c r="AD71" s="29"/>
      <c r="AE71" s="29"/>
      <c r="AF71" s="29"/>
      <c r="AG71" s="29"/>
      <c r="AH71" s="29"/>
      <c r="AI71" s="29"/>
      <c r="AJ71" s="28"/>
      <c r="AK71" s="29"/>
      <c r="AL71" s="29"/>
      <c r="AM71" s="29"/>
      <c r="AN71" s="29"/>
      <c r="AO71" s="29"/>
      <c r="AP71" s="29"/>
      <c r="AQ71" s="29"/>
      <c r="AR71" s="28"/>
      <c r="AS71" s="29"/>
      <c r="AT71" s="29"/>
      <c r="AU71" s="29"/>
      <c r="AV71" s="29"/>
      <c r="AW71" s="29"/>
      <c r="AX71" s="29"/>
      <c r="AY71" s="29"/>
      <c r="AZ71" s="28"/>
      <c r="BA71" s="29"/>
      <c r="BB71" s="29"/>
      <c r="BC71" s="29"/>
      <c r="BD71" s="29"/>
      <c r="BE71" s="29"/>
      <c r="BF71" s="29"/>
      <c r="BG71" s="29"/>
      <c r="BH71" s="28"/>
      <c r="BI71" s="29"/>
      <c r="BJ71" s="29"/>
      <c r="BK71" s="29"/>
      <c r="BL71" s="29"/>
      <c r="BM71" s="29"/>
      <c r="BN71" s="29"/>
      <c r="BO71" s="29"/>
      <c r="BP71" s="9">
        <v>0</v>
      </c>
      <c r="BQ71" s="1" t="s">
        <v>0</v>
      </c>
      <c r="BR71" s="1" t="s">
        <v>0</v>
      </c>
      <c r="BS71" s="1" t="s">
        <v>0</v>
      </c>
      <c r="BT71" s="1" t="s">
        <v>0</v>
      </c>
      <c r="BU71" s="1" t="s">
        <v>0</v>
      </c>
      <c r="BW71" s="1">
        <f ca="1">INDIRECT("T71")+2*INDIRECT("AB71")+3*INDIRECT("AJ71")+4*INDIRECT("AR71")+5*INDIRECT("AZ71")+6*INDIRECT("BH71")</f>
        <v>0</v>
      </c>
      <c r="BX71" s="1">
        <v>0</v>
      </c>
      <c r="BY71" s="1">
        <f ca="1">INDIRECT("U71")+2*INDIRECT("AC71")+3*INDIRECT("AK71")+4*INDIRECT("AS71")+5*INDIRECT("BA71")+6*INDIRECT("BI71")</f>
        <v>200000</v>
      </c>
      <c r="BZ71" s="1">
        <v>200000</v>
      </c>
      <c r="CA71" s="1">
        <f ca="1">INDIRECT("V71")+2*INDIRECT("AD71")+3*INDIRECT("AL71")+4*INDIRECT("AT71")+5*INDIRECT("BB71")+6*INDIRECT("BJ71")</f>
        <v>0</v>
      </c>
      <c r="CB71" s="1">
        <v>0</v>
      </c>
      <c r="CC71" s="1">
        <f ca="1">INDIRECT("W71")+2*INDIRECT("AE71")+3*INDIRECT("AM71")+4*INDIRECT("AU71")+5*INDIRECT("BC71")+6*INDIRECT("BK71")</f>
        <v>0</v>
      </c>
      <c r="CD71" s="1">
        <v>0</v>
      </c>
      <c r="CE71" s="1">
        <f ca="1">INDIRECT("X71")+2*INDIRECT("AF71")+3*INDIRECT("AN71")+4*INDIRECT("AV71")+5*INDIRECT("BD71")+6*INDIRECT("BL71")</f>
        <v>0</v>
      </c>
      <c r="CF71" s="1">
        <v>0</v>
      </c>
      <c r="CG71" s="1">
        <f ca="1">INDIRECT("Y71")+2*INDIRECT("AG71")+3*INDIRECT("AO71")+4*INDIRECT("AW71")+5*INDIRECT("BE71")+6*INDIRECT("BM71")</f>
        <v>0</v>
      </c>
      <c r="CH71" s="1">
        <v>0</v>
      </c>
      <c r="CI71" s="1">
        <f ca="1">INDIRECT("Z71")+2*INDIRECT("AH71")+3*INDIRECT("AP71")+4*INDIRECT("AX71")+5*INDIRECT("BF71")+6*INDIRECT("BN71")</f>
        <v>0</v>
      </c>
      <c r="CJ71" s="1">
        <v>0</v>
      </c>
      <c r="CK71" s="1">
        <f ca="1">INDIRECT("AA71")+2*INDIRECT("AI71")+3*INDIRECT("AQ71")+4*INDIRECT("AY71")+5*INDIRECT("BG71")+6*INDIRECT("BO71")</f>
        <v>0</v>
      </c>
      <c r="CL71" s="1">
        <v>0</v>
      </c>
      <c r="CM71" s="1">
        <f ca="1">INDIRECT("T71")+2*INDIRECT("U71")+3*INDIRECT("V71")+4*INDIRECT("W71")+5*INDIRECT("X71")+6*INDIRECT("Y71")+7*INDIRECT("Z71")+8*INDIRECT("AA71")</f>
        <v>0</v>
      </c>
      <c r="CN71" s="1">
        <v>0</v>
      </c>
      <c r="CO71" s="1">
        <f ca="1">INDIRECT("AB71")+2*INDIRECT("AC71")+3*INDIRECT("AD71")+4*INDIRECT("AE71")+5*INDIRECT("AF71")+6*INDIRECT("AG71")+7*INDIRECT("AH71")+8*INDIRECT("AI71")</f>
        <v>200000</v>
      </c>
      <c r="CP71" s="1">
        <v>200000</v>
      </c>
      <c r="CQ71" s="1">
        <f ca="1">INDIRECT("AJ71")+2*INDIRECT("AK71")+3*INDIRECT("AL71")+4*INDIRECT("AM71")+5*INDIRECT("AN71")+6*INDIRECT("AO71")+7*INDIRECT("AP71")+8*INDIRECT("AQ71")</f>
        <v>0</v>
      </c>
      <c r="CR71" s="1">
        <v>0</v>
      </c>
      <c r="CS71" s="1">
        <f ca="1">INDIRECT("AR71")+2*INDIRECT("AS71")+3*INDIRECT("AT71")+4*INDIRECT("AU71")+5*INDIRECT("AV71")+6*INDIRECT("AW71")+7*INDIRECT("AX71")+8*INDIRECT("AY71")</f>
        <v>0</v>
      </c>
      <c r="CT71" s="1">
        <v>0</v>
      </c>
      <c r="CU71" s="1">
        <f ca="1">INDIRECT("AZ71")+2*INDIRECT("BA71")+3*INDIRECT("BB71")+4*INDIRECT("BC71")+5*INDIRECT("BD71")+6*INDIRECT("BE71")+7*INDIRECT("BF71")+8*INDIRECT("BG71")</f>
        <v>0</v>
      </c>
      <c r="CV71" s="1">
        <v>0</v>
      </c>
      <c r="CW71" s="1">
        <f ca="1">INDIRECT("BH71")+2*INDIRECT("BI71")+3*INDIRECT("BJ71")+4*INDIRECT("BK71")+5*INDIRECT("BL71")+6*INDIRECT("BM71")+7*INDIRECT("BN71")+8*INDIRECT("BO71")</f>
        <v>0</v>
      </c>
      <c r="CX71" s="1">
        <v>0</v>
      </c>
    </row>
    <row r="72" spans="1:73" ht="11.25">
      <c r="A72" s="1" t="s">
        <v>0</v>
      </c>
      <c r="B72" s="1" t="s">
        <v>0</v>
      </c>
      <c r="C72" s="1" t="s">
        <v>0</v>
      </c>
      <c r="D72" s="1" t="s">
        <v>0</v>
      </c>
      <c r="E72" s="1" t="s">
        <v>7</v>
      </c>
      <c r="F72" s="7">
        <f>SUM(F69:F71)</f>
        <v>0</v>
      </c>
      <c r="G72" s="6">
        <f>SUM(G69:G71)</f>
        <v>100000</v>
      </c>
      <c r="H72" s="6">
        <f>SUM(H69:H71)</f>
        <v>17200</v>
      </c>
      <c r="I72" s="6">
        <f>SUM(I69:I71)</f>
        <v>0</v>
      </c>
      <c r="J72" s="6">
        <f>SUM(J69:J71)</f>
        <v>0</v>
      </c>
      <c r="K72" s="6">
        <f>SUM(K69:K71)</f>
        <v>15800</v>
      </c>
      <c r="L72" s="6">
        <f>SUM(L69:L71)</f>
        <v>0</v>
      </c>
      <c r="M72" s="6">
        <f>SUM(M69:M71)</f>
        <v>0</v>
      </c>
      <c r="N72" s="7">
        <f>SUM(N69:N71)</f>
        <v>0</v>
      </c>
      <c r="O72" s="6">
        <f>SUM(O69:O71)</f>
        <v>133000</v>
      </c>
      <c r="P72" s="6">
        <f>SUM(P69:P71)</f>
        <v>0</v>
      </c>
      <c r="Q72" s="6">
        <f>SUM(Q69:Q71)</f>
        <v>0</v>
      </c>
      <c r="R72" s="6">
        <f>SUM(R69:R71)</f>
        <v>0</v>
      </c>
      <c r="S72" s="6">
        <f>SUM(S69:S71)</f>
        <v>0</v>
      </c>
      <c r="T72" s="8"/>
      <c r="U72" s="5"/>
      <c r="V72" s="5"/>
      <c r="W72" s="5"/>
      <c r="X72" s="5"/>
      <c r="Y72" s="5"/>
      <c r="Z72" s="5"/>
      <c r="AA72" s="5"/>
      <c r="AB72" s="8"/>
      <c r="AC72" s="5"/>
      <c r="AD72" s="5"/>
      <c r="AE72" s="5"/>
      <c r="AF72" s="5"/>
      <c r="AG72" s="5"/>
      <c r="AH72" s="5"/>
      <c r="AI72" s="5"/>
      <c r="AJ72" s="8"/>
      <c r="AK72" s="5"/>
      <c r="AL72" s="5"/>
      <c r="AM72" s="5"/>
      <c r="AN72" s="5"/>
      <c r="AO72" s="5"/>
      <c r="AP72" s="5"/>
      <c r="AQ72" s="5"/>
      <c r="AR72" s="8"/>
      <c r="AS72" s="5"/>
      <c r="AT72" s="5"/>
      <c r="AU72" s="5"/>
      <c r="AV72" s="5"/>
      <c r="AW72" s="5"/>
      <c r="AX72" s="5"/>
      <c r="AY72" s="5"/>
      <c r="AZ72" s="8"/>
      <c r="BA72" s="5"/>
      <c r="BB72" s="5"/>
      <c r="BC72" s="5"/>
      <c r="BD72" s="5"/>
      <c r="BE72" s="5"/>
      <c r="BF72" s="5"/>
      <c r="BG72" s="5"/>
      <c r="BH72" s="8"/>
      <c r="BI72" s="5"/>
      <c r="BJ72" s="5"/>
      <c r="BK72" s="5"/>
      <c r="BL72" s="5"/>
      <c r="BM72" s="5"/>
      <c r="BN72" s="5"/>
      <c r="BO72" s="5"/>
      <c r="BP72" s="9">
        <v>0</v>
      </c>
      <c r="BQ72" s="1" t="s">
        <v>0</v>
      </c>
      <c r="BR72" s="1" t="s">
        <v>0</v>
      </c>
      <c r="BS72" s="1" t="s">
        <v>0</v>
      </c>
      <c r="BT72" s="1" t="s">
        <v>0</v>
      </c>
      <c r="BU72" s="1" t="s">
        <v>0</v>
      </c>
    </row>
    <row r="73" spans="3:73" ht="11.25">
      <c r="C73" s="1" t="s">
        <v>0</v>
      </c>
      <c r="D73" s="1" t="s">
        <v>0</v>
      </c>
      <c r="E73" s="1" t="s">
        <v>0</v>
      </c>
      <c r="F73" s="7"/>
      <c r="G73" s="6"/>
      <c r="H73" s="6"/>
      <c r="I73" s="6"/>
      <c r="J73" s="6"/>
      <c r="K73" s="6"/>
      <c r="L73" s="6"/>
      <c r="M73" s="6"/>
      <c r="N73" s="7"/>
      <c r="O73" s="6"/>
      <c r="P73" s="6"/>
      <c r="Q73" s="6"/>
      <c r="R73" s="6"/>
      <c r="S73" s="6"/>
      <c r="T73" s="8"/>
      <c r="U73" s="5"/>
      <c r="V73" s="5"/>
      <c r="W73" s="5"/>
      <c r="X73" s="5"/>
      <c r="Y73" s="5"/>
      <c r="Z73" s="5"/>
      <c r="AA73" s="5"/>
      <c r="AB73" s="8"/>
      <c r="AC73" s="5"/>
      <c r="AD73" s="5"/>
      <c r="AE73" s="5"/>
      <c r="AF73" s="5"/>
      <c r="AG73" s="5"/>
      <c r="AH73" s="5"/>
      <c r="AI73" s="5"/>
      <c r="AJ73" s="8"/>
      <c r="AK73" s="5"/>
      <c r="AL73" s="5"/>
      <c r="AM73" s="5"/>
      <c r="AN73" s="5"/>
      <c r="AO73" s="5"/>
      <c r="AP73" s="5"/>
      <c r="AQ73" s="5"/>
      <c r="AR73" s="8"/>
      <c r="AS73" s="5"/>
      <c r="AT73" s="5"/>
      <c r="AU73" s="5"/>
      <c r="AV73" s="5"/>
      <c r="AW73" s="5"/>
      <c r="AX73" s="5"/>
      <c r="AY73" s="5"/>
      <c r="AZ73" s="8"/>
      <c r="BA73" s="5"/>
      <c r="BB73" s="5"/>
      <c r="BC73" s="5"/>
      <c r="BD73" s="5"/>
      <c r="BE73" s="5"/>
      <c r="BF73" s="5"/>
      <c r="BG73" s="5"/>
      <c r="BH73" s="8"/>
      <c r="BI73" s="5"/>
      <c r="BJ73" s="5"/>
      <c r="BK73" s="5"/>
      <c r="BL73" s="5"/>
      <c r="BM73" s="5"/>
      <c r="BN73" s="5"/>
      <c r="BO73" s="5"/>
      <c r="BP73" s="9"/>
      <c r="BT73" s="1" t="s">
        <v>0</v>
      </c>
      <c r="BU73" s="1" t="s">
        <v>0</v>
      </c>
    </row>
    <row r="74" spans="1:102" ht="11.25">
      <c r="A74" s="30" t="s">
        <v>1</v>
      </c>
      <c r="B74" s="31" t="str">
        <f>HYPERLINK("http://www.dot.ca.gov/hq/transprog/stip2004/ff_sheets/04-2009h.xls","2009H")</f>
        <v>2009H</v>
      </c>
      <c r="C74" s="30" t="s">
        <v>0</v>
      </c>
      <c r="D74" s="30" t="s">
        <v>32</v>
      </c>
      <c r="E74" s="30" t="s">
        <v>36</v>
      </c>
      <c r="F74" s="32">
        <f ca="1">INDIRECT("T74")+INDIRECT("AB74")+INDIRECT("AJ74")+INDIRECT("AR74")+INDIRECT("AZ74")+INDIRECT("BH74")</f>
        <v>217057</v>
      </c>
      <c r="G74" s="33">
        <f ca="1">INDIRECT("U74")+INDIRECT("AC74")+INDIRECT("AK74")+INDIRECT("AS74")+INDIRECT("BA74")+INDIRECT("BI74")</f>
        <v>21564</v>
      </c>
      <c r="H74" s="33">
        <f ca="1">INDIRECT("V74")+INDIRECT("AD74")+INDIRECT("AL74")+INDIRECT("AT74")+INDIRECT("BB74")+INDIRECT("BJ74")</f>
        <v>335</v>
      </c>
      <c r="I74" s="33">
        <f ca="1">INDIRECT("W74")+INDIRECT("AE74")+INDIRECT("AM74")+INDIRECT("AU74")+INDIRECT("BC74")+INDIRECT("BK74")</f>
        <v>0</v>
      </c>
      <c r="J74" s="33">
        <f ca="1">INDIRECT("X74")+INDIRECT("AF74")+INDIRECT("AN74")+INDIRECT("AV74")+INDIRECT("BD74")+INDIRECT("BL74")</f>
        <v>0</v>
      </c>
      <c r="K74" s="33">
        <f ca="1">INDIRECT("Y74")+INDIRECT("AG74")+INDIRECT("AO74")+INDIRECT("AW74")+INDIRECT("BE74")+INDIRECT("BM74")</f>
        <v>0</v>
      </c>
      <c r="L74" s="33">
        <f ca="1">INDIRECT("Z74")+INDIRECT("AH74")+INDIRECT("AP74")+INDIRECT("AX74")+INDIRECT("BF74")+INDIRECT("BN74")</f>
        <v>0</v>
      </c>
      <c r="M74" s="33">
        <f ca="1">INDIRECT("AA74")+INDIRECT("AI74")+INDIRECT("AQ74")+INDIRECT("AY74")+INDIRECT("BG74")+INDIRECT("BO74")</f>
        <v>0</v>
      </c>
      <c r="N74" s="32">
        <f ca="1">INDIRECT("T74")+INDIRECT("U74")+INDIRECT("V74")+INDIRECT("W74")+INDIRECT("X74")+INDIRECT("Y74")+INDIRECT("Z74")+INDIRECT("AA74")</f>
        <v>0</v>
      </c>
      <c r="O74" s="33">
        <f ca="1">INDIRECT("AB74")+INDIRECT("AC74")+INDIRECT("AD74")+INDIRECT("AE74")+INDIRECT("AF74")+INDIRECT("AG74")+INDIRECT("AH74")+INDIRECT("AI74")</f>
        <v>238956</v>
      </c>
      <c r="P74" s="33">
        <f ca="1">INDIRECT("AJ74")+INDIRECT("AK74")+INDIRECT("AL74")+INDIRECT("AM74")+INDIRECT("AN74")+INDIRECT("AO74")+INDIRECT("AP74")+INDIRECT("AQ74")</f>
        <v>0</v>
      </c>
      <c r="Q74" s="33">
        <f ca="1">INDIRECT("AR74")+INDIRECT("AS74")+INDIRECT("AT74")+INDIRECT("AU74")+INDIRECT("AV74")+INDIRECT("AW74")+INDIRECT("AX74")+INDIRECT("AY74")</f>
        <v>0</v>
      </c>
      <c r="R74" s="33">
        <f ca="1">INDIRECT("AZ74")+INDIRECT("BA74")+INDIRECT("BB74")+INDIRECT("BC74")+INDIRECT("BD74")+INDIRECT("BE74")+INDIRECT("BF74")+INDIRECT("BG74")</f>
        <v>0</v>
      </c>
      <c r="S74" s="33">
        <f ca="1">INDIRECT("BH74")+INDIRECT("BI74")+INDIRECT("BJ74")+INDIRECT("BK74")+INDIRECT("BL74")+INDIRECT("BM74")+INDIRECT("BN74")+INDIRECT("BO74")</f>
        <v>0</v>
      </c>
      <c r="T74" s="34"/>
      <c r="U74" s="35"/>
      <c r="V74" s="35"/>
      <c r="W74" s="35"/>
      <c r="X74" s="35"/>
      <c r="Y74" s="35"/>
      <c r="Z74" s="35"/>
      <c r="AA74" s="35"/>
      <c r="AB74" s="34">
        <v>217057</v>
      </c>
      <c r="AC74" s="35">
        <v>21564</v>
      </c>
      <c r="AD74" s="35">
        <v>335</v>
      </c>
      <c r="AE74" s="35"/>
      <c r="AF74" s="35"/>
      <c r="AG74" s="35"/>
      <c r="AH74" s="35"/>
      <c r="AI74" s="35"/>
      <c r="AJ74" s="34"/>
      <c r="AK74" s="35"/>
      <c r="AL74" s="35"/>
      <c r="AM74" s="35"/>
      <c r="AN74" s="35"/>
      <c r="AO74" s="35"/>
      <c r="AP74" s="35"/>
      <c r="AQ74" s="35"/>
      <c r="AR74" s="34"/>
      <c r="AS74" s="35"/>
      <c r="AT74" s="35"/>
      <c r="AU74" s="35"/>
      <c r="AV74" s="35"/>
      <c r="AW74" s="35"/>
      <c r="AX74" s="35"/>
      <c r="AY74" s="35"/>
      <c r="AZ74" s="34"/>
      <c r="BA74" s="35"/>
      <c r="BB74" s="35"/>
      <c r="BC74" s="35"/>
      <c r="BD74" s="35"/>
      <c r="BE74" s="35"/>
      <c r="BF74" s="35"/>
      <c r="BG74" s="35"/>
      <c r="BH74" s="34"/>
      <c r="BI74" s="35"/>
      <c r="BJ74" s="35"/>
      <c r="BK74" s="35"/>
      <c r="BL74" s="35"/>
      <c r="BM74" s="35"/>
      <c r="BN74" s="35"/>
      <c r="BO74" s="36"/>
      <c r="BP74" s="9">
        <v>20600000214</v>
      </c>
      <c r="BQ74" s="1" t="s">
        <v>0</v>
      </c>
      <c r="BR74" s="1" t="s">
        <v>0</v>
      </c>
      <c r="BS74" s="1" t="s">
        <v>0</v>
      </c>
      <c r="BT74" s="1" t="s">
        <v>0</v>
      </c>
      <c r="BU74" s="1" t="s">
        <v>0</v>
      </c>
      <c r="BW74" s="1">
        <f ca="1">INDIRECT("T74")+2*INDIRECT("AB74")+3*INDIRECT("AJ74")+4*INDIRECT("AR74")+5*INDIRECT("AZ74")+6*INDIRECT("BH74")</f>
        <v>434114</v>
      </c>
      <c r="BX74" s="1">
        <v>434114</v>
      </c>
      <c r="BY74" s="1">
        <f ca="1">INDIRECT("U74")+2*INDIRECT("AC74")+3*INDIRECT("AK74")+4*INDIRECT("AS74")+5*INDIRECT("BA74")+6*INDIRECT("BI74")</f>
        <v>43128</v>
      </c>
      <c r="BZ74" s="1">
        <v>43128</v>
      </c>
      <c r="CA74" s="1">
        <f ca="1">INDIRECT("V74")+2*INDIRECT("AD74")+3*INDIRECT("AL74")+4*INDIRECT("AT74")+5*INDIRECT("BB74")+6*INDIRECT("BJ74")</f>
        <v>670</v>
      </c>
      <c r="CB74" s="1">
        <v>670</v>
      </c>
      <c r="CC74" s="1">
        <f ca="1">INDIRECT("W74")+2*INDIRECT("AE74")+3*INDIRECT("AM74")+4*INDIRECT("AU74")+5*INDIRECT("BC74")+6*INDIRECT("BK74")</f>
        <v>0</v>
      </c>
      <c r="CD74" s="1">
        <v>0</v>
      </c>
      <c r="CE74" s="1">
        <f ca="1">INDIRECT("X74")+2*INDIRECT("AF74")+3*INDIRECT("AN74")+4*INDIRECT("AV74")+5*INDIRECT("BD74")+6*INDIRECT("BL74")</f>
        <v>0</v>
      </c>
      <c r="CF74" s="1">
        <v>0</v>
      </c>
      <c r="CG74" s="1">
        <f ca="1">INDIRECT("Y74")+2*INDIRECT("AG74")+3*INDIRECT("AO74")+4*INDIRECT("AW74")+5*INDIRECT("BE74")+6*INDIRECT("BM74")</f>
        <v>0</v>
      </c>
      <c r="CH74" s="1">
        <v>0</v>
      </c>
      <c r="CI74" s="1">
        <f ca="1">INDIRECT("Z74")+2*INDIRECT("AH74")+3*INDIRECT("AP74")+4*INDIRECT("AX74")+5*INDIRECT("BF74")+6*INDIRECT("BN74")</f>
        <v>0</v>
      </c>
      <c r="CJ74" s="1">
        <v>0</v>
      </c>
      <c r="CK74" s="1">
        <f ca="1">INDIRECT("AA74")+2*INDIRECT("AI74")+3*INDIRECT("AQ74")+4*INDIRECT("AY74")+5*INDIRECT("BG74")+6*INDIRECT("BO74")</f>
        <v>0</v>
      </c>
      <c r="CL74" s="1">
        <v>0</v>
      </c>
      <c r="CM74" s="1">
        <f ca="1">INDIRECT("T74")+2*INDIRECT("U74")+3*INDIRECT("V74")+4*INDIRECT("W74")+5*INDIRECT("X74")+6*INDIRECT("Y74")+7*INDIRECT("Z74")+8*INDIRECT("AA74")</f>
        <v>0</v>
      </c>
      <c r="CN74" s="1">
        <v>0</v>
      </c>
      <c r="CO74" s="1">
        <f ca="1">INDIRECT("AB74")+2*INDIRECT("AC74")+3*INDIRECT("AD74")+4*INDIRECT("AE74")+5*INDIRECT("AF74")+6*INDIRECT("AG74")+7*INDIRECT("AH74")+8*INDIRECT("AI74")</f>
        <v>261190</v>
      </c>
      <c r="CP74" s="1">
        <v>261190</v>
      </c>
      <c r="CQ74" s="1">
        <f ca="1">INDIRECT("AJ74")+2*INDIRECT("AK74")+3*INDIRECT("AL74")+4*INDIRECT("AM74")+5*INDIRECT("AN74")+6*INDIRECT("AO74")+7*INDIRECT("AP74")+8*INDIRECT("AQ74")</f>
        <v>0</v>
      </c>
      <c r="CR74" s="1">
        <v>0</v>
      </c>
      <c r="CS74" s="1">
        <f ca="1">INDIRECT("AR74")+2*INDIRECT("AS74")+3*INDIRECT("AT74")+4*INDIRECT("AU74")+5*INDIRECT("AV74")+6*INDIRECT("AW74")+7*INDIRECT("AX74")+8*INDIRECT("AY74")</f>
        <v>0</v>
      </c>
      <c r="CT74" s="1">
        <v>0</v>
      </c>
      <c r="CU74" s="1">
        <f ca="1">INDIRECT("AZ74")+2*INDIRECT("BA74")+3*INDIRECT("BB74")+4*INDIRECT("BC74")+5*INDIRECT("BD74")+6*INDIRECT("BE74")+7*INDIRECT("BF74")+8*INDIRECT("BG74")</f>
        <v>0</v>
      </c>
      <c r="CV74" s="1">
        <v>0</v>
      </c>
      <c r="CW74" s="1">
        <f ca="1">INDIRECT("BH74")+2*INDIRECT("BI74")+3*INDIRECT("BJ74")+4*INDIRECT("BK74")+5*INDIRECT("BL74")+6*INDIRECT("BM74")+7*INDIRECT("BN74")+8*INDIRECT("BO74")</f>
        <v>0</v>
      </c>
      <c r="CX74" s="1">
        <v>0</v>
      </c>
    </row>
    <row r="75" spans="1:102" ht="11.25">
      <c r="A75" s="1" t="s">
        <v>0</v>
      </c>
      <c r="B75" s="1" t="s">
        <v>0</v>
      </c>
      <c r="C75" s="1" t="s">
        <v>9</v>
      </c>
      <c r="D75" s="1" t="s">
        <v>37</v>
      </c>
      <c r="E75" s="1" t="s">
        <v>8</v>
      </c>
      <c r="F75" s="7">
        <f ca="1">INDIRECT("T75")+INDIRECT("AB75")+INDIRECT("AJ75")+INDIRECT("AR75")+INDIRECT("AZ75")+INDIRECT("BH75")</f>
        <v>36000</v>
      </c>
      <c r="G75" s="6">
        <f ca="1">INDIRECT("U75")+INDIRECT("AC75")+INDIRECT("AK75")+INDIRECT("AS75")+INDIRECT("BA75")+INDIRECT("BI75")</f>
        <v>0</v>
      </c>
      <c r="H75" s="6">
        <f ca="1">INDIRECT("V75")+INDIRECT("AD75")+INDIRECT("AL75")+INDIRECT("AT75")+INDIRECT("BB75")+INDIRECT("BJ75")</f>
        <v>0</v>
      </c>
      <c r="I75" s="6">
        <f ca="1">INDIRECT("W75")+INDIRECT("AE75")+INDIRECT("AM75")+INDIRECT("AU75")+INDIRECT("BC75")+INDIRECT("BK75")</f>
        <v>0</v>
      </c>
      <c r="J75" s="6">
        <f ca="1">INDIRECT("X75")+INDIRECT("AF75")+INDIRECT("AN75")+INDIRECT("AV75")+INDIRECT("BD75")+INDIRECT("BL75")</f>
        <v>0</v>
      </c>
      <c r="K75" s="6">
        <f ca="1">INDIRECT("Y75")+INDIRECT("AG75")+INDIRECT("AO75")+INDIRECT("AW75")+INDIRECT("BE75")+INDIRECT("BM75")</f>
        <v>0</v>
      </c>
      <c r="L75" s="6">
        <f ca="1">INDIRECT("Z75")+INDIRECT("AH75")+INDIRECT("AP75")+INDIRECT("AX75")+INDIRECT("BF75")+INDIRECT("BN75")</f>
        <v>0</v>
      </c>
      <c r="M75" s="6">
        <f ca="1">INDIRECT("AA75")+INDIRECT("AI75")+INDIRECT("AQ75")+INDIRECT("AY75")+INDIRECT("BG75")+INDIRECT("BO75")</f>
        <v>0</v>
      </c>
      <c r="N75" s="7">
        <f ca="1">INDIRECT("T75")+INDIRECT("U75")+INDIRECT("V75")+INDIRECT("W75")+INDIRECT("X75")+INDIRECT("Y75")+INDIRECT("Z75")+INDIRECT("AA75")</f>
        <v>0</v>
      </c>
      <c r="O75" s="6">
        <f ca="1">INDIRECT("AB75")+INDIRECT("AC75")+INDIRECT("AD75")+INDIRECT("AE75")+INDIRECT("AF75")+INDIRECT("AG75")+INDIRECT("AH75")+INDIRECT("AI75")</f>
        <v>36000</v>
      </c>
      <c r="P75" s="6">
        <f ca="1">INDIRECT("AJ75")+INDIRECT("AK75")+INDIRECT("AL75")+INDIRECT("AM75")+INDIRECT("AN75")+INDIRECT("AO75")+INDIRECT("AP75")+INDIRECT("AQ75")</f>
        <v>0</v>
      </c>
      <c r="Q75" s="6">
        <f ca="1">INDIRECT("AR75")+INDIRECT("AS75")+INDIRECT("AT75")+INDIRECT("AU75")+INDIRECT("AV75")+INDIRECT("AW75")+INDIRECT("AX75")+INDIRECT("AY75")</f>
        <v>0</v>
      </c>
      <c r="R75" s="6">
        <f ca="1">INDIRECT("AZ75")+INDIRECT("BA75")+INDIRECT("BB75")+INDIRECT("BC75")+INDIRECT("BD75")+INDIRECT("BE75")+INDIRECT("BF75")+INDIRECT("BG75")</f>
        <v>0</v>
      </c>
      <c r="S75" s="6">
        <f ca="1">INDIRECT("BH75")+INDIRECT("BI75")+INDIRECT("BJ75")+INDIRECT("BK75")+INDIRECT("BL75")+INDIRECT("BM75")+INDIRECT("BN75")+INDIRECT("BO75")</f>
        <v>0</v>
      </c>
      <c r="T75" s="28"/>
      <c r="U75" s="29"/>
      <c r="V75" s="29"/>
      <c r="W75" s="29"/>
      <c r="X75" s="29"/>
      <c r="Y75" s="29"/>
      <c r="Z75" s="29"/>
      <c r="AA75" s="29"/>
      <c r="AB75" s="28">
        <v>36000</v>
      </c>
      <c r="AC75" s="29"/>
      <c r="AD75" s="29"/>
      <c r="AE75" s="29"/>
      <c r="AF75" s="29"/>
      <c r="AG75" s="29"/>
      <c r="AH75" s="29"/>
      <c r="AI75" s="29"/>
      <c r="AJ75" s="28"/>
      <c r="AK75" s="29"/>
      <c r="AL75" s="29"/>
      <c r="AM75" s="29"/>
      <c r="AN75" s="29"/>
      <c r="AO75" s="29"/>
      <c r="AP75" s="29"/>
      <c r="AQ75" s="29"/>
      <c r="AR75" s="28"/>
      <c r="AS75" s="29"/>
      <c r="AT75" s="29"/>
      <c r="AU75" s="29"/>
      <c r="AV75" s="29"/>
      <c r="AW75" s="29"/>
      <c r="AX75" s="29"/>
      <c r="AY75" s="29"/>
      <c r="AZ75" s="28"/>
      <c r="BA75" s="29"/>
      <c r="BB75" s="29"/>
      <c r="BC75" s="29"/>
      <c r="BD75" s="29"/>
      <c r="BE75" s="29"/>
      <c r="BF75" s="29"/>
      <c r="BG75" s="29"/>
      <c r="BH75" s="28"/>
      <c r="BI75" s="29"/>
      <c r="BJ75" s="29"/>
      <c r="BK75" s="29"/>
      <c r="BL75" s="29"/>
      <c r="BM75" s="29"/>
      <c r="BN75" s="29"/>
      <c r="BO75" s="29"/>
      <c r="BP75" s="9">
        <v>0</v>
      </c>
      <c r="BQ75" s="1" t="s">
        <v>0</v>
      </c>
      <c r="BR75" s="1" t="s">
        <v>0</v>
      </c>
      <c r="BS75" s="1" t="s">
        <v>0</v>
      </c>
      <c r="BT75" s="1" t="s">
        <v>0</v>
      </c>
      <c r="BU75" s="1" t="s">
        <v>0</v>
      </c>
      <c r="BW75" s="1">
        <f ca="1">INDIRECT("T75")+2*INDIRECT("AB75")+3*INDIRECT("AJ75")+4*INDIRECT("AR75")+5*INDIRECT("AZ75")+6*INDIRECT("BH75")</f>
        <v>72000</v>
      </c>
      <c r="BX75" s="1">
        <v>72000</v>
      </c>
      <c r="BY75" s="1">
        <f ca="1">INDIRECT("U75")+2*INDIRECT("AC75")+3*INDIRECT("AK75")+4*INDIRECT("AS75")+5*INDIRECT("BA75")+6*INDIRECT("BI75")</f>
        <v>0</v>
      </c>
      <c r="BZ75" s="1">
        <v>0</v>
      </c>
      <c r="CA75" s="1">
        <f ca="1">INDIRECT("V75")+2*INDIRECT("AD75")+3*INDIRECT("AL75")+4*INDIRECT("AT75")+5*INDIRECT("BB75")+6*INDIRECT("BJ75")</f>
        <v>0</v>
      </c>
      <c r="CB75" s="1">
        <v>0</v>
      </c>
      <c r="CC75" s="1">
        <f ca="1">INDIRECT("W75")+2*INDIRECT("AE75")+3*INDIRECT("AM75")+4*INDIRECT("AU75")+5*INDIRECT("BC75")+6*INDIRECT("BK75")</f>
        <v>0</v>
      </c>
      <c r="CD75" s="1">
        <v>0</v>
      </c>
      <c r="CE75" s="1">
        <f ca="1">INDIRECT("X75")+2*INDIRECT("AF75")+3*INDIRECT("AN75")+4*INDIRECT("AV75")+5*INDIRECT("BD75")+6*INDIRECT("BL75")</f>
        <v>0</v>
      </c>
      <c r="CF75" s="1">
        <v>0</v>
      </c>
      <c r="CG75" s="1">
        <f ca="1">INDIRECT("Y75")+2*INDIRECT("AG75")+3*INDIRECT("AO75")+4*INDIRECT("AW75")+5*INDIRECT("BE75")+6*INDIRECT("BM75")</f>
        <v>0</v>
      </c>
      <c r="CH75" s="1">
        <v>0</v>
      </c>
      <c r="CI75" s="1">
        <f ca="1">INDIRECT("Z75")+2*INDIRECT("AH75")+3*INDIRECT("AP75")+4*INDIRECT("AX75")+5*INDIRECT("BF75")+6*INDIRECT("BN75")</f>
        <v>0</v>
      </c>
      <c r="CJ75" s="1">
        <v>0</v>
      </c>
      <c r="CK75" s="1">
        <f ca="1">INDIRECT("AA75")+2*INDIRECT("AI75")+3*INDIRECT("AQ75")+4*INDIRECT("AY75")+5*INDIRECT("BG75")+6*INDIRECT("BO75")</f>
        <v>0</v>
      </c>
      <c r="CL75" s="1">
        <v>0</v>
      </c>
      <c r="CM75" s="1">
        <f ca="1">INDIRECT("T75")+2*INDIRECT("U75")+3*INDIRECT("V75")+4*INDIRECT("W75")+5*INDIRECT("X75")+6*INDIRECT("Y75")+7*INDIRECT("Z75")+8*INDIRECT("AA75")</f>
        <v>0</v>
      </c>
      <c r="CN75" s="1">
        <v>0</v>
      </c>
      <c r="CO75" s="1">
        <f ca="1">INDIRECT("AB75")+2*INDIRECT("AC75")+3*INDIRECT("AD75")+4*INDIRECT("AE75")+5*INDIRECT("AF75")+6*INDIRECT("AG75")+7*INDIRECT("AH75")+8*INDIRECT("AI75")</f>
        <v>36000</v>
      </c>
      <c r="CP75" s="1">
        <v>36000</v>
      </c>
      <c r="CQ75" s="1">
        <f ca="1">INDIRECT("AJ75")+2*INDIRECT("AK75")+3*INDIRECT("AL75")+4*INDIRECT("AM75")+5*INDIRECT("AN75")+6*INDIRECT("AO75")+7*INDIRECT("AP75")+8*INDIRECT("AQ75")</f>
        <v>0</v>
      </c>
      <c r="CR75" s="1">
        <v>0</v>
      </c>
      <c r="CS75" s="1">
        <f ca="1">INDIRECT("AR75")+2*INDIRECT("AS75")+3*INDIRECT("AT75")+4*INDIRECT("AU75")+5*INDIRECT("AV75")+6*INDIRECT("AW75")+7*INDIRECT("AX75")+8*INDIRECT("AY75")</f>
        <v>0</v>
      </c>
      <c r="CT75" s="1">
        <v>0</v>
      </c>
      <c r="CU75" s="1">
        <f ca="1">INDIRECT("AZ75")+2*INDIRECT("BA75")+3*INDIRECT("BB75")+4*INDIRECT("BC75")+5*INDIRECT("BD75")+6*INDIRECT("BE75")+7*INDIRECT("BF75")+8*INDIRECT("BG75")</f>
        <v>0</v>
      </c>
      <c r="CV75" s="1">
        <v>0</v>
      </c>
      <c r="CW75" s="1">
        <f ca="1">INDIRECT("BH75")+2*INDIRECT("BI75")+3*INDIRECT("BJ75")+4*INDIRECT("BK75")+5*INDIRECT("BL75")+6*INDIRECT("BM75")+7*INDIRECT("BN75")+8*INDIRECT("BO75")</f>
        <v>0</v>
      </c>
      <c r="CX75" s="1">
        <v>0</v>
      </c>
    </row>
    <row r="76" spans="1:102" ht="11.25">
      <c r="A76" s="25"/>
      <c r="B76" s="25"/>
      <c r="C76" s="27" t="s">
        <v>133</v>
      </c>
      <c r="D76" s="26" t="s">
        <v>0</v>
      </c>
      <c r="E76" s="1" t="s">
        <v>3</v>
      </c>
      <c r="F76" s="7">
        <f ca="1">INDIRECT("T76")+INDIRECT("AB76")+INDIRECT("AJ76")+INDIRECT("AR76")+INDIRECT("AZ76")+INDIRECT("BH76")</f>
        <v>0</v>
      </c>
      <c r="G76" s="6">
        <f ca="1">INDIRECT("U76")+INDIRECT("AC76")+INDIRECT("AK76")+INDIRECT("AS76")+INDIRECT("BA76")+INDIRECT("BI76")</f>
        <v>0</v>
      </c>
      <c r="H76" s="6">
        <f ca="1">INDIRECT("V76")+INDIRECT("AD76")+INDIRECT("AL76")+INDIRECT("AT76")+INDIRECT("BB76")+INDIRECT("BJ76")</f>
        <v>0</v>
      </c>
      <c r="I76" s="6">
        <f ca="1">INDIRECT("W76")+INDIRECT("AE76")+INDIRECT("AM76")+INDIRECT("AU76")+INDIRECT("BC76")+INDIRECT("BK76")</f>
        <v>0</v>
      </c>
      <c r="J76" s="6">
        <f ca="1">INDIRECT("X76")+INDIRECT("AF76")+INDIRECT("AN76")+INDIRECT("AV76")+INDIRECT("BD76")+INDIRECT("BL76")</f>
        <v>6995</v>
      </c>
      <c r="K76" s="6">
        <f ca="1">INDIRECT("Y76")+INDIRECT("AG76")+INDIRECT("AO76")+INDIRECT("AW76")+INDIRECT("BE76")+INDIRECT("BM76")</f>
        <v>0</v>
      </c>
      <c r="L76" s="6">
        <f ca="1">INDIRECT("Z76")+INDIRECT("AH76")+INDIRECT("AP76")+INDIRECT("AX76")+INDIRECT("BF76")+INDIRECT("BN76")</f>
        <v>0</v>
      </c>
      <c r="M76" s="6">
        <f ca="1">INDIRECT("AA76")+INDIRECT("AI76")+INDIRECT("AQ76")+INDIRECT("AY76")+INDIRECT("BG76")+INDIRECT("BO76")</f>
        <v>0</v>
      </c>
      <c r="N76" s="7">
        <f ca="1">INDIRECT("T76")+INDIRECT("U76")+INDIRECT("V76")+INDIRECT("W76")+INDIRECT("X76")+INDIRECT("Y76")+INDIRECT("Z76")+INDIRECT("AA76")</f>
        <v>0</v>
      </c>
      <c r="O76" s="6">
        <f ca="1">INDIRECT("AB76")+INDIRECT("AC76")+INDIRECT("AD76")+INDIRECT("AE76")+INDIRECT("AF76")+INDIRECT("AG76")+INDIRECT("AH76")+INDIRECT("AI76")</f>
        <v>6995</v>
      </c>
      <c r="P76" s="6">
        <f ca="1">INDIRECT("AJ76")+INDIRECT("AK76")+INDIRECT("AL76")+INDIRECT("AM76")+INDIRECT("AN76")+INDIRECT("AO76")+INDIRECT("AP76")+INDIRECT("AQ76")</f>
        <v>0</v>
      </c>
      <c r="Q76" s="6">
        <f ca="1">INDIRECT("AR76")+INDIRECT("AS76")+INDIRECT("AT76")+INDIRECT("AU76")+INDIRECT("AV76")+INDIRECT("AW76")+INDIRECT("AX76")+INDIRECT("AY76")</f>
        <v>0</v>
      </c>
      <c r="R76" s="6">
        <f ca="1">INDIRECT("AZ76")+INDIRECT("BA76")+INDIRECT("BB76")+INDIRECT("BC76")+INDIRECT("BD76")+INDIRECT("BE76")+INDIRECT("BF76")+INDIRECT("BG76")</f>
        <v>0</v>
      </c>
      <c r="S76" s="6">
        <f ca="1">INDIRECT("BH76")+INDIRECT("BI76")+INDIRECT("BJ76")+INDIRECT("BK76")+INDIRECT("BL76")+INDIRECT("BM76")+INDIRECT("BN76")+INDIRECT("BO76")</f>
        <v>0</v>
      </c>
      <c r="T76" s="28"/>
      <c r="U76" s="29"/>
      <c r="V76" s="29"/>
      <c r="W76" s="29"/>
      <c r="X76" s="29"/>
      <c r="Y76" s="29"/>
      <c r="Z76" s="29"/>
      <c r="AA76" s="29"/>
      <c r="AB76" s="28"/>
      <c r="AC76" s="29"/>
      <c r="AD76" s="29"/>
      <c r="AE76" s="29"/>
      <c r="AF76" s="29">
        <v>6995</v>
      </c>
      <c r="AG76" s="29"/>
      <c r="AH76" s="29"/>
      <c r="AI76" s="29"/>
      <c r="AJ76" s="28"/>
      <c r="AK76" s="29"/>
      <c r="AL76" s="29"/>
      <c r="AM76" s="29"/>
      <c r="AN76" s="29"/>
      <c r="AO76" s="29"/>
      <c r="AP76" s="29"/>
      <c r="AQ76" s="29"/>
      <c r="AR76" s="28"/>
      <c r="AS76" s="29"/>
      <c r="AT76" s="29"/>
      <c r="AU76" s="29"/>
      <c r="AV76" s="29"/>
      <c r="AW76" s="29"/>
      <c r="AX76" s="29"/>
      <c r="AY76" s="29"/>
      <c r="AZ76" s="28"/>
      <c r="BA76" s="29"/>
      <c r="BB76" s="29"/>
      <c r="BC76" s="29"/>
      <c r="BD76" s="29"/>
      <c r="BE76" s="29"/>
      <c r="BF76" s="29"/>
      <c r="BG76" s="29"/>
      <c r="BH76" s="28"/>
      <c r="BI76" s="29"/>
      <c r="BJ76" s="29"/>
      <c r="BK76" s="29"/>
      <c r="BL76" s="29"/>
      <c r="BM76" s="29"/>
      <c r="BN76" s="29"/>
      <c r="BO76" s="29"/>
      <c r="BP76" s="9">
        <v>0</v>
      </c>
      <c r="BQ76" s="1" t="s">
        <v>3</v>
      </c>
      <c r="BR76" s="1" t="s">
        <v>0</v>
      </c>
      <c r="BS76" s="1" t="s">
        <v>0</v>
      </c>
      <c r="BT76" s="1" t="s">
        <v>0</v>
      </c>
      <c r="BU76" s="1" t="s">
        <v>0</v>
      </c>
      <c r="BW76" s="1">
        <f ca="1">INDIRECT("T76")+2*INDIRECT("AB76")+3*INDIRECT("AJ76")+4*INDIRECT("AR76")+5*INDIRECT("AZ76")+6*INDIRECT("BH76")</f>
        <v>0</v>
      </c>
      <c r="BX76" s="1">
        <v>0</v>
      </c>
      <c r="BY76" s="1">
        <f ca="1">INDIRECT("U76")+2*INDIRECT("AC76")+3*INDIRECT("AK76")+4*INDIRECT("AS76")+5*INDIRECT("BA76")+6*INDIRECT("BI76")</f>
        <v>0</v>
      </c>
      <c r="BZ76" s="1">
        <v>0</v>
      </c>
      <c r="CA76" s="1">
        <f ca="1">INDIRECT("V76")+2*INDIRECT("AD76")+3*INDIRECT("AL76")+4*INDIRECT("AT76")+5*INDIRECT("BB76")+6*INDIRECT("BJ76")</f>
        <v>0</v>
      </c>
      <c r="CB76" s="1">
        <v>0</v>
      </c>
      <c r="CC76" s="1">
        <f ca="1">INDIRECT("W76")+2*INDIRECT("AE76")+3*INDIRECT("AM76")+4*INDIRECT("AU76")+5*INDIRECT("BC76")+6*INDIRECT("BK76")</f>
        <v>0</v>
      </c>
      <c r="CD76" s="1">
        <v>0</v>
      </c>
      <c r="CE76" s="1">
        <f ca="1">INDIRECT("X76")+2*INDIRECT("AF76")+3*INDIRECT("AN76")+4*INDIRECT("AV76")+5*INDIRECT("BD76")+6*INDIRECT("BL76")</f>
        <v>13990</v>
      </c>
      <c r="CF76" s="1">
        <v>13990</v>
      </c>
      <c r="CG76" s="1">
        <f ca="1">INDIRECT("Y76")+2*INDIRECT("AG76")+3*INDIRECT("AO76")+4*INDIRECT("AW76")+5*INDIRECT("BE76")+6*INDIRECT("BM76")</f>
        <v>0</v>
      </c>
      <c r="CH76" s="1">
        <v>0</v>
      </c>
      <c r="CI76" s="1">
        <f ca="1">INDIRECT("Z76")+2*INDIRECT("AH76")+3*INDIRECT("AP76")+4*INDIRECT("AX76")+5*INDIRECT("BF76")+6*INDIRECT("BN76")</f>
        <v>0</v>
      </c>
      <c r="CJ76" s="1">
        <v>0</v>
      </c>
      <c r="CK76" s="1">
        <f ca="1">INDIRECT("AA76")+2*INDIRECT("AI76")+3*INDIRECT("AQ76")+4*INDIRECT("AY76")+5*INDIRECT("BG76")+6*INDIRECT("BO76")</f>
        <v>0</v>
      </c>
      <c r="CL76" s="1">
        <v>0</v>
      </c>
      <c r="CM76" s="1">
        <f ca="1">INDIRECT("T76")+2*INDIRECT("U76")+3*INDIRECT("V76")+4*INDIRECT("W76")+5*INDIRECT("X76")+6*INDIRECT("Y76")+7*INDIRECT("Z76")+8*INDIRECT("AA76")</f>
        <v>0</v>
      </c>
      <c r="CN76" s="1">
        <v>0</v>
      </c>
      <c r="CO76" s="1">
        <f ca="1">INDIRECT("AB76")+2*INDIRECT("AC76")+3*INDIRECT("AD76")+4*INDIRECT("AE76")+5*INDIRECT("AF76")+6*INDIRECT("AG76")+7*INDIRECT("AH76")+8*INDIRECT("AI76")</f>
        <v>34975</v>
      </c>
      <c r="CP76" s="1">
        <v>34975</v>
      </c>
      <c r="CQ76" s="1">
        <f ca="1">INDIRECT("AJ76")+2*INDIRECT("AK76")+3*INDIRECT("AL76")+4*INDIRECT("AM76")+5*INDIRECT("AN76")+6*INDIRECT("AO76")+7*INDIRECT("AP76")+8*INDIRECT("AQ76")</f>
        <v>0</v>
      </c>
      <c r="CR76" s="1">
        <v>0</v>
      </c>
      <c r="CS76" s="1">
        <f ca="1">INDIRECT("AR76")+2*INDIRECT("AS76")+3*INDIRECT("AT76")+4*INDIRECT("AU76")+5*INDIRECT("AV76")+6*INDIRECT("AW76")+7*INDIRECT("AX76")+8*INDIRECT("AY76")</f>
        <v>0</v>
      </c>
      <c r="CT76" s="1">
        <v>0</v>
      </c>
      <c r="CU76" s="1">
        <f ca="1">INDIRECT("AZ76")+2*INDIRECT("BA76")+3*INDIRECT("BB76")+4*INDIRECT("BC76")+5*INDIRECT("BD76")+6*INDIRECT("BE76")+7*INDIRECT("BF76")+8*INDIRECT("BG76")</f>
        <v>0</v>
      </c>
      <c r="CV76" s="1">
        <v>0</v>
      </c>
      <c r="CW76" s="1">
        <f ca="1">INDIRECT("BH76")+2*INDIRECT("BI76")+3*INDIRECT("BJ76")+4*INDIRECT("BK76")+5*INDIRECT("BL76")+6*INDIRECT("BM76")+7*INDIRECT("BN76")+8*INDIRECT("BO76")</f>
        <v>0</v>
      </c>
      <c r="CX76" s="1">
        <v>0</v>
      </c>
    </row>
    <row r="77" spans="1:102" ht="11.25">
      <c r="A77" s="1" t="s">
        <v>0</v>
      </c>
      <c r="B77" s="1" t="s">
        <v>0</v>
      </c>
      <c r="C77" s="1" t="s">
        <v>0</v>
      </c>
      <c r="D77" s="1" t="s">
        <v>0</v>
      </c>
      <c r="E77" s="1" t="s">
        <v>38</v>
      </c>
      <c r="F77" s="7">
        <f ca="1">INDIRECT("T77")+INDIRECT("AB77")+INDIRECT("AJ77")+INDIRECT("AR77")+INDIRECT("AZ77")+INDIRECT("BH77")</f>
        <v>15000</v>
      </c>
      <c r="G77" s="6">
        <f ca="1">INDIRECT("U77")+INDIRECT("AC77")+INDIRECT("AK77")+INDIRECT("AS77")+INDIRECT("BA77")+INDIRECT("BI77")</f>
        <v>0</v>
      </c>
      <c r="H77" s="6">
        <f ca="1">INDIRECT("V77")+INDIRECT("AD77")+INDIRECT("AL77")+INDIRECT("AT77")+INDIRECT("BB77")+INDIRECT("BJ77")</f>
        <v>0</v>
      </c>
      <c r="I77" s="6">
        <f ca="1">INDIRECT("W77")+INDIRECT("AE77")+INDIRECT("AM77")+INDIRECT("AU77")+INDIRECT("BC77")+INDIRECT("BK77")</f>
        <v>0</v>
      </c>
      <c r="J77" s="6">
        <f ca="1">INDIRECT("X77")+INDIRECT("AF77")+INDIRECT("AN77")+INDIRECT("AV77")+INDIRECT("BD77")+INDIRECT("BL77")</f>
        <v>0</v>
      </c>
      <c r="K77" s="6">
        <f ca="1">INDIRECT("Y77")+INDIRECT("AG77")+INDIRECT("AO77")+INDIRECT("AW77")+INDIRECT("BE77")+INDIRECT("BM77")</f>
        <v>0</v>
      </c>
      <c r="L77" s="6">
        <f ca="1">INDIRECT("Z77")+INDIRECT("AH77")+INDIRECT("AP77")+INDIRECT("AX77")+INDIRECT("BF77")+INDIRECT("BN77")</f>
        <v>0</v>
      </c>
      <c r="M77" s="6">
        <f ca="1">INDIRECT("AA77")+INDIRECT("AI77")+INDIRECT("AQ77")+INDIRECT("AY77")+INDIRECT("BG77")+INDIRECT("BO77")</f>
        <v>0</v>
      </c>
      <c r="N77" s="7">
        <f ca="1">INDIRECT("T77")+INDIRECT("U77")+INDIRECT("V77")+INDIRECT("W77")+INDIRECT("X77")+INDIRECT("Y77")+INDIRECT("Z77")+INDIRECT("AA77")</f>
        <v>0</v>
      </c>
      <c r="O77" s="6">
        <f ca="1">INDIRECT("AB77")+INDIRECT("AC77")+INDIRECT("AD77")+INDIRECT("AE77")+INDIRECT("AF77")+INDIRECT("AG77")+INDIRECT("AH77")+INDIRECT("AI77")</f>
        <v>15000</v>
      </c>
      <c r="P77" s="6">
        <f ca="1">INDIRECT("AJ77")+INDIRECT("AK77")+INDIRECT("AL77")+INDIRECT("AM77")+INDIRECT("AN77")+INDIRECT("AO77")+INDIRECT("AP77")+INDIRECT("AQ77")</f>
        <v>0</v>
      </c>
      <c r="Q77" s="6">
        <f ca="1">INDIRECT("AR77")+INDIRECT("AS77")+INDIRECT("AT77")+INDIRECT("AU77")+INDIRECT("AV77")+INDIRECT("AW77")+INDIRECT("AX77")+INDIRECT("AY77")</f>
        <v>0</v>
      </c>
      <c r="R77" s="6">
        <f ca="1">INDIRECT("AZ77")+INDIRECT("BA77")+INDIRECT("BB77")+INDIRECT("BC77")+INDIRECT("BD77")+INDIRECT("BE77")+INDIRECT("BF77")+INDIRECT("BG77")</f>
        <v>0</v>
      </c>
      <c r="S77" s="6">
        <f ca="1">INDIRECT("BH77")+INDIRECT("BI77")+INDIRECT("BJ77")+INDIRECT("BK77")+INDIRECT("BL77")+INDIRECT("BM77")+INDIRECT("BN77")+INDIRECT("BO77")</f>
        <v>0</v>
      </c>
      <c r="T77" s="28"/>
      <c r="U77" s="29"/>
      <c r="V77" s="29"/>
      <c r="W77" s="29"/>
      <c r="X77" s="29"/>
      <c r="Y77" s="29"/>
      <c r="Z77" s="29"/>
      <c r="AA77" s="29"/>
      <c r="AB77" s="28">
        <v>15000</v>
      </c>
      <c r="AC77" s="29"/>
      <c r="AD77" s="29"/>
      <c r="AE77" s="29"/>
      <c r="AF77" s="29"/>
      <c r="AG77" s="29"/>
      <c r="AH77" s="29"/>
      <c r="AI77" s="29"/>
      <c r="AJ77" s="28"/>
      <c r="AK77" s="29"/>
      <c r="AL77" s="29"/>
      <c r="AM77" s="29"/>
      <c r="AN77" s="29"/>
      <c r="AO77" s="29"/>
      <c r="AP77" s="29"/>
      <c r="AQ77" s="29"/>
      <c r="AR77" s="28"/>
      <c r="AS77" s="29"/>
      <c r="AT77" s="29"/>
      <c r="AU77" s="29"/>
      <c r="AV77" s="29"/>
      <c r="AW77" s="29"/>
      <c r="AX77" s="29"/>
      <c r="AY77" s="29"/>
      <c r="AZ77" s="28"/>
      <c r="BA77" s="29"/>
      <c r="BB77" s="29"/>
      <c r="BC77" s="29"/>
      <c r="BD77" s="29"/>
      <c r="BE77" s="29"/>
      <c r="BF77" s="29"/>
      <c r="BG77" s="29"/>
      <c r="BH77" s="28"/>
      <c r="BI77" s="29"/>
      <c r="BJ77" s="29"/>
      <c r="BK77" s="29"/>
      <c r="BL77" s="29"/>
      <c r="BM77" s="29"/>
      <c r="BN77" s="29"/>
      <c r="BO77" s="29"/>
      <c r="BP77" s="9">
        <v>0</v>
      </c>
      <c r="BQ77" s="1" t="s">
        <v>0</v>
      </c>
      <c r="BR77" s="1" t="s">
        <v>0</v>
      </c>
      <c r="BS77" s="1" t="s">
        <v>0</v>
      </c>
      <c r="BT77" s="1" t="s">
        <v>0</v>
      </c>
      <c r="BU77" s="1" t="s">
        <v>0</v>
      </c>
      <c r="BW77" s="1">
        <f ca="1">INDIRECT("T77")+2*INDIRECT("AB77")+3*INDIRECT("AJ77")+4*INDIRECT("AR77")+5*INDIRECT("AZ77")+6*INDIRECT("BH77")</f>
        <v>30000</v>
      </c>
      <c r="BX77" s="1">
        <v>30000</v>
      </c>
      <c r="BY77" s="1">
        <f ca="1">INDIRECT("U77")+2*INDIRECT("AC77")+3*INDIRECT("AK77")+4*INDIRECT("AS77")+5*INDIRECT("BA77")+6*INDIRECT("BI77")</f>
        <v>0</v>
      </c>
      <c r="BZ77" s="1">
        <v>0</v>
      </c>
      <c r="CA77" s="1">
        <f ca="1">INDIRECT("V77")+2*INDIRECT("AD77")+3*INDIRECT("AL77")+4*INDIRECT("AT77")+5*INDIRECT("BB77")+6*INDIRECT("BJ77")</f>
        <v>0</v>
      </c>
      <c r="CB77" s="1">
        <v>0</v>
      </c>
      <c r="CC77" s="1">
        <f ca="1">INDIRECT("W77")+2*INDIRECT("AE77")+3*INDIRECT("AM77")+4*INDIRECT("AU77")+5*INDIRECT("BC77")+6*INDIRECT("BK77")</f>
        <v>0</v>
      </c>
      <c r="CD77" s="1">
        <v>0</v>
      </c>
      <c r="CE77" s="1">
        <f ca="1">INDIRECT("X77")+2*INDIRECT("AF77")+3*INDIRECT("AN77")+4*INDIRECT("AV77")+5*INDIRECT("BD77")+6*INDIRECT("BL77")</f>
        <v>0</v>
      </c>
      <c r="CF77" s="1">
        <v>0</v>
      </c>
      <c r="CG77" s="1">
        <f ca="1">INDIRECT("Y77")+2*INDIRECT("AG77")+3*INDIRECT("AO77")+4*INDIRECT("AW77")+5*INDIRECT("BE77")+6*INDIRECT("BM77")</f>
        <v>0</v>
      </c>
      <c r="CH77" s="1">
        <v>0</v>
      </c>
      <c r="CI77" s="1">
        <f ca="1">INDIRECT("Z77")+2*INDIRECT("AH77")+3*INDIRECT("AP77")+4*INDIRECT("AX77")+5*INDIRECT("BF77")+6*INDIRECT("BN77")</f>
        <v>0</v>
      </c>
      <c r="CJ77" s="1">
        <v>0</v>
      </c>
      <c r="CK77" s="1">
        <f ca="1">INDIRECT("AA77")+2*INDIRECT("AI77")+3*INDIRECT("AQ77")+4*INDIRECT("AY77")+5*INDIRECT("BG77")+6*INDIRECT("BO77")</f>
        <v>0</v>
      </c>
      <c r="CL77" s="1">
        <v>0</v>
      </c>
      <c r="CM77" s="1">
        <f ca="1">INDIRECT("T77")+2*INDIRECT("U77")+3*INDIRECT("V77")+4*INDIRECT("W77")+5*INDIRECT("X77")+6*INDIRECT("Y77")+7*INDIRECT("Z77")+8*INDIRECT("AA77")</f>
        <v>0</v>
      </c>
      <c r="CN77" s="1">
        <v>0</v>
      </c>
      <c r="CO77" s="1">
        <f ca="1">INDIRECT("AB77")+2*INDIRECT("AC77")+3*INDIRECT("AD77")+4*INDIRECT("AE77")+5*INDIRECT("AF77")+6*INDIRECT("AG77")+7*INDIRECT("AH77")+8*INDIRECT("AI77")</f>
        <v>15000</v>
      </c>
      <c r="CP77" s="1">
        <v>15000</v>
      </c>
      <c r="CQ77" s="1">
        <f ca="1">INDIRECT("AJ77")+2*INDIRECT("AK77")+3*INDIRECT("AL77")+4*INDIRECT("AM77")+5*INDIRECT("AN77")+6*INDIRECT("AO77")+7*INDIRECT("AP77")+8*INDIRECT("AQ77")</f>
        <v>0</v>
      </c>
      <c r="CR77" s="1">
        <v>0</v>
      </c>
      <c r="CS77" s="1">
        <f ca="1">INDIRECT("AR77")+2*INDIRECT("AS77")+3*INDIRECT("AT77")+4*INDIRECT("AU77")+5*INDIRECT("AV77")+6*INDIRECT("AW77")+7*INDIRECT("AX77")+8*INDIRECT("AY77")</f>
        <v>0</v>
      </c>
      <c r="CT77" s="1">
        <v>0</v>
      </c>
      <c r="CU77" s="1">
        <f ca="1">INDIRECT("AZ77")+2*INDIRECT("BA77")+3*INDIRECT("BB77")+4*INDIRECT("BC77")+5*INDIRECT("BD77")+6*INDIRECT("BE77")+7*INDIRECT("BF77")+8*INDIRECT("BG77")</f>
        <v>0</v>
      </c>
      <c r="CV77" s="1">
        <v>0</v>
      </c>
      <c r="CW77" s="1">
        <f ca="1">INDIRECT("BH77")+2*INDIRECT("BI77")+3*INDIRECT("BJ77")+4*INDIRECT("BK77")+5*INDIRECT("BL77")+6*INDIRECT("BM77")+7*INDIRECT("BN77")+8*INDIRECT("BO77")</f>
        <v>0</v>
      </c>
      <c r="CX77" s="1">
        <v>0</v>
      </c>
    </row>
    <row r="78" spans="1:102" ht="11.25">
      <c r="A78" s="1" t="s">
        <v>0</v>
      </c>
      <c r="B78" s="1" t="s">
        <v>0</v>
      </c>
      <c r="C78" s="1" t="s">
        <v>0</v>
      </c>
      <c r="D78" s="1" t="s">
        <v>0</v>
      </c>
      <c r="E78" s="1" t="s">
        <v>39</v>
      </c>
      <c r="F78" s="7">
        <f ca="1">INDIRECT("T78")+INDIRECT("AB78")+INDIRECT("AJ78")+INDIRECT("AR78")+INDIRECT("AZ78")+INDIRECT("BH78")</f>
        <v>137924</v>
      </c>
      <c r="G78" s="6">
        <f ca="1">INDIRECT("U78")+INDIRECT("AC78")+INDIRECT("AK78")+INDIRECT("AS78")+INDIRECT("BA78")+INDIRECT("BI78")</f>
        <v>0</v>
      </c>
      <c r="H78" s="6">
        <f ca="1">INDIRECT("V78")+INDIRECT("AD78")+INDIRECT("AL78")+INDIRECT("AT78")+INDIRECT("BB78")+INDIRECT("BJ78")</f>
        <v>0</v>
      </c>
      <c r="I78" s="6">
        <f ca="1">INDIRECT("W78")+INDIRECT("AE78")+INDIRECT("AM78")+INDIRECT("AU78")+INDIRECT("BC78")+INDIRECT("BK78")</f>
        <v>0</v>
      </c>
      <c r="J78" s="6">
        <f ca="1">INDIRECT("X78")+INDIRECT("AF78")+INDIRECT("AN78")+INDIRECT("AV78")+INDIRECT("BD78")+INDIRECT("BL78")</f>
        <v>0</v>
      </c>
      <c r="K78" s="6">
        <f ca="1">INDIRECT("Y78")+INDIRECT("AG78")+INDIRECT("AO78")+INDIRECT("AW78")+INDIRECT("BE78")+INDIRECT("BM78")</f>
        <v>0</v>
      </c>
      <c r="L78" s="6">
        <f ca="1">INDIRECT("Z78")+INDIRECT("AH78")+INDIRECT("AP78")+INDIRECT("AX78")+INDIRECT("BF78")+INDIRECT("BN78")</f>
        <v>0</v>
      </c>
      <c r="M78" s="6">
        <f ca="1">INDIRECT("AA78")+INDIRECT("AI78")+INDIRECT("AQ78")+INDIRECT("AY78")+INDIRECT("BG78")+INDIRECT("BO78")</f>
        <v>0</v>
      </c>
      <c r="N78" s="7">
        <f ca="1">INDIRECT("T78")+INDIRECT("U78")+INDIRECT("V78")+INDIRECT("W78")+INDIRECT("X78")+INDIRECT("Y78")+INDIRECT("Z78")+INDIRECT("AA78")</f>
        <v>0</v>
      </c>
      <c r="O78" s="6">
        <f ca="1">INDIRECT("AB78")+INDIRECT("AC78")+INDIRECT("AD78")+INDIRECT("AE78")+INDIRECT("AF78")+INDIRECT("AG78")+INDIRECT("AH78")+INDIRECT("AI78")</f>
        <v>137924</v>
      </c>
      <c r="P78" s="6">
        <f ca="1">INDIRECT("AJ78")+INDIRECT("AK78")+INDIRECT("AL78")+INDIRECT("AM78")+INDIRECT("AN78")+INDIRECT("AO78")+INDIRECT("AP78")+INDIRECT("AQ78")</f>
        <v>0</v>
      </c>
      <c r="Q78" s="6">
        <f ca="1">INDIRECT("AR78")+INDIRECT("AS78")+INDIRECT("AT78")+INDIRECT("AU78")+INDIRECT("AV78")+INDIRECT("AW78")+INDIRECT("AX78")+INDIRECT("AY78")</f>
        <v>0</v>
      </c>
      <c r="R78" s="6">
        <f ca="1">INDIRECT("AZ78")+INDIRECT("BA78")+INDIRECT("BB78")+INDIRECT("BC78")+INDIRECT("BD78")+INDIRECT("BE78")+INDIRECT("BF78")+INDIRECT("BG78")</f>
        <v>0</v>
      </c>
      <c r="S78" s="6">
        <f ca="1">INDIRECT("BH78")+INDIRECT("BI78")+INDIRECT("BJ78")+INDIRECT("BK78")+INDIRECT("BL78")+INDIRECT("BM78")+INDIRECT("BN78")+INDIRECT("BO78")</f>
        <v>0</v>
      </c>
      <c r="T78" s="28"/>
      <c r="U78" s="29"/>
      <c r="V78" s="29"/>
      <c r="W78" s="29"/>
      <c r="X78" s="29"/>
      <c r="Y78" s="29"/>
      <c r="Z78" s="29"/>
      <c r="AA78" s="29"/>
      <c r="AB78" s="28">
        <v>137924</v>
      </c>
      <c r="AC78" s="29"/>
      <c r="AD78" s="29"/>
      <c r="AE78" s="29"/>
      <c r="AF78" s="29"/>
      <c r="AG78" s="29"/>
      <c r="AH78" s="29"/>
      <c r="AI78" s="29"/>
      <c r="AJ78" s="28"/>
      <c r="AK78" s="29"/>
      <c r="AL78" s="29"/>
      <c r="AM78" s="29"/>
      <c r="AN78" s="29"/>
      <c r="AO78" s="29"/>
      <c r="AP78" s="29"/>
      <c r="AQ78" s="29"/>
      <c r="AR78" s="28"/>
      <c r="AS78" s="29"/>
      <c r="AT78" s="29"/>
      <c r="AU78" s="29"/>
      <c r="AV78" s="29"/>
      <c r="AW78" s="29"/>
      <c r="AX78" s="29"/>
      <c r="AY78" s="29"/>
      <c r="AZ78" s="28"/>
      <c r="BA78" s="29"/>
      <c r="BB78" s="29"/>
      <c r="BC78" s="29"/>
      <c r="BD78" s="29"/>
      <c r="BE78" s="29"/>
      <c r="BF78" s="29"/>
      <c r="BG78" s="29"/>
      <c r="BH78" s="28"/>
      <c r="BI78" s="29"/>
      <c r="BJ78" s="29"/>
      <c r="BK78" s="29"/>
      <c r="BL78" s="29"/>
      <c r="BM78" s="29"/>
      <c r="BN78" s="29"/>
      <c r="BO78" s="29"/>
      <c r="BP78" s="9">
        <v>0</v>
      </c>
      <c r="BQ78" s="1" t="s">
        <v>0</v>
      </c>
      <c r="BR78" s="1" t="s">
        <v>0</v>
      </c>
      <c r="BS78" s="1" t="s">
        <v>0</v>
      </c>
      <c r="BT78" s="1" t="s">
        <v>0</v>
      </c>
      <c r="BU78" s="1" t="s">
        <v>0</v>
      </c>
      <c r="BW78" s="1">
        <f ca="1">INDIRECT("T78")+2*INDIRECT("AB78")+3*INDIRECT("AJ78")+4*INDIRECT("AR78")+5*INDIRECT("AZ78")+6*INDIRECT("BH78")</f>
        <v>275848</v>
      </c>
      <c r="BX78" s="1">
        <v>275848</v>
      </c>
      <c r="BY78" s="1">
        <f ca="1">INDIRECT("U78")+2*INDIRECT("AC78")+3*INDIRECT("AK78")+4*INDIRECT("AS78")+5*INDIRECT("BA78")+6*INDIRECT("BI78")</f>
        <v>0</v>
      </c>
      <c r="BZ78" s="1">
        <v>0</v>
      </c>
      <c r="CA78" s="1">
        <f ca="1">INDIRECT("V78")+2*INDIRECT("AD78")+3*INDIRECT("AL78")+4*INDIRECT("AT78")+5*INDIRECT("BB78")+6*INDIRECT("BJ78")</f>
        <v>0</v>
      </c>
      <c r="CB78" s="1">
        <v>0</v>
      </c>
      <c r="CC78" s="1">
        <f ca="1">INDIRECT("W78")+2*INDIRECT("AE78")+3*INDIRECT("AM78")+4*INDIRECT("AU78")+5*INDIRECT("BC78")+6*INDIRECT("BK78")</f>
        <v>0</v>
      </c>
      <c r="CD78" s="1">
        <v>0</v>
      </c>
      <c r="CE78" s="1">
        <f ca="1">INDIRECT("X78")+2*INDIRECT("AF78")+3*INDIRECT("AN78")+4*INDIRECT("AV78")+5*INDIRECT("BD78")+6*INDIRECT("BL78")</f>
        <v>0</v>
      </c>
      <c r="CF78" s="1">
        <v>0</v>
      </c>
      <c r="CG78" s="1">
        <f ca="1">INDIRECT("Y78")+2*INDIRECT("AG78")+3*INDIRECT("AO78")+4*INDIRECT("AW78")+5*INDIRECT("BE78")+6*INDIRECT("BM78")</f>
        <v>0</v>
      </c>
      <c r="CH78" s="1">
        <v>0</v>
      </c>
      <c r="CI78" s="1">
        <f ca="1">INDIRECT("Z78")+2*INDIRECT("AH78")+3*INDIRECT("AP78")+4*INDIRECT("AX78")+5*INDIRECT("BF78")+6*INDIRECT("BN78")</f>
        <v>0</v>
      </c>
      <c r="CJ78" s="1">
        <v>0</v>
      </c>
      <c r="CK78" s="1">
        <f ca="1">INDIRECT("AA78")+2*INDIRECT("AI78")+3*INDIRECT("AQ78")+4*INDIRECT("AY78")+5*INDIRECT("BG78")+6*INDIRECT("BO78")</f>
        <v>0</v>
      </c>
      <c r="CL78" s="1">
        <v>0</v>
      </c>
      <c r="CM78" s="1">
        <f ca="1">INDIRECT("T78")+2*INDIRECT("U78")+3*INDIRECT("V78")+4*INDIRECT("W78")+5*INDIRECT("X78")+6*INDIRECT("Y78")+7*INDIRECT("Z78")+8*INDIRECT("AA78")</f>
        <v>0</v>
      </c>
      <c r="CN78" s="1">
        <v>0</v>
      </c>
      <c r="CO78" s="1">
        <f ca="1">INDIRECT("AB78")+2*INDIRECT("AC78")+3*INDIRECT("AD78")+4*INDIRECT("AE78")+5*INDIRECT("AF78")+6*INDIRECT("AG78")+7*INDIRECT("AH78")+8*INDIRECT("AI78")</f>
        <v>137924</v>
      </c>
      <c r="CP78" s="1">
        <v>137924</v>
      </c>
      <c r="CQ78" s="1">
        <f ca="1">INDIRECT("AJ78")+2*INDIRECT("AK78")+3*INDIRECT("AL78")+4*INDIRECT("AM78")+5*INDIRECT("AN78")+6*INDIRECT("AO78")+7*INDIRECT("AP78")+8*INDIRECT("AQ78")</f>
        <v>0</v>
      </c>
      <c r="CR78" s="1">
        <v>0</v>
      </c>
      <c r="CS78" s="1">
        <f ca="1">INDIRECT("AR78")+2*INDIRECT("AS78")+3*INDIRECT("AT78")+4*INDIRECT("AU78")+5*INDIRECT("AV78")+6*INDIRECT("AW78")+7*INDIRECT("AX78")+8*INDIRECT("AY78")</f>
        <v>0</v>
      </c>
      <c r="CT78" s="1">
        <v>0</v>
      </c>
      <c r="CU78" s="1">
        <f ca="1">INDIRECT("AZ78")+2*INDIRECT("BA78")+3*INDIRECT("BB78")+4*INDIRECT("BC78")+5*INDIRECT("BD78")+6*INDIRECT("BE78")+7*INDIRECT("BF78")+8*INDIRECT("BG78")</f>
        <v>0</v>
      </c>
      <c r="CV78" s="1">
        <v>0</v>
      </c>
      <c r="CW78" s="1">
        <f ca="1">INDIRECT("BH78")+2*INDIRECT("BI78")+3*INDIRECT("BJ78")+4*INDIRECT("BK78")+5*INDIRECT("BL78")+6*INDIRECT("BM78")+7*INDIRECT("BN78")+8*INDIRECT("BO78")</f>
        <v>0</v>
      </c>
      <c r="CX78" s="1">
        <v>0</v>
      </c>
    </row>
    <row r="79" spans="1:73" ht="11.25">
      <c r="A79" s="1" t="s">
        <v>0</v>
      </c>
      <c r="B79" s="1" t="s">
        <v>0</v>
      </c>
      <c r="C79" s="1" t="s">
        <v>0</v>
      </c>
      <c r="D79" s="1" t="s">
        <v>0</v>
      </c>
      <c r="E79" s="1" t="s">
        <v>7</v>
      </c>
      <c r="F79" s="7">
        <f>SUM(F74:F78)</f>
        <v>405981</v>
      </c>
      <c r="G79" s="6">
        <f>SUM(G74:G78)</f>
        <v>21564</v>
      </c>
      <c r="H79" s="6">
        <f>SUM(H74:H78)</f>
        <v>335</v>
      </c>
      <c r="I79" s="6">
        <f>SUM(I74:I78)</f>
        <v>0</v>
      </c>
      <c r="J79" s="6">
        <f>SUM(J74:J78)</f>
        <v>6995</v>
      </c>
      <c r="K79" s="6">
        <f>SUM(K74:K78)</f>
        <v>0</v>
      </c>
      <c r="L79" s="6">
        <f>SUM(L74:L78)</f>
        <v>0</v>
      </c>
      <c r="M79" s="6">
        <f>SUM(M74:M78)</f>
        <v>0</v>
      </c>
      <c r="N79" s="7">
        <f>SUM(N74:N78)</f>
        <v>0</v>
      </c>
      <c r="O79" s="6">
        <f>SUM(O74:O78)</f>
        <v>434875</v>
      </c>
      <c r="P79" s="6">
        <f>SUM(P74:P78)</f>
        <v>0</v>
      </c>
      <c r="Q79" s="6">
        <f>SUM(Q74:Q78)</f>
        <v>0</v>
      </c>
      <c r="R79" s="6">
        <f>SUM(R74:R78)</f>
        <v>0</v>
      </c>
      <c r="S79" s="6">
        <f>SUM(S74:S78)</f>
        <v>0</v>
      </c>
      <c r="T79" s="8"/>
      <c r="U79" s="5"/>
      <c r="V79" s="5"/>
      <c r="W79" s="5"/>
      <c r="X79" s="5"/>
      <c r="Y79" s="5"/>
      <c r="Z79" s="5"/>
      <c r="AA79" s="5"/>
      <c r="AB79" s="8"/>
      <c r="AC79" s="5"/>
      <c r="AD79" s="5"/>
      <c r="AE79" s="5"/>
      <c r="AF79" s="5"/>
      <c r="AG79" s="5"/>
      <c r="AH79" s="5"/>
      <c r="AI79" s="5"/>
      <c r="AJ79" s="8"/>
      <c r="AK79" s="5"/>
      <c r="AL79" s="5"/>
      <c r="AM79" s="5"/>
      <c r="AN79" s="5"/>
      <c r="AO79" s="5"/>
      <c r="AP79" s="5"/>
      <c r="AQ79" s="5"/>
      <c r="AR79" s="8"/>
      <c r="AS79" s="5"/>
      <c r="AT79" s="5"/>
      <c r="AU79" s="5"/>
      <c r="AV79" s="5"/>
      <c r="AW79" s="5"/>
      <c r="AX79" s="5"/>
      <c r="AY79" s="5"/>
      <c r="AZ79" s="8"/>
      <c r="BA79" s="5"/>
      <c r="BB79" s="5"/>
      <c r="BC79" s="5"/>
      <c r="BD79" s="5"/>
      <c r="BE79" s="5"/>
      <c r="BF79" s="5"/>
      <c r="BG79" s="5"/>
      <c r="BH79" s="8"/>
      <c r="BI79" s="5"/>
      <c r="BJ79" s="5"/>
      <c r="BK79" s="5"/>
      <c r="BL79" s="5"/>
      <c r="BM79" s="5"/>
      <c r="BN79" s="5"/>
      <c r="BO79" s="5"/>
      <c r="BP79" s="9">
        <v>0</v>
      </c>
      <c r="BQ79" s="1" t="s">
        <v>0</v>
      </c>
      <c r="BR79" s="1" t="s">
        <v>0</v>
      </c>
      <c r="BS79" s="1" t="s">
        <v>0</v>
      </c>
      <c r="BT79" s="1" t="s">
        <v>0</v>
      </c>
      <c r="BU79" s="1" t="s">
        <v>0</v>
      </c>
    </row>
    <row r="80" spans="3:73" ht="11.25">
      <c r="C80" s="1" t="s">
        <v>0</v>
      </c>
      <c r="D80" s="1" t="s">
        <v>0</v>
      </c>
      <c r="E80" s="1" t="s">
        <v>0</v>
      </c>
      <c r="F80" s="7"/>
      <c r="G80" s="6"/>
      <c r="H80" s="6"/>
      <c r="I80" s="6"/>
      <c r="J80" s="6"/>
      <c r="K80" s="6"/>
      <c r="L80" s="6"/>
      <c r="M80" s="6"/>
      <c r="N80" s="7"/>
      <c r="O80" s="6"/>
      <c r="P80" s="6"/>
      <c r="Q80" s="6"/>
      <c r="R80" s="6"/>
      <c r="S80" s="6"/>
      <c r="T80" s="8"/>
      <c r="U80" s="5"/>
      <c r="V80" s="5"/>
      <c r="W80" s="5"/>
      <c r="X80" s="5"/>
      <c r="Y80" s="5"/>
      <c r="Z80" s="5"/>
      <c r="AA80" s="5"/>
      <c r="AB80" s="8"/>
      <c r="AC80" s="5"/>
      <c r="AD80" s="5"/>
      <c r="AE80" s="5"/>
      <c r="AF80" s="5"/>
      <c r="AG80" s="5"/>
      <c r="AH80" s="5"/>
      <c r="AI80" s="5"/>
      <c r="AJ80" s="8"/>
      <c r="AK80" s="5"/>
      <c r="AL80" s="5"/>
      <c r="AM80" s="5"/>
      <c r="AN80" s="5"/>
      <c r="AO80" s="5"/>
      <c r="AP80" s="5"/>
      <c r="AQ80" s="5"/>
      <c r="AR80" s="8"/>
      <c r="AS80" s="5"/>
      <c r="AT80" s="5"/>
      <c r="AU80" s="5"/>
      <c r="AV80" s="5"/>
      <c r="AW80" s="5"/>
      <c r="AX80" s="5"/>
      <c r="AY80" s="5"/>
      <c r="AZ80" s="8"/>
      <c r="BA80" s="5"/>
      <c r="BB80" s="5"/>
      <c r="BC80" s="5"/>
      <c r="BD80" s="5"/>
      <c r="BE80" s="5"/>
      <c r="BF80" s="5"/>
      <c r="BG80" s="5"/>
      <c r="BH80" s="8"/>
      <c r="BI80" s="5"/>
      <c r="BJ80" s="5"/>
      <c r="BK80" s="5"/>
      <c r="BL80" s="5"/>
      <c r="BM80" s="5"/>
      <c r="BN80" s="5"/>
      <c r="BO80" s="5"/>
      <c r="BP80" s="9"/>
      <c r="BT80" s="1" t="s">
        <v>0</v>
      </c>
      <c r="BU80" s="1" t="s">
        <v>0</v>
      </c>
    </row>
    <row r="81" spans="1:102" ht="11.25">
      <c r="A81" s="30" t="s">
        <v>1</v>
      </c>
      <c r="B81" s="31" t="str">
        <f>HYPERLINK("http://www.dot.ca.gov/hq/transprog/stip2004/ff_sheets/04-2009g.xls","2009G")</f>
        <v>2009G</v>
      </c>
      <c r="C81" s="30" t="s">
        <v>0</v>
      </c>
      <c r="D81" s="30" t="s">
        <v>32</v>
      </c>
      <c r="E81" s="30" t="s">
        <v>36</v>
      </c>
      <c r="F81" s="32">
        <f ca="1">INDIRECT("T81")+INDIRECT("AB81")+INDIRECT("AJ81")+INDIRECT("AR81")+INDIRECT("AZ81")+INDIRECT("BH81")</f>
        <v>1977</v>
      </c>
      <c r="G81" s="33">
        <f ca="1">INDIRECT("U81")+INDIRECT("AC81")+INDIRECT("AK81")+INDIRECT("AS81")+INDIRECT("BA81")+INDIRECT("BI81")</f>
        <v>0</v>
      </c>
      <c r="H81" s="33">
        <f ca="1">INDIRECT("V81")+INDIRECT("AD81")+INDIRECT("AL81")+INDIRECT("AT81")+INDIRECT("BB81")+INDIRECT("BJ81")</f>
        <v>0</v>
      </c>
      <c r="I81" s="33">
        <f ca="1">INDIRECT("W81")+INDIRECT("AE81")+INDIRECT("AM81")+INDIRECT("AU81")+INDIRECT("BC81")+INDIRECT("BK81")</f>
        <v>0</v>
      </c>
      <c r="J81" s="33">
        <f ca="1">INDIRECT("X81")+INDIRECT("AF81")+INDIRECT("AN81")+INDIRECT("AV81")+INDIRECT("BD81")+INDIRECT("BL81")</f>
        <v>0</v>
      </c>
      <c r="K81" s="33">
        <f ca="1">INDIRECT("Y81")+INDIRECT("AG81")+INDIRECT("AO81")+INDIRECT("AW81")+INDIRECT("BE81")+INDIRECT("BM81")</f>
        <v>0</v>
      </c>
      <c r="L81" s="33">
        <f ca="1">INDIRECT("Z81")+INDIRECT("AH81")+INDIRECT("AP81")+INDIRECT("AX81")+INDIRECT("BF81")+INDIRECT("BN81")</f>
        <v>0</v>
      </c>
      <c r="M81" s="33">
        <f ca="1">INDIRECT("AA81")+INDIRECT("AI81")+INDIRECT("AQ81")+INDIRECT("AY81")+INDIRECT("BG81")+INDIRECT("BO81")</f>
        <v>0</v>
      </c>
      <c r="N81" s="32">
        <f ca="1">INDIRECT("T81")+INDIRECT("U81")+INDIRECT("V81")+INDIRECT("W81")+INDIRECT("X81")+INDIRECT("Y81")+INDIRECT("Z81")+INDIRECT("AA81")</f>
        <v>0</v>
      </c>
      <c r="O81" s="33">
        <f ca="1">INDIRECT("AB81")+INDIRECT("AC81")+INDIRECT("AD81")+INDIRECT("AE81")+INDIRECT("AF81")+INDIRECT("AG81")+INDIRECT("AH81")+INDIRECT("AI81")</f>
        <v>1977</v>
      </c>
      <c r="P81" s="33">
        <f ca="1">INDIRECT("AJ81")+INDIRECT("AK81")+INDIRECT("AL81")+INDIRECT("AM81")+INDIRECT("AN81")+INDIRECT("AO81")+INDIRECT("AP81")+INDIRECT("AQ81")</f>
        <v>0</v>
      </c>
      <c r="Q81" s="33">
        <f ca="1">INDIRECT("AR81")+INDIRECT("AS81")+INDIRECT("AT81")+INDIRECT("AU81")+INDIRECT("AV81")+INDIRECT("AW81")+INDIRECT("AX81")+INDIRECT("AY81")</f>
        <v>0</v>
      </c>
      <c r="R81" s="33">
        <f ca="1">INDIRECT("AZ81")+INDIRECT("BA81")+INDIRECT("BB81")+INDIRECT("BC81")+INDIRECT("BD81")+INDIRECT("BE81")+INDIRECT("BF81")+INDIRECT("BG81")</f>
        <v>0</v>
      </c>
      <c r="S81" s="33">
        <f ca="1">INDIRECT("BH81")+INDIRECT("BI81")+INDIRECT("BJ81")+INDIRECT("BK81")+INDIRECT("BL81")+INDIRECT("BM81")+INDIRECT("BN81")+INDIRECT("BO81")</f>
        <v>0</v>
      </c>
      <c r="T81" s="34"/>
      <c r="U81" s="35"/>
      <c r="V81" s="35"/>
      <c r="W81" s="35"/>
      <c r="X81" s="35"/>
      <c r="Y81" s="35"/>
      <c r="Z81" s="35"/>
      <c r="AA81" s="35"/>
      <c r="AB81" s="34">
        <v>1977</v>
      </c>
      <c r="AC81" s="35"/>
      <c r="AD81" s="35"/>
      <c r="AE81" s="35"/>
      <c r="AF81" s="35"/>
      <c r="AG81" s="35"/>
      <c r="AH81" s="35"/>
      <c r="AI81" s="35"/>
      <c r="AJ81" s="34"/>
      <c r="AK81" s="35"/>
      <c r="AL81" s="35"/>
      <c r="AM81" s="35"/>
      <c r="AN81" s="35"/>
      <c r="AO81" s="35"/>
      <c r="AP81" s="35"/>
      <c r="AQ81" s="35"/>
      <c r="AR81" s="34"/>
      <c r="AS81" s="35"/>
      <c r="AT81" s="35"/>
      <c r="AU81" s="35"/>
      <c r="AV81" s="35"/>
      <c r="AW81" s="35"/>
      <c r="AX81" s="35"/>
      <c r="AY81" s="35"/>
      <c r="AZ81" s="34"/>
      <c r="BA81" s="35"/>
      <c r="BB81" s="35"/>
      <c r="BC81" s="35"/>
      <c r="BD81" s="35"/>
      <c r="BE81" s="35"/>
      <c r="BF81" s="35"/>
      <c r="BG81" s="35"/>
      <c r="BH81" s="34"/>
      <c r="BI81" s="35"/>
      <c r="BJ81" s="35"/>
      <c r="BK81" s="35"/>
      <c r="BL81" s="35"/>
      <c r="BM81" s="35"/>
      <c r="BN81" s="35"/>
      <c r="BO81" s="36"/>
      <c r="BP81" s="9">
        <v>20600001016</v>
      </c>
      <c r="BQ81" s="1" t="s">
        <v>0</v>
      </c>
      <c r="BR81" s="1" t="s">
        <v>0</v>
      </c>
      <c r="BS81" s="1" t="s">
        <v>0</v>
      </c>
      <c r="BT81" s="1" t="s">
        <v>0</v>
      </c>
      <c r="BU81" s="1" t="s">
        <v>0</v>
      </c>
      <c r="BW81" s="1">
        <f ca="1">INDIRECT("T81")+2*INDIRECT("AB81")+3*INDIRECT("AJ81")+4*INDIRECT("AR81")+5*INDIRECT("AZ81")+6*INDIRECT("BH81")</f>
        <v>3954</v>
      </c>
      <c r="BX81" s="1">
        <v>3954</v>
      </c>
      <c r="BY81" s="1">
        <f ca="1">INDIRECT("U81")+2*INDIRECT("AC81")+3*INDIRECT("AK81")+4*INDIRECT("AS81")+5*INDIRECT("BA81")+6*INDIRECT("BI81")</f>
        <v>0</v>
      </c>
      <c r="BZ81" s="1">
        <v>0</v>
      </c>
      <c r="CA81" s="1">
        <f ca="1">INDIRECT("V81")+2*INDIRECT("AD81")+3*INDIRECT("AL81")+4*INDIRECT("AT81")+5*INDIRECT("BB81")+6*INDIRECT("BJ81")</f>
        <v>0</v>
      </c>
      <c r="CB81" s="1">
        <v>0</v>
      </c>
      <c r="CC81" s="1">
        <f ca="1">INDIRECT("W81")+2*INDIRECT("AE81")+3*INDIRECT("AM81")+4*INDIRECT("AU81")+5*INDIRECT("BC81")+6*INDIRECT("BK81")</f>
        <v>0</v>
      </c>
      <c r="CD81" s="1">
        <v>0</v>
      </c>
      <c r="CE81" s="1">
        <f ca="1">INDIRECT("X81")+2*INDIRECT("AF81")+3*INDIRECT("AN81")+4*INDIRECT("AV81")+5*INDIRECT("BD81")+6*INDIRECT("BL81")</f>
        <v>0</v>
      </c>
      <c r="CF81" s="1">
        <v>0</v>
      </c>
      <c r="CG81" s="1">
        <f ca="1">INDIRECT("Y81")+2*INDIRECT("AG81")+3*INDIRECT("AO81")+4*INDIRECT("AW81")+5*INDIRECT("BE81")+6*INDIRECT("BM81")</f>
        <v>0</v>
      </c>
      <c r="CH81" s="1">
        <v>0</v>
      </c>
      <c r="CI81" s="1">
        <f ca="1">INDIRECT("Z81")+2*INDIRECT("AH81")+3*INDIRECT("AP81")+4*INDIRECT("AX81")+5*INDIRECT("BF81")+6*INDIRECT("BN81")</f>
        <v>0</v>
      </c>
      <c r="CJ81" s="1">
        <v>0</v>
      </c>
      <c r="CK81" s="1">
        <f ca="1">INDIRECT("AA81")+2*INDIRECT("AI81")+3*INDIRECT("AQ81")+4*INDIRECT("AY81")+5*INDIRECT("BG81")+6*INDIRECT("BO81")</f>
        <v>0</v>
      </c>
      <c r="CL81" s="1">
        <v>0</v>
      </c>
      <c r="CM81" s="1">
        <f ca="1">INDIRECT("T81")+2*INDIRECT("U81")+3*INDIRECT("V81")+4*INDIRECT("W81")+5*INDIRECT("X81")+6*INDIRECT("Y81")+7*INDIRECT("Z81")+8*INDIRECT("AA81")</f>
        <v>0</v>
      </c>
      <c r="CN81" s="1">
        <v>0</v>
      </c>
      <c r="CO81" s="1">
        <f ca="1">INDIRECT("AB81")+2*INDIRECT("AC81")+3*INDIRECT("AD81")+4*INDIRECT("AE81")+5*INDIRECT("AF81")+6*INDIRECT("AG81")+7*INDIRECT("AH81")+8*INDIRECT("AI81")</f>
        <v>1977</v>
      </c>
      <c r="CP81" s="1">
        <v>1977</v>
      </c>
      <c r="CQ81" s="1">
        <f ca="1">INDIRECT("AJ81")+2*INDIRECT("AK81")+3*INDIRECT("AL81")+4*INDIRECT("AM81")+5*INDIRECT("AN81")+6*INDIRECT("AO81")+7*INDIRECT("AP81")+8*INDIRECT("AQ81")</f>
        <v>0</v>
      </c>
      <c r="CR81" s="1">
        <v>0</v>
      </c>
      <c r="CS81" s="1">
        <f ca="1">INDIRECT("AR81")+2*INDIRECT("AS81")+3*INDIRECT("AT81")+4*INDIRECT("AU81")+5*INDIRECT("AV81")+6*INDIRECT("AW81")+7*INDIRECT("AX81")+8*INDIRECT("AY81")</f>
        <v>0</v>
      </c>
      <c r="CT81" s="1">
        <v>0</v>
      </c>
      <c r="CU81" s="1">
        <f ca="1">INDIRECT("AZ81")+2*INDIRECT("BA81")+3*INDIRECT("BB81")+4*INDIRECT("BC81")+5*INDIRECT("BD81")+6*INDIRECT("BE81")+7*INDIRECT("BF81")+8*INDIRECT("BG81")</f>
        <v>0</v>
      </c>
      <c r="CV81" s="1">
        <v>0</v>
      </c>
      <c r="CW81" s="1">
        <f ca="1">INDIRECT("BH81")+2*INDIRECT("BI81")+3*INDIRECT("BJ81")+4*INDIRECT("BK81")+5*INDIRECT("BL81")+6*INDIRECT("BM81")+7*INDIRECT("BN81")+8*INDIRECT("BO81")</f>
        <v>0</v>
      </c>
      <c r="CX81" s="1">
        <v>0</v>
      </c>
    </row>
    <row r="82" spans="1:102" ht="11.25">
      <c r="A82" s="1" t="s">
        <v>0</v>
      </c>
      <c r="B82" s="1" t="s">
        <v>0</v>
      </c>
      <c r="C82" s="1" t="s">
        <v>9</v>
      </c>
      <c r="D82" s="1" t="s">
        <v>40</v>
      </c>
      <c r="E82" s="1" t="s">
        <v>3</v>
      </c>
      <c r="F82" s="7">
        <f ca="1">INDIRECT("T82")+INDIRECT("AB82")+INDIRECT("AJ82")+INDIRECT("AR82")+INDIRECT("AZ82")+INDIRECT("BH82")</f>
        <v>0</v>
      </c>
      <c r="G82" s="6">
        <f ca="1">INDIRECT("U82")+INDIRECT("AC82")+INDIRECT("AK82")+INDIRECT("AS82")+INDIRECT("BA82")+INDIRECT("BI82")</f>
        <v>0</v>
      </c>
      <c r="H82" s="6">
        <f ca="1">INDIRECT("V82")+INDIRECT("AD82")+INDIRECT("AL82")+INDIRECT("AT82")+INDIRECT("BB82")+INDIRECT("BJ82")</f>
        <v>0</v>
      </c>
      <c r="I82" s="6">
        <f ca="1">INDIRECT("W82")+INDIRECT("AE82")+INDIRECT("AM82")+INDIRECT("AU82")+INDIRECT("BC82")+INDIRECT("BK82")</f>
        <v>0</v>
      </c>
      <c r="J82" s="6">
        <f ca="1">INDIRECT("X82")+INDIRECT("AF82")+INDIRECT("AN82")+INDIRECT("AV82")+INDIRECT("BD82")+INDIRECT("BL82")</f>
        <v>0</v>
      </c>
      <c r="K82" s="6">
        <f ca="1">INDIRECT("Y82")+INDIRECT("AG82")+INDIRECT("AO82")+INDIRECT("AW82")+INDIRECT("BE82")+INDIRECT("BM82")</f>
        <v>1248</v>
      </c>
      <c r="L82" s="6">
        <f ca="1">INDIRECT("Z82")+INDIRECT("AH82")+INDIRECT("AP82")+INDIRECT("AX82")+INDIRECT("BF82")+INDIRECT("BN82")</f>
        <v>0</v>
      </c>
      <c r="M82" s="6">
        <f ca="1">INDIRECT("AA82")+INDIRECT("AI82")+INDIRECT("AQ82")+INDIRECT("AY82")+INDIRECT("BG82")+INDIRECT("BO82")</f>
        <v>0</v>
      </c>
      <c r="N82" s="7">
        <f ca="1">INDIRECT("T82")+INDIRECT("U82")+INDIRECT("V82")+INDIRECT("W82")+INDIRECT("X82")+INDIRECT("Y82")+INDIRECT("Z82")+INDIRECT("AA82")</f>
        <v>0</v>
      </c>
      <c r="O82" s="6">
        <f ca="1">INDIRECT("AB82")+INDIRECT("AC82")+INDIRECT("AD82")+INDIRECT("AE82")+INDIRECT("AF82")+INDIRECT("AG82")+INDIRECT("AH82")+INDIRECT("AI82")</f>
        <v>1248</v>
      </c>
      <c r="P82" s="6">
        <f ca="1">INDIRECT("AJ82")+INDIRECT("AK82")+INDIRECT("AL82")+INDIRECT("AM82")+INDIRECT("AN82")+INDIRECT("AO82")+INDIRECT("AP82")+INDIRECT("AQ82")</f>
        <v>0</v>
      </c>
      <c r="Q82" s="6">
        <f ca="1">INDIRECT("AR82")+INDIRECT("AS82")+INDIRECT("AT82")+INDIRECT("AU82")+INDIRECT("AV82")+INDIRECT("AW82")+INDIRECT("AX82")+INDIRECT("AY82")</f>
        <v>0</v>
      </c>
      <c r="R82" s="6">
        <f ca="1">INDIRECT("AZ82")+INDIRECT("BA82")+INDIRECT("BB82")+INDIRECT("BC82")+INDIRECT("BD82")+INDIRECT("BE82")+INDIRECT("BF82")+INDIRECT("BG82")</f>
        <v>0</v>
      </c>
      <c r="S82" s="6">
        <f ca="1">INDIRECT("BH82")+INDIRECT("BI82")+INDIRECT("BJ82")+INDIRECT("BK82")+INDIRECT("BL82")+INDIRECT("BM82")+INDIRECT("BN82")+INDIRECT("BO82")</f>
        <v>0</v>
      </c>
      <c r="T82" s="28"/>
      <c r="U82" s="29"/>
      <c r="V82" s="29"/>
      <c r="W82" s="29"/>
      <c r="X82" s="29"/>
      <c r="Y82" s="29"/>
      <c r="Z82" s="29"/>
      <c r="AA82" s="29"/>
      <c r="AB82" s="28"/>
      <c r="AC82" s="29"/>
      <c r="AD82" s="29"/>
      <c r="AE82" s="29"/>
      <c r="AF82" s="29"/>
      <c r="AG82" s="29">
        <v>1248</v>
      </c>
      <c r="AH82" s="29"/>
      <c r="AI82" s="29"/>
      <c r="AJ82" s="28"/>
      <c r="AK82" s="29"/>
      <c r="AL82" s="29"/>
      <c r="AM82" s="29"/>
      <c r="AN82" s="29"/>
      <c r="AO82" s="29"/>
      <c r="AP82" s="29"/>
      <c r="AQ82" s="29"/>
      <c r="AR82" s="28"/>
      <c r="AS82" s="29"/>
      <c r="AT82" s="29"/>
      <c r="AU82" s="29"/>
      <c r="AV82" s="29"/>
      <c r="AW82" s="29"/>
      <c r="AX82" s="29"/>
      <c r="AY82" s="29"/>
      <c r="AZ82" s="28"/>
      <c r="BA82" s="29"/>
      <c r="BB82" s="29"/>
      <c r="BC82" s="29"/>
      <c r="BD82" s="29"/>
      <c r="BE82" s="29"/>
      <c r="BF82" s="29"/>
      <c r="BG82" s="29"/>
      <c r="BH82" s="28"/>
      <c r="BI82" s="29"/>
      <c r="BJ82" s="29"/>
      <c r="BK82" s="29"/>
      <c r="BL82" s="29"/>
      <c r="BM82" s="29"/>
      <c r="BN82" s="29"/>
      <c r="BO82" s="29"/>
      <c r="BP82" s="9">
        <v>0</v>
      </c>
      <c r="BQ82" s="1" t="s">
        <v>3</v>
      </c>
      <c r="BR82" s="1" t="s">
        <v>0</v>
      </c>
      <c r="BS82" s="1" t="s">
        <v>0</v>
      </c>
      <c r="BT82" s="1" t="s">
        <v>0</v>
      </c>
      <c r="BU82" s="1" t="s">
        <v>0</v>
      </c>
      <c r="BW82" s="1">
        <f ca="1">INDIRECT("T82")+2*INDIRECT("AB82")+3*INDIRECT("AJ82")+4*INDIRECT("AR82")+5*INDIRECT("AZ82")+6*INDIRECT("BH82")</f>
        <v>0</v>
      </c>
      <c r="BX82" s="1">
        <v>0</v>
      </c>
      <c r="BY82" s="1">
        <f ca="1">INDIRECT("U82")+2*INDIRECT("AC82")+3*INDIRECT("AK82")+4*INDIRECT("AS82")+5*INDIRECT("BA82")+6*INDIRECT("BI82")</f>
        <v>0</v>
      </c>
      <c r="BZ82" s="1">
        <v>0</v>
      </c>
      <c r="CA82" s="1">
        <f ca="1">INDIRECT("V82")+2*INDIRECT("AD82")+3*INDIRECT("AL82")+4*INDIRECT("AT82")+5*INDIRECT("BB82")+6*INDIRECT("BJ82")</f>
        <v>0</v>
      </c>
      <c r="CB82" s="1">
        <v>0</v>
      </c>
      <c r="CC82" s="1">
        <f ca="1">INDIRECT("W82")+2*INDIRECT("AE82")+3*INDIRECT("AM82")+4*INDIRECT("AU82")+5*INDIRECT("BC82")+6*INDIRECT("BK82")</f>
        <v>0</v>
      </c>
      <c r="CD82" s="1">
        <v>0</v>
      </c>
      <c r="CE82" s="1">
        <f ca="1">INDIRECT("X82")+2*INDIRECT("AF82")+3*INDIRECT("AN82")+4*INDIRECT("AV82")+5*INDIRECT("BD82")+6*INDIRECT("BL82")</f>
        <v>0</v>
      </c>
      <c r="CF82" s="1">
        <v>0</v>
      </c>
      <c r="CG82" s="1">
        <f ca="1">INDIRECT("Y82")+2*INDIRECT("AG82")+3*INDIRECT("AO82")+4*INDIRECT("AW82")+5*INDIRECT("BE82")+6*INDIRECT("BM82")</f>
        <v>2496</v>
      </c>
      <c r="CH82" s="1">
        <v>2496</v>
      </c>
      <c r="CI82" s="1">
        <f ca="1">INDIRECT("Z82")+2*INDIRECT("AH82")+3*INDIRECT("AP82")+4*INDIRECT("AX82")+5*INDIRECT("BF82")+6*INDIRECT("BN82")</f>
        <v>0</v>
      </c>
      <c r="CJ82" s="1">
        <v>0</v>
      </c>
      <c r="CK82" s="1">
        <f ca="1">INDIRECT("AA82")+2*INDIRECT("AI82")+3*INDIRECT("AQ82")+4*INDIRECT("AY82")+5*INDIRECT("BG82")+6*INDIRECT("BO82")</f>
        <v>0</v>
      </c>
      <c r="CL82" s="1">
        <v>0</v>
      </c>
      <c r="CM82" s="1">
        <f ca="1">INDIRECT("T82")+2*INDIRECT("U82")+3*INDIRECT("V82")+4*INDIRECT("W82")+5*INDIRECT("X82")+6*INDIRECT("Y82")+7*INDIRECT("Z82")+8*INDIRECT("AA82")</f>
        <v>0</v>
      </c>
      <c r="CN82" s="1">
        <v>0</v>
      </c>
      <c r="CO82" s="1">
        <f ca="1">INDIRECT("AB82")+2*INDIRECT("AC82")+3*INDIRECT("AD82")+4*INDIRECT("AE82")+5*INDIRECT("AF82")+6*INDIRECT("AG82")+7*INDIRECT("AH82")+8*INDIRECT("AI82")</f>
        <v>7488</v>
      </c>
      <c r="CP82" s="1">
        <v>7488</v>
      </c>
      <c r="CQ82" s="1">
        <f ca="1">INDIRECT("AJ82")+2*INDIRECT("AK82")+3*INDIRECT("AL82")+4*INDIRECT("AM82")+5*INDIRECT("AN82")+6*INDIRECT("AO82")+7*INDIRECT("AP82")+8*INDIRECT("AQ82")</f>
        <v>0</v>
      </c>
      <c r="CR82" s="1">
        <v>0</v>
      </c>
      <c r="CS82" s="1">
        <f ca="1">INDIRECT("AR82")+2*INDIRECT("AS82")+3*INDIRECT("AT82")+4*INDIRECT("AU82")+5*INDIRECT("AV82")+6*INDIRECT("AW82")+7*INDIRECT("AX82")+8*INDIRECT("AY82")</f>
        <v>0</v>
      </c>
      <c r="CT82" s="1">
        <v>0</v>
      </c>
      <c r="CU82" s="1">
        <f ca="1">INDIRECT("AZ82")+2*INDIRECT("BA82")+3*INDIRECT("BB82")+4*INDIRECT("BC82")+5*INDIRECT("BD82")+6*INDIRECT("BE82")+7*INDIRECT("BF82")+8*INDIRECT("BG82")</f>
        <v>0</v>
      </c>
      <c r="CV82" s="1">
        <v>0</v>
      </c>
      <c r="CW82" s="1">
        <f ca="1">INDIRECT("BH82")+2*INDIRECT("BI82")+3*INDIRECT("BJ82")+4*INDIRECT("BK82")+5*INDIRECT("BL82")+6*INDIRECT("BM82")+7*INDIRECT("BN82")+8*INDIRECT("BO82")</f>
        <v>0</v>
      </c>
      <c r="CX82" s="1">
        <v>0</v>
      </c>
    </row>
    <row r="83" spans="1:102" ht="11.25">
      <c r="A83" s="25"/>
      <c r="B83" s="25"/>
      <c r="C83" s="27" t="s">
        <v>133</v>
      </c>
      <c r="D83" s="26" t="s">
        <v>0</v>
      </c>
      <c r="E83" s="1" t="s">
        <v>38</v>
      </c>
      <c r="F83" s="7">
        <f ca="1">INDIRECT("T83")+INDIRECT("AB83")+INDIRECT("AJ83")+INDIRECT("AR83")+INDIRECT("AZ83")+INDIRECT("BH83")</f>
        <v>770</v>
      </c>
      <c r="G83" s="6">
        <f ca="1">INDIRECT("U83")+INDIRECT("AC83")+INDIRECT("AK83")+INDIRECT("AS83")+INDIRECT("BA83")+INDIRECT("BI83")</f>
        <v>0</v>
      </c>
      <c r="H83" s="6">
        <f ca="1">INDIRECT("V83")+INDIRECT("AD83")+INDIRECT("AL83")+INDIRECT("AT83")+INDIRECT("BB83")+INDIRECT("BJ83")</f>
        <v>0</v>
      </c>
      <c r="I83" s="6">
        <f ca="1">INDIRECT("W83")+INDIRECT("AE83")+INDIRECT("AM83")+INDIRECT("AU83")+INDIRECT("BC83")+INDIRECT("BK83")</f>
        <v>0</v>
      </c>
      <c r="J83" s="6">
        <f ca="1">INDIRECT("X83")+INDIRECT("AF83")+INDIRECT("AN83")+INDIRECT("AV83")+INDIRECT("BD83")+INDIRECT("BL83")</f>
        <v>0</v>
      </c>
      <c r="K83" s="6">
        <f ca="1">INDIRECT("Y83")+INDIRECT("AG83")+INDIRECT("AO83")+INDIRECT("AW83")+INDIRECT("BE83")+INDIRECT("BM83")</f>
        <v>0</v>
      </c>
      <c r="L83" s="6">
        <f ca="1">INDIRECT("Z83")+INDIRECT("AH83")+INDIRECT("AP83")+INDIRECT("AX83")+INDIRECT("BF83")+INDIRECT("BN83")</f>
        <v>0</v>
      </c>
      <c r="M83" s="6">
        <f ca="1">INDIRECT("AA83")+INDIRECT("AI83")+INDIRECT("AQ83")+INDIRECT("AY83")+INDIRECT("BG83")+INDIRECT("BO83")</f>
        <v>0</v>
      </c>
      <c r="N83" s="7">
        <f ca="1">INDIRECT("T83")+INDIRECT("U83")+INDIRECT("V83")+INDIRECT("W83")+INDIRECT("X83")+INDIRECT("Y83")+INDIRECT("Z83")+INDIRECT("AA83")</f>
        <v>0</v>
      </c>
      <c r="O83" s="6">
        <f ca="1">INDIRECT("AB83")+INDIRECT("AC83")+INDIRECT("AD83")+INDIRECT("AE83")+INDIRECT("AF83")+INDIRECT("AG83")+INDIRECT("AH83")+INDIRECT("AI83")</f>
        <v>716</v>
      </c>
      <c r="P83" s="6">
        <f ca="1">INDIRECT("AJ83")+INDIRECT("AK83")+INDIRECT("AL83")+INDIRECT("AM83")+INDIRECT("AN83")+INDIRECT("AO83")+INDIRECT("AP83")+INDIRECT("AQ83")</f>
        <v>0</v>
      </c>
      <c r="Q83" s="6">
        <f ca="1">INDIRECT("AR83")+INDIRECT("AS83")+INDIRECT("AT83")+INDIRECT("AU83")+INDIRECT("AV83")+INDIRECT("AW83")+INDIRECT("AX83")+INDIRECT("AY83")</f>
        <v>54</v>
      </c>
      <c r="R83" s="6">
        <f ca="1">INDIRECT("AZ83")+INDIRECT("BA83")+INDIRECT("BB83")+INDIRECT("BC83")+INDIRECT("BD83")+INDIRECT("BE83")+INDIRECT("BF83")+INDIRECT("BG83")</f>
        <v>0</v>
      </c>
      <c r="S83" s="6">
        <f ca="1">INDIRECT("BH83")+INDIRECT("BI83")+INDIRECT("BJ83")+INDIRECT("BK83")+INDIRECT("BL83")+INDIRECT("BM83")+INDIRECT("BN83")+INDIRECT("BO83")</f>
        <v>0</v>
      </c>
      <c r="T83" s="28"/>
      <c r="U83" s="29"/>
      <c r="V83" s="29"/>
      <c r="W83" s="29"/>
      <c r="X83" s="29"/>
      <c r="Y83" s="29"/>
      <c r="Z83" s="29"/>
      <c r="AA83" s="29"/>
      <c r="AB83" s="28">
        <v>716</v>
      </c>
      <c r="AC83" s="29"/>
      <c r="AD83" s="29"/>
      <c r="AE83" s="29"/>
      <c r="AF83" s="29"/>
      <c r="AG83" s="29"/>
      <c r="AH83" s="29"/>
      <c r="AI83" s="29"/>
      <c r="AJ83" s="28"/>
      <c r="AK83" s="29"/>
      <c r="AL83" s="29"/>
      <c r="AM83" s="29"/>
      <c r="AN83" s="29"/>
      <c r="AO83" s="29"/>
      <c r="AP83" s="29"/>
      <c r="AQ83" s="29"/>
      <c r="AR83" s="28">
        <v>54</v>
      </c>
      <c r="AS83" s="29"/>
      <c r="AT83" s="29"/>
      <c r="AU83" s="29"/>
      <c r="AV83" s="29"/>
      <c r="AW83" s="29"/>
      <c r="AX83" s="29"/>
      <c r="AY83" s="29"/>
      <c r="AZ83" s="28"/>
      <c r="BA83" s="29"/>
      <c r="BB83" s="29"/>
      <c r="BC83" s="29"/>
      <c r="BD83" s="29"/>
      <c r="BE83" s="29"/>
      <c r="BF83" s="29"/>
      <c r="BG83" s="29"/>
      <c r="BH83" s="28"/>
      <c r="BI83" s="29"/>
      <c r="BJ83" s="29"/>
      <c r="BK83" s="29"/>
      <c r="BL83" s="29"/>
      <c r="BM83" s="29"/>
      <c r="BN83" s="29"/>
      <c r="BO83" s="29"/>
      <c r="BP83" s="9">
        <v>0</v>
      </c>
      <c r="BQ83" s="1" t="s">
        <v>0</v>
      </c>
      <c r="BR83" s="1" t="s">
        <v>0</v>
      </c>
      <c r="BS83" s="1" t="s">
        <v>0</v>
      </c>
      <c r="BT83" s="1" t="s">
        <v>0</v>
      </c>
      <c r="BU83" s="1" t="s">
        <v>0</v>
      </c>
      <c r="BW83" s="1">
        <f ca="1">INDIRECT("T83")+2*INDIRECT("AB83")+3*INDIRECT("AJ83")+4*INDIRECT("AR83")+5*INDIRECT("AZ83")+6*INDIRECT("BH83")</f>
        <v>1648</v>
      </c>
      <c r="BX83" s="1">
        <v>1648</v>
      </c>
      <c r="BY83" s="1">
        <f ca="1">INDIRECT("U83")+2*INDIRECT("AC83")+3*INDIRECT("AK83")+4*INDIRECT("AS83")+5*INDIRECT("BA83")+6*INDIRECT("BI83")</f>
        <v>0</v>
      </c>
      <c r="BZ83" s="1">
        <v>0</v>
      </c>
      <c r="CA83" s="1">
        <f ca="1">INDIRECT("V83")+2*INDIRECT("AD83")+3*INDIRECT("AL83")+4*INDIRECT("AT83")+5*INDIRECT("BB83")+6*INDIRECT("BJ83")</f>
        <v>0</v>
      </c>
      <c r="CB83" s="1">
        <v>0</v>
      </c>
      <c r="CC83" s="1">
        <f ca="1">INDIRECT("W83")+2*INDIRECT("AE83")+3*INDIRECT("AM83")+4*INDIRECT("AU83")+5*INDIRECT("BC83")+6*INDIRECT("BK83")</f>
        <v>0</v>
      </c>
      <c r="CD83" s="1">
        <v>0</v>
      </c>
      <c r="CE83" s="1">
        <f ca="1">INDIRECT("X83")+2*INDIRECT("AF83")+3*INDIRECT("AN83")+4*INDIRECT("AV83")+5*INDIRECT("BD83")+6*INDIRECT("BL83")</f>
        <v>0</v>
      </c>
      <c r="CF83" s="1">
        <v>0</v>
      </c>
      <c r="CG83" s="1">
        <f ca="1">INDIRECT("Y83")+2*INDIRECT("AG83")+3*INDIRECT("AO83")+4*INDIRECT("AW83")+5*INDIRECT("BE83")+6*INDIRECT("BM83")</f>
        <v>0</v>
      </c>
      <c r="CH83" s="1">
        <v>0</v>
      </c>
      <c r="CI83" s="1">
        <f ca="1">INDIRECT("Z83")+2*INDIRECT("AH83")+3*INDIRECT("AP83")+4*INDIRECT("AX83")+5*INDIRECT("BF83")+6*INDIRECT("BN83")</f>
        <v>0</v>
      </c>
      <c r="CJ83" s="1">
        <v>0</v>
      </c>
      <c r="CK83" s="1">
        <f ca="1">INDIRECT("AA83")+2*INDIRECT("AI83")+3*INDIRECT("AQ83")+4*INDIRECT("AY83")+5*INDIRECT("BG83")+6*INDIRECT("BO83")</f>
        <v>0</v>
      </c>
      <c r="CL83" s="1">
        <v>0</v>
      </c>
      <c r="CM83" s="1">
        <f ca="1">INDIRECT("T83")+2*INDIRECT("U83")+3*INDIRECT("V83")+4*INDIRECT("W83")+5*INDIRECT("X83")+6*INDIRECT("Y83")+7*INDIRECT("Z83")+8*INDIRECT("AA83")</f>
        <v>0</v>
      </c>
      <c r="CN83" s="1">
        <v>0</v>
      </c>
      <c r="CO83" s="1">
        <f ca="1">INDIRECT("AB83")+2*INDIRECT("AC83")+3*INDIRECT("AD83")+4*INDIRECT("AE83")+5*INDIRECT("AF83")+6*INDIRECT("AG83")+7*INDIRECT("AH83")+8*INDIRECT("AI83")</f>
        <v>716</v>
      </c>
      <c r="CP83" s="1">
        <v>716</v>
      </c>
      <c r="CQ83" s="1">
        <f ca="1">INDIRECT("AJ83")+2*INDIRECT("AK83")+3*INDIRECT("AL83")+4*INDIRECT("AM83")+5*INDIRECT("AN83")+6*INDIRECT("AO83")+7*INDIRECT("AP83")+8*INDIRECT("AQ83")</f>
        <v>0</v>
      </c>
      <c r="CR83" s="1">
        <v>0</v>
      </c>
      <c r="CS83" s="1">
        <f ca="1">INDIRECT("AR83")+2*INDIRECT("AS83")+3*INDIRECT("AT83")+4*INDIRECT("AU83")+5*INDIRECT("AV83")+6*INDIRECT("AW83")+7*INDIRECT("AX83")+8*INDIRECT("AY83")</f>
        <v>54</v>
      </c>
      <c r="CT83" s="1">
        <v>54</v>
      </c>
      <c r="CU83" s="1">
        <f ca="1">INDIRECT("AZ83")+2*INDIRECT("BA83")+3*INDIRECT("BB83")+4*INDIRECT("BC83")+5*INDIRECT("BD83")+6*INDIRECT("BE83")+7*INDIRECT("BF83")+8*INDIRECT("BG83")</f>
        <v>0</v>
      </c>
      <c r="CV83" s="1">
        <v>0</v>
      </c>
      <c r="CW83" s="1">
        <f ca="1">INDIRECT("BH83")+2*INDIRECT("BI83")+3*INDIRECT("BJ83")+4*INDIRECT("BK83")+5*INDIRECT("BL83")+6*INDIRECT("BM83")+7*INDIRECT("BN83")+8*INDIRECT("BO83")</f>
        <v>0</v>
      </c>
      <c r="CX83" s="1">
        <v>0</v>
      </c>
    </row>
    <row r="84" spans="1:102" ht="11.25">
      <c r="A84" s="1" t="s">
        <v>0</v>
      </c>
      <c r="B84" s="1" t="s">
        <v>0</v>
      </c>
      <c r="C84" s="1" t="s">
        <v>0</v>
      </c>
      <c r="D84" s="1" t="s">
        <v>0</v>
      </c>
      <c r="E84" s="1" t="s">
        <v>39</v>
      </c>
      <c r="F84" s="7">
        <f ca="1">INDIRECT("T84")+INDIRECT("AB84")+INDIRECT("AJ84")+INDIRECT("AR84")+INDIRECT("AZ84")+INDIRECT("BH84")</f>
        <v>594</v>
      </c>
      <c r="G84" s="6">
        <f ca="1">INDIRECT("U84")+INDIRECT("AC84")+INDIRECT("AK84")+INDIRECT("AS84")+INDIRECT("BA84")+INDIRECT("BI84")</f>
        <v>0</v>
      </c>
      <c r="H84" s="6">
        <f ca="1">INDIRECT("V84")+INDIRECT("AD84")+INDIRECT("AL84")+INDIRECT("AT84")+INDIRECT("BB84")+INDIRECT("BJ84")</f>
        <v>0</v>
      </c>
      <c r="I84" s="6">
        <f ca="1">INDIRECT("W84")+INDIRECT("AE84")+INDIRECT("AM84")+INDIRECT("AU84")+INDIRECT("BC84")+INDIRECT("BK84")</f>
        <v>0</v>
      </c>
      <c r="J84" s="6">
        <f ca="1">INDIRECT("X84")+INDIRECT("AF84")+INDIRECT("AN84")+INDIRECT("AV84")+INDIRECT("BD84")+INDIRECT("BL84")</f>
        <v>0</v>
      </c>
      <c r="K84" s="6">
        <f ca="1">INDIRECT("Y84")+INDIRECT("AG84")+INDIRECT("AO84")+INDIRECT("AW84")+INDIRECT("BE84")+INDIRECT("BM84")</f>
        <v>0</v>
      </c>
      <c r="L84" s="6">
        <f ca="1">INDIRECT("Z84")+INDIRECT("AH84")+INDIRECT("AP84")+INDIRECT("AX84")+INDIRECT("BF84")+INDIRECT("BN84")</f>
        <v>0</v>
      </c>
      <c r="M84" s="6">
        <f ca="1">INDIRECT("AA84")+INDIRECT("AI84")+INDIRECT("AQ84")+INDIRECT("AY84")+INDIRECT("BG84")+INDIRECT("BO84")</f>
        <v>0</v>
      </c>
      <c r="N84" s="7">
        <f ca="1">INDIRECT("T84")+INDIRECT("U84")+INDIRECT("V84")+INDIRECT("W84")+INDIRECT("X84")+INDIRECT("Y84")+INDIRECT("Z84")+INDIRECT("AA84")</f>
        <v>0</v>
      </c>
      <c r="O84" s="6">
        <f ca="1">INDIRECT("AB84")+INDIRECT("AC84")+INDIRECT("AD84")+INDIRECT("AE84")+INDIRECT("AF84")+INDIRECT("AG84")+INDIRECT("AH84")+INDIRECT("AI84")</f>
        <v>587</v>
      </c>
      <c r="P84" s="6">
        <f ca="1">INDIRECT("AJ84")+INDIRECT("AK84")+INDIRECT("AL84")+INDIRECT("AM84")+INDIRECT("AN84")+INDIRECT("AO84")+INDIRECT("AP84")+INDIRECT("AQ84")</f>
        <v>0</v>
      </c>
      <c r="Q84" s="6">
        <f ca="1">INDIRECT("AR84")+INDIRECT("AS84")+INDIRECT("AT84")+INDIRECT("AU84")+INDIRECT("AV84")+INDIRECT("AW84")+INDIRECT("AX84")+INDIRECT("AY84")</f>
        <v>7</v>
      </c>
      <c r="R84" s="6">
        <f ca="1">INDIRECT("AZ84")+INDIRECT("BA84")+INDIRECT("BB84")+INDIRECT("BC84")+INDIRECT("BD84")+INDIRECT("BE84")+INDIRECT("BF84")+INDIRECT("BG84")</f>
        <v>0</v>
      </c>
      <c r="S84" s="6">
        <f ca="1">INDIRECT("BH84")+INDIRECT("BI84")+INDIRECT("BJ84")+INDIRECT("BK84")+INDIRECT("BL84")+INDIRECT("BM84")+INDIRECT("BN84")+INDIRECT("BO84")</f>
        <v>0</v>
      </c>
      <c r="T84" s="28"/>
      <c r="U84" s="29"/>
      <c r="V84" s="29"/>
      <c r="W84" s="29"/>
      <c r="X84" s="29"/>
      <c r="Y84" s="29"/>
      <c r="Z84" s="29"/>
      <c r="AA84" s="29"/>
      <c r="AB84" s="28">
        <v>587</v>
      </c>
      <c r="AC84" s="29"/>
      <c r="AD84" s="29"/>
      <c r="AE84" s="29"/>
      <c r="AF84" s="29"/>
      <c r="AG84" s="29"/>
      <c r="AH84" s="29"/>
      <c r="AI84" s="29"/>
      <c r="AJ84" s="28"/>
      <c r="AK84" s="29"/>
      <c r="AL84" s="29"/>
      <c r="AM84" s="29"/>
      <c r="AN84" s="29"/>
      <c r="AO84" s="29"/>
      <c r="AP84" s="29"/>
      <c r="AQ84" s="29"/>
      <c r="AR84" s="28">
        <v>7</v>
      </c>
      <c r="AS84" s="29"/>
      <c r="AT84" s="29"/>
      <c r="AU84" s="29"/>
      <c r="AV84" s="29"/>
      <c r="AW84" s="29"/>
      <c r="AX84" s="29"/>
      <c r="AY84" s="29"/>
      <c r="AZ84" s="28"/>
      <c r="BA84" s="29"/>
      <c r="BB84" s="29"/>
      <c r="BC84" s="29"/>
      <c r="BD84" s="29"/>
      <c r="BE84" s="29"/>
      <c r="BF84" s="29"/>
      <c r="BG84" s="29"/>
      <c r="BH84" s="28"/>
      <c r="BI84" s="29"/>
      <c r="BJ84" s="29"/>
      <c r="BK84" s="29"/>
      <c r="BL84" s="29"/>
      <c r="BM84" s="29"/>
      <c r="BN84" s="29"/>
      <c r="BO84" s="29"/>
      <c r="BP84" s="9">
        <v>0</v>
      </c>
      <c r="BQ84" s="1" t="s">
        <v>0</v>
      </c>
      <c r="BR84" s="1" t="s">
        <v>0</v>
      </c>
      <c r="BS84" s="1" t="s">
        <v>0</v>
      </c>
      <c r="BT84" s="1" t="s">
        <v>0</v>
      </c>
      <c r="BU84" s="1" t="s">
        <v>0</v>
      </c>
      <c r="BW84" s="1">
        <f ca="1">INDIRECT("T84")+2*INDIRECT("AB84")+3*INDIRECT("AJ84")+4*INDIRECT("AR84")+5*INDIRECT("AZ84")+6*INDIRECT("BH84")</f>
        <v>1202</v>
      </c>
      <c r="BX84" s="1">
        <v>1202</v>
      </c>
      <c r="BY84" s="1">
        <f ca="1">INDIRECT("U84")+2*INDIRECT("AC84")+3*INDIRECT("AK84")+4*INDIRECT("AS84")+5*INDIRECT("BA84")+6*INDIRECT("BI84")</f>
        <v>0</v>
      </c>
      <c r="BZ84" s="1">
        <v>0</v>
      </c>
      <c r="CA84" s="1">
        <f ca="1">INDIRECT("V84")+2*INDIRECT("AD84")+3*INDIRECT("AL84")+4*INDIRECT("AT84")+5*INDIRECT("BB84")+6*INDIRECT("BJ84")</f>
        <v>0</v>
      </c>
      <c r="CB84" s="1">
        <v>0</v>
      </c>
      <c r="CC84" s="1">
        <f ca="1">INDIRECT("W84")+2*INDIRECT("AE84")+3*INDIRECT("AM84")+4*INDIRECT("AU84")+5*INDIRECT("BC84")+6*INDIRECT("BK84")</f>
        <v>0</v>
      </c>
      <c r="CD84" s="1">
        <v>0</v>
      </c>
      <c r="CE84" s="1">
        <f ca="1">INDIRECT("X84")+2*INDIRECT("AF84")+3*INDIRECT("AN84")+4*INDIRECT("AV84")+5*INDIRECT("BD84")+6*INDIRECT("BL84")</f>
        <v>0</v>
      </c>
      <c r="CF84" s="1">
        <v>0</v>
      </c>
      <c r="CG84" s="1">
        <f ca="1">INDIRECT("Y84")+2*INDIRECT("AG84")+3*INDIRECT("AO84")+4*INDIRECT("AW84")+5*INDIRECT("BE84")+6*INDIRECT("BM84")</f>
        <v>0</v>
      </c>
      <c r="CH84" s="1">
        <v>0</v>
      </c>
      <c r="CI84" s="1">
        <f ca="1">INDIRECT("Z84")+2*INDIRECT("AH84")+3*INDIRECT("AP84")+4*INDIRECT("AX84")+5*INDIRECT("BF84")+6*INDIRECT("BN84")</f>
        <v>0</v>
      </c>
      <c r="CJ84" s="1">
        <v>0</v>
      </c>
      <c r="CK84" s="1">
        <f ca="1">INDIRECT("AA84")+2*INDIRECT("AI84")+3*INDIRECT("AQ84")+4*INDIRECT("AY84")+5*INDIRECT("BG84")+6*INDIRECT("BO84")</f>
        <v>0</v>
      </c>
      <c r="CL84" s="1">
        <v>0</v>
      </c>
      <c r="CM84" s="1">
        <f ca="1">INDIRECT("T84")+2*INDIRECT("U84")+3*INDIRECT("V84")+4*INDIRECT("W84")+5*INDIRECT("X84")+6*INDIRECT("Y84")+7*INDIRECT("Z84")+8*INDIRECT("AA84")</f>
        <v>0</v>
      </c>
      <c r="CN84" s="1">
        <v>0</v>
      </c>
      <c r="CO84" s="1">
        <f ca="1">INDIRECT("AB84")+2*INDIRECT("AC84")+3*INDIRECT("AD84")+4*INDIRECT("AE84")+5*INDIRECT("AF84")+6*INDIRECT("AG84")+7*INDIRECT("AH84")+8*INDIRECT("AI84")</f>
        <v>587</v>
      </c>
      <c r="CP84" s="1">
        <v>587</v>
      </c>
      <c r="CQ84" s="1">
        <f ca="1">INDIRECT("AJ84")+2*INDIRECT("AK84")+3*INDIRECT("AL84")+4*INDIRECT("AM84")+5*INDIRECT("AN84")+6*INDIRECT("AO84")+7*INDIRECT("AP84")+8*INDIRECT("AQ84")</f>
        <v>0</v>
      </c>
      <c r="CR84" s="1">
        <v>0</v>
      </c>
      <c r="CS84" s="1">
        <f ca="1">INDIRECT("AR84")+2*INDIRECT("AS84")+3*INDIRECT("AT84")+4*INDIRECT("AU84")+5*INDIRECT("AV84")+6*INDIRECT("AW84")+7*INDIRECT("AX84")+8*INDIRECT("AY84")</f>
        <v>7</v>
      </c>
      <c r="CT84" s="1">
        <v>7</v>
      </c>
      <c r="CU84" s="1">
        <f ca="1">INDIRECT("AZ84")+2*INDIRECT("BA84")+3*INDIRECT("BB84")+4*INDIRECT("BC84")+5*INDIRECT("BD84")+6*INDIRECT("BE84")+7*INDIRECT("BF84")+8*INDIRECT("BG84")</f>
        <v>0</v>
      </c>
      <c r="CV84" s="1">
        <v>0</v>
      </c>
      <c r="CW84" s="1">
        <f ca="1">INDIRECT("BH84")+2*INDIRECT("BI84")+3*INDIRECT("BJ84")+4*INDIRECT("BK84")+5*INDIRECT("BL84")+6*INDIRECT("BM84")+7*INDIRECT("BN84")+8*INDIRECT("BO84")</f>
        <v>0</v>
      </c>
      <c r="CX84" s="1">
        <v>0</v>
      </c>
    </row>
    <row r="85" spans="1:73" ht="11.25">
      <c r="A85" s="1" t="s">
        <v>0</v>
      </c>
      <c r="B85" s="1" t="s">
        <v>0</v>
      </c>
      <c r="C85" s="1" t="s">
        <v>0</v>
      </c>
      <c r="D85" s="1" t="s">
        <v>0</v>
      </c>
      <c r="E85" s="1" t="s">
        <v>7</v>
      </c>
      <c r="F85" s="7">
        <f>SUM(F81:F84)</f>
        <v>3341</v>
      </c>
      <c r="G85" s="6">
        <f>SUM(G81:G84)</f>
        <v>0</v>
      </c>
      <c r="H85" s="6">
        <f>SUM(H81:H84)</f>
        <v>0</v>
      </c>
      <c r="I85" s="6">
        <f>SUM(I81:I84)</f>
        <v>0</v>
      </c>
      <c r="J85" s="6">
        <f>SUM(J81:J84)</f>
        <v>0</v>
      </c>
      <c r="K85" s="6">
        <f>SUM(K81:K84)</f>
        <v>1248</v>
      </c>
      <c r="L85" s="6">
        <f>SUM(L81:L84)</f>
        <v>0</v>
      </c>
      <c r="M85" s="6">
        <f>SUM(M81:M84)</f>
        <v>0</v>
      </c>
      <c r="N85" s="7">
        <f>SUM(N81:N84)</f>
        <v>0</v>
      </c>
      <c r="O85" s="6">
        <f>SUM(O81:O84)</f>
        <v>4528</v>
      </c>
      <c r="P85" s="6">
        <f>SUM(P81:P84)</f>
        <v>0</v>
      </c>
      <c r="Q85" s="6">
        <f>SUM(Q81:Q84)</f>
        <v>61</v>
      </c>
      <c r="R85" s="6">
        <f>SUM(R81:R84)</f>
        <v>0</v>
      </c>
      <c r="S85" s="6">
        <f>SUM(S81:S84)</f>
        <v>0</v>
      </c>
      <c r="T85" s="8"/>
      <c r="U85" s="5"/>
      <c r="V85" s="5"/>
      <c r="W85" s="5"/>
      <c r="X85" s="5"/>
      <c r="Y85" s="5"/>
      <c r="Z85" s="5"/>
      <c r="AA85" s="5"/>
      <c r="AB85" s="8"/>
      <c r="AC85" s="5"/>
      <c r="AD85" s="5"/>
      <c r="AE85" s="5"/>
      <c r="AF85" s="5"/>
      <c r="AG85" s="5"/>
      <c r="AH85" s="5"/>
      <c r="AI85" s="5"/>
      <c r="AJ85" s="8"/>
      <c r="AK85" s="5"/>
      <c r="AL85" s="5"/>
      <c r="AM85" s="5"/>
      <c r="AN85" s="5"/>
      <c r="AO85" s="5"/>
      <c r="AP85" s="5"/>
      <c r="AQ85" s="5"/>
      <c r="AR85" s="8"/>
      <c r="AS85" s="5"/>
      <c r="AT85" s="5"/>
      <c r="AU85" s="5"/>
      <c r="AV85" s="5"/>
      <c r="AW85" s="5"/>
      <c r="AX85" s="5"/>
      <c r="AY85" s="5"/>
      <c r="AZ85" s="8"/>
      <c r="BA85" s="5"/>
      <c r="BB85" s="5"/>
      <c r="BC85" s="5"/>
      <c r="BD85" s="5"/>
      <c r="BE85" s="5"/>
      <c r="BF85" s="5"/>
      <c r="BG85" s="5"/>
      <c r="BH85" s="8"/>
      <c r="BI85" s="5"/>
      <c r="BJ85" s="5"/>
      <c r="BK85" s="5"/>
      <c r="BL85" s="5"/>
      <c r="BM85" s="5"/>
      <c r="BN85" s="5"/>
      <c r="BO85" s="5"/>
      <c r="BP85" s="9">
        <v>0</v>
      </c>
      <c r="BQ85" s="1" t="s">
        <v>0</v>
      </c>
      <c r="BR85" s="1" t="s">
        <v>0</v>
      </c>
      <c r="BS85" s="1" t="s">
        <v>0</v>
      </c>
      <c r="BT85" s="1" t="s">
        <v>0</v>
      </c>
      <c r="BU85" s="1" t="s">
        <v>0</v>
      </c>
    </row>
    <row r="86" spans="3:73" ht="11.25">
      <c r="C86" s="1" t="s">
        <v>0</v>
      </c>
      <c r="D86" s="1" t="s">
        <v>0</v>
      </c>
      <c r="E86" s="1" t="s">
        <v>0</v>
      </c>
      <c r="F86" s="7"/>
      <c r="G86" s="6"/>
      <c r="H86" s="6"/>
      <c r="I86" s="6"/>
      <c r="J86" s="6"/>
      <c r="K86" s="6"/>
      <c r="L86" s="6"/>
      <c r="M86" s="6"/>
      <c r="N86" s="7"/>
      <c r="O86" s="6"/>
      <c r="P86" s="6"/>
      <c r="Q86" s="6"/>
      <c r="R86" s="6"/>
      <c r="S86" s="6"/>
      <c r="T86" s="8"/>
      <c r="U86" s="5"/>
      <c r="V86" s="5"/>
      <c r="W86" s="5"/>
      <c r="X86" s="5"/>
      <c r="Y86" s="5"/>
      <c r="Z86" s="5"/>
      <c r="AA86" s="5"/>
      <c r="AB86" s="8"/>
      <c r="AC86" s="5"/>
      <c r="AD86" s="5"/>
      <c r="AE86" s="5"/>
      <c r="AF86" s="5"/>
      <c r="AG86" s="5"/>
      <c r="AH86" s="5"/>
      <c r="AI86" s="5"/>
      <c r="AJ86" s="8"/>
      <c r="AK86" s="5"/>
      <c r="AL86" s="5"/>
      <c r="AM86" s="5"/>
      <c r="AN86" s="5"/>
      <c r="AO86" s="5"/>
      <c r="AP86" s="5"/>
      <c r="AQ86" s="5"/>
      <c r="AR86" s="8"/>
      <c r="AS86" s="5"/>
      <c r="AT86" s="5"/>
      <c r="AU86" s="5"/>
      <c r="AV86" s="5"/>
      <c r="AW86" s="5"/>
      <c r="AX86" s="5"/>
      <c r="AY86" s="5"/>
      <c r="AZ86" s="8"/>
      <c r="BA86" s="5"/>
      <c r="BB86" s="5"/>
      <c r="BC86" s="5"/>
      <c r="BD86" s="5"/>
      <c r="BE86" s="5"/>
      <c r="BF86" s="5"/>
      <c r="BG86" s="5"/>
      <c r="BH86" s="8"/>
      <c r="BI86" s="5"/>
      <c r="BJ86" s="5"/>
      <c r="BK86" s="5"/>
      <c r="BL86" s="5"/>
      <c r="BM86" s="5"/>
      <c r="BN86" s="5"/>
      <c r="BO86" s="5"/>
      <c r="BP86" s="9"/>
      <c r="BT86" s="1" t="s">
        <v>0</v>
      </c>
      <c r="BU86" s="1" t="s">
        <v>0</v>
      </c>
    </row>
    <row r="87" spans="1:102" ht="11.25">
      <c r="A87" s="30" t="s">
        <v>1</v>
      </c>
      <c r="B87" s="31" t="str">
        <f>HYPERLINK("http://www.dot.ca.gov/hq/transprog/stip2004/ff_sheets/04-2009e.xls","2009E")</f>
        <v>2009E</v>
      </c>
      <c r="C87" s="30" t="s">
        <v>0</v>
      </c>
      <c r="D87" s="30" t="s">
        <v>32</v>
      </c>
      <c r="E87" s="30" t="s">
        <v>3</v>
      </c>
      <c r="F87" s="32">
        <f ca="1">INDIRECT("T87")+INDIRECT("AB87")+INDIRECT("AJ87")+INDIRECT("AR87")+INDIRECT("AZ87")+INDIRECT("BH87")</f>
        <v>0</v>
      </c>
      <c r="G87" s="33">
        <f ca="1">INDIRECT("U87")+INDIRECT("AC87")+INDIRECT("AK87")+INDIRECT("AS87")+INDIRECT("BA87")+INDIRECT("BI87")</f>
        <v>0</v>
      </c>
      <c r="H87" s="33">
        <f ca="1">INDIRECT("V87")+INDIRECT("AD87")+INDIRECT("AL87")+INDIRECT("AT87")+INDIRECT("BB87")+INDIRECT("BJ87")</f>
        <v>0</v>
      </c>
      <c r="I87" s="33">
        <f ca="1">INDIRECT("W87")+INDIRECT("AE87")+INDIRECT("AM87")+INDIRECT("AU87")+INDIRECT("BC87")+INDIRECT("BK87")</f>
        <v>0</v>
      </c>
      <c r="J87" s="33">
        <f ca="1">INDIRECT("X87")+INDIRECT("AF87")+INDIRECT("AN87")+INDIRECT("AV87")+INDIRECT("BD87")+INDIRECT("BL87")</f>
        <v>2283</v>
      </c>
      <c r="K87" s="33">
        <f ca="1">INDIRECT("Y87")+INDIRECT("AG87")+INDIRECT("AO87")+INDIRECT("AW87")+INDIRECT("BE87")+INDIRECT("BM87")</f>
        <v>0</v>
      </c>
      <c r="L87" s="33">
        <f ca="1">INDIRECT("Z87")+INDIRECT("AH87")+INDIRECT("AP87")+INDIRECT("AX87")+INDIRECT("BF87")+INDIRECT("BN87")</f>
        <v>0</v>
      </c>
      <c r="M87" s="33">
        <f ca="1">INDIRECT("AA87")+INDIRECT("AI87")+INDIRECT("AQ87")+INDIRECT("AY87")+INDIRECT("BG87")+INDIRECT("BO87")</f>
        <v>0</v>
      </c>
      <c r="N87" s="32">
        <f ca="1">INDIRECT("T87")+INDIRECT("U87")+INDIRECT("V87")+INDIRECT("W87")+INDIRECT("X87")+INDIRECT("Y87")+INDIRECT("Z87")+INDIRECT("AA87")</f>
        <v>0</v>
      </c>
      <c r="O87" s="33">
        <f ca="1">INDIRECT("AB87")+INDIRECT("AC87")+INDIRECT("AD87")+INDIRECT("AE87")+INDIRECT("AF87")+INDIRECT("AG87")+INDIRECT("AH87")+INDIRECT("AI87")</f>
        <v>2283</v>
      </c>
      <c r="P87" s="33">
        <f ca="1">INDIRECT("AJ87")+INDIRECT("AK87")+INDIRECT("AL87")+INDIRECT("AM87")+INDIRECT("AN87")+INDIRECT("AO87")+INDIRECT("AP87")+INDIRECT("AQ87")</f>
        <v>0</v>
      </c>
      <c r="Q87" s="33">
        <f ca="1">INDIRECT("AR87")+INDIRECT("AS87")+INDIRECT("AT87")+INDIRECT("AU87")+INDIRECT("AV87")+INDIRECT("AW87")+INDIRECT("AX87")+INDIRECT("AY87")</f>
        <v>0</v>
      </c>
      <c r="R87" s="33">
        <f ca="1">INDIRECT("AZ87")+INDIRECT("BA87")+INDIRECT("BB87")+INDIRECT("BC87")+INDIRECT("BD87")+INDIRECT("BE87")+INDIRECT("BF87")+INDIRECT("BG87")</f>
        <v>0</v>
      </c>
      <c r="S87" s="33">
        <f ca="1">INDIRECT("BH87")+INDIRECT("BI87")+INDIRECT("BJ87")+INDIRECT("BK87")+INDIRECT("BL87")+INDIRECT("BM87")+INDIRECT("BN87")+INDIRECT("BO87")</f>
        <v>0</v>
      </c>
      <c r="T87" s="34"/>
      <c r="U87" s="35"/>
      <c r="V87" s="35"/>
      <c r="W87" s="35"/>
      <c r="X87" s="35"/>
      <c r="Y87" s="35"/>
      <c r="Z87" s="35"/>
      <c r="AA87" s="35"/>
      <c r="AB87" s="34"/>
      <c r="AC87" s="35"/>
      <c r="AD87" s="35"/>
      <c r="AE87" s="35"/>
      <c r="AF87" s="35">
        <v>2283</v>
      </c>
      <c r="AG87" s="35"/>
      <c r="AH87" s="35"/>
      <c r="AI87" s="35"/>
      <c r="AJ87" s="34"/>
      <c r="AK87" s="35"/>
      <c r="AL87" s="35"/>
      <c r="AM87" s="35"/>
      <c r="AN87" s="35"/>
      <c r="AO87" s="35"/>
      <c r="AP87" s="35"/>
      <c r="AQ87" s="35"/>
      <c r="AR87" s="34"/>
      <c r="AS87" s="35"/>
      <c r="AT87" s="35"/>
      <c r="AU87" s="35"/>
      <c r="AV87" s="35"/>
      <c r="AW87" s="35"/>
      <c r="AX87" s="35"/>
      <c r="AY87" s="35"/>
      <c r="AZ87" s="34"/>
      <c r="BA87" s="35"/>
      <c r="BB87" s="35"/>
      <c r="BC87" s="35"/>
      <c r="BD87" s="35"/>
      <c r="BE87" s="35"/>
      <c r="BF87" s="35"/>
      <c r="BG87" s="35"/>
      <c r="BH87" s="34"/>
      <c r="BI87" s="35"/>
      <c r="BJ87" s="35"/>
      <c r="BK87" s="35"/>
      <c r="BL87" s="35"/>
      <c r="BM87" s="35"/>
      <c r="BN87" s="35"/>
      <c r="BO87" s="36"/>
      <c r="BP87" s="9">
        <v>20600002160</v>
      </c>
      <c r="BQ87" s="1" t="s">
        <v>3</v>
      </c>
      <c r="BR87" s="1" t="s">
        <v>0</v>
      </c>
      <c r="BS87" s="1" t="s">
        <v>0</v>
      </c>
      <c r="BT87" s="1" t="s">
        <v>0</v>
      </c>
      <c r="BU87" s="1" t="s">
        <v>0</v>
      </c>
      <c r="BW87" s="1">
        <f ca="1">INDIRECT("T87")+2*INDIRECT("AB87")+3*INDIRECT("AJ87")+4*INDIRECT("AR87")+5*INDIRECT("AZ87")+6*INDIRECT("BH87")</f>
        <v>0</v>
      </c>
      <c r="BX87" s="1">
        <v>0</v>
      </c>
      <c r="BY87" s="1">
        <f ca="1">INDIRECT("U87")+2*INDIRECT("AC87")+3*INDIRECT("AK87")+4*INDIRECT("AS87")+5*INDIRECT("BA87")+6*INDIRECT("BI87")</f>
        <v>0</v>
      </c>
      <c r="BZ87" s="1">
        <v>0</v>
      </c>
      <c r="CA87" s="1">
        <f ca="1">INDIRECT("V87")+2*INDIRECT("AD87")+3*INDIRECT("AL87")+4*INDIRECT("AT87")+5*INDIRECT("BB87")+6*INDIRECT("BJ87")</f>
        <v>0</v>
      </c>
      <c r="CB87" s="1">
        <v>0</v>
      </c>
      <c r="CC87" s="1">
        <f ca="1">INDIRECT("W87")+2*INDIRECT("AE87")+3*INDIRECT("AM87")+4*INDIRECT("AU87")+5*INDIRECT("BC87")+6*INDIRECT("BK87")</f>
        <v>0</v>
      </c>
      <c r="CD87" s="1">
        <v>0</v>
      </c>
      <c r="CE87" s="1">
        <f ca="1">INDIRECT("X87")+2*INDIRECT("AF87")+3*INDIRECT("AN87")+4*INDIRECT("AV87")+5*INDIRECT("BD87")+6*INDIRECT("BL87")</f>
        <v>4566</v>
      </c>
      <c r="CF87" s="1">
        <v>4566</v>
      </c>
      <c r="CG87" s="1">
        <f ca="1">INDIRECT("Y87")+2*INDIRECT("AG87")+3*INDIRECT("AO87")+4*INDIRECT("AW87")+5*INDIRECT("BE87")+6*INDIRECT("BM87")</f>
        <v>0</v>
      </c>
      <c r="CH87" s="1">
        <v>0</v>
      </c>
      <c r="CI87" s="1">
        <f ca="1">INDIRECT("Z87")+2*INDIRECT("AH87")+3*INDIRECT("AP87")+4*INDIRECT("AX87")+5*INDIRECT("BF87")+6*INDIRECT("BN87")</f>
        <v>0</v>
      </c>
      <c r="CJ87" s="1">
        <v>0</v>
      </c>
      <c r="CK87" s="1">
        <f ca="1">INDIRECT("AA87")+2*INDIRECT("AI87")+3*INDIRECT("AQ87")+4*INDIRECT("AY87")+5*INDIRECT("BG87")+6*INDIRECT("BO87")</f>
        <v>0</v>
      </c>
      <c r="CL87" s="1">
        <v>0</v>
      </c>
      <c r="CM87" s="1">
        <f ca="1">INDIRECT("T87")+2*INDIRECT("U87")+3*INDIRECT("V87")+4*INDIRECT("W87")+5*INDIRECT("X87")+6*INDIRECT("Y87")+7*INDIRECT("Z87")+8*INDIRECT("AA87")</f>
        <v>0</v>
      </c>
      <c r="CN87" s="1">
        <v>0</v>
      </c>
      <c r="CO87" s="1">
        <f ca="1">INDIRECT("AB87")+2*INDIRECT("AC87")+3*INDIRECT("AD87")+4*INDIRECT("AE87")+5*INDIRECT("AF87")+6*INDIRECT("AG87")+7*INDIRECT("AH87")+8*INDIRECT("AI87")</f>
        <v>11415</v>
      </c>
      <c r="CP87" s="1">
        <v>11415</v>
      </c>
      <c r="CQ87" s="1">
        <f ca="1">INDIRECT("AJ87")+2*INDIRECT("AK87")+3*INDIRECT("AL87")+4*INDIRECT("AM87")+5*INDIRECT("AN87")+6*INDIRECT("AO87")+7*INDIRECT("AP87")+8*INDIRECT("AQ87")</f>
        <v>0</v>
      </c>
      <c r="CR87" s="1">
        <v>0</v>
      </c>
      <c r="CS87" s="1">
        <f ca="1">INDIRECT("AR87")+2*INDIRECT("AS87")+3*INDIRECT("AT87")+4*INDIRECT("AU87")+5*INDIRECT("AV87")+6*INDIRECT("AW87")+7*INDIRECT("AX87")+8*INDIRECT("AY87")</f>
        <v>0</v>
      </c>
      <c r="CT87" s="1">
        <v>0</v>
      </c>
      <c r="CU87" s="1">
        <f ca="1">INDIRECT("AZ87")+2*INDIRECT("BA87")+3*INDIRECT("BB87")+4*INDIRECT("BC87")+5*INDIRECT("BD87")+6*INDIRECT("BE87")+7*INDIRECT("BF87")+8*INDIRECT("BG87")</f>
        <v>0</v>
      </c>
      <c r="CV87" s="1">
        <v>0</v>
      </c>
      <c r="CW87" s="1">
        <f ca="1">INDIRECT("BH87")+2*INDIRECT("BI87")+3*INDIRECT("BJ87")+4*INDIRECT("BK87")+5*INDIRECT("BL87")+6*INDIRECT("BM87")+7*INDIRECT("BN87")+8*INDIRECT("BO87")</f>
        <v>0</v>
      </c>
      <c r="CX87" s="1">
        <v>0</v>
      </c>
    </row>
    <row r="88" spans="1:73" ht="11.25">
      <c r="A88" s="1" t="s">
        <v>0</v>
      </c>
      <c r="B88" s="1" t="s">
        <v>0</v>
      </c>
      <c r="C88" s="1" t="s">
        <v>9</v>
      </c>
      <c r="D88" s="1" t="s">
        <v>41</v>
      </c>
      <c r="E88" s="1" t="s">
        <v>7</v>
      </c>
      <c r="F88" s="7">
        <f>SUM(F87:F87)</f>
        <v>0</v>
      </c>
      <c r="G88" s="6">
        <f>SUM(G87:G87)</f>
        <v>0</v>
      </c>
      <c r="H88" s="6">
        <f>SUM(H87:H87)</f>
        <v>0</v>
      </c>
      <c r="I88" s="6">
        <f>SUM(I87:I87)</f>
        <v>0</v>
      </c>
      <c r="J88" s="6">
        <f>SUM(J87:J87)</f>
        <v>2283</v>
      </c>
      <c r="K88" s="6">
        <f>SUM(K87:K87)</f>
        <v>0</v>
      </c>
      <c r="L88" s="6">
        <f>SUM(L87:L87)</f>
        <v>0</v>
      </c>
      <c r="M88" s="6">
        <f>SUM(M87:M87)</f>
        <v>0</v>
      </c>
      <c r="N88" s="7">
        <f>SUM(N87:N87)</f>
        <v>0</v>
      </c>
      <c r="O88" s="6">
        <f>SUM(O87:O87)</f>
        <v>2283</v>
      </c>
      <c r="P88" s="6">
        <f>SUM(P87:P87)</f>
        <v>0</v>
      </c>
      <c r="Q88" s="6">
        <f>SUM(Q87:Q87)</f>
        <v>0</v>
      </c>
      <c r="R88" s="6">
        <f>SUM(R87:R87)</f>
        <v>0</v>
      </c>
      <c r="S88" s="6">
        <f>SUM(S87:S87)</f>
        <v>0</v>
      </c>
      <c r="T88" s="8"/>
      <c r="U88" s="5"/>
      <c r="V88" s="5"/>
      <c r="W88" s="5"/>
      <c r="X88" s="5"/>
      <c r="Y88" s="5"/>
      <c r="Z88" s="5"/>
      <c r="AA88" s="5"/>
      <c r="AB88" s="8"/>
      <c r="AC88" s="5"/>
      <c r="AD88" s="5"/>
      <c r="AE88" s="5"/>
      <c r="AF88" s="5"/>
      <c r="AG88" s="5"/>
      <c r="AH88" s="5"/>
      <c r="AI88" s="5"/>
      <c r="AJ88" s="8"/>
      <c r="AK88" s="5"/>
      <c r="AL88" s="5"/>
      <c r="AM88" s="5"/>
      <c r="AN88" s="5"/>
      <c r="AO88" s="5"/>
      <c r="AP88" s="5"/>
      <c r="AQ88" s="5"/>
      <c r="AR88" s="8"/>
      <c r="AS88" s="5"/>
      <c r="AT88" s="5"/>
      <c r="AU88" s="5"/>
      <c r="AV88" s="5"/>
      <c r="AW88" s="5"/>
      <c r="AX88" s="5"/>
      <c r="AY88" s="5"/>
      <c r="AZ88" s="8"/>
      <c r="BA88" s="5"/>
      <c r="BB88" s="5"/>
      <c r="BC88" s="5"/>
      <c r="BD88" s="5"/>
      <c r="BE88" s="5"/>
      <c r="BF88" s="5"/>
      <c r="BG88" s="5"/>
      <c r="BH88" s="8"/>
      <c r="BI88" s="5"/>
      <c r="BJ88" s="5"/>
      <c r="BK88" s="5"/>
      <c r="BL88" s="5"/>
      <c r="BM88" s="5"/>
      <c r="BN88" s="5"/>
      <c r="BO88" s="5"/>
      <c r="BP88" s="9">
        <v>0</v>
      </c>
      <c r="BQ88" s="1" t="s">
        <v>0</v>
      </c>
      <c r="BR88" s="1" t="s">
        <v>0</v>
      </c>
      <c r="BS88" s="1" t="s">
        <v>0</v>
      </c>
      <c r="BT88" s="1" t="s">
        <v>0</v>
      </c>
      <c r="BU88" s="1" t="s">
        <v>0</v>
      </c>
    </row>
    <row r="89" spans="1:73" ht="11.25">
      <c r="A89" s="25"/>
      <c r="B89" s="25"/>
      <c r="C89" s="27" t="s">
        <v>133</v>
      </c>
      <c r="D89" s="26" t="s">
        <v>0</v>
      </c>
      <c r="E89" s="1" t="s">
        <v>0</v>
      </c>
      <c r="F89" s="7"/>
      <c r="G89" s="6"/>
      <c r="H89" s="6"/>
      <c r="I89" s="6"/>
      <c r="J89" s="6"/>
      <c r="K89" s="6"/>
      <c r="L89" s="6"/>
      <c r="M89" s="6"/>
      <c r="N89" s="7"/>
      <c r="O89" s="6"/>
      <c r="P89" s="6"/>
      <c r="Q89" s="6"/>
      <c r="R89" s="6"/>
      <c r="S89" s="6"/>
      <c r="T89" s="8"/>
      <c r="U89" s="5"/>
      <c r="V89" s="5"/>
      <c r="W89" s="5"/>
      <c r="X89" s="5"/>
      <c r="Y89" s="5"/>
      <c r="Z89" s="5"/>
      <c r="AA89" s="5"/>
      <c r="AB89" s="8"/>
      <c r="AC89" s="5"/>
      <c r="AD89" s="5"/>
      <c r="AE89" s="5"/>
      <c r="AF89" s="5"/>
      <c r="AG89" s="5"/>
      <c r="AH89" s="5"/>
      <c r="AI89" s="5"/>
      <c r="AJ89" s="8"/>
      <c r="AK89" s="5"/>
      <c r="AL89" s="5"/>
      <c r="AM89" s="5"/>
      <c r="AN89" s="5"/>
      <c r="AO89" s="5"/>
      <c r="AP89" s="5"/>
      <c r="AQ89" s="5"/>
      <c r="AR89" s="8"/>
      <c r="AS89" s="5"/>
      <c r="AT89" s="5"/>
      <c r="AU89" s="5"/>
      <c r="AV89" s="5"/>
      <c r="AW89" s="5"/>
      <c r="AX89" s="5"/>
      <c r="AY89" s="5"/>
      <c r="AZ89" s="8"/>
      <c r="BA89" s="5"/>
      <c r="BB89" s="5"/>
      <c r="BC89" s="5"/>
      <c r="BD89" s="5"/>
      <c r="BE89" s="5"/>
      <c r="BF89" s="5"/>
      <c r="BG89" s="5"/>
      <c r="BH89" s="8"/>
      <c r="BI89" s="5"/>
      <c r="BJ89" s="5"/>
      <c r="BK89" s="5"/>
      <c r="BL89" s="5"/>
      <c r="BM89" s="5"/>
      <c r="BN89" s="5"/>
      <c r="BO89" s="5"/>
      <c r="BP89" s="9">
        <v>0</v>
      </c>
      <c r="BQ89" s="1" t="s">
        <v>0</v>
      </c>
      <c r="BR89" s="1" t="s">
        <v>0</v>
      </c>
      <c r="BS89" s="1" t="s">
        <v>0</v>
      </c>
      <c r="BT89" s="1" t="s">
        <v>0</v>
      </c>
      <c r="BU89" s="1" t="s">
        <v>0</v>
      </c>
    </row>
    <row r="90" spans="1:102" ht="11.25">
      <c r="A90" s="30" t="s">
        <v>1</v>
      </c>
      <c r="B90" s="31" t="str">
        <f>HYPERLINK("http://www.dot.ca.gov/hq/transprog/stip2004/ff_sheets/04-2009f.xls","2009F")</f>
        <v>2009F</v>
      </c>
      <c r="C90" s="30" t="s">
        <v>0</v>
      </c>
      <c r="D90" s="30" t="s">
        <v>32</v>
      </c>
      <c r="E90" s="30" t="s">
        <v>3</v>
      </c>
      <c r="F90" s="32">
        <f ca="1">INDIRECT("T90")+INDIRECT("AB90")+INDIRECT("AJ90")+INDIRECT("AR90")+INDIRECT("AZ90")+INDIRECT("BH90")</f>
        <v>0</v>
      </c>
      <c r="G90" s="33">
        <f ca="1">INDIRECT("U90")+INDIRECT("AC90")+INDIRECT("AK90")+INDIRECT("AS90")+INDIRECT("BA90")+INDIRECT("BI90")</f>
        <v>0</v>
      </c>
      <c r="H90" s="33">
        <f ca="1">INDIRECT("V90")+INDIRECT("AD90")+INDIRECT("AL90")+INDIRECT("AT90")+INDIRECT("BB90")+INDIRECT("BJ90")</f>
        <v>0</v>
      </c>
      <c r="I90" s="33">
        <f ca="1">INDIRECT("W90")+INDIRECT("AE90")+INDIRECT("AM90")+INDIRECT("AU90")+INDIRECT("BC90")+INDIRECT("BK90")</f>
        <v>0</v>
      </c>
      <c r="J90" s="33">
        <f ca="1">INDIRECT("X90")+INDIRECT("AF90")+INDIRECT("AN90")+INDIRECT("AV90")+INDIRECT("BD90")+INDIRECT("BL90")</f>
        <v>0</v>
      </c>
      <c r="K90" s="33">
        <f ca="1">INDIRECT("Y90")+INDIRECT("AG90")+INDIRECT("AO90")+INDIRECT("AW90")+INDIRECT("BE90")+INDIRECT("BM90")</f>
        <v>2000</v>
      </c>
      <c r="L90" s="33">
        <f ca="1">INDIRECT("Z90")+INDIRECT("AH90")+INDIRECT("AP90")+INDIRECT("AX90")+INDIRECT("BF90")+INDIRECT("BN90")</f>
        <v>0</v>
      </c>
      <c r="M90" s="33">
        <f ca="1">INDIRECT("AA90")+INDIRECT("AI90")+INDIRECT("AQ90")+INDIRECT("AY90")+INDIRECT("BG90")+INDIRECT("BO90")</f>
        <v>0</v>
      </c>
      <c r="N90" s="32">
        <f ca="1">INDIRECT("T90")+INDIRECT("U90")+INDIRECT("V90")+INDIRECT("W90")+INDIRECT("X90")+INDIRECT("Y90")+INDIRECT("Z90")+INDIRECT("AA90")</f>
        <v>0</v>
      </c>
      <c r="O90" s="33">
        <f ca="1">INDIRECT("AB90")+INDIRECT("AC90")+INDIRECT("AD90")+INDIRECT("AE90")+INDIRECT("AF90")+INDIRECT("AG90")+INDIRECT("AH90")+INDIRECT("AI90")</f>
        <v>2000</v>
      </c>
      <c r="P90" s="33">
        <f ca="1">INDIRECT("AJ90")+INDIRECT("AK90")+INDIRECT("AL90")+INDIRECT("AM90")+INDIRECT("AN90")+INDIRECT("AO90")+INDIRECT("AP90")+INDIRECT("AQ90")</f>
        <v>0</v>
      </c>
      <c r="Q90" s="33">
        <f ca="1">INDIRECT("AR90")+INDIRECT("AS90")+INDIRECT("AT90")+INDIRECT("AU90")+INDIRECT("AV90")+INDIRECT("AW90")+INDIRECT("AX90")+INDIRECT("AY90")</f>
        <v>0</v>
      </c>
      <c r="R90" s="33">
        <f ca="1">INDIRECT("AZ90")+INDIRECT("BA90")+INDIRECT("BB90")+INDIRECT("BC90")+INDIRECT("BD90")+INDIRECT("BE90")+INDIRECT("BF90")+INDIRECT("BG90")</f>
        <v>0</v>
      </c>
      <c r="S90" s="33">
        <f ca="1">INDIRECT("BH90")+INDIRECT("BI90")+INDIRECT("BJ90")+INDIRECT("BK90")+INDIRECT("BL90")+INDIRECT("BM90")+INDIRECT("BN90")+INDIRECT("BO90")</f>
        <v>0</v>
      </c>
      <c r="T90" s="34"/>
      <c r="U90" s="35"/>
      <c r="V90" s="35"/>
      <c r="W90" s="35"/>
      <c r="X90" s="35"/>
      <c r="Y90" s="35"/>
      <c r="Z90" s="35"/>
      <c r="AA90" s="35"/>
      <c r="AB90" s="34"/>
      <c r="AC90" s="35"/>
      <c r="AD90" s="35"/>
      <c r="AE90" s="35"/>
      <c r="AF90" s="35"/>
      <c r="AG90" s="35">
        <v>2000</v>
      </c>
      <c r="AH90" s="35"/>
      <c r="AI90" s="35"/>
      <c r="AJ90" s="34"/>
      <c r="AK90" s="35"/>
      <c r="AL90" s="35"/>
      <c r="AM90" s="35"/>
      <c r="AN90" s="35"/>
      <c r="AO90" s="35"/>
      <c r="AP90" s="35"/>
      <c r="AQ90" s="35"/>
      <c r="AR90" s="34"/>
      <c r="AS90" s="35"/>
      <c r="AT90" s="35"/>
      <c r="AU90" s="35"/>
      <c r="AV90" s="35"/>
      <c r="AW90" s="35"/>
      <c r="AX90" s="35"/>
      <c r="AY90" s="35"/>
      <c r="AZ90" s="34"/>
      <c r="BA90" s="35"/>
      <c r="BB90" s="35"/>
      <c r="BC90" s="35"/>
      <c r="BD90" s="35"/>
      <c r="BE90" s="35"/>
      <c r="BF90" s="35"/>
      <c r="BG90" s="35"/>
      <c r="BH90" s="34"/>
      <c r="BI90" s="35"/>
      <c r="BJ90" s="35"/>
      <c r="BK90" s="35"/>
      <c r="BL90" s="35"/>
      <c r="BM90" s="35"/>
      <c r="BN90" s="35"/>
      <c r="BO90" s="36"/>
      <c r="BP90" s="9">
        <v>20600002161</v>
      </c>
      <c r="BQ90" s="1" t="s">
        <v>3</v>
      </c>
      <c r="BR90" s="1" t="s">
        <v>0</v>
      </c>
      <c r="BS90" s="1" t="s">
        <v>0</v>
      </c>
      <c r="BT90" s="1" t="s">
        <v>0</v>
      </c>
      <c r="BU90" s="1" t="s">
        <v>0</v>
      </c>
      <c r="BW90" s="1">
        <f ca="1">INDIRECT("T90")+2*INDIRECT("AB90")+3*INDIRECT("AJ90")+4*INDIRECT("AR90")+5*INDIRECT("AZ90")+6*INDIRECT("BH90")</f>
        <v>0</v>
      </c>
      <c r="BX90" s="1">
        <v>0</v>
      </c>
      <c r="BY90" s="1">
        <f ca="1">INDIRECT("U90")+2*INDIRECT("AC90")+3*INDIRECT("AK90")+4*INDIRECT("AS90")+5*INDIRECT("BA90")+6*INDIRECT("BI90")</f>
        <v>0</v>
      </c>
      <c r="BZ90" s="1">
        <v>0</v>
      </c>
      <c r="CA90" s="1">
        <f ca="1">INDIRECT("V90")+2*INDIRECT("AD90")+3*INDIRECT("AL90")+4*INDIRECT("AT90")+5*INDIRECT("BB90")+6*INDIRECT("BJ90")</f>
        <v>0</v>
      </c>
      <c r="CB90" s="1">
        <v>0</v>
      </c>
      <c r="CC90" s="1">
        <f ca="1">INDIRECT("W90")+2*INDIRECT("AE90")+3*INDIRECT("AM90")+4*INDIRECT("AU90")+5*INDIRECT("BC90")+6*INDIRECT("BK90")</f>
        <v>0</v>
      </c>
      <c r="CD90" s="1">
        <v>0</v>
      </c>
      <c r="CE90" s="1">
        <f ca="1">INDIRECT("X90")+2*INDIRECT("AF90")+3*INDIRECT("AN90")+4*INDIRECT("AV90")+5*INDIRECT("BD90")+6*INDIRECT("BL90")</f>
        <v>0</v>
      </c>
      <c r="CF90" s="1">
        <v>0</v>
      </c>
      <c r="CG90" s="1">
        <f ca="1">INDIRECT("Y90")+2*INDIRECT("AG90")+3*INDIRECT("AO90")+4*INDIRECT("AW90")+5*INDIRECT("BE90")+6*INDIRECT("BM90")</f>
        <v>4000</v>
      </c>
      <c r="CH90" s="1">
        <v>4000</v>
      </c>
      <c r="CI90" s="1">
        <f ca="1">INDIRECT("Z90")+2*INDIRECT("AH90")+3*INDIRECT("AP90")+4*INDIRECT("AX90")+5*INDIRECT("BF90")+6*INDIRECT("BN90")</f>
        <v>0</v>
      </c>
      <c r="CJ90" s="1">
        <v>0</v>
      </c>
      <c r="CK90" s="1">
        <f ca="1">INDIRECT("AA90")+2*INDIRECT("AI90")+3*INDIRECT("AQ90")+4*INDIRECT("AY90")+5*INDIRECT("BG90")+6*INDIRECT("BO90")</f>
        <v>0</v>
      </c>
      <c r="CL90" s="1">
        <v>0</v>
      </c>
      <c r="CM90" s="1">
        <f ca="1">INDIRECT("T90")+2*INDIRECT("U90")+3*INDIRECT("V90")+4*INDIRECT("W90")+5*INDIRECT("X90")+6*INDIRECT("Y90")+7*INDIRECT("Z90")+8*INDIRECT("AA90")</f>
        <v>0</v>
      </c>
      <c r="CN90" s="1">
        <v>0</v>
      </c>
      <c r="CO90" s="1">
        <f ca="1">INDIRECT("AB90")+2*INDIRECT("AC90")+3*INDIRECT("AD90")+4*INDIRECT("AE90")+5*INDIRECT("AF90")+6*INDIRECT("AG90")+7*INDIRECT("AH90")+8*INDIRECT("AI90")</f>
        <v>12000</v>
      </c>
      <c r="CP90" s="1">
        <v>12000</v>
      </c>
      <c r="CQ90" s="1">
        <f ca="1">INDIRECT("AJ90")+2*INDIRECT("AK90")+3*INDIRECT("AL90")+4*INDIRECT("AM90")+5*INDIRECT("AN90")+6*INDIRECT("AO90")+7*INDIRECT("AP90")+8*INDIRECT("AQ90")</f>
        <v>0</v>
      </c>
      <c r="CR90" s="1">
        <v>0</v>
      </c>
      <c r="CS90" s="1">
        <f ca="1">INDIRECT("AR90")+2*INDIRECT("AS90")+3*INDIRECT("AT90")+4*INDIRECT("AU90")+5*INDIRECT("AV90")+6*INDIRECT("AW90")+7*INDIRECT("AX90")+8*INDIRECT("AY90")</f>
        <v>0</v>
      </c>
      <c r="CT90" s="1">
        <v>0</v>
      </c>
      <c r="CU90" s="1">
        <f ca="1">INDIRECT("AZ90")+2*INDIRECT("BA90")+3*INDIRECT("BB90")+4*INDIRECT("BC90")+5*INDIRECT("BD90")+6*INDIRECT("BE90")+7*INDIRECT("BF90")+8*INDIRECT("BG90")</f>
        <v>0</v>
      </c>
      <c r="CV90" s="1">
        <v>0</v>
      </c>
      <c r="CW90" s="1">
        <f ca="1">INDIRECT("BH90")+2*INDIRECT("BI90")+3*INDIRECT("BJ90")+4*INDIRECT("BK90")+5*INDIRECT("BL90")+6*INDIRECT("BM90")+7*INDIRECT("BN90")+8*INDIRECT("BO90")</f>
        <v>0</v>
      </c>
      <c r="CX90" s="1">
        <v>0</v>
      </c>
    </row>
    <row r="91" spans="1:102" ht="11.25">
      <c r="A91" s="1" t="s">
        <v>0</v>
      </c>
      <c r="B91" s="1" t="s">
        <v>0</v>
      </c>
      <c r="C91" s="1" t="s">
        <v>9</v>
      </c>
      <c r="D91" s="1" t="s">
        <v>42</v>
      </c>
      <c r="E91" s="1" t="s">
        <v>28</v>
      </c>
      <c r="F91" s="7">
        <f ca="1">INDIRECT("T91")+INDIRECT("AB91")+INDIRECT("AJ91")+INDIRECT("AR91")+INDIRECT("AZ91")+INDIRECT("BH91")</f>
        <v>500</v>
      </c>
      <c r="G91" s="6">
        <f ca="1">INDIRECT("U91")+INDIRECT("AC91")+INDIRECT("AK91")+INDIRECT("AS91")+INDIRECT("BA91")+INDIRECT("BI91")</f>
        <v>0</v>
      </c>
      <c r="H91" s="6">
        <f ca="1">INDIRECT("V91")+INDIRECT("AD91")+INDIRECT("AL91")+INDIRECT("AT91")+INDIRECT("BB91")+INDIRECT("BJ91")</f>
        <v>0</v>
      </c>
      <c r="I91" s="6">
        <f ca="1">INDIRECT("W91")+INDIRECT("AE91")+INDIRECT("AM91")+INDIRECT("AU91")+INDIRECT("BC91")+INDIRECT("BK91")</f>
        <v>0</v>
      </c>
      <c r="J91" s="6">
        <f ca="1">INDIRECT("X91")+INDIRECT("AF91")+INDIRECT("AN91")+INDIRECT("AV91")+INDIRECT("BD91")+INDIRECT("BL91")</f>
        <v>0</v>
      </c>
      <c r="K91" s="6">
        <f ca="1">INDIRECT("Y91")+INDIRECT("AG91")+INDIRECT("AO91")+INDIRECT("AW91")+INDIRECT("BE91")+INDIRECT("BM91")</f>
        <v>0</v>
      </c>
      <c r="L91" s="6">
        <f ca="1">INDIRECT("Z91")+INDIRECT("AH91")+INDIRECT("AP91")+INDIRECT("AX91")+INDIRECT("BF91")+INDIRECT("BN91")</f>
        <v>0</v>
      </c>
      <c r="M91" s="6">
        <f ca="1">INDIRECT("AA91")+INDIRECT("AI91")+INDIRECT("AQ91")+INDIRECT("AY91")+INDIRECT("BG91")+INDIRECT("BO91")</f>
        <v>0</v>
      </c>
      <c r="N91" s="7">
        <f ca="1">INDIRECT("T91")+INDIRECT("U91")+INDIRECT("V91")+INDIRECT("W91")+INDIRECT("X91")+INDIRECT("Y91")+INDIRECT("Z91")+INDIRECT("AA91")</f>
        <v>0</v>
      </c>
      <c r="O91" s="6">
        <f ca="1">INDIRECT("AB91")+INDIRECT("AC91")+INDIRECT("AD91")+INDIRECT("AE91")+INDIRECT("AF91")+INDIRECT("AG91")+INDIRECT("AH91")+INDIRECT("AI91")</f>
        <v>0</v>
      </c>
      <c r="P91" s="6">
        <f ca="1">INDIRECT("AJ91")+INDIRECT("AK91")+INDIRECT("AL91")+INDIRECT("AM91")+INDIRECT("AN91")+INDIRECT("AO91")+INDIRECT("AP91")+INDIRECT("AQ91")</f>
        <v>0</v>
      </c>
      <c r="Q91" s="6">
        <f ca="1">INDIRECT("AR91")+INDIRECT("AS91")+INDIRECT("AT91")+INDIRECT("AU91")+INDIRECT("AV91")+INDIRECT("AW91")+INDIRECT("AX91")+INDIRECT("AY91")</f>
        <v>500</v>
      </c>
      <c r="R91" s="6">
        <f ca="1">INDIRECT("AZ91")+INDIRECT("BA91")+INDIRECT("BB91")+INDIRECT("BC91")+INDIRECT("BD91")+INDIRECT("BE91")+INDIRECT("BF91")+INDIRECT("BG91")</f>
        <v>0</v>
      </c>
      <c r="S91" s="6">
        <f ca="1">INDIRECT("BH91")+INDIRECT("BI91")+INDIRECT("BJ91")+INDIRECT("BK91")+INDIRECT("BL91")+INDIRECT("BM91")+INDIRECT("BN91")+INDIRECT("BO91")</f>
        <v>0</v>
      </c>
      <c r="T91" s="28"/>
      <c r="U91" s="29"/>
      <c r="V91" s="29"/>
      <c r="W91" s="29"/>
      <c r="X91" s="29"/>
      <c r="Y91" s="29"/>
      <c r="Z91" s="29"/>
      <c r="AA91" s="29"/>
      <c r="AB91" s="28"/>
      <c r="AC91" s="29"/>
      <c r="AD91" s="29"/>
      <c r="AE91" s="29"/>
      <c r="AF91" s="29"/>
      <c r="AG91" s="29"/>
      <c r="AH91" s="29"/>
      <c r="AI91" s="29"/>
      <c r="AJ91" s="28"/>
      <c r="AK91" s="29"/>
      <c r="AL91" s="29"/>
      <c r="AM91" s="29"/>
      <c r="AN91" s="29"/>
      <c r="AO91" s="29"/>
      <c r="AP91" s="29"/>
      <c r="AQ91" s="29"/>
      <c r="AR91" s="28">
        <v>500</v>
      </c>
      <c r="AS91" s="29"/>
      <c r="AT91" s="29"/>
      <c r="AU91" s="29"/>
      <c r="AV91" s="29"/>
      <c r="AW91" s="29"/>
      <c r="AX91" s="29"/>
      <c r="AY91" s="29"/>
      <c r="AZ91" s="28"/>
      <c r="BA91" s="29"/>
      <c r="BB91" s="29"/>
      <c r="BC91" s="29"/>
      <c r="BD91" s="29"/>
      <c r="BE91" s="29"/>
      <c r="BF91" s="29"/>
      <c r="BG91" s="29"/>
      <c r="BH91" s="28"/>
      <c r="BI91" s="29"/>
      <c r="BJ91" s="29"/>
      <c r="BK91" s="29"/>
      <c r="BL91" s="29"/>
      <c r="BM91" s="29"/>
      <c r="BN91" s="29"/>
      <c r="BO91" s="29"/>
      <c r="BP91" s="9">
        <v>0</v>
      </c>
      <c r="BQ91" s="1" t="s">
        <v>0</v>
      </c>
      <c r="BR91" s="1" t="s">
        <v>0</v>
      </c>
      <c r="BS91" s="1" t="s">
        <v>0</v>
      </c>
      <c r="BT91" s="1" t="s">
        <v>0</v>
      </c>
      <c r="BU91" s="1" t="s">
        <v>0</v>
      </c>
      <c r="BW91" s="1">
        <f ca="1">INDIRECT("T91")+2*INDIRECT("AB91")+3*INDIRECT("AJ91")+4*INDIRECT("AR91")+5*INDIRECT("AZ91")+6*INDIRECT("BH91")</f>
        <v>2000</v>
      </c>
      <c r="BX91" s="1">
        <v>2000</v>
      </c>
      <c r="BY91" s="1">
        <f ca="1">INDIRECT("U91")+2*INDIRECT("AC91")+3*INDIRECT("AK91")+4*INDIRECT("AS91")+5*INDIRECT("BA91")+6*INDIRECT("BI91")</f>
        <v>0</v>
      </c>
      <c r="BZ91" s="1">
        <v>0</v>
      </c>
      <c r="CA91" s="1">
        <f ca="1">INDIRECT("V91")+2*INDIRECT("AD91")+3*INDIRECT("AL91")+4*INDIRECT("AT91")+5*INDIRECT("BB91")+6*INDIRECT("BJ91")</f>
        <v>0</v>
      </c>
      <c r="CB91" s="1">
        <v>0</v>
      </c>
      <c r="CC91" s="1">
        <f ca="1">INDIRECT("W91")+2*INDIRECT("AE91")+3*INDIRECT("AM91")+4*INDIRECT("AU91")+5*INDIRECT("BC91")+6*INDIRECT("BK91")</f>
        <v>0</v>
      </c>
      <c r="CD91" s="1">
        <v>0</v>
      </c>
      <c r="CE91" s="1">
        <f ca="1">INDIRECT("X91")+2*INDIRECT("AF91")+3*INDIRECT("AN91")+4*INDIRECT("AV91")+5*INDIRECT("BD91")+6*INDIRECT("BL91")</f>
        <v>0</v>
      </c>
      <c r="CF91" s="1">
        <v>0</v>
      </c>
      <c r="CG91" s="1">
        <f ca="1">INDIRECT("Y91")+2*INDIRECT("AG91")+3*INDIRECT("AO91")+4*INDIRECT("AW91")+5*INDIRECT("BE91")+6*INDIRECT("BM91")</f>
        <v>0</v>
      </c>
      <c r="CH91" s="1">
        <v>0</v>
      </c>
      <c r="CI91" s="1">
        <f ca="1">INDIRECT("Z91")+2*INDIRECT("AH91")+3*INDIRECT("AP91")+4*INDIRECT("AX91")+5*INDIRECT("BF91")+6*INDIRECT("BN91")</f>
        <v>0</v>
      </c>
      <c r="CJ91" s="1">
        <v>0</v>
      </c>
      <c r="CK91" s="1">
        <f ca="1">INDIRECT("AA91")+2*INDIRECT("AI91")+3*INDIRECT("AQ91")+4*INDIRECT("AY91")+5*INDIRECT("BG91")+6*INDIRECT("BO91")</f>
        <v>0</v>
      </c>
      <c r="CL91" s="1">
        <v>0</v>
      </c>
      <c r="CM91" s="1">
        <f ca="1">INDIRECT("T91")+2*INDIRECT("U91")+3*INDIRECT("V91")+4*INDIRECT("W91")+5*INDIRECT("X91")+6*INDIRECT("Y91")+7*INDIRECT("Z91")+8*INDIRECT("AA91")</f>
        <v>0</v>
      </c>
      <c r="CN91" s="1">
        <v>0</v>
      </c>
      <c r="CO91" s="1">
        <f ca="1">INDIRECT("AB91")+2*INDIRECT("AC91")+3*INDIRECT("AD91")+4*INDIRECT("AE91")+5*INDIRECT("AF91")+6*INDIRECT("AG91")+7*INDIRECT("AH91")+8*INDIRECT("AI91")</f>
        <v>0</v>
      </c>
      <c r="CP91" s="1">
        <v>0</v>
      </c>
      <c r="CQ91" s="1">
        <f ca="1">INDIRECT("AJ91")+2*INDIRECT("AK91")+3*INDIRECT("AL91")+4*INDIRECT("AM91")+5*INDIRECT("AN91")+6*INDIRECT("AO91")+7*INDIRECT("AP91")+8*INDIRECT("AQ91")</f>
        <v>0</v>
      </c>
      <c r="CR91" s="1">
        <v>0</v>
      </c>
      <c r="CS91" s="1">
        <f ca="1">INDIRECT("AR91")+2*INDIRECT("AS91")+3*INDIRECT("AT91")+4*INDIRECT("AU91")+5*INDIRECT("AV91")+6*INDIRECT("AW91")+7*INDIRECT("AX91")+8*INDIRECT("AY91")</f>
        <v>500</v>
      </c>
      <c r="CT91" s="1">
        <v>500</v>
      </c>
      <c r="CU91" s="1">
        <f ca="1">INDIRECT("AZ91")+2*INDIRECT("BA91")+3*INDIRECT("BB91")+4*INDIRECT("BC91")+5*INDIRECT("BD91")+6*INDIRECT("BE91")+7*INDIRECT("BF91")+8*INDIRECT("BG91")</f>
        <v>0</v>
      </c>
      <c r="CV91" s="1">
        <v>0</v>
      </c>
      <c r="CW91" s="1">
        <f ca="1">INDIRECT("BH91")+2*INDIRECT("BI91")+3*INDIRECT("BJ91")+4*INDIRECT("BK91")+5*INDIRECT("BL91")+6*INDIRECT("BM91")+7*INDIRECT("BN91")+8*INDIRECT("BO91")</f>
        <v>0</v>
      </c>
      <c r="CX91" s="1">
        <v>0</v>
      </c>
    </row>
    <row r="92" spans="1:73" ht="11.25">
      <c r="A92" s="25"/>
      <c r="B92" s="25"/>
      <c r="C92" s="27" t="s">
        <v>133</v>
      </c>
      <c r="D92" s="26" t="s">
        <v>0</v>
      </c>
      <c r="E92" s="1" t="s">
        <v>7</v>
      </c>
      <c r="F92" s="7">
        <f>SUM(F90:F91)</f>
        <v>500</v>
      </c>
      <c r="G92" s="6">
        <f>SUM(G90:G91)</f>
        <v>0</v>
      </c>
      <c r="H92" s="6">
        <f>SUM(H90:H91)</f>
        <v>0</v>
      </c>
      <c r="I92" s="6">
        <f>SUM(I90:I91)</f>
        <v>0</v>
      </c>
      <c r="J92" s="6">
        <f>SUM(J90:J91)</f>
        <v>0</v>
      </c>
      <c r="K92" s="6">
        <f>SUM(K90:K91)</f>
        <v>2000</v>
      </c>
      <c r="L92" s="6">
        <f>SUM(L90:L91)</f>
        <v>0</v>
      </c>
      <c r="M92" s="6">
        <f>SUM(M90:M91)</f>
        <v>0</v>
      </c>
      <c r="N92" s="7">
        <f>SUM(N90:N91)</f>
        <v>0</v>
      </c>
      <c r="O92" s="6">
        <f>SUM(O90:O91)</f>
        <v>2000</v>
      </c>
      <c r="P92" s="6">
        <f>SUM(P90:P91)</f>
        <v>0</v>
      </c>
      <c r="Q92" s="6">
        <f>SUM(Q90:Q91)</f>
        <v>500</v>
      </c>
      <c r="R92" s="6">
        <f>SUM(R90:R91)</f>
        <v>0</v>
      </c>
      <c r="S92" s="6">
        <f>SUM(S90:S91)</f>
        <v>0</v>
      </c>
      <c r="T92" s="8"/>
      <c r="U92" s="5"/>
      <c r="V92" s="5"/>
      <c r="W92" s="5"/>
      <c r="X92" s="5"/>
      <c r="Y92" s="5"/>
      <c r="Z92" s="5"/>
      <c r="AA92" s="5"/>
      <c r="AB92" s="8"/>
      <c r="AC92" s="5"/>
      <c r="AD92" s="5"/>
      <c r="AE92" s="5"/>
      <c r="AF92" s="5"/>
      <c r="AG92" s="5"/>
      <c r="AH92" s="5"/>
      <c r="AI92" s="5"/>
      <c r="AJ92" s="8"/>
      <c r="AK92" s="5"/>
      <c r="AL92" s="5"/>
      <c r="AM92" s="5"/>
      <c r="AN92" s="5"/>
      <c r="AO92" s="5"/>
      <c r="AP92" s="5"/>
      <c r="AQ92" s="5"/>
      <c r="AR92" s="8"/>
      <c r="AS92" s="5"/>
      <c r="AT92" s="5"/>
      <c r="AU92" s="5"/>
      <c r="AV92" s="5"/>
      <c r="AW92" s="5"/>
      <c r="AX92" s="5"/>
      <c r="AY92" s="5"/>
      <c r="AZ92" s="8"/>
      <c r="BA92" s="5"/>
      <c r="BB92" s="5"/>
      <c r="BC92" s="5"/>
      <c r="BD92" s="5"/>
      <c r="BE92" s="5"/>
      <c r="BF92" s="5"/>
      <c r="BG92" s="5"/>
      <c r="BH92" s="8"/>
      <c r="BI92" s="5"/>
      <c r="BJ92" s="5"/>
      <c r="BK92" s="5"/>
      <c r="BL92" s="5"/>
      <c r="BM92" s="5"/>
      <c r="BN92" s="5"/>
      <c r="BO92" s="5"/>
      <c r="BP92" s="9">
        <v>0</v>
      </c>
      <c r="BQ92" s="1" t="s">
        <v>0</v>
      </c>
      <c r="BR92" s="1" t="s">
        <v>0</v>
      </c>
      <c r="BS92" s="1" t="s">
        <v>0</v>
      </c>
      <c r="BT92" s="1" t="s">
        <v>0</v>
      </c>
      <c r="BU92" s="1" t="s">
        <v>0</v>
      </c>
    </row>
    <row r="93" spans="3:73" ht="11.25">
      <c r="C93" s="1" t="s">
        <v>0</v>
      </c>
      <c r="D93" s="1" t="s">
        <v>0</v>
      </c>
      <c r="E93" s="1" t="s">
        <v>0</v>
      </c>
      <c r="F93" s="7"/>
      <c r="G93" s="6"/>
      <c r="H93" s="6"/>
      <c r="I93" s="6"/>
      <c r="J93" s="6"/>
      <c r="K93" s="6"/>
      <c r="L93" s="6"/>
      <c r="M93" s="6"/>
      <c r="N93" s="7"/>
      <c r="O93" s="6"/>
      <c r="P93" s="6"/>
      <c r="Q93" s="6"/>
      <c r="R93" s="6"/>
      <c r="S93" s="6"/>
      <c r="T93" s="8"/>
      <c r="U93" s="5"/>
      <c r="V93" s="5"/>
      <c r="W93" s="5"/>
      <c r="X93" s="5"/>
      <c r="Y93" s="5"/>
      <c r="Z93" s="5"/>
      <c r="AA93" s="5"/>
      <c r="AB93" s="8"/>
      <c r="AC93" s="5"/>
      <c r="AD93" s="5"/>
      <c r="AE93" s="5"/>
      <c r="AF93" s="5"/>
      <c r="AG93" s="5"/>
      <c r="AH93" s="5"/>
      <c r="AI93" s="5"/>
      <c r="AJ93" s="8"/>
      <c r="AK93" s="5"/>
      <c r="AL93" s="5"/>
      <c r="AM93" s="5"/>
      <c r="AN93" s="5"/>
      <c r="AO93" s="5"/>
      <c r="AP93" s="5"/>
      <c r="AQ93" s="5"/>
      <c r="AR93" s="8"/>
      <c r="AS93" s="5"/>
      <c r="AT93" s="5"/>
      <c r="AU93" s="5"/>
      <c r="AV93" s="5"/>
      <c r="AW93" s="5"/>
      <c r="AX93" s="5"/>
      <c r="AY93" s="5"/>
      <c r="AZ93" s="8"/>
      <c r="BA93" s="5"/>
      <c r="BB93" s="5"/>
      <c r="BC93" s="5"/>
      <c r="BD93" s="5"/>
      <c r="BE93" s="5"/>
      <c r="BF93" s="5"/>
      <c r="BG93" s="5"/>
      <c r="BH93" s="8"/>
      <c r="BI93" s="5"/>
      <c r="BJ93" s="5"/>
      <c r="BK93" s="5"/>
      <c r="BL93" s="5"/>
      <c r="BM93" s="5"/>
      <c r="BN93" s="5"/>
      <c r="BO93" s="5"/>
      <c r="BP93" s="9"/>
      <c r="BT93" s="1" t="s">
        <v>0</v>
      </c>
      <c r="BU93" s="1" t="s">
        <v>0</v>
      </c>
    </row>
    <row r="94" spans="1:102" ht="11.25">
      <c r="A94" s="30" t="s">
        <v>1</v>
      </c>
      <c r="B94" s="31" t="str">
        <f>HYPERLINK("http://www.dot.ca.gov/hq/transprog/stip2004/ff_sheets/75-2020.xls","2020")</f>
        <v>2020</v>
      </c>
      <c r="C94" s="30" t="s">
        <v>0</v>
      </c>
      <c r="D94" s="30" t="s">
        <v>43</v>
      </c>
      <c r="E94" s="30" t="s">
        <v>3</v>
      </c>
      <c r="F94" s="32">
        <f ca="1">INDIRECT("T94")+INDIRECT("AB94")+INDIRECT("AJ94")+INDIRECT("AR94")+INDIRECT("AZ94")+INDIRECT("BH94")</f>
        <v>0</v>
      </c>
      <c r="G94" s="33">
        <f ca="1">INDIRECT("U94")+INDIRECT("AC94")+INDIRECT("AK94")+INDIRECT("AS94")+INDIRECT("BA94")+INDIRECT("BI94")</f>
        <v>0</v>
      </c>
      <c r="H94" s="33">
        <f ca="1">INDIRECT("V94")+INDIRECT("AD94")+INDIRECT("AL94")+INDIRECT("AT94")+INDIRECT("BB94")+INDIRECT("BJ94")</f>
        <v>0</v>
      </c>
      <c r="I94" s="33">
        <f ca="1">INDIRECT("W94")+INDIRECT("AE94")+INDIRECT("AM94")+INDIRECT("AU94")+INDIRECT("BC94")+INDIRECT("BK94")</f>
        <v>0</v>
      </c>
      <c r="J94" s="33">
        <f ca="1">INDIRECT("X94")+INDIRECT("AF94")+INDIRECT("AN94")+INDIRECT("AV94")+INDIRECT("BD94")+INDIRECT("BL94")</f>
        <v>0</v>
      </c>
      <c r="K94" s="33">
        <f ca="1">INDIRECT("Y94")+INDIRECT("AG94")+INDIRECT("AO94")+INDIRECT("AW94")+INDIRECT("BE94")+INDIRECT("BM94")</f>
        <v>2110</v>
      </c>
      <c r="L94" s="33">
        <f ca="1">INDIRECT("Z94")+INDIRECT("AH94")+INDIRECT("AP94")+INDIRECT("AX94")+INDIRECT("BF94")+INDIRECT("BN94")</f>
        <v>0</v>
      </c>
      <c r="M94" s="33">
        <f ca="1">INDIRECT("AA94")+INDIRECT("AI94")+INDIRECT("AQ94")+INDIRECT("AY94")+INDIRECT("BG94")+INDIRECT("BO94")</f>
        <v>0</v>
      </c>
      <c r="N94" s="32">
        <f ca="1">INDIRECT("T94")+INDIRECT("U94")+INDIRECT("V94")+INDIRECT("W94")+INDIRECT("X94")+INDIRECT("Y94")+INDIRECT("Z94")+INDIRECT("AA94")</f>
        <v>0</v>
      </c>
      <c r="O94" s="33">
        <f ca="1">INDIRECT("AB94")+INDIRECT("AC94")+INDIRECT("AD94")+INDIRECT("AE94")+INDIRECT("AF94")+INDIRECT("AG94")+INDIRECT("AH94")+INDIRECT("AI94")</f>
        <v>2110</v>
      </c>
      <c r="P94" s="33">
        <f ca="1">INDIRECT("AJ94")+INDIRECT("AK94")+INDIRECT("AL94")+INDIRECT("AM94")+INDIRECT("AN94")+INDIRECT("AO94")+INDIRECT("AP94")+INDIRECT("AQ94")</f>
        <v>0</v>
      </c>
      <c r="Q94" s="33">
        <f ca="1">INDIRECT("AR94")+INDIRECT("AS94")+INDIRECT("AT94")+INDIRECT("AU94")+INDIRECT("AV94")+INDIRECT("AW94")+INDIRECT("AX94")+INDIRECT("AY94")</f>
        <v>0</v>
      </c>
      <c r="R94" s="33">
        <f ca="1">INDIRECT("AZ94")+INDIRECT("BA94")+INDIRECT("BB94")+INDIRECT("BC94")+INDIRECT("BD94")+INDIRECT("BE94")+INDIRECT("BF94")+INDIRECT("BG94")</f>
        <v>0</v>
      </c>
      <c r="S94" s="33">
        <f ca="1">INDIRECT("BH94")+INDIRECT("BI94")+INDIRECT("BJ94")+INDIRECT("BK94")+INDIRECT("BL94")+INDIRECT("BM94")+INDIRECT("BN94")+INDIRECT("BO94")</f>
        <v>0</v>
      </c>
      <c r="T94" s="34"/>
      <c r="U94" s="35"/>
      <c r="V94" s="35"/>
      <c r="W94" s="35"/>
      <c r="X94" s="35"/>
      <c r="Y94" s="35"/>
      <c r="Z94" s="35"/>
      <c r="AA94" s="35"/>
      <c r="AB94" s="34"/>
      <c r="AC94" s="35"/>
      <c r="AD94" s="35"/>
      <c r="AE94" s="35"/>
      <c r="AF94" s="35"/>
      <c r="AG94" s="35">
        <v>2110</v>
      </c>
      <c r="AH94" s="35"/>
      <c r="AI94" s="35"/>
      <c r="AJ94" s="34"/>
      <c r="AK94" s="35"/>
      <c r="AL94" s="35"/>
      <c r="AM94" s="35"/>
      <c r="AN94" s="35"/>
      <c r="AO94" s="35"/>
      <c r="AP94" s="35"/>
      <c r="AQ94" s="35"/>
      <c r="AR94" s="34"/>
      <c r="AS94" s="35"/>
      <c r="AT94" s="35"/>
      <c r="AU94" s="35"/>
      <c r="AV94" s="35"/>
      <c r="AW94" s="35"/>
      <c r="AX94" s="35"/>
      <c r="AY94" s="35"/>
      <c r="AZ94" s="34"/>
      <c r="BA94" s="35"/>
      <c r="BB94" s="35"/>
      <c r="BC94" s="35"/>
      <c r="BD94" s="35"/>
      <c r="BE94" s="35"/>
      <c r="BF94" s="35"/>
      <c r="BG94" s="35"/>
      <c r="BH94" s="34"/>
      <c r="BI94" s="35"/>
      <c r="BJ94" s="35"/>
      <c r="BK94" s="35"/>
      <c r="BL94" s="35"/>
      <c r="BM94" s="35"/>
      <c r="BN94" s="35"/>
      <c r="BO94" s="36"/>
      <c r="BP94" s="9">
        <v>10600000907</v>
      </c>
      <c r="BQ94" s="1" t="s">
        <v>3</v>
      </c>
      <c r="BR94" s="1" t="s">
        <v>0</v>
      </c>
      <c r="BS94" s="1" t="s">
        <v>0</v>
      </c>
      <c r="BT94" s="1" t="s">
        <v>0</v>
      </c>
      <c r="BU94" s="1" t="s">
        <v>0</v>
      </c>
      <c r="BW94" s="1">
        <f ca="1">INDIRECT("T94")+2*INDIRECT("AB94")+3*INDIRECT("AJ94")+4*INDIRECT("AR94")+5*INDIRECT("AZ94")+6*INDIRECT("BH94")</f>
        <v>0</v>
      </c>
      <c r="BX94" s="1">
        <v>0</v>
      </c>
      <c r="BY94" s="1">
        <f ca="1">INDIRECT("U94")+2*INDIRECT("AC94")+3*INDIRECT("AK94")+4*INDIRECT("AS94")+5*INDIRECT("BA94")+6*INDIRECT("BI94")</f>
        <v>0</v>
      </c>
      <c r="BZ94" s="1">
        <v>0</v>
      </c>
      <c r="CA94" s="1">
        <f ca="1">INDIRECT("V94")+2*INDIRECT("AD94")+3*INDIRECT("AL94")+4*INDIRECT("AT94")+5*INDIRECT("BB94")+6*INDIRECT("BJ94")</f>
        <v>0</v>
      </c>
      <c r="CB94" s="1">
        <v>0</v>
      </c>
      <c r="CC94" s="1">
        <f ca="1">INDIRECT("W94")+2*INDIRECT("AE94")+3*INDIRECT("AM94")+4*INDIRECT("AU94")+5*INDIRECT("BC94")+6*INDIRECT("BK94")</f>
        <v>0</v>
      </c>
      <c r="CD94" s="1">
        <v>0</v>
      </c>
      <c r="CE94" s="1">
        <f ca="1">INDIRECT("X94")+2*INDIRECT("AF94")+3*INDIRECT("AN94")+4*INDIRECT("AV94")+5*INDIRECT("BD94")+6*INDIRECT("BL94")</f>
        <v>0</v>
      </c>
      <c r="CF94" s="1">
        <v>0</v>
      </c>
      <c r="CG94" s="1">
        <f ca="1">INDIRECT("Y94")+2*INDIRECT("AG94")+3*INDIRECT("AO94")+4*INDIRECT("AW94")+5*INDIRECT("BE94")+6*INDIRECT("BM94")</f>
        <v>4220</v>
      </c>
      <c r="CH94" s="1">
        <v>4220</v>
      </c>
      <c r="CI94" s="1">
        <f ca="1">INDIRECT("Z94")+2*INDIRECT("AH94")+3*INDIRECT("AP94")+4*INDIRECT("AX94")+5*INDIRECT("BF94")+6*INDIRECT("BN94")</f>
        <v>0</v>
      </c>
      <c r="CJ94" s="1">
        <v>0</v>
      </c>
      <c r="CK94" s="1">
        <f ca="1">INDIRECT("AA94")+2*INDIRECT("AI94")+3*INDIRECT("AQ94")+4*INDIRECT("AY94")+5*INDIRECT("BG94")+6*INDIRECT("BO94")</f>
        <v>0</v>
      </c>
      <c r="CL94" s="1">
        <v>0</v>
      </c>
      <c r="CM94" s="1">
        <f ca="1">INDIRECT("T94")+2*INDIRECT("U94")+3*INDIRECT("V94")+4*INDIRECT("W94")+5*INDIRECT("X94")+6*INDIRECT("Y94")+7*INDIRECT("Z94")+8*INDIRECT("AA94")</f>
        <v>0</v>
      </c>
      <c r="CN94" s="1">
        <v>0</v>
      </c>
      <c r="CO94" s="1">
        <f ca="1">INDIRECT("AB94")+2*INDIRECT("AC94")+3*INDIRECT("AD94")+4*INDIRECT("AE94")+5*INDIRECT("AF94")+6*INDIRECT("AG94")+7*INDIRECT("AH94")+8*INDIRECT("AI94")</f>
        <v>12660</v>
      </c>
      <c r="CP94" s="1">
        <v>12660</v>
      </c>
      <c r="CQ94" s="1">
        <f ca="1">INDIRECT("AJ94")+2*INDIRECT("AK94")+3*INDIRECT("AL94")+4*INDIRECT("AM94")+5*INDIRECT("AN94")+6*INDIRECT("AO94")+7*INDIRECT("AP94")+8*INDIRECT("AQ94")</f>
        <v>0</v>
      </c>
      <c r="CR94" s="1">
        <v>0</v>
      </c>
      <c r="CS94" s="1">
        <f ca="1">INDIRECT("AR94")+2*INDIRECT("AS94")+3*INDIRECT("AT94")+4*INDIRECT("AU94")+5*INDIRECT("AV94")+6*INDIRECT("AW94")+7*INDIRECT("AX94")+8*INDIRECT("AY94")</f>
        <v>0</v>
      </c>
      <c r="CT94" s="1">
        <v>0</v>
      </c>
      <c r="CU94" s="1">
        <f ca="1">INDIRECT("AZ94")+2*INDIRECT("BA94")+3*INDIRECT("BB94")+4*INDIRECT("BC94")+5*INDIRECT("BD94")+6*INDIRECT("BE94")+7*INDIRECT("BF94")+8*INDIRECT("BG94")</f>
        <v>0</v>
      </c>
      <c r="CV94" s="1">
        <v>0</v>
      </c>
      <c r="CW94" s="1">
        <f ca="1">INDIRECT("BH94")+2*INDIRECT("BI94")+3*INDIRECT("BJ94")+4*INDIRECT("BK94")+5*INDIRECT("BL94")+6*INDIRECT("BM94")+7*INDIRECT("BN94")+8*INDIRECT("BO94")</f>
        <v>0</v>
      </c>
      <c r="CX94" s="1">
        <v>0</v>
      </c>
    </row>
    <row r="95" spans="1:102" ht="11.25">
      <c r="A95" s="1" t="s">
        <v>0</v>
      </c>
      <c r="B95" s="1" t="s">
        <v>0</v>
      </c>
      <c r="C95" s="1" t="s">
        <v>44</v>
      </c>
      <c r="D95" s="1" t="s">
        <v>45</v>
      </c>
      <c r="E95" s="1" t="s">
        <v>35</v>
      </c>
      <c r="F95" s="7">
        <f ca="1">INDIRECT("T95")+INDIRECT("AB95")+INDIRECT("AJ95")+INDIRECT("AR95")+INDIRECT("AZ95")+INDIRECT("BH95")</f>
        <v>0</v>
      </c>
      <c r="G95" s="6">
        <f ca="1">INDIRECT("U95")+INDIRECT("AC95")+INDIRECT("AK95")+INDIRECT("AS95")+INDIRECT("BA95")+INDIRECT("BI95")</f>
        <v>0</v>
      </c>
      <c r="H95" s="6">
        <f ca="1">INDIRECT("V95")+INDIRECT("AD95")+INDIRECT("AL95")+INDIRECT("AT95")+INDIRECT("BB95")+INDIRECT("BJ95")</f>
        <v>0</v>
      </c>
      <c r="I95" s="6">
        <f ca="1">INDIRECT("W95")+INDIRECT("AE95")+INDIRECT("AM95")+INDIRECT("AU95")+INDIRECT("BC95")+INDIRECT("BK95")</f>
        <v>1200</v>
      </c>
      <c r="J95" s="6">
        <f ca="1">INDIRECT("X95")+INDIRECT("AF95")+INDIRECT("AN95")+INDIRECT("AV95")+INDIRECT("BD95")+INDIRECT("BL95")</f>
        <v>3000</v>
      </c>
      <c r="K95" s="6">
        <f ca="1">INDIRECT("Y95")+INDIRECT("AG95")+INDIRECT("AO95")+INDIRECT("AW95")+INDIRECT("BE95")+INDIRECT("BM95")</f>
        <v>0</v>
      </c>
      <c r="L95" s="6">
        <f ca="1">INDIRECT("Z95")+INDIRECT("AH95")+INDIRECT("AP95")+INDIRECT("AX95")+INDIRECT("BF95")+INDIRECT("BN95")</f>
        <v>0</v>
      </c>
      <c r="M95" s="6">
        <f ca="1">INDIRECT("AA95")+INDIRECT("AI95")+INDIRECT("AQ95")+INDIRECT("AY95")+INDIRECT("BG95")+INDIRECT("BO95")</f>
        <v>0</v>
      </c>
      <c r="N95" s="7">
        <f ca="1">INDIRECT("T95")+INDIRECT("U95")+INDIRECT("V95")+INDIRECT("W95")+INDIRECT("X95")+INDIRECT("Y95")+INDIRECT("Z95")+INDIRECT("AA95")</f>
        <v>0</v>
      </c>
      <c r="O95" s="6">
        <f ca="1">INDIRECT("AB95")+INDIRECT("AC95")+INDIRECT("AD95")+INDIRECT("AE95")+INDIRECT("AF95")+INDIRECT("AG95")+INDIRECT("AH95")+INDIRECT("AI95")</f>
        <v>4200</v>
      </c>
      <c r="P95" s="6">
        <f ca="1">INDIRECT("AJ95")+INDIRECT("AK95")+INDIRECT("AL95")+INDIRECT("AM95")+INDIRECT("AN95")+INDIRECT("AO95")+INDIRECT("AP95")+INDIRECT("AQ95")</f>
        <v>0</v>
      </c>
      <c r="Q95" s="6">
        <f ca="1">INDIRECT("AR95")+INDIRECT("AS95")+INDIRECT("AT95")+INDIRECT("AU95")+INDIRECT("AV95")+INDIRECT("AW95")+INDIRECT("AX95")+INDIRECT("AY95")</f>
        <v>0</v>
      </c>
      <c r="R95" s="6">
        <f ca="1">INDIRECT("AZ95")+INDIRECT("BA95")+INDIRECT("BB95")+INDIRECT("BC95")+INDIRECT("BD95")+INDIRECT("BE95")+INDIRECT("BF95")+INDIRECT("BG95")</f>
        <v>0</v>
      </c>
      <c r="S95" s="6">
        <f ca="1">INDIRECT("BH95")+INDIRECT("BI95")+INDIRECT("BJ95")+INDIRECT("BK95")+INDIRECT("BL95")+INDIRECT("BM95")+INDIRECT("BN95")+INDIRECT("BO95")</f>
        <v>0</v>
      </c>
      <c r="T95" s="28"/>
      <c r="U95" s="29"/>
      <c r="V95" s="29"/>
      <c r="W95" s="29"/>
      <c r="X95" s="29"/>
      <c r="Y95" s="29"/>
      <c r="Z95" s="29"/>
      <c r="AA95" s="29"/>
      <c r="AB95" s="28"/>
      <c r="AC95" s="29"/>
      <c r="AD95" s="29"/>
      <c r="AE95" s="29">
        <v>1200</v>
      </c>
      <c r="AF95" s="29">
        <v>3000</v>
      </c>
      <c r="AG95" s="29"/>
      <c r="AH95" s="29"/>
      <c r="AI95" s="29"/>
      <c r="AJ95" s="28"/>
      <c r="AK95" s="29"/>
      <c r="AL95" s="29"/>
      <c r="AM95" s="29"/>
      <c r="AN95" s="29"/>
      <c r="AO95" s="29"/>
      <c r="AP95" s="29"/>
      <c r="AQ95" s="29"/>
      <c r="AR95" s="28"/>
      <c r="AS95" s="29"/>
      <c r="AT95" s="29"/>
      <c r="AU95" s="29"/>
      <c r="AV95" s="29"/>
      <c r="AW95" s="29"/>
      <c r="AX95" s="29"/>
      <c r="AY95" s="29"/>
      <c r="AZ95" s="28"/>
      <c r="BA95" s="29"/>
      <c r="BB95" s="29"/>
      <c r="BC95" s="29"/>
      <c r="BD95" s="29"/>
      <c r="BE95" s="29"/>
      <c r="BF95" s="29"/>
      <c r="BG95" s="29"/>
      <c r="BH95" s="28"/>
      <c r="BI95" s="29"/>
      <c r="BJ95" s="29"/>
      <c r="BK95" s="29"/>
      <c r="BL95" s="29"/>
      <c r="BM95" s="29"/>
      <c r="BN95" s="29"/>
      <c r="BO95" s="29"/>
      <c r="BP95" s="9">
        <v>0</v>
      </c>
      <c r="BQ95" s="1" t="s">
        <v>0</v>
      </c>
      <c r="BR95" s="1" t="s">
        <v>0</v>
      </c>
      <c r="BS95" s="1" t="s">
        <v>0</v>
      </c>
      <c r="BT95" s="1" t="s">
        <v>0</v>
      </c>
      <c r="BU95" s="1" t="s">
        <v>0</v>
      </c>
      <c r="BW95" s="1">
        <f ca="1">INDIRECT("T95")+2*INDIRECT("AB95")+3*INDIRECT("AJ95")+4*INDIRECT("AR95")+5*INDIRECT("AZ95")+6*INDIRECT("BH95")</f>
        <v>0</v>
      </c>
      <c r="BX95" s="1">
        <v>0</v>
      </c>
      <c r="BY95" s="1">
        <f ca="1">INDIRECT("U95")+2*INDIRECT("AC95")+3*INDIRECT("AK95")+4*INDIRECT("AS95")+5*INDIRECT("BA95")+6*INDIRECT("BI95")</f>
        <v>0</v>
      </c>
      <c r="BZ95" s="1">
        <v>0</v>
      </c>
      <c r="CA95" s="1">
        <f ca="1">INDIRECT("V95")+2*INDIRECT("AD95")+3*INDIRECT("AL95")+4*INDIRECT("AT95")+5*INDIRECT("BB95")+6*INDIRECT("BJ95")</f>
        <v>0</v>
      </c>
      <c r="CB95" s="1">
        <v>0</v>
      </c>
      <c r="CC95" s="1">
        <f ca="1">INDIRECT("W95")+2*INDIRECT("AE95")+3*INDIRECT("AM95")+4*INDIRECT("AU95")+5*INDIRECT("BC95")+6*INDIRECT("BK95")</f>
        <v>2400</v>
      </c>
      <c r="CD95" s="1">
        <v>2400</v>
      </c>
      <c r="CE95" s="1">
        <f ca="1">INDIRECT("X95")+2*INDIRECT("AF95")+3*INDIRECT("AN95")+4*INDIRECT("AV95")+5*INDIRECT("BD95")+6*INDIRECT("BL95")</f>
        <v>6000</v>
      </c>
      <c r="CF95" s="1">
        <v>6000</v>
      </c>
      <c r="CG95" s="1">
        <f ca="1">INDIRECT("Y95")+2*INDIRECT("AG95")+3*INDIRECT("AO95")+4*INDIRECT("AW95")+5*INDIRECT("BE95")+6*INDIRECT("BM95")</f>
        <v>0</v>
      </c>
      <c r="CH95" s="1">
        <v>0</v>
      </c>
      <c r="CI95" s="1">
        <f ca="1">INDIRECT("Z95")+2*INDIRECT("AH95")+3*INDIRECT("AP95")+4*INDIRECT("AX95")+5*INDIRECT("BF95")+6*INDIRECT("BN95")</f>
        <v>0</v>
      </c>
      <c r="CJ95" s="1">
        <v>0</v>
      </c>
      <c r="CK95" s="1">
        <f ca="1">INDIRECT("AA95")+2*INDIRECT("AI95")+3*INDIRECT("AQ95")+4*INDIRECT("AY95")+5*INDIRECT("BG95")+6*INDIRECT("BO95")</f>
        <v>0</v>
      </c>
      <c r="CL95" s="1">
        <v>0</v>
      </c>
      <c r="CM95" s="1">
        <f ca="1">INDIRECT("T95")+2*INDIRECT("U95")+3*INDIRECT("V95")+4*INDIRECT("W95")+5*INDIRECT("X95")+6*INDIRECT("Y95")+7*INDIRECT("Z95")+8*INDIRECT("AA95")</f>
        <v>0</v>
      </c>
      <c r="CN95" s="1">
        <v>0</v>
      </c>
      <c r="CO95" s="1">
        <f ca="1">INDIRECT("AB95")+2*INDIRECT("AC95")+3*INDIRECT("AD95")+4*INDIRECT("AE95")+5*INDIRECT("AF95")+6*INDIRECT("AG95")+7*INDIRECT("AH95")+8*INDIRECT("AI95")</f>
        <v>19800</v>
      </c>
      <c r="CP95" s="1">
        <v>19800</v>
      </c>
      <c r="CQ95" s="1">
        <f ca="1">INDIRECT("AJ95")+2*INDIRECT("AK95")+3*INDIRECT("AL95")+4*INDIRECT("AM95")+5*INDIRECT("AN95")+6*INDIRECT("AO95")+7*INDIRECT("AP95")+8*INDIRECT("AQ95")</f>
        <v>0</v>
      </c>
      <c r="CR95" s="1">
        <v>0</v>
      </c>
      <c r="CS95" s="1">
        <f ca="1">INDIRECT("AR95")+2*INDIRECT("AS95")+3*INDIRECT("AT95")+4*INDIRECT("AU95")+5*INDIRECT("AV95")+6*INDIRECT("AW95")+7*INDIRECT("AX95")+8*INDIRECT("AY95")</f>
        <v>0</v>
      </c>
      <c r="CT95" s="1">
        <v>0</v>
      </c>
      <c r="CU95" s="1">
        <f ca="1">INDIRECT("AZ95")+2*INDIRECT("BA95")+3*INDIRECT("BB95")+4*INDIRECT("BC95")+5*INDIRECT("BD95")+6*INDIRECT("BE95")+7*INDIRECT("BF95")+8*INDIRECT("BG95")</f>
        <v>0</v>
      </c>
      <c r="CV95" s="1">
        <v>0</v>
      </c>
      <c r="CW95" s="1">
        <f ca="1">INDIRECT("BH95")+2*INDIRECT("BI95")+3*INDIRECT("BJ95")+4*INDIRECT("BK95")+5*INDIRECT("BL95")+6*INDIRECT("BM95")+7*INDIRECT("BN95")+8*INDIRECT("BO95")</f>
        <v>0</v>
      </c>
      <c r="CX95" s="1">
        <v>0</v>
      </c>
    </row>
    <row r="96" spans="1:102" ht="11.25">
      <c r="A96" s="25"/>
      <c r="B96" s="25"/>
      <c r="C96" s="27" t="s">
        <v>133</v>
      </c>
      <c r="D96" s="26" t="s">
        <v>0</v>
      </c>
      <c r="E96" s="1" t="s">
        <v>17</v>
      </c>
      <c r="F96" s="7">
        <f ca="1">INDIRECT("T96")+INDIRECT("AB96")+INDIRECT("AJ96")+INDIRECT("AR96")+INDIRECT("AZ96")+INDIRECT("BH96")</f>
        <v>0</v>
      </c>
      <c r="G96" s="6">
        <f ca="1">INDIRECT("U96")+INDIRECT("AC96")+INDIRECT("AK96")+INDIRECT("AS96")+INDIRECT("BA96")+INDIRECT("BI96")</f>
        <v>0</v>
      </c>
      <c r="H96" s="6">
        <f ca="1">INDIRECT("V96")+INDIRECT("AD96")+INDIRECT("AL96")+INDIRECT("AT96")+INDIRECT("BB96")+INDIRECT("BJ96")</f>
        <v>0</v>
      </c>
      <c r="I96" s="6">
        <f ca="1">INDIRECT("W96")+INDIRECT("AE96")+INDIRECT("AM96")+INDIRECT("AU96")+INDIRECT("BC96")+INDIRECT("BK96")</f>
        <v>0</v>
      </c>
      <c r="J96" s="6">
        <f ca="1">INDIRECT("X96")+INDIRECT("AF96")+INDIRECT("AN96")+INDIRECT("AV96")+INDIRECT("BD96")+INDIRECT("BL96")</f>
        <v>0</v>
      </c>
      <c r="K96" s="6">
        <f ca="1">INDIRECT("Y96")+INDIRECT("AG96")+INDIRECT("AO96")+INDIRECT("AW96")+INDIRECT("BE96")+INDIRECT("BM96")</f>
        <v>0</v>
      </c>
      <c r="L96" s="6">
        <f ca="1">INDIRECT("Z96")+INDIRECT("AH96")+INDIRECT("AP96")+INDIRECT("AX96")+INDIRECT("BF96")+INDIRECT("BN96")</f>
        <v>7390</v>
      </c>
      <c r="M96" s="6">
        <f ca="1">INDIRECT("AA96")+INDIRECT("AI96")+INDIRECT("AQ96")+INDIRECT("AY96")+INDIRECT("BG96")+INDIRECT("BO96")</f>
        <v>0</v>
      </c>
      <c r="N96" s="7">
        <f ca="1">INDIRECT("T96")+INDIRECT("U96")+INDIRECT("V96")+INDIRECT("W96")+INDIRECT("X96")+INDIRECT("Y96")+INDIRECT("Z96")+INDIRECT("AA96")</f>
        <v>0</v>
      </c>
      <c r="O96" s="6">
        <f ca="1">INDIRECT("AB96")+INDIRECT("AC96")+INDIRECT("AD96")+INDIRECT("AE96")+INDIRECT("AF96")+INDIRECT("AG96")+INDIRECT("AH96")+INDIRECT("AI96")</f>
        <v>7390</v>
      </c>
      <c r="P96" s="6">
        <f ca="1">INDIRECT("AJ96")+INDIRECT("AK96")+INDIRECT("AL96")+INDIRECT("AM96")+INDIRECT("AN96")+INDIRECT("AO96")+INDIRECT("AP96")+INDIRECT("AQ96")</f>
        <v>0</v>
      </c>
      <c r="Q96" s="6">
        <f ca="1">INDIRECT("AR96")+INDIRECT("AS96")+INDIRECT("AT96")+INDIRECT("AU96")+INDIRECT("AV96")+INDIRECT("AW96")+INDIRECT("AX96")+INDIRECT("AY96")</f>
        <v>0</v>
      </c>
      <c r="R96" s="6">
        <f ca="1">INDIRECT("AZ96")+INDIRECT("BA96")+INDIRECT("BB96")+INDIRECT("BC96")+INDIRECT("BD96")+INDIRECT("BE96")+INDIRECT("BF96")+INDIRECT("BG96")</f>
        <v>0</v>
      </c>
      <c r="S96" s="6">
        <f ca="1">INDIRECT("BH96")+INDIRECT("BI96")+INDIRECT("BJ96")+INDIRECT("BK96")+INDIRECT("BL96")+INDIRECT("BM96")+INDIRECT("BN96")+INDIRECT("BO96")</f>
        <v>0</v>
      </c>
      <c r="T96" s="28"/>
      <c r="U96" s="29"/>
      <c r="V96" s="29"/>
      <c r="W96" s="29"/>
      <c r="X96" s="29"/>
      <c r="Y96" s="29"/>
      <c r="Z96" s="29"/>
      <c r="AA96" s="29"/>
      <c r="AB96" s="28"/>
      <c r="AC96" s="29"/>
      <c r="AD96" s="29"/>
      <c r="AE96" s="29"/>
      <c r="AF96" s="29"/>
      <c r="AG96" s="29"/>
      <c r="AH96" s="29">
        <v>7390</v>
      </c>
      <c r="AI96" s="29"/>
      <c r="AJ96" s="28"/>
      <c r="AK96" s="29"/>
      <c r="AL96" s="29"/>
      <c r="AM96" s="29"/>
      <c r="AN96" s="29"/>
      <c r="AO96" s="29"/>
      <c r="AP96" s="29"/>
      <c r="AQ96" s="29"/>
      <c r="AR96" s="28"/>
      <c r="AS96" s="29"/>
      <c r="AT96" s="29"/>
      <c r="AU96" s="29"/>
      <c r="AV96" s="29"/>
      <c r="AW96" s="29"/>
      <c r="AX96" s="29"/>
      <c r="AY96" s="29"/>
      <c r="AZ96" s="28"/>
      <c r="BA96" s="29"/>
      <c r="BB96" s="29"/>
      <c r="BC96" s="29"/>
      <c r="BD96" s="29"/>
      <c r="BE96" s="29"/>
      <c r="BF96" s="29"/>
      <c r="BG96" s="29"/>
      <c r="BH96" s="28"/>
      <c r="BI96" s="29"/>
      <c r="BJ96" s="29"/>
      <c r="BK96" s="29"/>
      <c r="BL96" s="29"/>
      <c r="BM96" s="29"/>
      <c r="BN96" s="29"/>
      <c r="BO96" s="29"/>
      <c r="BP96" s="9">
        <v>0</v>
      </c>
      <c r="BQ96" s="1" t="s">
        <v>0</v>
      </c>
      <c r="BR96" s="1" t="s">
        <v>0</v>
      </c>
      <c r="BS96" s="1" t="s">
        <v>0</v>
      </c>
      <c r="BT96" s="1" t="s">
        <v>0</v>
      </c>
      <c r="BU96" s="1" t="s">
        <v>0</v>
      </c>
      <c r="BW96" s="1">
        <f ca="1">INDIRECT("T96")+2*INDIRECT("AB96")+3*INDIRECT("AJ96")+4*INDIRECT("AR96")+5*INDIRECT("AZ96")+6*INDIRECT("BH96")</f>
        <v>0</v>
      </c>
      <c r="BX96" s="1">
        <v>0</v>
      </c>
      <c r="BY96" s="1">
        <f ca="1">INDIRECT("U96")+2*INDIRECT("AC96")+3*INDIRECT("AK96")+4*INDIRECT("AS96")+5*INDIRECT("BA96")+6*INDIRECT("BI96")</f>
        <v>0</v>
      </c>
      <c r="BZ96" s="1">
        <v>0</v>
      </c>
      <c r="CA96" s="1">
        <f ca="1">INDIRECT("V96")+2*INDIRECT("AD96")+3*INDIRECT("AL96")+4*INDIRECT("AT96")+5*INDIRECT("BB96")+6*INDIRECT("BJ96")</f>
        <v>0</v>
      </c>
      <c r="CB96" s="1">
        <v>0</v>
      </c>
      <c r="CC96" s="1">
        <f ca="1">INDIRECT("W96")+2*INDIRECT("AE96")+3*INDIRECT("AM96")+4*INDIRECT("AU96")+5*INDIRECT("BC96")+6*INDIRECT("BK96")</f>
        <v>0</v>
      </c>
      <c r="CD96" s="1">
        <v>0</v>
      </c>
      <c r="CE96" s="1">
        <f ca="1">INDIRECT("X96")+2*INDIRECT("AF96")+3*INDIRECT("AN96")+4*INDIRECT("AV96")+5*INDIRECT("BD96")+6*INDIRECT("BL96")</f>
        <v>0</v>
      </c>
      <c r="CF96" s="1">
        <v>0</v>
      </c>
      <c r="CG96" s="1">
        <f ca="1">INDIRECT("Y96")+2*INDIRECT("AG96")+3*INDIRECT("AO96")+4*INDIRECT("AW96")+5*INDIRECT("BE96")+6*INDIRECT("BM96")</f>
        <v>0</v>
      </c>
      <c r="CH96" s="1">
        <v>0</v>
      </c>
      <c r="CI96" s="1">
        <f ca="1">INDIRECT("Z96")+2*INDIRECT("AH96")+3*INDIRECT("AP96")+4*INDIRECT("AX96")+5*INDIRECT("BF96")+6*INDIRECT("BN96")</f>
        <v>14780</v>
      </c>
      <c r="CJ96" s="1">
        <v>14780</v>
      </c>
      <c r="CK96" s="1">
        <f ca="1">INDIRECT("AA96")+2*INDIRECT("AI96")+3*INDIRECT("AQ96")+4*INDIRECT("AY96")+5*INDIRECT("BG96")+6*INDIRECT("BO96")</f>
        <v>0</v>
      </c>
      <c r="CL96" s="1">
        <v>0</v>
      </c>
      <c r="CM96" s="1">
        <f ca="1">INDIRECT("T96")+2*INDIRECT("U96")+3*INDIRECT("V96")+4*INDIRECT("W96")+5*INDIRECT("X96")+6*INDIRECT("Y96")+7*INDIRECT("Z96")+8*INDIRECT("AA96")</f>
        <v>0</v>
      </c>
      <c r="CN96" s="1">
        <v>0</v>
      </c>
      <c r="CO96" s="1">
        <f ca="1">INDIRECT("AB96")+2*INDIRECT("AC96")+3*INDIRECT("AD96")+4*INDIRECT("AE96")+5*INDIRECT("AF96")+6*INDIRECT("AG96")+7*INDIRECT("AH96")+8*INDIRECT("AI96")</f>
        <v>51730</v>
      </c>
      <c r="CP96" s="1">
        <v>51730</v>
      </c>
      <c r="CQ96" s="1">
        <f ca="1">INDIRECT("AJ96")+2*INDIRECT("AK96")+3*INDIRECT("AL96")+4*INDIRECT("AM96")+5*INDIRECT("AN96")+6*INDIRECT("AO96")+7*INDIRECT("AP96")+8*INDIRECT("AQ96")</f>
        <v>0</v>
      </c>
      <c r="CR96" s="1">
        <v>0</v>
      </c>
      <c r="CS96" s="1">
        <f ca="1">INDIRECT("AR96")+2*INDIRECT("AS96")+3*INDIRECT("AT96")+4*INDIRECT("AU96")+5*INDIRECT("AV96")+6*INDIRECT("AW96")+7*INDIRECT("AX96")+8*INDIRECT("AY96")</f>
        <v>0</v>
      </c>
      <c r="CT96" s="1">
        <v>0</v>
      </c>
      <c r="CU96" s="1">
        <f ca="1">INDIRECT("AZ96")+2*INDIRECT("BA96")+3*INDIRECT("BB96")+4*INDIRECT("BC96")+5*INDIRECT("BD96")+6*INDIRECT("BE96")+7*INDIRECT("BF96")+8*INDIRECT("BG96")</f>
        <v>0</v>
      </c>
      <c r="CV96" s="1">
        <v>0</v>
      </c>
      <c r="CW96" s="1">
        <f ca="1">INDIRECT("BH96")+2*INDIRECT("BI96")+3*INDIRECT("BJ96")+4*INDIRECT("BK96")+5*INDIRECT("BL96")+6*INDIRECT("BM96")+7*INDIRECT("BN96")+8*INDIRECT("BO96")</f>
        <v>0</v>
      </c>
      <c r="CX96" s="1">
        <v>0</v>
      </c>
    </row>
    <row r="97" spans="1:102" ht="11.25">
      <c r="A97" s="1" t="s">
        <v>0</v>
      </c>
      <c r="B97" s="1" t="s">
        <v>0</v>
      </c>
      <c r="C97" s="1" t="s">
        <v>0</v>
      </c>
      <c r="D97" s="1" t="s">
        <v>0</v>
      </c>
      <c r="E97" s="1" t="s">
        <v>46</v>
      </c>
      <c r="F97" s="7">
        <f ca="1">INDIRECT("T97")+INDIRECT("AB97")+INDIRECT("AJ97")+INDIRECT("AR97")+INDIRECT("AZ97")+INDIRECT("BH97")</f>
        <v>100</v>
      </c>
      <c r="G97" s="6">
        <f ca="1">INDIRECT("U97")+INDIRECT("AC97")+INDIRECT("AK97")+INDIRECT("AS97")+INDIRECT("BA97")+INDIRECT("BI97")</f>
        <v>110</v>
      </c>
      <c r="H97" s="6">
        <f ca="1">INDIRECT("V97")+INDIRECT("AD97")+INDIRECT("AL97")+INDIRECT("AT97")+INDIRECT("BB97")+INDIRECT("BJ97")</f>
        <v>0</v>
      </c>
      <c r="I97" s="6">
        <f ca="1">INDIRECT("W97")+INDIRECT("AE97")+INDIRECT("AM97")+INDIRECT("AU97")+INDIRECT("BC97")+INDIRECT("BK97")</f>
        <v>890</v>
      </c>
      <c r="J97" s="6">
        <f ca="1">INDIRECT("X97")+INDIRECT("AF97")+INDIRECT("AN97")+INDIRECT("AV97")+INDIRECT("BD97")+INDIRECT("BL97")</f>
        <v>0</v>
      </c>
      <c r="K97" s="6">
        <f ca="1">INDIRECT("Y97")+INDIRECT("AG97")+INDIRECT("AO97")+INDIRECT("AW97")+INDIRECT("BE97")+INDIRECT("BM97")</f>
        <v>0</v>
      </c>
      <c r="L97" s="6">
        <f ca="1">INDIRECT("Z97")+INDIRECT("AH97")+INDIRECT("AP97")+INDIRECT("AX97")+INDIRECT("BF97")+INDIRECT("BN97")</f>
        <v>0</v>
      </c>
      <c r="M97" s="6">
        <f ca="1">INDIRECT("AA97")+INDIRECT("AI97")+INDIRECT("AQ97")+INDIRECT("AY97")+INDIRECT("BG97")+INDIRECT("BO97")</f>
        <v>0</v>
      </c>
      <c r="N97" s="7">
        <f ca="1">INDIRECT("T97")+INDIRECT("U97")+INDIRECT("V97")+INDIRECT("W97")+INDIRECT("X97")+INDIRECT("Y97")+INDIRECT("Z97")+INDIRECT("AA97")</f>
        <v>0</v>
      </c>
      <c r="O97" s="6">
        <f ca="1">INDIRECT("AB97")+INDIRECT("AC97")+INDIRECT("AD97")+INDIRECT("AE97")+INDIRECT("AF97")+INDIRECT("AG97")+INDIRECT("AH97")+INDIRECT("AI97")</f>
        <v>0</v>
      </c>
      <c r="P97" s="6">
        <f ca="1">INDIRECT("AJ97")+INDIRECT("AK97")+INDIRECT("AL97")+INDIRECT("AM97")+INDIRECT("AN97")+INDIRECT("AO97")+INDIRECT("AP97")+INDIRECT("AQ97")</f>
        <v>100</v>
      </c>
      <c r="Q97" s="6">
        <f ca="1">INDIRECT("AR97")+INDIRECT("AS97")+INDIRECT("AT97")+INDIRECT("AU97")+INDIRECT("AV97")+INDIRECT("AW97")+INDIRECT("AX97")+INDIRECT("AY97")</f>
        <v>1000</v>
      </c>
      <c r="R97" s="6">
        <f ca="1">INDIRECT("AZ97")+INDIRECT("BA97")+INDIRECT("BB97")+INDIRECT("BC97")+INDIRECT("BD97")+INDIRECT("BE97")+INDIRECT("BF97")+INDIRECT("BG97")</f>
        <v>0</v>
      </c>
      <c r="S97" s="6">
        <f ca="1">INDIRECT("BH97")+INDIRECT("BI97")+INDIRECT("BJ97")+INDIRECT("BK97")+INDIRECT("BL97")+INDIRECT("BM97")+INDIRECT("BN97")+INDIRECT("BO97")</f>
        <v>0</v>
      </c>
      <c r="T97" s="28"/>
      <c r="U97" s="29"/>
      <c r="V97" s="29"/>
      <c r="W97" s="29"/>
      <c r="X97" s="29"/>
      <c r="Y97" s="29"/>
      <c r="Z97" s="29"/>
      <c r="AA97" s="29"/>
      <c r="AB97" s="28"/>
      <c r="AC97" s="29"/>
      <c r="AD97" s="29"/>
      <c r="AE97" s="29"/>
      <c r="AF97" s="29"/>
      <c r="AG97" s="29"/>
      <c r="AH97" s="29"/>
      <c r="AI97" s="29"/>
      <c r="AJ97" s="28">
        <v>100</v>
      </c>
      <c r="AK97" s="29"/>
      <c r="AL97" s="29"/>
      <c r="AM97" s="29"/>
      <c r="AN97" s="29"/>
      <c r="AO97" s="29"/>
      <c r="AP97" s="29"/>
      <c r="AQ97" s="29"/>
      <c r="AR97" s="28"/>
      <c r="AS97" s="29">
        <v>110</v>
      </c>
      <c r="AT97" s="29"/>
      <c r="AU97" s="29">
        <v>890</v>
      </c>
      <c r="AV97" s="29"/>
      <c r="AW97" s="29"/>
      <c r="AX97" s="29"/>
      <c r="AY97" s="29"/>
      <c r="AZ97" s="28"/>
      <c r="BA97" s="29"/>
      <c r="BB97" s="29"/>
      <c r="BC97" s="29"/>
      <c r="BD97" s="29"/>
      <c r="BE97" s="29"/>
      <c r="BF97" s="29"/>
      <c r="BG97" s="29"/>
      <c r="BH97" s="28"/>
      <c r="BI97" s="29"/>
      <c r="BJ97" s="29"/>
      <c r="BK97" s="29"/>
      <c r="BL97" s="29"/>
      <c r="BM97" s="29"/>
      <c r="BN97" s="29"/>
      <c r="BO97" s="29"/>
      <c r="BP97" s="9">
        <v>0</v>
      </c>
      <c r="BQ97" s="1" t="s">
        <v>0</v>
      </c>
      <c r="BR97" s="1" t="s">
        <v>0</v>
      </c>
      <c r="BS97" s="1" t="s">
        <v>0</v>
      </c>
      <c r="BT97" s="1" t="s">
        <v>0</v>
      </c>
      <c r="BU97" s="1" t="s">
        <v>0</v>
      </c>
      <c r="BW97" s="1">
        <f ca="1">INDIRECT("T97")+2*INDIRECT("AB97")+3*INDIRECT("AJ97")+4*INDIRECT("AR97")+5*INDIRECT("AZ97")+6*INDIRECT("BH97")</f>
        <v>300</v>
      </c>
      <c r="BX97" s="1">
        <v>300</v>
      </c>
      <c r="BY97" s="1">
        <f ca="1">INDIRECT("U97")+2*INDIRECT("AC97")+3*INDIRECT("AK97")+4*INDIRECT("AS97")+5*INDIRECT("BA97")+6*INDIRECT("BI97")</f>
        <v>440</v>
      </c>
      <c r="BZ97" s="1">
        <v>440</v>
      </c>
      <c r="CA97" s="1">
        <f ca="1">INDIRECT("V97")+2*INDIRECT("AD97")+3*INDIRECT("AL97")+4*INDIRECT("AT97")+5*INDIRECT("BB97")+6*INDIRECT("BJ97")</f>
        <v>0</v>
      </c>
      <c r="CB97" s="1">
        <v>0</v>
      </c>
      <c r="CC97" s="1">
        <f ca="1">INDIRECT("W97")+2*INDIRECT("AE97")+3*INDIRECT("AM97")+4*INDIRECT("AU97")+5*INDIRECT("BC97")+6*INDIRECT("BK97")</f>
        <v>3560</v>
      </c>
      <c r="CD97" s="1">
        <v>3560</v>
      </c>
      <c r="CE97" s="1">
        <f ca="1">INDIRECT("X97")+2*INDIRECT("AF97")+3*INDIRECT("AN97")+4*INDIRECT("AV97")+5*INDIRECT("BD97")+6*INDIRECT("BL97")</f>
        <v>0</v>
      </c>
      <c r="CF97" s="1">
        <v>0</v>
      </c>
      <c r="CG97" s="1">
        <f ca="1">INDIRECT("Y97")+2*INDIRECT("AG97")+3*INDIRECT("AO97")+4*INDIRECT("AW97")+5*INDIRECT("BE97")+6*INDIRECT("BM97")</f>
        <v>0</v>
      </c>
      <c r="CH97" s="1">
        <v>0</v>
      </c>
      <c r="CI97" s="1">
        <f ca="1">INDIRECT("Z97")+2*INDIRECT("AH97")+3*INDIRECT("AP97")+4*INDIRECT("AX97")+5*INDIRECT("BF97")+6*INDIRECT("BN97")</f>
        <v>0</v>
      </c>
      <c r="CJ97" s="1">
        <v>0</v>
      </c>
      <c r="CK97" s="1">
        <f ca="1">INDIRECT("AA97")+2*INDIRECT("AI97")+3*INDIRECT("AQ97")+4*INDIRECT("AY97")+5*INDIRECT("BG97")+6*INDIRECT("BO97")</f>
        <v>0</v>
      </c>
      <c r="CL97" s="1">
        <v>0</v>
      </c>
      <c r="CM97" s="1">
        <f ca="1">INDIRECT("T97")+2*INDIRECT("U97")+3*INDIRECT("V97")+4*INDIRECT("W97")+5*INDIRECT("X97")+6*INDIRECT("Y97")+7*INDIRECT("Z97")+8*INDIRECT("AA97")</f>
        <v>0</v>
      </c>
      <c r="CN97" s="1">
        <v>0</v>
      </c>
      <c r="CO97" s="1">
        <f ca="1">INDIRECT("AB97")+2*INDIRECT("AC97")+3*INDIRECT("AD97")+4*INDIRECT("AE97")+5*INDIRECT("AF97")+6*INDIRECT("AG97")+7*INDIRECT("AH97")+8*INDIRECT("AI97")</f>
        <v>0</v>
      </c>
      <c r="CP97" s="1">
        <v>0</v>
      </c>
      <c r="CQ97" s="1">
        <f ca="1">INDIRECT("AJ97")+2*INDIRECT("AK97")+3*INDIRECT("AL97")+4*INDIRECT("AM97")+5*INDIRECT("AN97")+6*INDIRECT("AO97")+7*INDIRECT("AP97")+8*INDIRECT("AQ97")</f>
        <v>100</v>
      </c>
      <c r="CR97" s="1">
        <v>100</v>
      </c>
      <c r="CS97" s="1">
        <f ca="1">INDIRECT("AR97")+2*INDIRECT("AS97")+3*INDIRECT("AT97")+4*INDIRECT("AU97")+5*INDIRECT("AV97")+6*INDIRECT("AW97")+7*INDIRECT("AX97")+8*INDIRECT("AY97")</f>
        <v>3780</v>
      </c>
      <c r="CT97" s="1">
        <v>3780</v>
      </c>
      <c r="CU97" s="1">
        <f ca="1">INDIRECT("AZ97")+2*INDIRECT("BA97")+3*INDIRECT("BB97")+4*INDIRECT("BC97")+5*INDIRECT("BD97")+6*INDIRECT("BE97")+7*INDIRECT("BF97")+8*INDIRECT("BG97")</f>
        <v>0</v>
      </c>
      <c r="CV97" s="1">
        <v>0</v>
      </c>
      <c r="CW97" s="1">
        <f ca="1">INDIRECT("BH97")+2*INDIRECT("BI97")+3*INDIRECT("BJ97")+4*INDIRECT("BK97")+5*INDIRECT("BL97")+6*INDIRECT("BM97")+7*INDIRECT("BN97")+8*INDIRECT("BO97")</f>
        <v>0</v>
      </c>
      <c r="CX97" s="1">
        <v>0</v>
      </c>
    </row>
    <row r="98" spans="1:73" ht="11.25">
      <c r="A98" s="1" t="s">
        <v>0</v>
      </c>
      <c r="B98" s="1" t="s">
        <v>0</v>
      </c>
      <c r="C98" s="1" t="s">
        <v>0</v>
      </c>
      <c r="D98" s="1" t="s">
        <v>0</v>
      </c>
      <c r="E98" s="1" t="s">
        <v>7</v>
      </c>
      <c r="F98" s="7">
        <f>SUM(F94:F97)</f>
        <v>100</v>
      </c>
      <c r="G98" s="6">
        <f>SUM(G94:G97)</f>
        <v>110</v>
      </c>
      <c r="H98" s="6">
        <f>SUM(H94:H97)</f>
        <v>0</v>
      </c>
      <c r="I98" s="6">
        <f>SUM(I94:I97)</f>
        <v>2090</v>
      </c>
      <c r="J98" s="6">
        <f>SUM(J94:J97)</f>
        <v>3000</v>
      </c>
      <c r="K98" s="6">
        <f>SUM(K94:K97)</f>
        <v>2110</v>
      </c>
      <c r="L98" s="6">
        <f>SUM(L94:L97)</f>
        <v>7390</v>
      </c>
      <c r="M98" s="6">
        <f>SUM(M94:M97)</f>
        <v>0</v>
      </c>
      <c r="N98" s="7">
        <f>SUM(N94:N97)</f>
        <v>0</v>
      </c>
      <c r="O98" s="6">
        <f>SUM(O94:O97)</f>
        <v>13700</v>
      </c>
      <c r="P98" s="6">
        <f>SUM(P94:P97)</f>
        <v>100</v>
      </c>
      <c r="Q98" s="6">
        <f>SUM(Q94:Q97)</f>
        <v>1000</v>
      </c>
      <c r="R98" s="6">
        <f>SUM(R94:R97)</f>
        <v>0</v>
      </c>
      <c r="S98" s="6">
        <f>SUM(S94:S97)</f>
        <v>0</v>
      </c>
      <c r="T98" s="8"/>
      <c r="U98" s="5"/>
      <c r="V98" s="5"/>
      <c r="W98" s="5"/>
      <c r="X98" s="5"/>
      <c r="Y98" s="5"/>
      <c r="Z98" s="5"/>
      <c r="AA98" s="5"/>
      <c r="AB98" s="8"/>
      <c r="AC98" s="5"/>
      <c r="AD98" s="5"/>
      <c r="AE98" s="5"/>
      <c r="AF98" s="5"/>
      <c r="AG98" s="5"/>
      <c r="AH98" s="5"/>
      <c r="AI98" s="5"/>
      <c r="AJ98" s="8"/>
      <c r="AK98" s="5"/>
      <c r="AL98" s="5"/>
      <c r="AM98" s="5"/>
      <c r="AN98" s="5"/>
      <c r="AO98" s="5"/>
      <c r="AP98" s="5"/>
      <c r="AQ98" s="5"/>
      <c r="AR98" s="8"/>
      <c r="AS98" s="5"/>
      <c r="AT98" s="5"/>
      <c r="AU98" s="5"/>
      <c r="AV98" s="5"/>
      <c r="AW98" s="5"/>
      <c r="AX98" s="5"/>
      <c r="AY98" s="5"/>
      <c r="AZ98" s="8"/>
      <c r="BA98" s="5"/>
      <c r="BB98" s="5"/>
      <c r="BC98" s="5"/>
      <c r="BD98" s="5"/>
      <c r="BE98" s="5"/>
      <c r="BF98" s="5"/>
      <c r="BG98" s="5"/>
      <c r="BH98" s="8"/>
      <c r="BI98" s="5"/>
      <c r="BJ98" s="5"/>
      <c r="BK98" s="5"/>
      <c r="BL98" s="5"/>
      <c r="BM98" s="5"/>
      <c r="BN98" s="5"/>
      <c r="BO98" s="5"/>
      <c r="BP98" s="9">
        <v>0</v>
      </c>
      <c r="BQ98" s="1" t="s">
        <v>0</v>
      </c>
      <c r="BR98" s="1" t="s">
        <v>0</v>
      </c>
      <c r="BS98" s="1" t="s">
        <v>0</v>
      </c>
      <c r="BT98" s="1" t="s">
        <v>0</v>
      </c>
      <c r="BU98" s="1" t="s">
        <v>0</v>
      </c>
    </row>
    <row r="99" spans="3:73" ht="11.25">
      <c r="C99" s="1" t="s">
        <v>0</v>
      </c>
      <c r="D99" s="1" t="s">
        <v>0</v>
      </c>
      <c r="E99" s="1" t="s">
        <v>0</v>
      </c>
      <c r="F99" s="7"/>
      <c r="G99" s="6"/>
      <c r="H99" s="6"/>
      <c r="I99" s="6"/>
      <c r="J99" s="6"/>
      <c r="K99" s="6"/>
      <c r="L99" s="6"/>
      <c r="M99" s="6"/>
      <c r="N99" s="7"/>
      <c r="O99" s="6"/>
      <c r="P99" s="6"/>
      <c r="Q99" s="6"/>
      <c r="R99" s="6"/>
      <c r="S99" s="6"/>
      <c r="T99" s="8"/>
      <c r="U99" s="5"/>
      <c r="V99" s="5"/>
      <c r="W99" s="5"/>
      <c r="X99" s="5"/>
      <c r="Y99" s="5"/>
      <c r="Z99" s="5"/>
      <c r="AA99" s="5"/>
      <c r="AB99" s="8"/>
      <c r="AC99" s="5"/>
      <c r="AD99" s="5"/>
      <c r="AE99" s="5"/>
      <c r="AF99" s="5"/>
      <c r="AG99" s="5"/>
      <c r="AH99" s="5"/>
      <c r="AI99" s="5"/>
      <c r="AJ99" s="8"/>
      <c r="AK99" s="5"/>
      <c r="AL99" s="5"/>
      <c r="AM99" s="5"/>
      <c r="AN99" s="5"/>
      <c r="AO99" s="5"/>
      <c r="AP99" s="5"/>
      <c r="AQ99" s="5"/>
      <c r="AR99" s="8"/>
      <c r="AS99" s="5"/>
      <c r="AT99" s="5"/>
      <c r="AU99" s="5"/>
      <c r="AV99" s="5"/>
      <c r="AW99" s="5"/>
      <c r="AX99" s="5"/>
      <c r="AY99" s="5"/>
      <c r="AZ99" s="8"/>
      <c r="BA99" s="5"/>
      <c r="BB99" s="5"/>
      <c r="BC99" s="5"/>
      <c r="BD99" s="5"/>
      <c r="BE99" s="5"/>
      <c r="BF99" s="5"/>
      <c r="BG99" s="5"/>
      <c r="BH99" s="8"/>
      <c r="BI99" s="5"/>
      <c r="BJ99" s="5"/>
      <c r="BK99" s="5"/>
      <c r="BL99" s="5"/>
      <c r="BM99" s="5"/>
      <c r="BN99" s="5"/>
      <c r="BO99" s="5"/>
      <c r="BP99" s="9"/>
      <c r="BT99" s="1" t="s">
        <v>0</v>
      </c>
      <c r="BU99" s="1" t="s">
        <v>0</v>
      </c>
    </row>
    <row r="100" spans="1:102" ht="11.25">
      <c r="A100" s="30" t="s">
        <v>1</v>
      </c>
      <c r="B100" s="31" t="str">
        <f>HYPERLINK("http://www.dot.ca.gov/hq/transprog/stip2004/ff_sheets/04-2009m.xls","2009M")</f>
        <v>2009M</v>
      </c>
      <c r="C100" s="30" t="s">
        <v>0</v>
      </c>
      <c r="D100" s="30" t="s">
        <v>43</v>
      </c>
      <c r="E100" s="30" t="s">
        <v>3</v>
      </c>
      <c r="F100" s="32">
        <f ca="1">INDIRECT("T100")+INDIRECT("AB100")+INDIRECT("AJ100")+INDIRECT("AR100")+INDIRECT("AZ100")+INDIRECT("BH100")</f>
        <v>0</v>
      </c>
      <c r="G100" s="33">
        <f ca="1">INDIRECT("U100")+INDIRECT("AC100")+INDIRECT("AK100")+INDIRECT("AS100")+INDIRECT("BA100")+INDIRECT("BI100")</f>
        <v>0</v>
      </c>
      <c r="H100" s="33">
        <f ca="1">INDIRECT("V100")+INDIRECT("AD100")+INDIRECT("AL100")+INDIRECT("AT100")+INDIRECT("BB100")+INDIRECT("BJ100")</f>
        <v>0</v>
      </c>
      <c r="I100" s="33">
        <f ca="1">INDIRECT("W100")+INDIRECT("AE100")+INDIRECT("AM100")+INDIRECT("AU100")+INDIRECT("BC100")+INDIRECT("BK100")</f>
        <v>1900</v>
      </c>
      <c r="J100" s="33">
        <f ca="1">INDIRECT("X100")+INDIRECT("AF100")+INDIRECT("AN100")+INDIRECT("AV100")+INDIRECT("BD100")+INDIRECT("BL100")</f>
        <v>0</v>
      </c>
      <c r="K100" s="33">
        <f ca="1">INDIRECT("Y100")+INDIRECT("AG100")+INDIRECT("AO100")+INDIRECT("AW100")+INDIRECT("BE100")+INDIRECT("BM100")</f>
        <v>0</v>
      </c>
      <c r="L100" s="33">
        <f ca="1">INDIRECT("Z100")+INDIRECT("AH100")+INDIRECT("AP100")+INDIRECT("AX100")+INDIRECT("BF100")+INDIRECT("BN100")</f>
        <v>0</v>
      </c>
      <c r="M100" s="33">
        <f ca="1">INDIRECT("AA100")+INDIRECT("AI100")+INDIRECT("AQ100")+INDIRECT("AY100")+INDIRECT("BG100")+INDIRECT("BO100")</f>
        <v>0</v>
      </c>
      <c r="N100" s="32">
        <f ca="1">INDIRECT("T100")+INDIRECT("U100")+INDIRECT("V100")+INDIRECT("W100")+INDIRECT("X100")+INDIRECT("Y100")+INDIRECT("Z100")+INDIRECT("AA100")</f>
        <v>1900</v>
      </c>
      <c r="O100" s="33">
        <f ca="1">INDIRECT("AB100")+INDIRECT("AC100")+INDIRECT("AD100")+INDIRECT("AE100")+INDIRECT("AF100")+INDIRECT("AG100")+INDIRECT("AH100")+INDIRECT("AI100")</f>
        <v>0</v>
      </c>
      <c r="P100" s="33">
        <f ca="1">INDIRECT("AJ100")+INDIRECT("AK100")+INDIRECT("AL100")+INDIRECT("AM100")+INDIRECT("AN100")+INDIRECT("AO100")+INDIRECT("AP100")+INDIRECT("AQ100")</f>
        <v>0</v>
      </c>
      <c r="Q100" s="33">
        <f ca="1">INDIRECT("AR100")+INDIRECT("AS100")+INDIRECT("AT100")+INDIRECT("AU100")+INDIRECT("AV100")+INDIRECT("AW100")+INDIRECT("AX100")+INDIRECT("AY100")</f>
        <v>0</v>
      </c>
      <c r="R100" s="33">
        <f ca="1">INDIRECT("AZ100")+INDIRECT("BA100")+INDIRECT("BB100")+INDIRECT("BC100")+INDIRECT("BD100")+INDIRECT("BE100")+INDIRECT("BF100")+INDIRECT("BG100")</f>
        <v>0</v>
      </c>
      <c r="S100" s="33">
        <f ca="1">INDIRECT("BH100")+INDIRECT("BI100")+INDIRECT("BJ100")+INDIRECT("BK100")+INDIRECT("BL100")+INDIRECT("BM100")+INDIRECT("BN100")+INDIRECT("BO100")</f>
        <v>0</v>
      </c>
      <c r="T100" s="34"/>
      <c r="U100" s="35"/>
      <c r="V100" s="35"/>
      <c r="W100" s="35">
        <v>1900</v>
      </c>
      <c r="X100" s="35"/>
      <c r="Y100" s="35"/>
      <c r="Z100" s="35"/>
      <c r="AA100" s="35"/>
      <c r="AB100" s="34"/>
      <c r="AC100" s="35"/>
      <c r="AD100" s="35"/>
      <c r="AE100" s="35"/>
      <c r="AF100" s="35"/>
      <c r="AG100" s="35"/>
      <c r="AH100" s="35"/>
      <c r="AI100" s="35"/>
      <c r="AJ100" s="34"/>
      <c r="AK100" s="35"/>
      <c r="AL100" s="35"/>
      <c r="AM100" s="35"/>
      <c r="AN100" s="35"/>
      <c r="AO100" s="35"/>
      <c r="AP100" s="35"/>
      <c r="AQ100" s="35"/>
      <c r="AR100" s="34"/>
      <c r="AS100" s="35"/>
      <c r="AT100" s="35"/>
      <c r="AU100" s="35"/>
      <c r="AV100" s="35"/>
      <c r="AW100" s="35"/>
      <c r="AX100" s="35"/>
      <c r="AY100" s="35"/>
      <c r="AZ100" s="34"/>
      <c r="BA100" s="35"/>
      <c r="BB100" s="35"/>
      <c r="BC100" s="35"/>
      <c r="BD100" s="35"/>
      <c r="BE100" s="35"/>
      <c r="BF100" s="35"/>
      <c r="BG100" s="35"/>
      <c r="BH100" s="34"/>
      <c r="BI100" s="35"/>
      <c r="BJ100" s="35"/>
      <c r="BK100" s="35"/>
      <c r="BL100" s="35"/>
      <c r="BM100" s="35"/>
      <c r="BN100" s="35"/>
      <c r="BO100" s="36"/>
      <c r="BP100" s="9">
        <v>20600002168</v>
      </c>
      <c r="BQ100" s="1" t="s">
        <v>3</v>
      </c>
      <c r="BR100" s="1" t="s">
        <v>0</v>
      </c>
      <c r="BS100" s="1" t="s">
        <v>0</v>
      </c>
      <c r="BT100" s="1" t="s">
        <v>0</v>
      </c>
      <c r="BU100" s="1" t="s">
        <v>0</v>
      </c>
      <c r="BW100" s="1">
        <f ca="1">INDIRECT("T100")+2*INDIRECT("AB100")+3*INDIRECT("AJ100")+4*INDIRECT("AR100")+5*INDIRECT("AZ100")+6*INDIRECT("BH100")</f>
        <v>0</v>
      </c>
      <c r="BX100" s="1">
        <v>0</v>
      </c>
      <c r="BY100" s="1">
        <f ca="1">INDIRECT("U100")+2*INDIRECT("AC100")+3*INDIRECT("AK100")+4*INDIRECT("AS100")+5*INDIRECT("BA100")+6*INDIRECT("BI100")</f>
        <v>0</v>
      </c>
      <c r="BZ100" s="1">
        <v>0</v>
      </c>
      <c r="CA100" s="1">
        <f ca="1">INDIRECT("V100")+2*INDIRECT("AD100")+3*INDIRECT("AL100")+4*INDIRECT("AT100")+5*INDIRECT("BB100")+6*INDIRECT("BJ100")</f>
        <v>0</v>
      </c>
      <c r="CB100" s="1">
        <v>0</v>
      </c>
      <c r="CC100" s="1">
        <f ca="1">INDIRECT("W100")+2*INDIRECT("AE100")+3*INDIRECT("AM100")+4*INDIRECT("AU100")+5*INDIRECT("BC100")+6*INDIRECT("BK100")</f>
        <v>1900</v>
      </c>
      <c r="CD100" s="1">
        <v>1900</v>
      </c>
      <c r="CE100" s="1">
        <f ca="1">INDIRECT("X100")+2*INDIRECT("AF100")+3*INDIRECT("AN100")+4*INDIRECT("AV100")+5*INDIRECT("BD100")+6*INDIRECT("BL100")</f>
        <v>0</v>
      </c>
      <c r="CF100" s="1">
        <v>0</v>
      </c>
      <c r="CG100" s="1">
        <f ca="1">INDIRECT("Y100")+2*INDIRECT("AG100")+3*INDIRECT("AO100")+4*INDIRECT("AW100")+5*INDIRECT("BE100")+6*INDIRECT("BM100")</f>
        <v>0</v>
      </c>
      <c r="CH100" s="1">
        <v>0</v>
      </c>
      <c r="CI100" s="1">
        <f ca="1">INDIRECT("Z100")+2*INDIRECT("AH100")+3*INDIRECT("AP100")+4*INDIRECT("AX100")+5*INDIRECT("BF100")+6*INDIRECT("BN100")</f>
        <v>0</v>
      </c>
      <c r="CJ100" s="1">
        <v>0</v>
      </c>
      <c r="CK100" s="1">
        <f ca="1">INDIRECT("AA100")+2*INDIRECT("AI100")+3*INDIRECT("AQ100")+4*INDIRECT("AY100")+5*INDIRECT("BG100")+6*INDIRECT("BO100")</f>
        <v>0</v>
      </c>
      <c r="CL100" s="1">
        <v>0</v>
      </c>
      <c r="CM100" s="1">
        <f ca="1">INDIRECT("T100")+2*INDIRECT("U100")+3*INDIRECT("V100")+4*INDIRECT("W100")+5*INDIRECT("X100")+6*INDIRECT("Y100")+7*INDIRECT("Z100")+8*INDIRECT("AA100")</f>
        <v>7600</v>
      </c>
      <c r="CN100" s="1">
        <v>7600</v>
      </c>
      <c r="CO100" s="1">
        <f ca="1">INDIRECT("AB100")+2*INDIRECT("AC100")+3*INDIRECT("AD100")+4*INDIRECT("AE100")+5*INDIRECT("AF100")+6*INDIRECT("AG100")+7*INDIRECT("AH100")+8*INDIRECT("AI100")</f>
        <v>0</v>
      </c>
      <c r="CP100" s="1">
        <v>0</v>
      </c>
      <c r="CQ100" s="1">
        <f ca="1">INDIRECT("AJ100")+2*INDIRECT("AK100")+3*INDIRECT("AL100")+4*INDIRECT("AM100")+5*INDIRECT("AN100")+6*INDIRECT("AO100")+7*INDIRECT("AP100")+8*INDIRECT("AQ100")</f>
        <v>0</v>
      </c>
      <c r="CR100" s="1">
        <v>0</v>
      </c>
      <c r="CS100" s="1">
        <f ca="1">INDIRECT("AR100")+2*INDIRECT("AS100")+3*INDIRECT("AT100")+4*INDIRECT("AU100")+5*INDIRECT("AV100")+6*INDIRECT("AW100")+7*INDIRECT("AX100")+8*INDIRECT("AY100")</f>
        <v>0</v>
      </c>
      <c r="CT100" s="1">
        <v>0</v>
      </c>
      <c r="CU100" s="1">
        <f ca="1">INDIRECT("AZ100")+2*INDIRECT("BA100")+3*INDIRECT("BB100")+4*INDIRECT("BC100")+5*INDIRECT("BD100")+6*INDIRECT("BE100")+7*INDIRECT("BF100")+8*INDIRECT("BG100")</f>
        <v>0</v>
      </c>
      <c r="CV100" s="1">
        <v>0</v>
      </c>
      <c r="CW100" s="1">
        <f ca="1">INDIRECT("BH100")+2*INDIRECT("BI100")+3*INDIRECT("BJ100")+4*INDIRECT("BK100")+5*INDIRECT("BL100")+6*INDIRECT("BM100")+7*INDIRECT("BN100")+8*INDIRECT("BO100")</f>
        <v>0</v>
      </c>
      <c r="CX100" s="1">
        <v>0</v>
      </c>
    </row>
    <row r="101" spans="1:102" ht="11.25">
      <c r="A101" s="1" t="s">
        <v>0</v>
      </c>
      <c r="B101" s="1" t="s">
        <v>0</v>
      </c>
      <c r="C101" s="1" t="s">
        <v>9</v>
      </c>
      <c r="D101" s="1" t="s">
        <v>47</v>
      </c>
      <c r="E101" s="1" t="s">
        <v>17</v>
      </c>
      <c r="F101" s="7">
        <f ca="1">INDIRECT("T101")+INDIRECT("AB101")+INDIRECT("AJ101")+INDIRECT("AR101")+INDIRECT("AZ101")+INDIRECT("BH101")</f>
        <v>0</v>
      </c>
      <c r="G101" s="6">
        <f ca="1">INDIRECT("U101")+INDIRECT("AC101")+INDIRECT("AK101")+INDIRECT("AS101")+INDIRECT("BA101")+INDIRECT("BI101")</f>
        <v>0</v>
      </c>
      <c r="H101" s="6">
        <f ca="1">INDIRECT("V101")+INDIRECT("AD101")+INDIRECT("AL101")+INDIRECT("AT101")+INDIRECT("BB101")+INDIRECT("BJ101")</f>
        <v>0</v>
      </c>
      <c r="I101" s="6">
        <f ca="1">INDIRECT("W101")+INDIRECT("AE101")+INDIRECT("AM101")+INDIRECT("AU101")+INDIRECT("BC101")+INDIRECT("BK101")</f>
        <v>740</v>
      </c>
      <c r="J101" s="6">
        <f ca="1">INDIRECT("X101")+INDIRECT("AF101")+INDIRECT("AN101")+INDIRECT("AV101")+INDIRECT("BD101")+INDIRECT("BL101")</f>
        <v>0</v>
      </c>
      <c r="K101" s="6">
        <f ca="1">INDIRECT("Y101")+INDIRECT("AG101")+INDIRECT("AO101")+INDIRECT("AW101")+INDIRECT("BE101")+INDIRECT("BM101")</f>
        <v>0</v>
      </c>
      <c r="L101" s="6">
        <f ca="1">INDIRECT("Z101")+INDIRECT("AH101")+INDIRECT("AP101")+INDIRECT("AX101")+INDIRECT("BF101")+INDIRECT("BN101")</f>
        <v>0</v>
      </c>
      <c r="M101" s="6">
        <f ca="1">INDIRECT("AA101")+INDIRECT("AI101")+INDIRECT("AQ101")+INDIRECT("AY101")+INDIRECT("BG101")+INDIRECT("BO101")</f>
        <v>0</v>
      </c>
      <c r="N101" s="7">
        <f ca="1">INDIRECT("T101")+INDIRECT("U101")+INDIRECT("V101")+INDIRECT("W101")+INDIRECT("X101")+INDIRECT("Y101")+INDIRECT("Z101")+INDIRECT("AA101")</f>
        <v>0</v>
      </c>
      <c r="O101" s="6">
        <f ca="1">INDIRECT("AB101")+INDIRECT("AC101")+INDIRECT("AD101")+INDIRECT("AE101")+INDIRECT("AF101")+INDIRECT("AG101")+INDIRECT("AH101")+INDIRECT("AI101")</f>
        <v>740</v>
      </c>
      <c r="P101" s="6">
        <f ca="1">INDIRECT("AJ101")+INDIRECT("AK101")+INDIRECT("AL101")+INDIRECT("AM101")+INDIRECT("AN101")+INDIRECT("AO101")+INDIRECT("AP101")+INDIRECT("AQ101")</f>
        <v>0</v>
      </c>
      <c r="Q101" s="6">
        <f ca="1">INDIRECT("AR101")+INDIRECT("AS101")+INDIRECT("AT101")+INDIRECT("AU101")+INDIRECT("AV101")+INDIRECT("AW101")+INDIRECT("AX101")+INDIRECT("AY101")</f>
        <v>0</v>
      </c>
      <c r="R101" s="6">
        <f ca="1">INDIRECT("AZ101")+INDIRECT("BA101")+INDIRECT("BB101")+INDIRECT("BC101")+INDIRECT("BD101")+INDIRECT("BE101")+INDIRECT("BF101")+INDIRECT("BG101")</f>
        <v>0</v>
      </c>
      <c r="S101" s="6">
        <f ca="1">INDIRECT("BH101")+INDIRECT("BI101")+INDIRECT("BJ101")+INDIRECT("BK101")+INDIRECT("BL101")+INDIRECT("BM101")+INDIRECT("BN101")+INDIRECT("BO101")</f>
        <v>0</v>
      </c>
      <c r="T101" s="28"/>
      <c r="U101" s="29"/>
      <c r="V101" s="29"/>
      <c r="W101" s="29"/>
      <c r="X101" s="29"/>
      <c r="Y101" s="29"/>
      <c r="Z101" s="29"/>
      <c r="AA101" s="29"/>
      <c r="AB101" s="28"/>
      <c r="AC101" s="29"/>
      <c r="AD101" s="29"/>
      <c r="AE101" s="29">
        <v>740</v>
      </c>
      <c r="AF101" s="29"/>
      <c r="AG101" s="29"/>
      <c r="AH101" s="29"/>
      <c r="AI101" s="29"/>
      <c r="AJ101" s="28"/>
      <c r="AK101" s="29"/>
      <c r="AL101" s="29"/>
      <c r="AM101" s="29"/>
      <c r="AN101" s="29"/>
      <c r="AO101" s="29"/>
      <c r="AP101" s="29"/>
      <c r="AQ101" s="29"/>
      <c r="AR101" s="28"/>
      <c r="AS101" s="29"/>
      <c r="AT101" s="29"/>
      <c r="AU101" s="29"/>
      <c r="AV101" s="29"/>
      <c r="AW101" s="29"/>
      <c r="AX101" s="29"/>
      <c r="AY101" s="29"/>
      <c r="AZ101" s="28"/>
      <c r="BA101" s="29"/>
      <c r="BB101" s="29"/>
      <c r="BC101" s="29"/>
      <c r="BD101" s="29"/>
      <c r="BE101" s="29"/>
      <c r="BF101" s="29"/>
      <c r="BG101" s="29"/>
      <c r="BH101" s="28"/>
      <c r="BI101" s="29"/>
      <c r="BJ101" s="29"/>
      <c r="BK101" s="29"/>
      <c r="BL101" s="29"/>
      <c r="BM101" s="29"/>
      <c r="BN101" s="29"/>
      <c r="BO101" s="29"/>
      <c r="BP101" s="9">
        <v>0</v>
      </c>
      <c r="BQ101" s="1" t="s">
        <v>0</v>
      </c>
      <c r="BR101" s="1" t="s">
        <v>0</v>
      </c>
      <c r="BS101" s="1" t="s">
        <v>0</v>
      </c>
      <c r="BT101" s="1" t="s">
        <v>0</v>
      </c>
      <c r="BU101" s="1" t="s">
        <v>0</v>
      </c>
      <c r="BW101" s="1">
        <f ca="1">INDIRECT("T101")+2*INDIRECT("AB101")+3*INDIRECT("AJ101")+4*INDIRECT("AR101")+5*INDIRECT("AZ101")+6*INDIRECT("BH101")</f>
        <v>0</v>
      </c>
      <c r="BX101" s="1">
        <v>0</v>
      </c>
      <c r="BY101" s="1">
        <f ca="1">INDIRECT("U101")+2*INDIRECT("AC101")+3*INDIRECT("AK101")+4*INDIRECT("AS101")+5*INDIRECT("BA101")+6*INDIRECT("BI101")</f>
        <v>0</v>
      </c>
      <c r="BZ101" s="1">
        <v>0</v>
      </c>
      <c r="CA101" s="1">
        <f ca="1">INDIRECT("V101")+2*INDIRECT("AD101")+3*INDIRECT("AL101")+4*INDIRECT("AT101")+5*INDIRECT("BB101")+6*INDIRECT("BJ101")</f>
        <v>0</v>
      </c>
      <c r="CB101" s="1">
        <v>0</v>
      </c>
      <c r="CC101" s="1">
        <f ca="1">INDIRECT("W101")+2*INDIRECT("AE101")+3*INDIRECT("AM101")+4*INDIRECT("AU101")+5*INDIRECT("BC101")+6*INDIRECT("BK101")</f>
        <v>1480</v>
      </c>
      <c r="CD101" s="1">
        <v>1480</v>
      </c>
      <c r="CE101" s="1">
        <f ca="1">INDIRECT("X101")+2*INDIRECT("AF101")+3*INDIRECT("AN101")+4*INDIRECT("AV101")+5*INDIRECT("BD101")+6*INDIRECT("BL101")</f>
        <v>0</v>
      </c>
      <c r="CF101" s="1">
        <v>0</v>
      </c>
      <c r="CG101" s="1">
        <f ca="1">INDIRECT("Y101")+2*INDIRECT("AG101")+3*INDIRECT("AO101")+4*INDIRECT("AW101")+5*INDIRECT("BE101")+6*INDIRECT("BM101")</f>
        <v>0</v>
      </c>
      <c r="CH101" s="1">
        <v>0</v>
      </c>
      <c r="CI101" s="1">
        <f ca="1">INDIRECT("Z101")+2*INDIRECT("AH101")+3*INDIRECT("AP101")+4*INDIRECT("AX101")+5*INDIRECT("BF101")+6*INDIRECT("BN101")</f>
        <v>0</v>
      </c>
      <c r="CJ101" s="1">
        <v>0</v>
      </c>
      <c r="CK101" s="1">
        <f ca="1">INDIRECT("AA101")+2*INDIRECT("AI101")+3*INDIRECT("AQ101")+4*INDIRECT("AY101")+5*INDIRECT("BG101")+6*INDIRECT("BO101")</f>
        <v>0</v>
      </c>
      <c r="CL101" s="1">
        <v>0</v>
      </c>
      <c r="CM101" s="1">
        <f ca="1">INDIRECT("T101")+2*INDIRECT("U101")+3*INDIRECT("V101")+4*INDIRECT("W101")+5*INDIRECT("X101")+6*INDIRECT("Y101")+7*INDIRECT("Z101")+8*INDIRECT("AA101")</f>
        <v>0</v>
      </c>
      <c r="CN101" s="1">
        <v>0</v>
      </c>
      <c r="CO101" s="1">
        <f ca="1">INDIRECT("AB101")+2*INDIRECT("AC101")+3*INDIRECT("AD101")+4*INDIRECT("AE101")+5*INDIRECT("AF101")+6*INDIRECT("AG101")+7*INDIRECT("AH101")+8*INDIRECT("AI101")</f>
        <v>2960</v>
      </c>
      <c r="CP101" s="1">
        <v>2960</v>
      </c>
      <c r="CQ101" s="1">
        <f ca="1">INDIRECT("AJ101")+2*INDIRECT("AK101")+3*INDIRECT("AL101")+4*INDIRECT("AM101")+5*INDIRECT("AN101")+6*INDIRECT("AO101")+7*INDIRECT("AP101")+8*INDIRECT("AQ101")</f>
        <v>0</v>
      </c>
      <c r="CR101" s="1">
        <v>0</v>
      </c>
      <c r="CS101" s="1">
        <f ca="1">INDIRECT("AR101")+2*INDIRECT("AS101")+3*INDIRECT("AT101")+4*INDIRECT("AU101")+5*INDIRECT("AV101")+6*INDIRECT("AW101")+7*INDIRECT("AX101")+8*INDIRECT("AY101")</f>
        <v>0</v>
      </c>
      <c r="CT101" s="1">
        <v>0</v>
      </c>
      <c r="CU101" s="1">
        <f ca="1">INDIRECT("AZ101")+2*INDIRECT("BA101")+3*INDIRECT("BB101")+4*INDIRECT("BC101")+5*INDIRECT("BD101")+6*INDIRECT("BE101")+7*INDIRECT("BF101")+8*INDIRECT("BG101")</f>
        <v>0</v>
      </c>
      <c r="CV101" s="1">
        <v>0</v>
      </c>
      <c r="CW101" s="1">
        <f ca="1">INDIRECT("BH101")+2*INDIRECT("BI101")+3*INDIRECT("BJ101")+4*INDIRECT("BK101")+5*INDIRECT("BL101")+6*INDIRECT("BM101")+7*INDIRECT("BN101")+8*INDIRECT("BO101")</f>
        <v>0</v>
      </c>
      <c r="CX101" s="1">
        <v>0</v>
      </c>
    </row>
    <row r="102" spans="1:102" ht="11.25">
      <c r="A102" s="25"/>
      <c r="B102" s="25"/>
      <c r="C102" s="27" t="s">
        <v>133</v>
      </c>
      <c r="D102" s="26" t="s">
        <v>0</v>
      </c>
      <c r="E102" s="1" t="s">
        <v>46</v>
      </c>
      <c r="F102" s="7">
        <f ca="1">INDIRECT("T102")+INDIRECT("AB102")+INDIRECT("AJ102")+INDIRECT("AR102")+INDIRECT("AZ102")+INDIRECT("BH102")</f>
        <v>0</v>
      </c>
      <c r="G102" s="6">
        <f ca="1">INDIRECT("U102")+INDIRECT("AC102")+INDIRECT("AK102")+INDIRECT("AS102")+INDIRECT("BA102")+INDIRECT("BI102")</f>
        <v>110</v>
      </c>
      <c r="H102" s="6">
        <f ca="1">INDIRECT("V102")+INDIRECT("AD102")+INDIRECT("AL102")+INDIRECT("AT102")+INDIRECT("BB102")+INDIRECT("BJ102")</f>
        <v>0</v>
      </c>
      <c r="I102" s="6">
        <f ca="1">INDIRECT("W102")+INDIRECT("AE102")+INDIRECT("AM102")+INDIRECT("AU102")+INDIRECT("BC102")+INDIRECT("BK102")</f>
        <v>50</v>
      </c>
      <c r="J102" s="6">
        <f ca="1">INDIRECT("X102")+INDIRECT("AF102")+INDIRECT("AN102")+INDIRECT("AV102")+INDIRECT("BD102")+INDIRECT("BL102")</f>
        <v>0</v>
      </c>
      <c r="K102" s="6">
        <f ca="1">INDIRECT("Y102")+INDIRECT("AG102")+INDIRECT("AO102")+INDIRECT("AW102")+INDIRECT("BE102")+INDIRECT("BM102")</f>
        <v>0</v>
      </c>
      <c r="L102" s="6">
        <f ca="1">INDIRECT("Z102")+INDIRECT("AH102")+INDIRECT("AP102")+INDIRECT("AX102")+INDIRECT("BF102")+INDIRECT("BN102")</f>
        <v>0</v>
      </c>
      <c r="M102" s="6">
        <f ca="1">INDIRECT("AA102")+INDIRECT("AI102")+INDIRECT("AQ102")+INDIRECT("AY102")+INDIRECT("BG102")+INDIRECT("BO102")</f>
        <v>0</v>
      </c>
      <c r="N102" s="7">
        <f ca="1">INDIRECT("T102")+INDIRECT("U102")+INDIRECT("V102")+INDIRECT("W102")+INDIRECT("X102")+INDIRECT("Y102")+INDIRECT("Z102")+INDIRECT("AA102")</f>
        <v>50</v>
      </c>
      <c r="O102" s="6">
        <f ca="1">INDIRECT("AB102")+INDIRECT("AC102")+INDIRECT("AD102")+INDIRECT("AE102")+INDIRECT("AF102")+INDIRECT("AG102")+INDIRECT("AH102")+INDIRECT("AI102")</f>
        <v>0</v>
      </c>
      <c r="P102" s="6">
        <f ca="1">INDIRECT("AJ102")+INDIRECT("AK102")+INDIRECT("AL102")+INDIRECT("AM102")+INDIRECT("AN102")+INDIRECT("AO102")+INDIRECT("AP102")+INDIRECT("AQ102")</f>
        <v>0</v>
      </c>
      <c r="Q102" s="6">
        <f ca="1">INDIRECT("AR102")+INDIRECT("AS102")+INDIRECT("AT102")+INDIRECT("AU102")+INDIRECT("AV102")+INDIRECT("AW102")+INDIRECT("AX102")+INDIRECT("AY102")</f>
        <v>110</v>
      </c>
      <c r="R102" s="6">
        <f ca="1">INDIRECT("AZ102")+INDIRECT("BA102")+INDIRECT("BB102")+INDIRECT("BC102")+INDIRECT("BD102")+INDIRECT("BE102")+INDIRECT("BF102")+INDIRECT("BG102")</f>
        <v>0</v>
      </c>
      <c r="S102" s="6">
        <f ca="1">INDIRECT("BH102")+INDIRECT("BI102")+INDIRECT("BJ102")+INDIRECT("BK102")+INDIRECT("BL102")+INDIRECT("BM102")+INDIRECT("BN102")+INDIRECT("BO102")</f>
        <v>0</v>
      </c>
      <c r="T102" s="28"/>
      <c r="U102" s="29"/>
      <c r="V102" s="29"/>
      <c r="W102" s="29">
        <v>50</v>
      </c>
      <c r="X102" s="29"/>
      <c r="Y102" s="29"/>
      <c r="Z102" s="29"/>
      <c r="AA102" s="29"/>
      <c r="AB102" s="28"/>
      <c r="AC102" s="29"/>
      <c r="AD102" s="29"/>
      <c r="AE102" s="29"/>
      <c r="AF102" s="29"/>
      <c r="AG102" s="29"/>
      <c r="AH102" s="29"/>
      <c r="AI102" s="29"/>
      <c r="AJ102" s="28"/>
      <c r="AK102" s="29"/>
      <c r="AL102" s="29"/>
      <c r="AM102" s="29"/>
      <c r="AN102" s="29"/>
      <c r="AO102" s="29"/>
      <c r="AP102" s="29"/>
      <c r="AQ102" s="29"/>
      <c r="AR102" s="28"/>
      <c r="AS102" s="29">
        <v>110</v>
      </c>
      <c r="AT102" s="29"/>
      <c r="AU102" s="29"/>
      <c r="AV102" s="29"/>
      <c r="AW102" s="29"/>
      <c r="AX102" s="29"/>
      <c r="AY102" s="29"/>
      <c r="AZ102" s="28"/>
      <c r="BA102" s="29"/>
      <c r="BB102" s="29"/>
      <c r="BC102" s="29"/>
      <c r="BD102" s="29"/>
      <c r="BE102" s="29"/>
      <c r="BF102" s="29"/>
      <c r="BG102" s="29"/>
      <c r="BH102" s="28"/>
      <c r="BI102" s="29"/>
      <c r="BJ102" s="29"/>
      <c r="BK102" s="29"/>
      <c r="BL102" s="29"/>
      <c r="BM102" s="29"/>
      <c r="BN102" s="29"/>
      <c r="BO102" s="29"/>
      <c r="BP102" s="9">
        <v>0</v>
      </c>
      <c r="BQ102" s="1" t="s">
        <v>0</v>
      </c>
      <c r="BR102" s="1" t="s">
        <v>0</v>
      </c>
      <c r="BS102" s="1" t="s">
        <v>0</v>
      </c>
      <c r="BT102" s="1" t="s">
        <v>0</v>
      </c>
      <c r="BU102" s="1" t="s">
        <v>0</v>
      </c>
      <c r="BW102" s="1">
        <f ca="1">INDIRECT("T102")+2*INDIRECT("AB102")+3*INDIRECT("AJ102")+4*INDIRECT("AR102")+5*INDIRECT("AZ102")+6*INDIRECT("BH102")</f>
        <v>0</v>
      </c>
      <c r="BX102" s="1">
        <v>0</v>
      </c>
      <c r="BY102" s="1">
        <f ca="1">INDIRECT("U102")+2*INDIRECT("AC102")+3*INDIRECT("AK102")+4*INDIRECT("AS102")+5*INDIRECT("BA102")+6*INDIRECT("BI102")</f>
        <v>440</v>
      </c>
      <c r="BZ102" s="1">
        <v>440</v>
      </c>
      <c r="CA102" s="1">
        <f ca="1">INDIRECT("V102")+2*INDIRECT("AD102")+3*INDIRECT("AL102")+4*INDIRECT("AT102")+5*INDIRECT("BB102")+6*INDIRECT("BJ102")</f>
        <v>0</v>
      </c>
      <c r="CB102" s="1">
        <v>0</v>
      </c>
      <c r="CC102" s="1">
        <f ca="1">INDIRECT("W102")+2*INDIRECT("AE102")+3*INDIRECT("AM102")+4*INDIRECT("AU102")+5*INDIRECT("BC102")+6*INDIRECT("BK102")</f>
        <v>50</v>
      </c>
      <c r="CD102" s="1">
        <v>50</v>
      </c>
      <c r="CE102" s="1">
        <f ca="1">INDIRECT("X102")+2*INDIRECT("AF102")+3*INDIRECT("AN102")+4*INDIRECT("AV102")+5*INDIRECT("BD102")+6*INDIRECT("BL102")</f>
        <v>0</v>
      </c>
      <c r="CF102" s="1">
        <v>0</v>
      </c>
      <c r="CG102" s="1">
        <f ca="1">INDIRECT("Y102")+2*INDIRECT("AG102")+3*INDIRECT("AO102")+4*INDIRECT("AW102")+5*INDIRECT("BE102")+6*INDIRECT("BM102")</f>
        <v>0</v>
      </c>
      <c r="CH102" s="1">
        <v>0</v>
      </c>
      <c r="CI102" s="1">
        <f ca="1">INDIRECT("Z102")+2*INDIRECT("AH102")+3*INDIRECT("AP102")+4*INDIRECT("AX102")+5*INDIRECT("BF102")+6*INDIRECT("BN102")</f>
        <v>0</v>
      </c>
      <c r="CJ102" s="1">
        <v>0</v>
      </c>
      <c r="CK102" s="1">
        <f ca="1">INDIRECT("AA102")+2*INDIRECT("AI102")+3*INDIRECT("AQ102")+4*INDIRECT("AY102")+5*INDIRECT("BG102")+6*INDIRECT("BO102")</f>
        <v>0</v>
      </c>
      <c r="CL102" s="1">
        <v>0</v>
      </c>
      <c r="CM102" s="1">
        <f ca="1">INDIRECT("T102")+2*INDIRECT("U102")+3*INDIRECT("V102")+4*INDIRECT("W102")+5*INDIRECT("X102")+6*INDIRECT("Y102")+7*INDIRECT("Z102")+8*INDIRECT("AA102")</f>
        <v>200</v>
      </c>
      <c r="CN102" s="1">
        <v>200</v>
      </c>
      <c r="CO102" s="1">
        <f ca="1">INDIRECT("AB102")+2*INDIRECT("AC102")+3*INDIRECT("AD102")+4*INDIRECT("AE102")+5*INDIRECT("AF102")+6*INDIRECT("AG102")+7*INDIRECT("AH102")+8*INDIRECT("AI102")</f>
        <v>0</v>
      </c>
      <c r="CP102" s="1">
        <v>0</v>
      </c>
      <c r="CQ102" s="1">
        <f ca="1">INDIRECT("AJ102")+2*INDIRECT("AK102")+3*INDIRECT("AL102")+4*INDIRECT("AM102")+5*INDIRECT("AN102")+6*INDIRECT("AO102")+7*INDIRECT("AP102")+8*INDIRECT("AQ102")</f>
        <v>0</v>
      </c>
      <c r="CR102" s="1">
        <v>0</v>
      </c>
      <c r="CS102" s="1">
        <f ca="1">INDIRECT("AR102")+2*INDIRECT("AS102")+3*INDIRECT("AT102")+4*INDIRECT("AU102")+5*INDIRECT("AV102")+6*INDIRECT("AW102")+7*INDIRECT("AX102")+8*INDIRECT("AY102")</f>
        <v>220</v>
      </c>
      <c r="CT102" s="1">
        <v>220</v>
      </c>
      <c r="CU102" s="1">
        <f ca="1">INDIRECT("AZ102")+2*INDIRECT("BA102")+3*INDIRECT("BB102")+4*INDIRECT("BC102")+5*INDIRECT("BD102")+6*INDIRECT("BE102")+7*INDIRECT("BF102")+8*INDIRECT("BG102")</f>
        <v>0</v>
      </c>
      <c r="CV102" s="1">
        <v>0</v>
      </c>
      <c r="CW102" s="1">
        <f ca="1">INDIRECT("BH102")+2*INDIRECT("BI102")+3*INDIRECT("BJ102")+4*INDIRECT("BK102")+5*INDIRECT("BL102")+6*INDIRECT("BM102")+7*INDIRECT("BN102")+8*INDIRECT("BO102")</f>
        <v>0</v>
      </c>
      <c r="CX102" s="1">
        <v>0</v>
      </c>
    </row>
    <row r="103" spans="1:73" ht="11.25">
      <c r="A103" s="1" t="s">
        <v>0</v>
      </c>
      <c r="B103" s="1" t="s">
        <v>0</v>
      </c>
      <c r="C103" s="1" t="s">
        <v>0</v>
      </c>
      <c r="D103" s="1" t="s">
        <v>0</v>
      </c>
      <c r="E103" s="1" t="s">
        <v>7</v>
      </c>
      <c r="F103" s="7">
        <f>SUM(F100:F102)</f>
        <v>0</v>
      </c>
      <c r="G103" s="6">
        <f>SUM(G100:G102)</f>
        <v>110</v>
      </c>
      <c r="H103" s="6">
        <f>SUM(H100:H102)</f>
        <v>0</v>
      </c>
      <c r="I103" s="6">
        <f>SUM(I100:I102)</f>
        <v>2690</v>
      </c>
      <c r="J103" s="6">
        <f>SUM(J100:J102)</f>
        <v>0</v>
      </c>
      <c r="K103" s="6">
        <f>SUM(K100:K102)</f>
        <v>0</v>
      </c>
      <c r="L103" s="6">
        <f>SUM(L100:L102)</f>
        <v>0</v>
      </c>
      <c r="M103" s="6">
        <f>SUM(M100:M102)</f>
        <v>0</v>
      </c>
      <c r="N103" s="7">
        <f>SUM(N100:N102)</f>
        <v>1950</v>
      </c>
      <c r="O103" s="6">
        <f>SUM(O100:O102)</f>
        <v>740</v>
      </c>
      <c r="P103" s="6">
        <f>SUM(P100:P102)</f>
        <v>0</v>
      </c>
      <c r="Q103" s="6">
        <f>SUM(Q100:Q102)</f>
        <v>110</v>
      </c>
      <c r="R103" s="6">
        <f>SUM(R100:R102)</f>
        <v>0</v>
      </c>
      <c r="S103" s="6">
        <f>SUM(S100:S102)</f>
        <v>0</v>
      </c>
      <c r="T103" s="8"/>
      <c r="U103" s="5"/>
      <c r="V103" s="5"/>
      <c r="W103" s="5"/>
      <c r="X103" s="5"/>
      <c r="Y103" s="5"/>
      <c r="Z103" s="5"/>
      <c r="AA103" s="5"/>
      <c r="AB103" s="8"/>
      <c r="AC103" s="5"/>
      <c r="AD103" s="5"/>
      <c r="AE103" s="5"/>
      <c r="AF103" s="5"/>
      <c r="AG103" s="5"/>
      <c r="AH103" s="5"/>
      <c r="AI103" s="5"/>
      <c r="AJ103" s="8"/>
      <c r="AK103" s="5"/>
      <c r="AL103" s="5"/>
      <c r="AM103" s="5"/>
      <c r="AN103" s="5"/>
      <c r="AO103" s="5"/>
      <c r="AP103" s="5"/>
      <c r="AQ103" s="5"/>
      <c r="AR103" s="8"/>
      <c r="AS103" s="5"/>
      <c r="AT103" s="5"/>
      <c r="AU103" s="5"/>
      <c r="AV103" s="5"/>
      <c r="AW103" s="5"/>
      <c r="AX103" s="5"/>
      <c r="AY103" s="5"/>
      <c r="AZ103" s="8"/>
      <c r="BA103" s="5"/>
      <c r="BB103" s="5"/>
      <c r="BC103" s="5"/>
      <c r="BD103" s="5"/>
      <c r="BE103" s="5"/>
      <c r="BF103" s="5"/>
      <c r="BG103" s="5"/>
      <c r="BH103" s="8"/>
      <c r="BI103" s="5"/>
      <c r="BJ103" s="5"/>
      <c r="BK103" s="5"/>
      <c r="BL103" s="5"/>
      <c r="BM103" s="5"/>
      <c r="BN103" s="5"/>
      <c r="BO103" s="5"/>
      <c r="BP103" s="9">
        <v>0</v>
      </c>
      <c r="BQ103" s="1" t="s">
        <v>0</v>
      </c>
      <c r="BR103" s="1" t="s">
        <v>0</v>
      </c>
      <c r="BS103" s="1" t="s">
        <v>0</v>
      </c>
      <c r="BT103" s="1" t="s">
        <v>0</v>
      </c>
      <c r="BU103" s="1" t="s">
        <v>0</v>
      </c>
    </row>
    <row r="104" spans="3:73" ht="11.25">
      <c r="C104" s="1" t="s">
        <v>0</v>
      </c>
      <c r="D104" s="1" t="s">
        <v>0</v>
      </c>
      <c r="E104" s="1" t="s">
        <v>0</v>
      </c>
      <c r="F104" s="7"/>
      <c r="G104" s="6"/>
      <c r="H104" s="6"/>
      <c r="I104" s="6"/>
      <c r="J104" s="6"/>
      <c r="K104" s="6"/>
      <c r="L104" s="6"/>
      <c r="M104" s="6"/>
      <c r="N104" s="7"/>
      <c r="O104" s="6"/>
      <c r="P104" s="6"/>
      <c r="Q104" s="6"/>
      <c r="R104" s="6"/>
      <c r="S104" s="6"/>
      <c r="T104" s="8"/>
      <c r="U104" s="5"/>
      <c r="V104" s="5"/>
      <c r="W104" s="5"/>
      <c r="X104" s="5"/>
      <c r="Y104" s="5"/>
      <c r="Z104" s="5"/>
      <c r="AA104" s="5"/>
      <c r="AB104" s="8"/>
      <c r="AC104" s="5"/>
      <c r="AD104" s="5"/>
      <c r="AE104" s="5"/>
      <c r="AF104" s="5"/>
      <c r="AG104" s="5"/>
      <c r="AH104" s="5"/>
      <c r="AI104" s="5"/>
      <c r="AJ104" s="8"/>
      <c r="AK104" s="5"/>
      <c r="AL104" s="5"/>
      <c r="AM104" s="5"/>
      <c r="AN104" s="5"/>
      <c r="AO104" s="5"/>
      <c r="AP104" s="5"/>
      <c r="AQ104" s="5"/>
      <c r="AR104" s="8"/>
      <c r="AS104" s="5"/>
      <c r="AT104" s="5"/>
      <c r="AU104" s="5"/>
      <c r="AV104" s="5"/>
      <c r="AW104" s="5"/>
      <c r="AX104" s="5"/>
      <c r="AY104" s="5"/>
      <c r="AZ104" s="8"/>
      <c r="BA104" s="5"/>
      <c r="BB104" s="5"/>
      <c r="BC104" s="5"/>
      <c r="BD104" s="5"/>
      <c r="BE104" s="5"/>
      <c r="BF104" s="5"/>
      <c r="BG104" s="5"/>
      <c r="BH104" s="8"/>
      <c r="BI104" s="5"/>
      <c r="BJ104" s="5"/>
      <c r="BK104" s="5"/>
      <c r="BL104" s="5"/>
      <c r="BM104" s="5"/>
      <c r="BN104" s="5"/>
      <c r="BO104" s="5"/>
      <c r="BP104" s="9"/>
      <c r="BT104" s="1" t="s">
        <v>0</v>
      </c>
      <c r="BU104" s="1" t="s">
        <v>0</v>
      </c>
    </row>
    <row r="105" spans="1:102" ht="11.25">
      <c r="A105" s="30" t="s">
        <v>1</v>
      </c>
      <c r="B105" s="31" t="str">
        <f>HYPERLINK("http://www.dot.ca.gov/hq/transprog/stip2004/ff_sheets/04-2109.xls","2109")</f>
        <v>2109</v>
      </c>
      <c r="C105" s="30" t="s">
        <v>0</v>
      </c>
      <c r="D105" s="30" t="s">
        <v>48</v>
      </c>
      <c r="E105" s="30" t="s">
        <v>3</v>
      </c>
      <c r="F105" s="32">
        <f ca="1">INDIRECT("T105")+INDIRECT("AB105")+INDIRECT("AJ105")+INDIRECT("AR105")+INDIRECT("AZ105")+INDIRECT("BH105")</f>
        <v>0</v>
      </c>
      <c r="G105" s="33">
        <f ca="1">INDIRECT("U105")+INDIRECT("AC105")+INDIRECT("AK105")+INDIRECT("AS105")+INDIRECT("BA105")+INDIRECT("BI105")</f>
        <v>0</v>
      </c>
      <c r="H105" s="33">
        <f ca="1">INDIRECT("V105")+INDIRECT("AD105")+INDIRECT("AL105")+INDIRECT("AT105")+INDIRECT("BB105")+INDIRECT("BJ105")</f>
        <v>0</v>
      </c>
      <c r="I105" s="33">
        <f ca="1">INDIRECT("W105")+INDIRECT("AE105")+INDIRECT("AM105")+INDIRECT("AU105")+INDIRECT("BC105")+INDIRECT("BK105")</f>
        <v>0</v>
      </c>
      <c r="J105" s="33">
        <f ca="1">INDIRECT("X105")+INDIRECT("AF105")+INDIRECT("AN105")+INDIRECT("AV105")+INDIRECT("BD105")+INDIRECT("BL105")</f>
        <v>0</v>
      </c>
      <c r="K105" s="33">
        <f ca="1">INDIRECT("Y105")+INDIRECT("AG105")+INDIRECT("AO105")+INDIRECT("AW105")+INDIRECT("BE105")+INDIRECT("BM105")</f>
        <v>0</v>
      </c>
      <c r="L105" s="33">
        <f ca="1">INDIRECT("Z105")+INDIRECT("AH105")+INDIRECT("AP105")+INDIRECT("AX105")+INDIRECT("BF105")+INDIRECT("BN105")</f>
        <v>0</v>
      </c>
      <c r="M105" s="33">
        <f ca="1">INDIRECT("AA105")+INDIRECT("AI105")+INDIRECT("AQ105")+INDIRECT("AY105")+INDIRECT("BG105")+INDIRECT("BO105")</f>
        <v>0</v>
      </c>
      <c r="N105" s="32">
        <f ca="1">INDIRECT("T105")+INDIRECT("U105")+INDIRECT("V105")+INDIRECT("W105")+INDIRECT("X105")+INDIRECT("Y105")+INDIRECT("Z105")+INDIRECT("AA105")</f>
        <v>0</v>
      </c>
      <c r="O105" s="33">
        <f ca="1">INDIRECT("AB105")+INDIRECT("AC105")+INDIRECT("AD105")+INDIRECT("AE105")+INDIRECT("AF105")+INDIRECT("AG105")+INDIRECT("AH105")+INDIRECT("AI105")</f>
        <v>0</v>
      </c>
      <c r="P105" s="33">
        <f ca="1">INDIRECT("AJ105")+INDIRECT("AK105")+INDIRECT("AL105")+INDIRECT("AM105")+INDIRECT("AN105")+INDIRECT("AO105")+INDIRECT("AP105")+INDIRECT("AQ105")</f>
        <v>0</v>
      </c>
      <c r="Q105" s="33">
        <f ca="1">INDIRECT("AR105")+INDIRECT("AS105")+INDIRECT("AT105")+INDIRECT("AU105")+INDIRECT("AV105")+INDIRECT("AW105")+INDIRECT("AX105")+INDIRECT("AY105")</f>
        <v>0</v>
      </c>
      <c r="R105" s="33">
        <f ca="1">INDIRECT("AZ105")+INDIRECT("BA105")+INDIRECT("BB105")+INDIRECT("BC105")+INDIRECT("BD105")+INDIRECT("BE105")+INDIRECT("BF105")+INDIRECT("BG105")</f>
        <v>0</v>
      </c>
      <c r="S105" s="33">
        <f ca="1">INDIRECT("BH105")+INDIRECT("BI105")+INDIRECT("BJ105")+INDIRECT("BK105")+INDIRECT("BL105")+INDIRECT("BM105")+INDIRECT("BN105")+INDIRECT("BO105")</f>
        <v>0</v>
      </c>
      <c r="T105" s="34"/>
      <c r="U105" s="35"/>
      <c r="V105" s="35"/>
      <c r="W105" s="35"/>
      <c r="X105" s="35"/>
      <c r="Y105" s="35"/>
      <c r="Z105" s="35"/>
      <c r="AA105" s="35"/>
      <c r="AB105" s="34"/>
      <c r="AC105" s="35"/>
      <c r="AD105" s="35"/>
      <c r="AE105" s="35"/>
      <c r="AF105" s="35"/>
      <c r="AG105" s="35"/>
      <c r="AH105" s="35"/>
      <c r="AI105" s="35"/>
      <c r="AJ105" s="34"/>
      <c r="AK105" s="35"/>
      <c r="AL105" s="35"/>
      <c r="AM105" s="35"/>
      <c r="AN105" s="35"/>
      <c r="AO105" s="35"/>
      <c r="AP105" s="35"/>
      <c r="AQ105" s="35"/>
      <c r="AR105" s="34"/>
      <c r="AS105" s="35"/>
      <c r="AT105" s="35"/>
      <c r="AU105" s="35"/>
      <c r="AV105" s="35"/>
      <c r="AW105" s="35"/>
      <c r="AX105" s="35"/>
      <c r="AY105" s="35"/>
      <c r="AZ105" s="34"/>
      <c r="BA105" s="35"/>
      <c r="BB105" s="35"/>
      <c r="BC105" s="35"/>
      <c r="BD105" s="35"/>
      <c r="BE105" s="35"/>
      <c r="BF105" s="35"/>
      <c r="BG105" s="35"/>
      <c r="BH105" s="34"/>
      <c r="BI105" s="35"/>
      <c r="BJ105" s="35"/>
      <c r="BK105" s="35"/>
      <c r="BL105" s="35"/>
      <c r="BM105" s="35"/>
      <c r="BN105" s="35"/>
      <c r="BO105" s="36"/>
      <c r="BP105" s="9">
        <v>10600000118</v>
      </c>
      <c r="BQ105" s="1" t="s">
        <v>3</v>
      </c>
      <c r="BR105" s="1" t="s">
        <v>0</v>
      </c>
      <c r="BS105" s="1" t="s">
        <v>0</v>
      </c>
      <c r="BT105" s="1" t="s">
        <v>0</v>
      </c>
      <c r="BU105" s="1" t="s">
        <v>0</v>
      </c>
      <c r="BW105" s="1">
        <f ca="1">INDIRECT("T105")+2*INDIRECT("AB105")+3*INDIRECT("AJ105")+4*INDIRECT("AR105")+5*INDIRECT("AZ105")+6*INDIRECT("BH105")</f>
        <v>0</v>
      </c>
      <c r="BX105" s="1">
        <v>0</v>
      </c>
      <c r="BY105" s="1">
        <f ca="1">INDIRECT("U105")+2*INDIRECT("AC105")+3*INDIRECT("AK105")+4*INDIRECT("AS105")+5*INDIRECT("BA105")+6*INDIRECT("BI105")</f>
        <v>0</v>
      </c>
      <c r="BZ105" s="1">
        <v>0</v>
      </c>
      <c r="CA105" s="1">
        <f ca="1">INDIRECT("V105")+2*INDIRECT("AD105")+3*INDIRECT("AL105")+4*INDIRECT("AT105")+5*INDIRECT("BB105")+6*INDIRECT("BJ105")</f>
        <v>0</v>
      </c>
      <c r="CB105" s="1">
        <v>0</v>
      </c>
      <c r="CC105" s="1">
        <f ca="1">INDIRECT("W105")+2*INDIRECT("AE105")+3*INDIRECT("AM105")+4*INDIRECT("AU105")+5*INDIRECT("BC105")+6*INDIRECT("BK105")</f>
        <v>0</v>
      </c>
      <c r="CD105" s="1">
        <v>0</v>
      </c>
      <c r="CE105" s="1">
        <f ca="1">INDIRECT("X105")+2*INDIRECT("AF105")+3*INDIRECT("AN105")+4*INDIRECT("AV105")+5*INDIRECT("BD105")+6*INDIRECT("BL105")</f>
        <v>0</v>
      </c>
      <c r="CF105" s="1">
        <v>0</v>
      </c>
      <c r="CG105" s="1">
        <f ca="1">INDIRECT("Y105")+2*INDIRECT("AG105")+3*INDIRECT("AO105")+4*INDIRECT("AW105")+5*INDIRECT("BE105")+6*INDIRECT("BM105")</f>
        <v>0</v>
      </c>
      <c r="CH105" s="1">
        <v>0</v>
      </c>
      <c r="CI105" s="1">
        <f ca="1">INDIRECT("Z105")+2*INDIRECT("AH105")+3*INDIRECT("AP105")+4*INDIRECT("AX105")+5*INDIRECT("BF105")+6*INDIRECT("BN105")</f>
        <v>0</v>
      </c>
      <c r="CJ105" s="1">
        <v>0</v>
      </c>
      <c r="CK105" s="1">
        <f ca="1">INDIRECT("AA105")+2*INDIRECT("AI105")+3*INDIRECT("AQ105")+4*INDIRECT("AY105")+5*INDIRECT("BG105")+6*INDIRECT("BO105")</f>
        <v>0</v>
      </c>
      <c r="CL105" s="1">
        <v>0</v>
      </c>
      <c r="CM105" s="1">
        <f ca="1">INDIRECT("T105")+2*INDIRECT("U105")+3*INDIRECT("V105")+4*INDIRECT("W105")+5*INDIRECT("X105")+6*INDIRECT("Y105")+7*INDIRECT("Z105")+8*INDIRECT("AA105")</f>
        <v>0</v>
      </c>
      <c r="CN105" s="1">
        <v>0</v>
      </c>
      <c r="CO105" s="1">
        <f ca="1">INDIRECT("AB105")+2*INDIRECT("AC105")+3*INDIRECT("AD105")+4*INDIRECT("AE105")+5*INDIRECT("AF105")+6*INDIRECT("AG105")+7*INDIRECT("AH105")+8*INDIRECT("AI105")</f>
        <v>0</v>
      </c>
      <c r="CP105" s="1">
        <v>0</v>
      </c>
      <c r="CQ105" s="1">
        <f ca="1">INDIRECT("AJ105")+2*INDIRECT("AK105")+3*INDIRECT("AL105")+4*INDIRECT("AM105")+5*INDIRECT("AN105")+6*INDIRECT("AO105")+7*INDIRECT("AP105")+8*INDIRECT("AQ105")</f>
        <v>0</v>
      </c>
      <c r="CR105" s="1">
        <v>0</v>
      </c>
      <c r="CS105" s="1">
        <f ca="1">INDIRECT("AR105")+2*INDIRECT("AS105")+3*INDIRECT("AT105")+4*INDIRECT("AU105")+5*INDIRECT("AV105")+6*INDIRECT("AW105")+7*INDIRECT("AX105")+8*INDIRECT("AY105")</f>
        <v>0</v>
      </c>
      <c r="CT105" s="1">
        <v>0</v>
      </c>
      <c r="CU105" s="1">
        <f ca="1">INDIRECT("AZ105")+2*INDIRECT("BA105")+3*INDIRECT("BB105")+4*INDIRECT("BC105")+5*INDIRECT("BD105")+6*INDIRECT("BE105")+7*INDIRECT("BF105")+8*INDIRECT("BG105")</f>
        <v>0</v>
      </c>
      <c r="CV105" s="1">
        <v>0</v>
      </c>
      <c r="CW105" s="1">
        <f ca="1">INDIRECT("BH105")+2*INDIRECT("BI105")+3*INDIRECT("BJ105")+4*INDIRECT("BK105")+5*INDIRECT("BL105")+6*INDIRECT("BM105")+7*INDIRECT("BN105")+8*INDIRECT("BO105")</f>
        <v>0</v>
      </c>
      <c r="CX105" s="1">
        <v>0</v>
      </c>
    </row>
    <row r="106" spans="1:102" ht="11.25">
      <c r="A106" s="1" t="s">
        <v>0</v>
      </c>
      <c r="B106" s="1" t="s">
        <v>49</v>
      </c>
      <c r="C106" s="1" t="s">
        <v>0</v>
      </c>
      <c r="D106" s="1" t="s">
        <v>50</v>
      </c>
      <c r="E106" s="1" t="s">
        <v>46</v>
      </c>
      <c r="F106" s="7">
        <f ca="1">INDIRECT("T106")+INDIRECT("AB106")+INDIRECT("AJ106")+INDIRECT("AR106")+INDIRECT("AZ106")+INDIRECT("BH106")</f>
        <v>16392</v>
      </c>
      <c r="G106" s="6">
        <f ca="1">INDIRECT("U106")+INDIRECT("AC106")+INDIRECT("AK106")+INDIRECT("AS106")+INDIRECT("BA106")+INDIRECT("BI106")</f>
        <v>0</v>
      </c>
      <c r="H106" s="6">
        <f ca="1">INDIRECT("V106")+INDIRECT("AD106")+INDIRECT("AL106")+INDIRECT("AT106")+INDIRECT("BB106")+INDIRECT("BJ106")</f>
        <v>34554</v>
      </c>
      <c r="I106" s="6">
        <f ca="1">INDIRECT("W106")+INDIRECT("AE106")+INDIRECT("AM106")+INDIRECT("AU106")+INDIRECT("BC106")+INDIRECT("BK106")</f>
        <v>2318</v>
      </c>
      <c r="J106" s="6">
        <f ca="1">INDIRECT("X106")+INDIRECT("AF106")+INDIRECT("AN106")+INDIRECT("AV106")+INDIRECT("BD106")+INDIRECT("BL106")</f>
        <v>0</v>
      </c>
      <c r="K106" s="6">
        <f ca="1">INDIRECT("Y106")+INDIRECT("AG106")+INDIRECT("AO106")+INDIRECT("AW106")+INDIRECT("BE106")+INDIRECT("BM106")</f>
        <v>0</v>
      </c>
      <c r="L106" s="6">
        <f ca="1">INDIRECT("Z106")+INDIRECT("AH106")+INDIRECT("AP106")+INDIRECT("AX106")+INDIRECT("BF106")+INDIRECT("BN106")</f>
        <v>0</v>
      </c>
      <c r="M106" s="6">
        <f ca="1">INDIRECT("AA106")+INDIRECT("AI106")+INDIRECT("AQ106")+INDIRECT("AY106")+INDIRECT("BG106")+INDIRECT("BO106")</f>
        <v>0</v>
      </c>
      <c r="N106" s="7">
        <f ca="1">INDIRECT("T106")+INDIRECT("U106")+INDIRECT("V106")+INDIRECT("W106")+INDIRECT("X106")+INDIRECT("Y106")+INDIRECT("Z106")+INDIRECT("AA106")</f>
        <v>13059</v>
      </c>
      <c r="O106" s="6">
        <f ca="1">INDIRECT("AB106")+INDIRECT("AC106")+INDIRECT("AD106")+INDIRECT("AE106")+INDIRECT("AF106")+INDIRECT("AG106")+INDIRECT("AH106")+INDIRECT("AI106")</f>
        <v>37195</v>
      </c>
      <c r="P106" s="6">
        <f ca="1">INDIRECT("AJ106")+INDIRECT("AK106")+INDIRECT("AL106")+INDIRECT("AM106")+INDIRECT("AN106")+INDIRECT("AO106")+INDIRECT("AP106")+INDIRECT("AQ106")</f>
        <v>230</v>
      </c>
      <c r="Q106" s="6">
        <f ca="1">INDIRECT("AR106")+INDIRECT("AS106")+INDIRECT("AT106")+INDIRECT("AU106")+INDIRECT("AV106")+INDIRECT("AW106")+INDIRECT("AX106")+INDIRECT("AY106")</f>
        <v>2780</v>
      </c>
      <c r="R106" s="6">
        <f ca="1">INDIRECT("AZ106")+INDIRECT("BA106")+INDIRECT("BB106")+INDIRECT("BC106")+INDIRECT("BD106")+INDIRECT("BE106")+INDIRECT("BF106")+INDIRECT("BG106")</f>
        <v>0</v>
      </c>
      <c r="S106" s="6">
        <f ca="1">INDIRECT("BH106")+INDIRECT("BI106")+INDIRECT("BJ106")+INDIRECT("BK106")+INDIRECT("BL106")+INDIRECT("BM106")+INDIRECT("BN106")+INDIRECT("BO106")</f>
        <v>0</v>
      </c>
      <c r="T106" s="28">
        <v>13059</v>
      </c>
      <c r="U106" s="29"/>
      <c r="V106" s="29"/>
      <c r="W106" s="29"/>
      <c r="X106" s="29"/>
      <c r="Y106" s="29"/>
      <c r="Z106" s="29"/>
      <c r="AA106" s="29"/>
      <c r="AB106" s="28">
        <v>323</v>
      </c>
      <c r="AC106" s="29"/>
      <c r="AD106" s="29">
        <v>34554</v>
      </c>
      <c r="AE106" s="29">
        <v>2318</v>
      </c>
      <c r="AF106" s="29"/>
      <c r="AG106" s="29"/>
      <c r="AH106" s="29"/>
      <c r="AI106" s="29"/>
      <c r="AJ106" s="28">
        <v>230</v>
      </c>
      <c r="AK106" s="29"/>
      <c r="AL106" s="29"/>
      <c r="AM106" s="29"/>
      <c r="AN106" s="29"/>
      <c r="AO106" s="29"/>
      <c r="AP106" s="29"/>
      <c r="AQ106" s="29"/>
      <c r="AR106" s="28">
        <v>2780</v>
      </c>
      <c r="AS106" s="29"/>
      <c r="AT106" s="29"/>
      <c r="AU106" s="29"/>
      <c r="AV106" s="29"/>
      <c r="AW106" s="29"/>
      <c r="AX106" s="29"/>
      <c r="AY106" s="29"/>
      <c r="AZ106" s="28"/>
      <c r="BA106" s="29"/>
      <c r="BB106" s="29"/>
      <c r="BC106" s="29"/>
      <c r="BD106" s="29"/>
      <c r="BE106" s="29"/>
      <c r="BF106" s="29"/>
      <c r="BG106" s="29"/>
      <c r="BH106" s="28"/>
      <c r="BI106" s="29"/>
      <c r="BJ106" s="29"/>
      <c r="BK106" s="29"/>
      <c r="BL106" s="29"/>
      <c r="BM106" s="29"/>
      <c r="BN106" s="29"/>
      <c r="BO106" s="29"/>
      <c r="BP106" s="9">
        <v>0</v>
      </c>
      <c r="BQ106" s="1" t="s">
        <v>0</v>
      </c>
      <c r="BR106" s="1" t="s">
        <v>0</v>
      </c>
      <c r="BS106" s="1" t="s">
        <v>0</v>
      </c>
      <c r="BT106" s="1" t="s">
        <v>0</v>
      </c>
      <c r="BU106" s="1" t="s">
        <v>0</v>
      </c>
      <c r="BW106" s="1">
        <f ca="1">INDIRECT("T106")+2*INDIRECT("AB106")+3*INDIRECT("AJ106")+4*INDIRECT("AR106")+5*INDIRECT("AZ106")+6*INDIRECT("BH106")</f>
        <v>25515</v>
      </c>
      <c r="BX106" s="1">
        <v>25515</v>
      </c>
      <c r="BY106" s="1">
        <f ca="1">INDIRECT("U106")+2*INDIRECT("AC106")+3*INDIRECT("AK106")+4*INDIRECT("AS106")+5*INDIRECT("BA106")+6*INDIRECT("BI106")</f>
        <v>0</v>
      </c>
      <c r="BZ106" s="1">
        <v>0</v>
      </c>
      <c r="CA106" s="1">
        <f ca="1">INDIRECT("V106")+2*INDIRECT("AD106")+3*INDIRECT("AL106")+4*INDIRECT("AT106")+5*INDIRECT("BB106")+6*INDIRECT("BJ106")</f>
        <v>69108</v>
      </c>
      <c r="CB106" s="1">
        <v>69108</v>
      </c>
      <c r="CC106" s="1">
        <f ca="1">INDIRECT("W106")+2*INDIRECT("AE106")+3*INDIRECT("AM106")+4*INDIRECT("AU106")+5*INDIRECT("BC106")+6*INDIRECT("BK106")</f>
        <v>4636</v>
      </c>
      <c r="CD106" s="1">
        <v>4636</v>
      </c>
      <c r="CE106" s="1">
        <f ca="1">INDIRECT("X106")+2*INDIRECT("AF106")+3*INDIRECT("AN106")+4*INDIRECT("AV106")+5*INDIRECT("BD106")+6*INDIRECT("BL106")</f>
        <v>0</v>
      </c>
      <c r="CF106" s="1">
        <v>0</v>
      </c>
      <c r="CG106" s="1">
        <f ca="1">INDIRECT("Y106")+2*INDIRECT("AG106")+3*INDIRECT("AO106")+4*INDIRECT("AW106")+5*INDIRECT("BE106")+6*INDIRECT("BM106")</f>
        <v>0</v>
      </c>
      <c r="CH106" s="1">
        <v>0</v>
      </c>
      <c r="CI106" s="1">
        <f ca="1">INDIRECT("Z106")+2*INDIRECT("AH106")+3*INDIRECT("AP106")+4*INDIRECT("AX106")+5*INDIRECT("BF106")+6*INDIRECT("BN106")</f>
        <v>0</v>
      </c>
      <c r="CJ106" s="1">
        <v>0</v>
      </c>
      <c r="CK106" s="1">
        <f ca="1">INDIRECT("AA106")+2*INDIRECT("AI106")+3*INDIRECT("AQ106")+4*INDIRECT("AY106")+5*INDIRECT("BG106")+6*INDIRECT("BO106")</f>
        <v>0</v>
      </c>
      <c r="CL106" s="1">
        <v>0</v>
      </c>
      <c r="CM106" s="1">
        <f ca="1">INDIRECT("T106")+2*INDIRECT("U106")+3*INDIRECT("V106")+4*INDIRECT("W106")+5*INDIRECT("X106")+6*INDIRECT("Y106")+7*INDIRECT("Z106")+8*INDIRECT("AA106")</f>
        <v>13059</v>
      </c>
      <c r="CN106" s="1">
        <v>13059</v>
      </c>
      <c r="CO106" s="1">
        <f ca="1">INDIRECT("AB106")+2*INDIRECT("AC106")+3*INDIRECT("AD106")+4*INDIRECT("AE106")+5*INDIRECT("AF106")+6*INDIRECT("AG106")+7*INDIRECT("AH106")+8*INDIRECT("AI106")</f>
        <v>113257</v>
      </c>
      <c r="CP106" s="1">
        <v>113257</v>
      </c>
      <c r="CQ106" s="1">
        <f ca="1">INDIRECT("AJ106")+2*INDIRECT("AK106")+3*INDIRECT("AL106")+4*INDIRECT("AM106")+5*INDIRECT("AN106")+6*INDIRECT("AO106")+7*INDIRECT("AP106")+8*INDIRECT("AQ106")</f>
        <v>230</v>
      </c>
      <c r="CR106" s="1">
        <v>230</v>
      </c>
      <c r="CS106" s="1">
        <f ca="1">INDIRECT("AR106")+2*INDIRECT("AS106")+3*INDIRECT("AT106")+4*INDIRECT("AU106")+5*INDIRECT("AV106")+6*INDIRECT("AW106")+7*INDIRECT("AX106")+8*INDIRECT("AY106")</f>
        <v>2780</v>
      </c>
      <c r="CT106" s="1">
        <v>2780</v>
      </c>
      <c r="CU106" s="1">
        <f ca="1">INDIRECT("AZ106")+2*INDIRECT("BA106")+3*INDIRECT("BB106")+4*INDIRECT("BC106")+5*INDIRECT("BD106")+6*INDIRECT("BE106")+7*INDIRECT("BF106")+8*INDIRECT("BG106")</f>
        <v>0</v>
      </c>
      <c r="CV106" s="1">
        <v>0</v>
      </c>
      <c r="CW106" s="1">
        <f ca="1">INDIRECT("BH106")+2*INDIRECT("BI106")+3*INDIRECT("BJ106")+4*INDIRECT("BK106")+5*INDIRECT("BL106")+6*INDIRECT("BM106")+7*INDIRECT("BN106")+8*INDIRECT("BO106")</f>
        <v>0</v>
      </c>
      <c r="CX106" s="1">
        <v>0</v>
      </c>
    </row>
    <row r="107" spans="1:73" ht="11.25">
      <c r="A107" s="25"/>
      <c r="B107" s="25"/>
      <c r="C107" s="27" t="s">
        <v>133</v>
      </c>
      <c r="D107" s="26" t="s">
        <v>0</v>
      </c>
      <c r="E107" s="1" t="s">
        <v>7</v>
      </c>
      <c r="F107" s="7">
        <f>SUM(F105:F106)</f>
        <v>16392</v>
      </c>
      <c r="G107" s="6">
        <f>SUM(G105:G106)</f>
        <v>0</v>
      </c>
      <c r="H107" s="6">
        <f>SUM(H105:H106)</f>
        <v>34554</v>
      </c>
      <c r="I107" s="6">
        <f>SUM(I105:I106)</f>
        <v>2318</v>
      </c>
      <c r="J107" s="6">
        <f>SUM(J105:J106)</f>
        <v>0</v>
      </c>
      <c r="K107" s="6">
        <f>SUM(K105:K106)</f>
        <v>0</v>
      </c>
      <c r="L107" s="6">
        <f>SUM(L105:L106)</f>
        <v>0</v>
      </c>
      <c r="M107" s="6">
        <f>SUM(M105:M106)</f>
        <v>0</v>
      </c>
      <c r="N107" s="7">
        <f>SUM(N105:N106)</f>
        <v>13059</v>
      </c>
      <c r="O107" s="6">
        <f>SUM(O105:O106)</f>
        <v>37195</v>
      </c>
      <c r="P107" s="6">
        <f>SUM(P105:P106)</f>
        <v>230</v>
      </c>
      <c r="Q107" s="6">
        <f>SUM(Q105:Q106)</f>
        <v>2780</v>
      </c>
      <c r="R107" s="6">
        <f>SUM(R105:R106)</f>
        <v>0</v>
      </c>
      <c r="S107" s="6">
        <f>SUM(S105:S106)</f>
        <v>0</v>
      </c>
      <c r="T107" s="8"/>
      <c r="U107" s="5"/>
      <c r="V107" s="5"/>
      <c r="W107" s="5"/>
      <c r="X107" s="5"/>
      <c r="Y107" s="5"/>
      <c r="Z107" s="5"/>
      <c r="AA107" s="5"/>
      <c r="AB107" s="8"/>
      <c r="AC107" s="5"/>
      <c r="AD107" s="5"/>
      <c r="AE107" s="5"/>
      <c r="AF107" s="5"/>
      <c r="AG107" s="5"/>
      <c r="AH107" s="5"/>
      <c r="AI107" s="5"/>
      <c r="AJ107" s="8"/>
      <c r="AK107" s="5"/>
      <c r="AL107" s="5"/>
      <c r="AM107" s="5"/>
      <c r="AN107" s="5"/>
      <c r="AO107" s="5"/>
      <c r="AP107" s="5"/>
      <c r="AQ107" s="5"/>
      <c r="AR107" s="8"/>
      <c r="AS107" s="5"/>
      <c r="AT107" s="5"/>
      <c r="AU107" s="5"/>
      <c r="AV107" s="5"/>
      <c r="AW107" s="5"/>
      <c r="AX107" s="5"/>
      <c r="AY107" s="5"/>
      <c r="AZ107" s="8"/>
      <c r="BA107" s="5"/>
      <c r="BB107" s="5"/>
      <c r="BC107" s="5"/>
      <c r="BD107" s="5"/>
      <c r="BE107" s="5"/>
      <c r="BF107" s="5"/>
      <c r="BG107" s="5"/>
      <c r="BH107" s="8"/>
      <c r="BI107" s="5"/>
      <c r="BJ107" s="5"/>
      <c r="BK107" s="5"/>
      <c r="BL107" s="5"/>
      <c r="BM107" s="5"/>
      <c r="BN107" s="5"/>
      <c r="BO107" s="5"/>
      <c r="BP107" s="9">
        <v>0</v>
      </c>
      <c r="BQ107" s="1" t="s">
        <v>0</v>
      </c>
      <c r="BR107" s="1" t="s">
        <v>0</v>
      </c>
      <c r="BS107" s="1" t="s">
        <v>0</v>
      </c>
      <c r="BT107" s="1" t="s">
        <v>0</v>
      </c>
      <c r="BU107" s="1" t="s">
        <v>0</v>
      </c>
    </row>
    <row r="108" spans="3:73" ht="11.25">
      <c r="C108" s="1" t="s">
        <v>0</v>
      </c>
      <c r="D108" s="1" t="s">
        <v>0</v>
      </c>
      <c r="E108" s="1" t="s">
        <v>0</v>
      </c>
      <c r="F108" s="7"/>
      <c r="G108" s="6"/>
      <c r="H108" s="6"/>
      <c r="I108" s="6"/>
      <c r="J108" s="6"/>
      <c r="K108" s="6"/>
      <c r="L108" s="6"/>
      <c r="M108" s="6"/>
      <c r="N108" s="7"/>
      <c r="O108" s="6"/>
      <c r="P108" s="6"/>
      <c r="Q108" s="6"/>
      <c r="R108" s="6"/>
      <c r="S108" s="6"/>
      <c r="T108" s="8"/>
      <c r="U108" s="5"/>
      <c r="V108" s="5"/>
      <c r="W108" s="5"/>
      <c r="X108" s="5"/>
      <c r="Y108" s="5"/>
      <c r="Z108" s="5"/>
      <c r="AA108" s="5"/>
      <c r="AB108" s="8"/>
      <c r="AC108" s="5"/>
      <c r="AD108" s="5"/>
      <c r="AE108" s="5"/>
      <c r="AF108" s="5"/>
      <c r="AG108" s="5"/>
      <c r="AH108" s="5"/>
      <c r="AI108" s="5"/>
      <c r="AJ108" s="8"/>
      <c r="AK108" s="5"/>
      <c r="AL108" s="5"/>
      <c r="AM108" s="5"/>
      <c r="AN108" s="5"/>
      <c r="AO108" s="5"/>
      <c r="AP108" s="5"/>
      <c r="AQ108" s="5"/>
      <c r="AR108" s="8"/>
      <c r="AS108" s="5"/>
      <c r="AT108" s="5"/>
      <c r="AU108" s="5"/>
      <c r="AV108" s="5"/>
      <c r="AW108" s="5"/>
      <c r="AX108" s="5"/>
      <c r="AY108" s="5"/>
      <c r="AZ108" s="8"/>
      <c r="BA108" s="5"/>
      <c r="BB108" s="5"/>
      <c r="BC108" s="5"/>
      <c r="BD108" s="5"/>
      <c r="BE108" s="5"/>
      <c r="BF108" s="5"/>
      <c r="BG108" s="5"/>
      <c r="BH108" s="8"/>
      <c r="BI108" s="5"/>
      <c r="BJ108" s="5"/>
      <c r="BK108" s="5"/>
      <c r="BL108" s="5"/>
      <c r="BM108" s="5"/>
      <c r="BN108" s="5"/>
      <c r="BO108" s="5"/>
      <c r="BP108" s="9"/>
      <c r="BT108" s="1" t="s">
        <v>0</v>
      </c>
      <c r="BU108" s="1" t="s">
        <v>0</v>
      </c>
    </row>
    <row r="109" spans="1:102" ht="11.25">
      <c r="A109" s="30" t="s">
        <v>1</v>
      </c>
      <c r="B109" s="31" t="str">
        <f>HYPERLINK("http://www.dot.ca.gov/hq/transprog/stip2004/ff_sheets/04-2009k.xls","2009K")</f>
        <v>2009K</v>
      </c>
      <c r="C109" s="30" t="s">
        <v>0</v>
      </c>
      <c r="D109" s="30" t="s">
        <v>51</v>
      </c>
      <c r="E109" s="30" t="s">
        <v>36</v>
      </c>
      <c r="F109" s="32">
        <f ca="1">INDIRECT("T109")+INDIRECT("AB109")+INDIRECT("AJ109")+INDIRECT("AR109")+INDIRECT("AZ109")+INDIRECT("BH109")</f>
        <v>0</v>
      </c>
      <c r="G109" s="33">
        <f ca="1">INDIRECT("U109")+INDIRECT("AC109")+INDIRECT("AK109")+INDIRECT("AS109")+INDIRECT("BA109")+INDIRECT("BI109")</f>
        <v>1400</v>
      </c>
      <c r="H109" s="33">
        <f ca="1">INDIRECT("V109")+INDIRECT("AD109")+INDIRECT("AL109")+INDIRECT("AT109")+INDIRECT("BB109")+INDIRECT("BJ109")</f>
        <v>2600</v>
      </c>
      <c r="I109" s="33">
        <f ca="1">INDIRECT("W109")+INDIRECT("AE109")+INDIRECT("AM109")+INDIRECT("AU109")+INDIRECT("BC109")+INDIRECT("BK109")</f>
        <v>0</v>
      </c>
      <c r="J109" s="33">
        <f ca="1">INDIRECT("X109")+INDIRECT("AF109")+INDIRECT("AN109")+INDIRECT("AV109")+INDIRECT("BD109")+INDIRECT("BL109")</f>
        <v>0</v>
      </c>
      <c r="K109" s="33">
        <f ca="1">INDIRECT("Y109")+INDIRECT("AG109")+INDIRECT("AO109")+INDIRECT("AW109")+INDIRECT("BE109")+INDIRECT("BM109")</f>
        <v>0</v>
      </c>
      <c r="L109" s="33">
        <f ca="1">INDIRECT("Z109")+INDIRECT("AH109")+INDIRECT("AP109")+INDIRECT("AX109")+INDIRECT("BF109")+INDIRECT("BN109")</f>
        <v>0</v>
      </c>
      <c r="M109" s="33">
        <f ca="1">INDIRECT("AA109")+INDIRECT("AI109")+INDIRECT("AQ109")+INDIRECT("AY109")+INDIRECT("BG109")+INDIRECT("BO109")</f>
        <v>0</v>
      </c>
      <c r="N109" s="32">
        <f ca="1">INDIRECT("T109")+INDIRECT("U109")+INDIRECT("V109")+INDIRECT("W109")+INDIRECT("X109")+INDIRECT("Y109")+INDIRECT("Z109")+INDIRECT("AA109")</f>
        <v>0</v>
      </c>
      <c r="O109" s="33">
        <f ca="1">INDIRECT("AB109")+INDIRECT("AC109")+INDIRECT("AD109")+INDIRECT("AE109")+INDIRECT("AF109")+INDIRECT("AG109")+INDIRECT("AH109")+INDIRECT("AI109")</f>
        <v>2600</v>
      </c>
      <c r="P109" s="33">
        <f ca="1">INDIRECT("AJ109")+INDIRECT("AK109")+INDIRECT("AL109")+INDIRECT("AM109")+INDIRECT("AN109")+INDIRECT("AO109")+INDIRECT("AP109")+INDIRECT("AQ109")</f>
        <v>1400</v>
      </c>
      <c r="Q109" s="33">
        <f ca="1">INDIRECT("AR109")+INDIRECT("AS109")+INDIRECT("AT109")+INDIRECT("AU109")+INDIRECT("AV109")+INDIRECT("AW109")+INDIRECT("AX109")+INDIRECT("AY109")</f>
        <v>0</v>
      </c>
      <c r="R109" s="33">
        <f ca="1">INDIRECT("AZ109")+INDIRECT("BA109")+INDIRECT("BB109")+INDIRECT("BC109")+INDIRECT("BD109")+INDIRECT("BE109")+INDIRECT("BF109")+INDIRECT("BG109")</f>
        <v>0</v>
      </c>
      <c r="S109" s="33">
        <f ca="1">INDIRECT("BH109")+INDIRECT("BI109")+INDIRECT("BJ109")+INDIRECT("BK109")+INDIRECT("BL109")+INDIRECT("BM109")+INDIRECT("BN109")+INDIRECT("BO109")</f>
        <v>0</v>
      </c>
      <c r="T109" s="34"/>
      <c r="U109" s="35"/>
      <c r="V109" s="35"/>
      <c r="W109" s="35"/>
      <c r="X109" s="35"/>
      <c r="Y109" s="35"/>
      <c r="Z109" s="35"/>
      <c r="AA109" s="35"/>
      <c r="AB109" s="34"/>
      <c r="AC109" s="35"/>
      <c r="AD109" s="35">
        <v>2600</v>
      </c>
      <c r="AE109" s="35"/>
      <c r="AF109" s="35"/>
      <c r="AG109" s="35"/>
      <c r="AH109" s="35"/>
      <c r="AI109" s="35"/>
      <c r="AJ109" s="34"/>
      <c r="AK109" s="35">
        <v>1400</v>
      </c>
      <c r="AL109" s="35"/>
      <c r="AM109" s="35"/>
      <c r="AN109" s="35"/>
      <c r="AO109" s="35"/>
      <c r="AP109" s="35"/>
      <c r="AQ109" s="35"/>
      <c r="AR109" s="34"/>
      <c r="AS109" s="35"/>
      <c r="AT109" s="35"/>
      <c r="AU109" s="35"/>
      <c r="AV109" s="35"/>
      <c r="AW109" s="35"/>
      <c r="AX109" s="35"/>
      <c r="AY109" s="35"/>
      <c r="AZ109" s="34"/>
      <c r="BA109" s="35"/>
      <c r="BB109" s="35"/>
      <c r="BC109" s="35"/>
      <c r="BD109" s="35"/>
      <c r="BE109" s="35"/>
      <c r="BF109" s="35"/>
      <c r="BG109" s="35"/>
      <c r="BH109" s="34"/>
      <c r="BI109" s="35"/>
      <c r="BJ109" s="35"/>
      <c r="BK109" s="35"/>
      <c r="BL109" s="35"/>
      <c r="BM109" s="35"/>
      <c r="BN109" s="35"/>
      <c r="BO109" s="36"/>
      <c r="BP109" s="9">
        <v>10600000455</v>
      </c>
      <c r="BQ109" s="1" t="s">
        <v>0</v>
      </c>
      <c r="BR109" s="1" t="s">
        <v>0</v>
      </c>
      <c r="BS109" s="1" t="s">
        <v>0</v>
      </c>
      <c r="BT109" s="1" t="s">
        <v>0</v>
      </c>
      <c r="BU109" s="1" t="s">
        <v>0</v>
      </c>
      <c r="BW109" s="1">
        <f ca="1">INDIRECT("T109")+2*INDIRECT("AB109")+3*INDIRECT("AJ109")+4*INDIRECT("AR109")+5*INDIRECT("AZ109")+6*INDIRECT("BH109")</f>
        <v>0</v>
      </c>
      <c r="BX109" s="1">
        <v>0</v>
      </c>
      <c r="BY109" s="1">
        <f ca="1">INDIRECT("U109")+2*INDIRECT("AC109")+3*INDIRECT("AK109")+4*INDIRECT("AS109")+5*INDIRECT("BA109")+6*INDIRECT("BI109")</f>
        <v>4200</v>
      </c>
      <c r="BZ109" s="1">
        <v>4200</v>
      </c>
      <c r="CA109" s="1">
        <f ca="1">INDIRECT("V109")+2*INDIRECT("AD109")+3*INDIRECT("AL109")+4*INDIRECT("AT109")+5*INDIRECT("BB109")+6*INDIRECT("BJ109")</f>
        <v>5200</v>
      </c>
      <c r="CB109" s="1">
        <v>5200</v>
      </c>
      <c r="CC109" s="1">
        <f ca="1">INDIRECT("W109")+2*INDIRECT("AE109")+3*INDIRECT("AM109")+4*INDIRECT("AU109")+5*INDIRECT("BC109")+6*INDIRECT("BK109")</f>
        <v>0</v>
      </c>
      <c r="CD109" s="1">
        <v>0</v>
      </c>
      <c r="CE109" s="1">
        <f ca="1">INDIRECT("X109")+2*INDIRECT("AF109")+3*INDIRECT("AN109")+4*INDIRECT("AV109")+5*INDIRECT("BD109")+6*INDIRECT("BL109")</f>
        <v>0</v>
      </c>
      <c r="CF109" s="1">
        <v>0</v>
      </c>
      <c r="CG109" s="1">
        <f ca="1">INDIRECT("Y109")+2*INDIRECT("AG109")+3*INDIRECT("AO109")+4*INDIRECT("AW109")+5*INDIRECT("BE109")+6*INDIRECT("BM109")</f>
        <v>0</v>
      </c>
      <c r="CH109" s="1">
        <v>0</v>
      </c>
      <c r="CI109" s="1">
        <f ca="1">INDIRECT("Z109")+2*INDIRECT("AH109")+3*INDIRECT("AP109")+4*INDIRECT("AX109")+5*INDIRECT("BF109")+6*INDIRECT("BN109")</f>
        <v>0</v>
      </c>
      <c r="CJ109" s="1">
        <v>0</v>
      </c>
      <c r="CK109" s="1">
        <f ca="1">INDIRECT("AA109")+2*INDIRECT("AI109")+3*INDIRECT("AQ109")+4*INDIRECT("AY109")+5*INDIRECT("BG109")+6*INDIRECT("BO109")</f>
        <v>0</v>
      </c>
      <c r="CL109" s="1">
        <v>0</v>
      </c>
      <c r="CM109" s="1">
        <f ca="1">INDIRECT("T109")+2*INDIRECT("U109")+3*INDIRECT("V109")+4*INDIRECT("W109")+5*INDIRECT("X109")+6*INDIRECT("Y109")+7*INDIRECT("Z109")+8*INDIRECT("AA109")</f>
        <v>0</v>
      </c>
      <c r="CN109" s="1">
        <v>0</v>
      </c>
      <c r="CO109" s="1">
        <f ca="1">INDIRECT("AB109")+2*INDIRECT("AC109")+3*INDIRECT("AD109")+4*INDIRECT("AE109")+5*INDIRECT("AF109")+6*INDIRECT("AG109")+7*INDIRECT("AH109")+8*INDIRECT("AI109")</f>
        <v>7800</v>
      </c>
      <c r="CP109" s="1">
        <v>7800</v>
      </c>
      <c r="CQ109" s="1">
        <f ca="1">INDIRECT("AJ109")+2*INDIRECT("AK109")+3*INDIRECT("AL109")+4*INDIRECT("AM109")+5*INDIRECT("AN109")+6*INDIRECT("AO109")+7*INDIRECT("AP109")+8*INDIRECT("AQ109")</f>
        <v>2800</v>
      </c>
      <c r="CR109" s="1">
        <v>2800</v>
      </c>
      <c r="CS109" s="1">
        <f ca="1">INDIRECT("AR109")+2*INDIRECT("AS109")+3*INDIRECT("AT109")+4*INDIRECT("AU109")+5*INDIRECT("AV109")+6*INDIRECT("AW109")+7*INDIRECT("AX109")+8*INDIRECT("AY109")</f>
        <v>0</v>
      </c>
      <c r="CT109" s="1">
        <v>0</v>
      </c>
      <c r="CU109" s="1">
        <f ca="1">INDIRECT("AZ109")+2*INDIRECT("BA109")+3*INDIRECT("BB109")+4*INDIRECT("BC109")+5*INDIRECT("BD109")+6*INDIRECT("BE109")+7*INDIRECT("BF109")+8*INDIRECT("BG109")</f>
        <v>0</v>
      </c>
      <c r="CV109" s="1">
        <v>0</v>
      </c>
      <c r="CW109" s="1">
        <f ca="1">INDIRECT("BH109")+2*INDIRECT("BI109")+3*INDIRECT("BJ109")+4*INDIRECT("BK109")+5*INDIRECT("BL109")+6*INDIRECT("BM109")+7*INDIRECT("BN109")+8*INDIRECT("BO109")</f>
        <v>0</v>
      </c>
      <c r="CX109" s="1">
        <v>0</v>
      </c>
    </row>
    <row r="110" spans="1:102" ht="11.25">
      <c r="A110" s="1" t="s">
        <v>0</v>
      </c>
      <c r="B110" s="1" t="s">
        <v>0</v>
      </c>
      <c r="C110" s="1" t="s">
        <v>9</v>
      </c>
      <c r="D110" s="1" t="s">
        <v>52</v>
      </c>
      <c r="E110" s="1" t="s">
        <v>3</v>
      </c>
      <c r="F110" s="7">
        <f ca="1">INDIRECT("T110")+INDIRECT("AB110")+INDIRECT("AJ110")+INDIRECT("AR110")+INDIRECT("AZ110")+INDIRECT("BH110")</f>
        <v>0</v>
      </c>
      <c r="G110" s="6">
        <f ca="1">INDIRECT("U110")+INDIRECT("AC110")+INDIRECT("AK110")+INDIRECT("AS110")+INDIRECT("BA110")+INDIRECT("BI110")</f>
        <v>0</v>
      </c>
      <c r="H110" s="6">
        <f ca="1">INDIRECT("V110")+INDIRECT("AD110")+INDIRECT("AL110")+INDIRECT("AT110")+INDIRECT("BB110")+INDIRECT("BJ110")</f>
        <v>0</v>
      </c>
      <c r="I110" s="6">
        <f ca="1">INDIRECT("W110")+INDIRECT("AE110")+INDIRECT("AM110")+INDIRECT("AU110")+INDIRECT("BC110")+INDIRECT("BK110")</f>
        <v>0</v>
      </c>
      <c r="J110" s="6">
        <f ca="1">INDIRECT("X110")+INDIRECT("AF110")+INDIRECT("AN110")+INDIRECT("AV110")+INDIRECT("BD110")+INDIRECT("BL110")</f>
        <v>0</v>
      </c>
      <c r="K110" s="6">
        <f ca="1">INDIRECT("Y110")+INDIRECT("AG110")+INDIRECT("AO110")+INDIRECT("AW110")+INDIRECT("BE110")+INDIRECT("BM110")</f>
        <v>4000</v>
      </c>
      <c r="L110" s="6">
        <f ca="1">INDIRECT("Z110")+INDIRECT("AH110")+INDIRECT("AP110")+INDIRECT("AX110")+INDIRECT("BF110")+INDIRECT("BN110")</f>
        <v>0</v>
      </c>
      <c r="M110" s="6">
        <f ca="1">INDIRECT("AA110")+INDIRECT("AI110")+INDIRECT("AQ110")+INDIRECT("AY110")+INDIRECT("BG110")+INDIRECT("BO110")</f>
        <v>0</v>
      </c>
      <c r="N110" s="7">
        <f ca="1">INDIRECT("T110")+INDIRECT("U110")+INDIRECT("V110")+INDIRECT("W110")+INDIRECT("X110")+INDIRECT("Y110")+INDIRECT("Z110")+INDIRECT("AA110")</f>
        <v>0</v>
      </c>
      <c r="O110" s="6">
        <f ca="1">INDIRECT("AB110")+INDIRECT("AC110")+INDIRECT("AD110")+INDIRECT("AE110")+INDIRECT("AF110")+INDIRECT("AG110")+INDIRECT("AH110")+INDIRECT("AI110")</f>
        <v>4000</v>
      </c>
      <c r="P110" s="6">
        <f ca="1">INDIRECT("AJ110")+INDIRECT("AK110")+INDIRECT("AL110")+INDIRECT("AM110")+INDIRECT("AN110")+INDIRECT("AO110")+INDIRECT("AP110")+INDIRECT("AQ110")</f>
        <v>0</v>
      </c>
      <c r="Q110" s="6">
        <f ca="1">INDIRECT("AR110")+INDIRECT("AS110")+INDIRECT("AT110")+INDIRECT("AU110")+INDIRECT("AV110")+INDIRECT("AW110")+INDIRECT("AX110")+INDIRECT("AY110")</f>
        <v>0</v>
      </c>
      <c r="R110" s="6">
        <f ca="1">INDIRECT("AZ110")+INDIRECT("BA110")+INDIRECT("BB110")+INDIRECT("BC110")+INDIRECT("BD110")+INDIRECT("BE110")+INDIRECT("BF110")+INDIRECT("BG110")</f>
        <v>0</v>
      </c>
      <c r="S110" s="6">
        <f ca="1">INDIRECT("BH110")+INDIRECT("BI110")+INDIRECT("BJ110")+INDIRECT("BK110")+INDIRECT("BL110")+INDIRECT("BM110")+INDIRECT("BN110")+INDIRECT("BO110")</f>
        <v>0</v>
      </c>
      <c r="T110" s="28"/>
      <c r="U110" s="29"/>
      <c r="V110" s="29"/>
      <c r="W110" s="29"/>
      <c r="X110" s="29"/>
      <c r="Y110" s="29"/>
      <c r="Z110" s="29"/>
      <c r="AA110" s="29"/>
      <c r="AB110" s="28"/>
      <c r="AC110" s="29"/>
      <c r="AD110" s="29"/>
      <c r="AE110" s="29"/>
      <c r="AF110" s="29"/>
      <c r="AG110" s="29">
        <v>4000</v>
      </c>
      <c r="AH110" s="29"/>
      <c r="AI110" s="29"/>
      <c r="AJ110" s="28"/>
      <c r="AK110" s="29"/>
      <c r="AL110" s="29"/>
      <c r="AM110" s="29"/>
      <c r="AN110" s="29"/>
      <c r="AO110" s="29"/>
      <c r="AP110" s="29"/>
      <c r="AQ110" s="29"/>
      <c r="AR110" s="28"/>
      <c r="AS110" s="29"/>
      <c r="AT110" s="29"/>
      <c r="AU110" s="29"/>
      <c r="AV110" s="29"/>
      <c r="AW110" s="29"/>
      <c r="AX110" s="29"/>
      <c r="AY110" s="29"/>
      <c r="AZ110" s="28"/>
      <c r="BA110" s="29"/>
      <c r="BB110" s="29"/>
      <c r="BC110" s="29"/>
      <c r="BD110" s="29"/>
      <c r="BE110" s="29"/>
      <c r="BF110" s="29"/>
      <c r="BG110" s="29"/>
      <c r="BH110" s="28"/>
      <c r="BI110" s="29"/>
      <c r="BJ110" s="29"/>
      <c r="BK110" s="29"/>
      <c r="BL110" s="29"/>
      <c r="BM110" s="29"/>
      <c r="BN110" s="29"/>
      <c r="BO110" s="29"/>
      <c r="BP110" s="9">
        <v>0</v>
      </c>
      <c r="BQ110" s="1" t="s">
        <v>3</v>
      </c>
      <c r="BR110" s="1" t="s">
        <v>0</v>
      </c>
      <c r="BS110" s="1" t="s">
        <v>0</v>
      </c>
      <c r="BT110" s="1" t="s">
        <v>0</v>
      </c>
      <c r="BU110" s="1" t="s">
        <v>0</v>
      </c>
      <c r="BW110" s="1">
        <f ca="1">INDIRECT("T110")+2*INDIRECT("AB110")+3*INDIRECT("AJ110")+4*INDIRECT("AR110")+5*INDIRECT("AZ110")+6*INDIRECT("BH110")</f>
        <v>0</v>
      </c>
      <c r="BX110" s="1">
        <v>0</v>
      </c>
      <c r="BY110" s="1">
        <f ca="1">INDIRECT("U110")+2*INDIRECT("AC110")+3*INDIRECT("AK110")+4*INDIRECT("AS110")+5*INDIRECT("BA110")+6*INDIRECT("BI110")</f>
        <v>0</v>
      </c>
      <c r="BZ110" s="1">
        <v>0</v>
      </c>
      <c r="CA110" s="1">
        <f ca="1">INDIRECT("V110")+2*INDIRECT("AD110")+3*INDIRECT("AL110")+4*INDIRECT("AT110")+5*INDIRECT("BB110")+6*INDIRECT("BJ110")</f>
        <v>0</v>
      </c>
      <c r="CB110" s="1">
        <v>0</v>
      </c>
      <c r="CC110" s="1">
        <f ca="1">INDIRECT("W110")+2*INDIRECT("AE110")+3*INDIRECT("AM110")+4*INDIRECT("AU110")+5*INDIRECT("BC110")+6*INDIRECT("BK110")</f>
        <v>0</v>
      </c>
      <c r="CD110" s="1">
        <v>0</v>
      </c>
      <c r="CE110" s="1">
        <f ca="1">INDIRECT("X110")+2*INDIRECT("AF110")+3*INDIRECT("AN110")+4*INDIRECT("AV110")+5*INDIRECT("BD110")+6*INDIRECT("BL110")</f>
        <v>0</v>
      </c>
      <c r="CF110" s="1">
        <v>0</v>
      </c>
      <c r="CG110" s="1">
        <f ca="1">INDIRECT("Y110")+2*INDIRECT("AG110")+3*INDIRECT("AO110")+4*INDIRECT("AW110")+5*INDIRECT("BE110")+6*INDIRECT("BM110")</f>
        <v>8000</v>
      </c>
      <c r="CH110" s="1">
        <v>8000</v>
      </c>
      <c r="CI110" s="1">
        <f ca="1">INDIRECT("Z110")+2*INDIRECT("AH110")+3*INDIRECT("AP110")+4*INDIRECT("AX110")+5*INDIRECT("BF110")+6*INDIRECT("BN110")</f>
        <v>0</v>
      </c>
      <c r="CJ110" s="1">
        <v>0</v>
      </c>
      <c r="CK110" s="1">
        <f ca="1">INDIRECT("AA110")+2*INDIRECT("AI110")+3*INDIRECT("AQ110")+4*INDIRECT("AY110")+5*INDIRECT("BG110")+6*INDIRECT("BO110")</f>
        <v>0</v>
      </c>
      <c r="CL110" s="1">
        <v>0</v>
      </c>
      <c r="CM110" s="1">
        <f ca="1">INDIRECT("T110")+2*INDIRECT("U110")+3*INDIRECT("V110")+4*INDIRECT("W110")+5*INDIRECT("X110")+6*INDIRECT("Y110")+7*INDIRECT("Z110")+8*INDIRECT("AA110")</f>
        <v>0</v>
      </c>
      <c r="CN110" s="1">
        <v>0</v>
      </c>
      <c r="CO110" s="1">
        <f ca="1">INDIRECT("AB110")+2*INDIRECT("AC110")+3*INDIRECT("AD110")+4*INDIRECT("AE110")+5*INDIRECT("AF110")+6*INDIRECT("AG110")+7*INDIRECT("AH110")+8*INDIRECT("AI110")</f>
        <v>24000</v>
      </c>
      <c r="CP110" s="1">
        <v>24000</v>
      </c>
      <c r="CQ110" s="1">
        <f ca="1">INDIRECT("AJ110")+2*INDIRECT("AK110")+3*INDIRECT("AL110")+4*INDIRECT("AM110")+5*INDIRECT("AN110")+6*INDIRECT("AO110")+7*INDIRECT("AP110")+8*INDIRECT("AQ110")</f>
        <v>0</v>
      </c>
      <c r="CR110" s="1">
        <v>0</v>
      </c>
      <c r="CS110" s="1">
        <f ca="1">INDIRECT("AR110")+2*INDIRECT("AS110")+3*INDIRECT("AT110")+4*INDIRECT("AU110")+5*INDIRECT("AV110")+6*INDIRECT("AW110")+7*INDIRECT("AX110")+8*INDIRECT("AY110")</f>
        <v>0</v>
      </c>
      <c r="CT110" s="1">
        <v>0</v>
      </c>
      <c r="CU110" s="1">
        <f ca="1">INDIRECT("AZ110")+2*INDIRECT("BA110")+3*INDIRECT("BB110")+4*INDIRECT("BC110")+5*INDIRECT("BD110")+6*INDIRECT("BE110")+7*INDIRECT("BF110")+8*INDIRECT("BG110")</f>
        <v>0</v>
      </c>
      <c r="CV110" s="1">
        <v>0</v>
      </c>
      <c r="CW110" s="1">
        <f ca="1">INDIRECT("BH110")+2*INDIRECT("BI110")+3*INDIRECT("BJ110")+4*INDIRECT("BK110")+5*INDIRECT("BL110")+6*INDIRECT("BM110")+7*INDIRECT("BN110")+8*INDIRECT("BO110")</f>
        <v>0</v>
      </c>
      <c r="CX110" s="1">
        <v>0</v>
      </c>
    </row>
    <row r="111" spans="1:102" ht="11.25">
      <c r="A111" s="25"/>
      <c r="B111" s="25"/>
      <c r="C111" s="27" t="s">
        <v>133</v>
      </c>
      <c r="D111" s="26" t="s">
        <v>0</v>
      </c>
      <c r="E111" s="1" t="s">
        <v>53</v>
      </c>
      <c r="F111" s="7">
        <f ca="1">INDIRECT("T111")+INDIRECT("AB111")+INDIRECT("AJ111")+INDIRECT("AR111")+INDIRECT("AZ111")+INDIRECT("BH111")</f>
        <v>5600</v>
      </c>
      <c r="G111" s="6">
        <f ca="1">INDIRECT("U111")+INDIRECT("AC111")+INDIRECT("AK111")+INDIRECT("AS111")+INDIRECT("BA111")+INDIRECT("BI111")</f>
        <v>0</v>
      </c>
      <c r="H111" s="6">
        <f ca="1">INDIRECT("V111")+INDIRECT("AD111")+INDIRECT("AL111")+INDIRECT("AT111")+INDIRECT("BB111")+INDIRECT("BJ111")</f>
        <v>4400</v>
      </c>
      <c r="I111" s="6">
        <f ca="1">INDIRECT("W111")+INDIRECT("AE111")+INDIRECT("AM111")+INDIRECT("AU111")+INDIRECT("BC111")+INDIRECT("BK111")</f>
        <v>0</v>
      </c>
      <c r="J111" s="6">
        <f ca="1">INDIRECT("X111")+INDIRECT("AF111")+INDIRECT("AN111")+INDIRECT("AV111")+INDIRECT("BD111")+INDIRECT("BL111")</f>
        <v>0</v>
      </c>
      <c r="K111" s="6">
        <f ca="1">INDIRECT("Y111")+INDIRECT("AG111")+INDIRECT("AO111")+INDIRECT("AW111")+INDIRECT("BE111")+INDIRECT("BM111")</f>
        <v>0</v>
      </c>
      <c r="L111" s="6">
        <f ca="1">INDIRECT("Z111")+INDIRECT("AH111")+INDIRECT("AP111")+INDIRECT("AX111")+INDIRECT("BF111")+INDIRECT("BN111")</f>
        <v>0</v>
      </c>
      <c r="M111" s="6">
        <f ca="1">INDIRECT("AA111")+INDIRECT("AI111")+INDIRECT("AQ111")+INDIRECT("AY111")+INDIRECT("BG111")+INDIRECT("BO111")</f>
        <v>0</v>
      </c>
      <c r="N111" s="7">
        <f ca="1">INDIRECT("T111")+INDIRECT("U111")+INDIRECT("V111")+INDIRECT("W111")+INDIRECT("X111")+INDIRECT("Y111")+INDIRECT("Z111")+INDIRECT("AA111")</f>
        <v>5600</v>
      </c>
      <c r="O111" s="6">
        <f ca="1">INDIRECT("AB111")+INDIRECT("AC111")+INDIRECT("AD111")+INDIRECT("AE111")+INDIRECT("AF111")+INDIRECT("AG111")+INDIRECT("AH111")+INDIRECT("AI111")</f>
        <v>4400</v>
      </c>
      <c r="P111" s="6">
        <f ca="1">INDIRECT("AJ111")+INDIRECT("AK111")+INDIRECT("AL111")+INDIRECT("AM111")+INDIRECT("AN111")+INDIRECT("AO111")+INDIRECT("AP111")+INDIRECT("AQ111")</f>
        <v>0</v>
      </c>
      <c r="Q111" s="6">
        <f ca="1">INDIRECT("AR111")+INDIRECT("AS111")+INDIRECT("AT111")+INDIRECT("AU111")+INDIRECT("AV111")+INDIRECT("AW111")+INDIRECT("AX111")+INDIRECT("AY111")</f>
        <v>0</v>
      </c>
      <c r="R111" s="6">
        <f ca="1">INDIRECT("AZ111")+INDIRECT("BA111")+INDIRECT("BB111")+INDIRECT("BC111")+INDIRECT("BD111")+INDIRECT("BE111")+INDIRECT("BF111")+INDIRECT("BG111")</f>
        <v>0</v>
      </c>
      <c r="S111" s="6">
        <f ca="1">INDIRECT("BH111")+INDIRECT("BI111")+INDIRECT("BJ111")+INDIRECT("BK111")+INDIRECT("BL111")+INDIRECT("BM111")+INDIRECT("BN111")+INDIRECT("BO111")</f>
        <v>0</v>
      </c>
      <c r="T111" s="28">
        <v>5600</v>
      </c>
      <c r="U111" s="29"/>
      <c r="V111" s="29"/>
      <c r="W111" s="29"/>
      <c r="X111" s="29"/>
      <c r="Y111" s="29"/>
      <c r="Z111" s="29"/>
      <c r="AA111" s="29"/>
      <c r="AB111" s="28"/>
      <c r="AC111" s="29"/>
      <c r="AD111" s="29">
        <v>4400</v>
      </c>
      <c r="AE111" s="29"/>
      <c r="AF111" s="29"/>
      <c r="AG111" s="29"/>
      <c r="AH111" s="29"/>
      <c r="AI111" s="29"/>
      <c r="AJ111" s="28"/>
      <c r="AK111" s="29"/>
      <c r="AL111" s="29"/>
      <c r="AM111" s="29"/>
      <c r="AN111" s="29"/>
      <c r="AO111" s="29"/>
      <c r="AP111" s="29"/>
      <c r="AQ111" s="29"/>
      <c r="AR111" s="28"/>
      <c r="AS111" s="29"/>
      <c r="AT111" s="29"/>
      <c r="AU111" s="29"/>
      <c r="AV111" s="29"/>
      <c r="AW111" s="29"/>
      <c r="AX111" s="29"/>
      <c r="AY111" s="29"/>
      <c r="AZ111" s="28"/>
      <c r="BA111" s="29"/>
      <c r="BB111" s="29"/>
      <c r="BC111" s="29"/>
      <c r="BD111" s="29"/>
      <c r="BE111" s="29"/>
      <c r="BF111" s="29"/>
      <c r="BG111" s="29"/>
      <c r="BH111" s="28"/>
      <c r="BI111" s="29"/>
      <c r="BJ111" s="29"/>
      <c r="BK111" s="29"/>
      <c r="BL111" s="29"/>
      <c r="BM111" s="29"/>
      <c r="BN111" s="29"/>
      <c r="BO111" s="29"/>
      <c r="BP111" s="9">
        <v>0</v>
      </c>
      <c r="BQ111" s="1" t="s">
        <v>0</v>
      </c>
      <c r="BR111" s="1" t="s">
        <v>0</v>
      </c>
      <c r="BS111" s="1" t="s">
        <v>0</v>
      </c>
      <c r="BT111" s="1" t="s">
        <v>0</v>
      </c>
      <c r="BU111" s="1" t="s">
        <v>0</v>
      </c>
      <c r="BW111" s="1">
        <f ca="1">INDIRECT("T111")+2*INDIRECT("AB111")+3*INDIRECT("AJ111")+4*INDIRECT("AR111")+5*INDIRECT("AZ111")+6*INDIRECT("BH111")</f>
        <v>5600</v>
      </c>
      <c r="BX111" s="1">
        <v>5600</v>
      </c>
      <c r="BY111" s="1">
        <f ca="1">INDIRECT("U111")+2*INDIRECT("AC111")+3*INDIRECT("AK111")+4*INDIRECT("AS111")+5*INDIRECT("BA111")+6*INDIRECT("BI111")</f>
        <v>0</v>
      </c>
      <c r="BZ111" s="1">
        <v>0</v>
      </c>
      <c r="CA111" s="1">
        <f ca="1">INDIRECT("V111")+2*INDIRECT("AD111")+3*INDIRECT("AL111")+4*INDIRECT("AT111")+5*INDIRECT("BB111")+6*INDIRECT("BJ111")</f>
        <v>8800</v>
      </c>
      <c r="CB111" s="1">
        <v>8800</v>
      </c>
      <c r="CC111" s="1">
        <f ca="1">INDIRECT("W111")+2*INDIRECT("AE111")+3*INDIRECT("AM111")+4*INDIRECT("AU111")+5*INDIRECT("BC111")+6*INDIRECT("BK111")</f>
        <v>0</v>
      </c>
      <c r="CD111" s="1">
        <v>0</v>
      </c>
      <c r="CE111" s="1">
        <f ca="1">INDIRECT("X111")+2*INDIRECT("AF111")+3*INDIRECT("AN111")+4*INDIRECT("AV111")+5*INDIRECT("BD111")+6*INDIRECT("BL111")</f>
        <v>0</v>
      </c>
      <c r="CF111" s="1">
        <v>0</v>
      </c>
      <c r="CG111" s="1">
        <f ca="1">INDIRECT("Y111")+2*INDIRECT("AG111")+3*INDIRECT("AO111")+4*INDIRECT("AW111")+5*INDIRECT("BE111")+6*INDIRECT("BM111")</f>
        <v>0</v>
      </c>
      <c r="CH111" s="1">
        <v>0</v>
      </c>
      <c r="CI111" s="1">
        <f ca="1">INDIRECT("Z111")+2*INDIRECT("AH111")+3*INDIRECT("AP111")+4*INDIRECT("AX111")+5*INDIRECT("BF111")+6*INDIRECT("BN111")</f>
        <v>0</v>
      </c>
      <c r="CJ111" s="1">
        <v>0</v>
      </c>
      <c r="CK111" s="1">
        <f ca="1">INDIRECT("AA111")+2*INDIRECT("AI111")+3*INDIRECT("AQ111")+4*INDIRECT("AY111")+5*INDIRECT("BG111")+6*INDIRECT("BO111")</f>
        <v>0</v>
      </c>
      <c r="CL111" s="1">
        <v>0</v>
      </c>
      <c r="CM111" s="1">
        <f ca="1">INDIRECT("T111")+2*INDIRECT("U111")+3*INDIRECT("V111")+4*INDIRECT("W111")+5*INDIRECT("X111")+6*INDIRECT("Y111")+7*INDIRECT("Z111")+8*INDIRECT("AA111")</f>
        <v>5600</v>
      </c>
      <c r="CN111" s="1">
        <v>5600</v>
      </c>
      <c r="CO111" s="1">
        <f ca="1">INDIRECT("AB111")+2*INDIRECT("AC111")+3*INDIRECT("AD111")+4*INDIRECT("AE111")+5*INDIRECT("AF111")+6*INDIRECT("AG111")+7*INDIRECT("AH111")+8*INDIRECT("AI111")</f>
        <v>13200</v>
      </c>
      <c r="CP111" s="1">
        <v>13200</v>
      </c>
      <c r="CQ111" s="1">
        <f ca="1">INDIRECT("AJ111")+2*INDIRECT("AK111")+3*INDIRECT("AL111")+4*INDIRECT("AM111")+5*INDIRECT("AN111")+6*INDIRECT("AO111")+7*INDIRECT("AP111")+8*INDIRECT("AQ111")</f>
        <v>0</v>
      </c>
      <c r="CR111" s="1">
        <v>0</v>
      </c>
      <c r="CS111" s="1">
        <f ca="1">INDIRECT("AR111")+2*INDIRECT("AS111")+3*INDIRECT("AT111")+4*INDIRECT("AU111")+5*INDIRECT("AV111")+6*INDIRECT("AW111")+7*INDIRECT("AX111")+8*INDIRECT("AY111")</f>
        <v>0</v>
      </c>
      <c r="CT111" s="1">
        <v>0</v>
      </c>
      <c r="CU111" s="1">
        <f ca="1">INDIRECT("AZ111")+2*INDIRECT("BA111")+3*INDIRECT("BB111")+4*INDIRECT("BC111")+5*INDIRECT("BD111")+6*INDIRECT("BE111")+7*INDIRECT("BF111")+8*INDIRECT("BG111")</f>
        <v>0</v>
      </c>
      <c r="CV111" s="1">
        <v>0</v>
      </c>
      <c r="CW111" s="1">
        <f ca="1">INDIRECT("BH111")+2*INDIRECT("BI111")+3*INDIRECT("BJ111")+4*INDIRECT("BK111")+5*INDIRECT("BL111")+6*INDIRECT("BM111")+7*INDIRECT("BN111")+8*INDIRECT("BO111")</f>
        <v>0</v>
      </c>
      <c r="CX111" s="1">
        <v>0</v>
      </c>
    </row>
    <row r="112" spans="1:73" ht="11.25">
      <c r="A112" s="1" t="s">
        <v>0</v>
      </c>
      <c r="B112" s="1" t="s">
        <v>0</v>
      </c>
      <c r="C112" s="1" t="s">
        <v>0</v>
      </c>
      <c r="D112" s="1" t="s">
        <v>0</v>
      </c>
      <c r="E112" s="1" t="s">
        <v>7</v>
      </c>
      <c r="F112" s="7">
        <f>SUM(F109:F111)</f>
        <v>5600</v>
      </c>
      <c r="G112" s="6">
        <f>SUM(G109:G111)</f>
        <v>1400</v>
      </c>
      <c r="H112" s="6">
        <f>SUM(H109:H111)</f>
        <v>7000</v>
      </c>
      <c r="I112" s="6">
        <f>SUM(I109:I111)</f>
        <v>0</v>
      </c>
      <c r="J112" s="6">
        <f>SUM(J109:J111)</f>
        <v>0</v>
      </c>
      <c r="K112" s="6">
        <f>SUM(K109:K111)</f>
        <v>4000</v>
      </c>
      <c r="L112" s="6">
        <f>SUM(L109:L111)</f>
        <v>0</v>
      </c>
      <c r="M112" s="6">
        <f>SUM(M109:M111)</f>
        <v>0</v>
      </c>
      <c r="N112" s="7">
        <f>SUM(N109:N111)</f>
        <v>5600</v>
      </c>
      <c r="O112" s="6">
        <f>SUM(O109:O111)</f>
        <v>11000</v>
      </c>
      <c r="P112" s="6">
        <f>SUM(P109:P111)</f>
        <v>1400</v>
      </c>
      <c r="Q112" s="6">
        <f>SUM(Q109:Q111)</f>
        <v>0</v>
      </c>
      <c r="R112" s="6">
        <f>SUM(R109:R111)</f>
        <v>0</v>
      </c>
      <c r="S112" s="6">
        <f>SUM(S109:S111)</f>
        <v>0</v>
      </c>
      <c r="T112" s="8"/>
      <c r="U112" s="5"/>
      <c r="V112" s="5"/>
      <c r="W112" s="5"/>
      <c r="X112" s="5"/>
      <c r="Y112" s="5"/>
      <c r="Z112" s="5"/>
      <c r="AA112" s="5"/>
      <c r="AB112" s="8"/>
      <c r="AC112" s="5"/>
      <c r="AD112" s="5"/>
      <c r="AE112" s="5"/>
      <c r="AF112" s="5"/>
      <c r="AG112" s="5"/>
      <c r="AH112" s="5"/>
      <c r="AI112" s="5"/>
      <c r="AJ112" s="8"/>
      <c r="AK112" s="5"/>
      <c r="AL112" s="5"/>
      <c r="AM112" s="5"/>
      <c r="AN112" s="5"/>
      <c r="AO112" s="5"/>
      <c r="AP112" s="5"/>
      <c r="AQ112" s="5"/>
      <c r="AR112" s="8"/>
      <c r="AS112" s="5"/>
      <c r="AT112" s="5"/>
      <c r="AU112" s="5"/>
      <c r="AV112" s="5"/>
      <c r="AW112" s="5"/>
      <c r="AX112" s="5"/>
      <c r="AY112" s="5"/>
      <c r="AZ112" s="8"/>
      <c r="BA112" s="5"/>
      <c r="BB112" s="5"/>
      <c r="BC112" s="5"/>
      <c r="BD112" s="5"/>
      <c r="BE112" s="5"/>
      <c r="BF112" s="5"/>
      <c r="BG112" s="5"/>
      <c r="BH112" s="8"/>
      <c r="BI112" s="5"/>
      <c r="BJ112" s="5"/>
      <c r="BK112" s="5"/>
      <c r="BL112" s="5"/>
      <c r="BM112" s="5"/>
      <c r="BN112" s="5"/>
      <c r="BO112" s="5"/>
      <c r="BP112" s="9">
        <v>0</v>
      </c>
      <c r="BQ112" s="1" t="s">
        <v>0</v>
      </c>
      <c r="BR112" s="1" t="s">
        <v>0</v>
      </c>
      <c r="BS112" s="1" t="s">
        <v>0</v>
      </c>
      <c r="BT112" s="1" t="s">
        <v>0</v>
      </c>
      <c r="BU112" s="1" t="s">
        <v>0</v>
      </c>
    </row>
    <row r="113" spans="3:73" ht="11.25">
      <c r="C113" s="1" t="s">
        <v>0</v>
      </c>
      <c r="D113" s="1" t="s">
        <v>0</v>
      </c>
      <c r="E113" s="1" t="s">
        <v>0</v>
      </c>
      <c r="F113" s="7"/>
      <c r="G113" s="6"/>
      <c r="H113" s="6"/>
      <c r="I113" s="6"/>
      <c r="J113" s="6"/>
      <c r="K113" s="6"/>
      <c r="L113" s="6"/>
      <c r="M113" s="6"/>
      <c r="N113" s="7"/>
      <c r="O113" s="6"/>
      <c r="P113" s="6"/>
      <c r="Q113" s="6"/>
      <c r="R113" s="6"/>
      <c r="S113" s="6"/>
      <c r="T113" s="8"/>
      <c r="U113" s="5"/>
      <c r="V113" s="5"/>
      <c r="W113" s="5"/>
      <c r="X113" s="5"/>
      <c r="Y113" s="5"/>
      <c r="Z113" s="5"/>
      <c r="AA113" s="5"/>
      <c r="AB113" s="8"/>
      <c r="AC113" s="5"/>
      <c r="AD113" s="5"/>
      <c r="AE113" s="5"/>
      <c r="AF113" s="5"/>
      <c r="AG113" s="5"/>
      <c r="AH113" s="5"/>
      <c r="AI113" s="5"/>
      <c r="AJ113" s="8"/>
      <c r="AK113" s="5"/>
      <c r="AL113" s="5"/>
      <c r="AM113" s="5"/>
      <c r="AN113" s="5"/>
      <c r="AO113" s="5"/>
      <c r="AP113" s="5"/>
      <c r="AQ113" s="5"/>
      <c r="AR113" s="8"/>
      <c r="AS113" s="5"/>
      <c r="AT113" s="5"/>
      <c r="AU113" s="5"/>
      <c r="AV113" s="5"/>
      <c r="AW113" s="5"/>
      <c r="AX113" s="5"/>
      <c r="AY113" s="5"/>
      <c r="AZ113" s="8"/>
      <c r="BA113" s="5"/>
      <c r="BB113" s="5"/>
      <c r="BC113" s="5"/>
      <c r="BD113" s="5"/>
      <c r="BE113" s="5"/>
      <c r="BF113" s="5"/>
      <c r="BG113" s="5"/>
      <c r="BH113" s="8"/>
      <c r="BI113" s="5"/>
      <c r="BJ113" s="5"/>
      <c r="BK113" s="5"/>
      <c r="BL113" s="5"/>
      <c r="BM113" s="5"/>
      <c r="BN113" s="5"/>
      <c r="BO113" s="5"/>
      <c r="BP113" s="9"/>
      <c r="BT113" s="1" t="s">
        <v>0</v>
      </c>
      <c r="BU113" s="1" t="s">
        <v>0</v>
      </c>
    </row>
    <row r="114" spans="1:102" ht="11.25">
      <c r="A114" s="30" t="s">
        <v>1</v>
      </c>
      <c r="B114" s="31" t="str">
        <f>HYPERLINK("http://www.dot.ca.gov/hq/transprog/stip2004/ff_sheets/04-2100.xls","2100")</f>
        <v>2100</v>
      </c>
      <c r="C114" s="30" t="s">
        <v>0</v>
      </c>
      <c r="D114" s="30" t="s">
        <v>54</v>
      </c>
      <c r="E114" s="30" t="s">
        <v>3</v>
      </c>
      <c r="F114" s="32">
        <f ca="1">INDIRECT("T114")+INDIRECT("AB114")+INDIRECT("AJ114")+INDIRECT("AR114")+INDIRECT("AZ114")+INDIRECT("BH114")</f>
        <v>0</v>
      </c>
      <c r="G114" s="33">
        <f ca="1">INDIRECT("U114")+INDIRECT("AC114")+INDIRECT("AK114")+INDIRECT("AS114")+INDIRECT("BA114")+INDIRECT("BI114")</f>
        <v>0</v>
      </c>
      <c r="H114" s="33">
        <f ca="1">INDIRECT("V114")+INDIRECT("AD114")+INDIRECT("AL114")+INDIRECT("AT114")+INDIRECT("BB114")+INDIRECT("BJ114")</f>
        <v>86</v>
      </c>
      <c r="I114" s="33">
        <f ca="1">INDIRECT("W114")+INDIRECT("AE114")+INDIRECT("AM114")+INDIRECT("AU114")+INDIRECT("BC114")+INDIRECT("BK114")</f>
        <v>0</v>
      </c>
      <c r="J114" s="33">
        <f ca="1">INDIRECT("X114")+INDIRECT("AF114")+INDIRECT("AN114")+INDIRECT("AV114")+INDIRECT("BD114")+INDIRECT("BL114")</f>
        <v>0</v>
      </c>
      <c r="K114" s="33">
        <f ca="1">INDIRECT("Y114")+INDIRECT("AG114")+INDIRECT("AO114")+INDIRECT("AW114")+INDIRECT("BE114")+INDIRECT("BM114")</f>
        <v>0</v>
      </c>
      <c r="L114" s="33">
        <f ca="1">INDIRECT("Z114")+INDIRECT("AH114")+INDIRECT("AP114")+INDIRECT("AX114")+INDIRECT("BF114")+INDIRECT("BN114")</f>
        <v>0</v>
      </c>
      <c r="M114" s="33">
        <f ca="1">INDIRECT("AA114")+INDIRECT("AI114")+INDIRECT("AQ114")+INDIRECT("AY114")+INDIRECT("BG114")+INDIRECT("BO114")</f>
        <v>0</v>
      </c>
      <c r="N114" s="32">
        <f ca="1">INDIRECT("T114")+INDIRECT("U114")+INDIRECT("V114")+INDIRECT("W114")+INDIRECT("X114")+INDIRECT("Y114")+INDIRECT("Z114")+INDIRECT("AA114")</f>
        <v>0</v>
      </c>
      <c r="O114" s="33">
        <f ca="1">INDIRECT("AB114")+INDIRECT("AC114")+INDIRECT("AD114")+INDIRECT("AE114")+INDIRECT("AF114")+INDIRECT("AG114")+INDIRECT("AH114")+INDIRECT("AI114")</f>
        <v>86</v>
      </c>
      <c r="P114" s="33">
        <f ca="1">INDIRECT("AJ114")+INDIRECT("AK114")+INDIRECT("AL114")+INDIRECT("AM114")+INDIRECT("AN114")+INDIRECT("AO114")+INDIRECT("AP114")+INDIRECT("AQ114")</f>
        <v>0</v>
      </c>
      <c r="Q114" s="33">
        <f ca="1">INDIRECT("AR114")+INDIRECT("AS114")+INDIRECT("AT114")+INDIRECT("AU114")+INDIRECT("AV114")+INDIRECT("AW114")+INDIRECT("AX114")+INDIRECT("AY114")</f>
        <v>0</v>
      </c>
      <c r="R114" s="33">
        <f ca="1">INDIRECT("AZ114")+INDIRECT("BA114")+INDIRECT("BB114")+INDIRECT("BC114")+INDIRECT("BD114")+INDIRECT("BE114")+INDIRECT("BF114")+INDIRECT("BG114")</f>
        <v>0</v>
      </c>
      <c r="S114" s="33">
        <f ca="1">INDIRECT("BH114")+INDIRECT("BI114")+INDIRECT("BJ114")+INDIRECT("BK114")+INDIRECT("BL114")+INDIRECT("BM114")+INDIRECT("BN114")+INDIRECT("BO114")</f>
        <v>0</v>
      </c>
      <c r="T114" s="34"/>
      <c r="U114" s="35"/>
      <c r="V114" s="35"/>
      <c r="W114" s="35"/>
      <c r="X114" s="35"/>
      <c r="Y114" s="35"/>
      <c r="Z114" s="35"/>
      <c r="AA114" s="35"/>
      <c r="AB114" s="34"/>
      <c r="AC114" s="35"/>
      <c r="AD114" s="35">
        <v>86</v>
      </c>
      <c r="AE114" s="35"/>
      <c r="AF114" s="35"/>
      <c r="AG114" s="35"/>
      <c r="AH114" s="35"/>
      <c r="AI114" s="35"/>
      <c r="AJ114" s="34"/>
      <c r="AK114" s="35"/>
      <c r="AL114" s="35"/>
      <c r="AM114" s="35"/>
      <c r="AN114" s="35"/>
      <c r="AO114" s="35"/>
      <c r="AP114" s="35"/>
      <c r="AQ114" s="35"/>
      <c r="AR114" s="34"/>
      <c r="AS114" s="35"/>
      <c r="AT114" s="35"/>
      <c r="AU114" s="35"/>
      <c r="AV114" s="35"/>
      <c r="AW114" s="35"/>
      <c r="AX114" s="35"/>
      <c r="AY114" s="35"/>
      <c r="AZ114" s="34"/>
      <c r="BA114" s="35"/>
      <c r="BB114" s="35"/>
      <c r="BC114" s="35"/>
      <c r="BD114" s="35"/>
      <c r="BE114" s="35"/>
      <c r="BF114" s="35"/>
      <c r="BG114" s="35"/>
      <c r="BH114" s="34"/>
      <c r="BI114" s="35"/>
      <c r="BJ114" s="35"/>
      <c r="BK114" s="35"/>
      <c r="BL114" s="35"/>
      <c r="BM114" s="35"/>
      <c r="BN114" s="35"/>
      <c r="BO114" s="36"/>
      <c r="BP114" s="9">
        <v>10600000109</v>
      </c>
      <c r="BQ114" s="1" t="s">
        <v>3</v>
      </c>
      <c r="BR114" s="1" t="s">
        <v>0</v>
      </c>
      <c r="BS114" s="1" t="s">
        <v>0</v>
      </c>
      <c r="BT114" s="1" t="s">
        <v>0</v>
      </c>
      <c r="BU114" s="1" t="s">
        <v>0</v>
      </c>
      <c r="BW114" s="1">
        <f ca="1">INDIRECT("T114")+2*INDIRECT("AB114")+3*INDIRECT("AJ114")+4*INDIRECT("AR114")+5*INDIRECT("AZ114")+6*INDIRECT("BH114")</f>
        <v>0</v>
      </c>
      <c r="BX114" s="1">
        <v>0</v>
      </c>
      <c r="BY114" s="1">
        <f ca="1">INDIRECT("U114")+2*INDIRECT("AC114")+3*INDIRECT("AK114")+4*INDIRECT("AS114")+5*INDIRECT("BA114")+6*INDIRECT("BI114")</f>
        <v>0</v>
      </c>
      <c r="BZ114" s="1">
        <v>0</v>
      </c>
      <c r="CA114" s="1">
        <f ca="1">INDIRECT("V114")+2*INDIRECT("AD114")+3*INDIRECT("AL114")+4*INDIRECT("AT114")+5*INDIRECT("BB114")+6*INDIRECT("BJ114")</f>
        <v>172</v>
      </c>
      <c r="CB114" s="1">
        <v>172</v>
      </c>
      <c r="CC114" s="1">
        <f ca="1">INDIRECT("W114")+2*INDIRECT("AE114")+3*INDIRECT("AM114")+4*INDIRECT("AU114")+5*INDIRECT("BC114")+6*INDIRECT("BK114")</f>
        <v>0</v>
      </c>
      <c r="CD114" s="1">
        <v>0</v>
      </c>
      <c r="CE114" s="1">
        <f ca="1">INDIRECT("X114")+2*INDIRECT("AF114")+3*INDIRECT("AN114")+4*INDIRECT("AV114")+5*INDIRECT("BD114")+6*INDIRECT("BL114")</f>
        <v>0</v>
      </c>
      <c r="CF114" s="1">
        <v>0</v>
      </c>
      <c r="CG114" s="1">
        <f ca="1">INDIRECT("Y114")+2*INDIRECT("AG114")+3*INDIRECT("AO114")+4*INDIRECT("AW114")+5*INDIRECT("BE114")+6*INDIRECT("BM114")</f>
        <v>0</v>
      </c>
      <c r="CH114" s="1">
        <v>0</v>
      </c>
      <c r="CI114" s="1">
        <f ca="1">INDIRECT("Z114")+2*INDIRECT("AH114")+3*INDIRECT("AP114")+4*INDIRECT("AX114")+5*INDIRECT("BF114")+6*INDIRECT("BN114")</f>
        <v>0</v>
      </c>
      <c r="CJ114" s="1">
        <v>0</v>
      </c>
      <c r="CK114" s="1">
        <f ca="1">INDIRECT("AA114")+2*INDIRECT("AI114")+3*INDIRECT("AQ114")+4*INDIRECT("AY114")+5*INDIRECT("BG114")+6*INDIRECT("BO114")</f>
        <v>0</v>
      </c>
      <c r="CL114" s="1">
        <v>0</v>
      </c>
      <c r="CM114" s="1">
        <f ca="1">INDIRECT("T114")+2*INDIRECT("U114")+3*INDIRECT("V114")+4*INDIRECT("W114")+5*INDIRECT("X114")+6*INDIRECT("Y114")+7*INDIRECT("Z114")+8*INDIRECT("AA114")</f>
        <v>0</v>
      </c>
      <c r="CN114" s="1">
        <v>0</v>
      </c>
      <c r="CO114" s="1">
        <f ca="1">INDIRECT("AB114")+2*INDIRECT("AC114")+3*INDIRECT("AD114")+4*INDIRECT("AE114")+5*INDIRECT("AF114")+6*INDIRECT("AG114")+7*INDIRECT("AH114")+8*INDIRECT("AI114")</f>
        <v>258</v>
      </c>
      <c r="CP114" s="1">
        <v>258</v>
      </c>
      <c r="CQ114" s="1">
        <f ca="1">INDIRECT("AJ114")+2*INDIRECT("AK114")+3*INDIRECT("AL114")+4*INDIRECT("AM114")+5*INDIRECT("AN114")+6*INDIRECT("AO114")+7*INDIRECT("AP114")+8*INDIRECT("AQ114")</f>
        <v>0</v>
      </c>
      <c r="CR114" s="1">
        <v>0</v>
      </c>
      <c r="CS114" s="1">
        <f ca="1">INDIRECT("AR114")+2*INDIRECT("AS114")+3*INDIRECT("AT114")+4*INDIRECT("AU114")+5*INDIRECT("AV114")+6*INDIRECT("AW114")+7*INDIRECT("AX114")+8*INDIRECT("AY114")</f>
        <v>0</v>
      </c>
      <c r="CT114" s="1">
        <v>0</v>
      </c>
      <c r="CU114" s="1">
        <f ca="1">INDIRECT("AZ114")+2*INDIRECT("BA114")+3*INDIRECT("BB114")+4*INDIRECT("BC114")+5*INDIRECT("BD114")+6*INDIRECT("BE114")+7*INDIRECT("BF114")+8*INDIRECT("BG114")</f>
        <v>0</v>
      </c>
      <c r="CV114" s="1">
        <v>0</v>
      </c>
      <c r="CW114" s="1">
        <f ca="1">INDIRECT("BH114")+2*INDIRECT("BI114")+3*INDIRECT("BJ114")+4*INDIRECT("BK114")+5*INDIRECT("BL114")+6*INDIRECT("BM114")+7*INDIRECT("BN114")+8*INDIRECT("BO114")</f>
        <v>0</v>
      </c>
      <c r="CX114" s="1">
        <v>0</v>
      </c>
    </row>
    <row r="115" spans="1:73" ht="11.25">
      <c r="A115" s="1" t="s">
        <v>0</v>
      </c>
      <c r="B115" s="1" t="s">
        <v>55</v>
      </c>
      <c r="C115" s="1" t="s">
        <v>0</v>
      </c>
      <c r="D115" s="1" t="s">
        <v>21</v>
      </c>
      <c r="E115" s="1" t="s">
        <v>7</v>
      </c>
      <c r="F115" s="7">
        <f>SUM(F114:F114)</f>
        <v>0</v>
      </c>
      <c r="G115" s="6">
        <f>SUM(G114:G114)</f>
        <v>0</v>
      </c>
      <c r="H115" s="6">
        <f>SUM(H114:H114)</f>
        <v>86</v>
      </c>
      <c r="I115" s="6">
        <f>SUM(I114:I114)</f>
        <v>0</v>
      </c>
      <c r="J115" s="6">
        <f>SUM(J114:J114)</f>
        <v>0</v>
      </c>
      <c r="K115" s="6">
        <f>SUM(K114:K114)</f>
        <v>0</v>
      </c>
      <c r="L115" s="6">
        <f>SUM(L114:L114)</f>
        <v>0</v>
      </c>
      <c r="M115" s="6">
        <f>SUM(M114:M114)</f>
        <v>0</v>
      </c>
      <c r="N115" s="7">
        <f>SUM(N114:N114)</f>
        <v>0</v>
      </c>
      <c r="O115" s="6">
        <f>SUM(O114:O114)</f>
        <v>86</v>
      </c>
      <c r="P115" s="6">
        <f>SUM(P114:P114)</f>
        <v>0</v>
      </c>
      <c r="Q115" s="6">
        <f>SUM(Q114:Q114)</f>
        <v>0</v>
      </c>
      <c r="R115" s="6">
        <f>SUM(R114:R114)</f>
        <v>0</v>
      </c>
      <c r="S115" s="6">
        <f>SUM(S114:S114)</f>
        <v>0</v>
      </c>
      <c r="T115" s="8"/>
      <c r="U115" s="5"/>
      <c r="V115" s="5"/>
      <c r="W115" s="5"/>
      <c r="X115" s="5"/>
      <c r="Y115" s="5"/>
      <c r="Z115" s="5"/>
      <c r="AA115" s="5"/>
      <c r="AB115" s="8"/>
      <c r="AC115" s="5"/>
      <c r="AD115" s="5"/>
      <c r="AE115" s="5"/>
      <c r="AF115" s="5"/>
      <c r="AG115" s="5"/>
      <c r="AH115" s="5"/>
      <c r="AI115" s="5"/>
      <c r="AJ115" s="8"/>
      <c r="AK115" s="5"/>
      <c r="AL115" s="5"/>
      <c r="AM115" s="5"/>
      <c r="AN115" s="5"/>
      <c r="AO115" s="5"/>
      <c r="AP115" s="5"/>
      <c r="AQ115" s="5"/>
      <c r="AR115" s="8"/>
      <c r="AS115" s="5"/>
      <c r="AT115" s="5"/>
      <c r="AU115" s="5"/>
      <c r="AV115" s="5"/>
      <c r="AW115" s="5"/>
      <c r="AX115" s="5"/>
      <c r="AY115" s="5"/>
      <c r="AZ115" s="8"/>
      <c r="BA115" s="5"/>
      <c r="BB115" s="5"/>
      <c r="BC115" s="5"/>
      <c r="BD115" s="5"/>
      <c r="BE115" s="5"/>
      <c r="BF115" s="5"/>
      <c r="BG115" s="5"/>
      <c r="BH115" s="8"/>
      <c r="BI115" s="5"/>
      <c r="BJ115" s="5"/>
      <c r="BK115" s="5"/>
      <c r="BL115" s="5"/>
      <c r="BM115" s="5"/>
      <c r="BN115" s="5"/>
      <c r="BO115" s="5"/>
      <c r="BP115" s="9">
        <v>0</v>
      </c>
      <c r="BQ115" s="1" t="s">
        <v>0</v>
      </c>
      <c r="BR115" s="1" t="s">
        <v>0</v>
      </c>
      <c r="BS115" s="1" t="s">
        <v>0</v>
      </c>
      <c r="BT115" s="1" t="s">
        <v>0</v>
      </c>
      <c r="BU115" s="1" t="s">
        <v>0</v>
      </c>
    </row>
    <row r="116" spans="1:73" ht="11.25">
      <c r="A116" s="25"/>
      <c r="B116" s="25"/>
      <c r="C116" s="27" t="s">
        <v>133</v>
      </c>
      <c r="D116" s="26" t="s">
        <v>0</v>
      </c>
      <c r="E116" s="1" t="s">
        <v>0</v>
      </c>
      <c r="F116" s="7"/>
      <c r="G116" s="6"/>
      <c r="H116" s="6"/>
      <c r="I116" s="6"/>
      <c r="J116" s="6"/>
      <c r="K116" s="6"/>
      <c r="L116" s="6"/>
      <c r="M116" s="6"/>
      <c r="N116" s="7"/>
      <c r="O116" s="6"/>
      <c r="P116" s="6"/>
      <c r="Q116" s="6"/>
      <c r="R116" s="6"/>
      <c r="S116" s="6"/>
      <c r="T116" s="8"/>
      <c r="U116" s="5"/>
      <c r="V116" s="5"/>
      <c r="W116" s="5"/>
      <c r="X116" s="5"/>
      <c r="Y116" s="5"/>
      <c r="Z116" s="5"/>
      <c r="AA116" s="5"/>
      <c r="AB116" s="8"/>
      <c r="AC116" s="5"/>
      <c r="AD116" s="5"/>
      <c r="AE116" s="5"/>
      <c r="AF116" s="5"/>
      <c r="AG116" s="5"/>
      <c r="AH116" s="5"/>
      <c r="AI116" s="5"/>
      <c r="AJ116" s="8"/>
      <c r="AK116" s="5"/>
      <c r="AL116" s="5"/>
      <c r="AM116" s="5"/>
      <c r="AN116" s="5"/>
      <c r="AO116" s="5"/>
      <c r="AP116" s="5"/>
      <c r="AQ116" s="5"/>
      <c r="AR116" s="8"/>
      <c r="AS116" s="5"/>
      <c r="AT116" s="5"/>
      <c r="AU116" s="5"/>
      <c r="AV116" s="5"/>
      <c r="AW116" s="5"/>
      <c r="AX116" s="5"/>
      <c r="AY116" s="5"/>
      <c r="AZ116" s="8"/>
      <c r="BA116" s="5"/>
      <c r="BB116" s="5"/>
      <c r="BC116" s="5"/>
      <c r="BD116" s="5"/>
      <c r="BE116" s="5"/>
      <c r="BF116" s="5"/>
      <c r="BG116" s="5"/>
      <c r="BH116" s="8"/>
      <c r="BI116" s="5"/>
      <c r="BJ116" s="5"/>
      <c r="BK116" s="5"/>
      <c r="BL116" s="5"/>
      <c r="BM116" s="5"/>
      <c r="BN116" s="5"/>
      <c r="BO116" s="5"/>
      <c r="BP116" s="9">
        <v>0</v>
      </c>
      <c r="BQ116" s="1" t="s">
        <v>0</v>
      </c>
      <c r="BR116" s="1" t="s">
        <v>0</v>
      </c>
      <c r="BS116" s="1" t="s">
        <v>0</v>
      </c>
      <c r="BT116" s="1" t="s">
        <v>0</v>
      </c>
      <c r="BU116" s="1" t="s">
        <v>0</v>
      </c>
    </row>
    <row r="117" spans="1:102" ht="11.25">
      <c r="A117" s="30" t="s">
        <v>1</v>
      </c>
      <c r="B117" s="31" t="str">
        <f>HYPERLINK("http://www.dot.ca.gov/hq/transprog/stip2004/ff_sheets/04-2159.xls","2159")</f>
        <v>2159</v>
      </c>
      <c r="C117" s="30" t="s">
        <v>0</v>
      </c>
      <c r="D117" s="30" t="s">
        <v>54</v>
      </c>
      <c r="E117" s="30" t="s">
        <v>3</v>
      </c>
      <c r="F117" s="32">
        <f ca="1">INDIRECT("T117")+INDIRECT("AB117")+INDIRECT("AJ117")+INDIRECT("AR117")+INDIRECT("AZ117")+INDIRECT("BH117")</f>
        <v>0</v>
      </c>
      <c r="G117" s="33">
        <f ca="1">INDIRECT("U117")+INDIRECT("AC117")+INDIRECT("AK117")+INDIRECT("AS117")+INDIRECT("BA117")+INDIRECT("BI117")</f>
        <v>0</v>
      </c>
      <c r="H117" s="33">
        <f ca="1">INDIRECT("V117")+INDIRECT("AD117")+INDIRECT("AL117")+INDIRECT("AT117")+INDIRECT("BB117")+INDIRECT("BJ117")</f>
        <v>0</v>
      </c>
      <c r="I117" s="33">
        <f ca="1">INDIRECT("W117")+INDIRECT("AE117")+INDIRECT("AM117")+INDIRECT("AU117")+INDIRECT("BC117")+INDIRECT("BK117")</f>
        <v>0</v>
      </c>
      <c r="J117" s="33">
        <f ca="1">INDIRECT("X117")+INDIRECT("AF117")+INDIRECT("AN117")+INDIRECT("AV117")+INDIRECT("BD117")+INDIRECT("BL117")</f>
        <v>0</v>
      </c>
      <c r="K117" s="33">
        <f ca="1">INDIRECT("Y117")+INDIRECT("AG117")+INDIRECT("AO117")+INDIRECT("AW117")+INDIRECT("BE117")+INDIRECT("BM117")</f>
        <v>0</v>
      </c>
      <c r="L117" s="33">
        <f ca="1">INDIRECT("Z117")+INDIRECT("AH117")+INDIRECT("AP117")+INDIRECT("AX117")+INDIRECT("BF117")+INDIRECT("BN117")</f>
        <v>0</v>
      </c>
      <c r="M117" s="33">
        <f ca="1">INDIRECT("AA117")+INDIRECT("AI117")+INDIRECT("AQ117")+INDIRECT("AY117")+INDIRECT("BG117")+INDIRECT("BO117")</f>
        <v>0</v>
      </c>
      <c r="N117" s="32">
        <f ca="1">INDIRECT("T117")+INDIRECT("U117")+INDIRECT("V117")+INDIRECT("W117")+INDIRECT("X117")+INDIRECT("Y117")+INDIRECT("Z117")+INDIRECT("AA117")</f>
        <v>0</v>
      </c>
      <c r="O117" s="33">
        <f ca="1">INDIRECT("AB117")+INDIRECT("AC117")+INDIRECT("AD117")+INDIRECT("AE117")+INDIRECT("AF117")+INDIRECT("AG117")+INDIRECT("AH117")+INDIRECT("AI117")</f>
        <v>0</v>
      </c>
      <c r="P117" s="33">
        <f ca="1">INDIRECT("AJ117")+INDIRECT("AK117")+INDIRECT("AL117")+INDIRECT("AM117")+INDIRECT("AN117")+INDIRECT("AO117")+INDIRECT("AP117")+INDIRECT("AQ117")</f>
        <v>0</v>
      </c>
      <c r="Q117" s="33">
        <f ca="1">INDIRECT("AR117")+INDIRECT("AS117")+INDIRECT("AT117")+INDIRECT("AU117")+INDIRECT("AV117")+INDIRECT("AW117")+INDIRECT("AX117")+INDIRECT("AY117")</f>
        <v>0</v>
      </c>
      <c r="R117" s="33">
        <f ca="1">INDIRECT("AZ117")+INDIRECT("BA117")+INDIRECT("BB117")+INDIRECT("BC117")+INDIRECT("BD117")+INDIRECT("BE117")+INDIRECT("BF117")+INDIRECT("BG117")</f>
        <v>0</v>
      </c>
      <c r="S117" s="33">
        <f ca="1">INDIRECT("BH117")+INDIRECT("BI117")+INDIRECT("BJ117")+INDIRECT("BK117")+INDIRECT("BL117")+INDIRECT("BM117")+INDIRECT("BN117")+INDIRECT("BO117")</f>
        <v>0</v>
      </c>
      <c r="T117" s="34"/>
      <c r="U117" s="35"/>
      <c r="V117" s="35"/>
      <c r="W117" s="35"/>
      <c r="X117" s="35"/>
      <c r="Y117" s="35"/>
      <c r="Z117" s="35"/>
      <c r="AA117" s="35"/>
      <c r="AB117" s="34"/>
      <c r="AC117" s="35"/>
      <c r="AD117" s="35"/>
      <c r="AE117" s="35"/>
      <c r="AF117" s="35"/>
      <c r="AG117" s="35"/>
      <c r="AH117" s="35"/>
      <c r="AI117" s="35"/>
      <c r="AJ117" s="34"/>
      <c r="AK117" s="35"/>
      <c r="AL117" s="35"/>
      <c r="AM117" s="35"/>
      <c r="AN117" s="35"/>
      <c r="AO117" s="35"/>
      <c r="AP117" s="35"/>
      <c r="AQ117" s="35"/>
      <c r="AR117" s="34"/>
      <c r="AS117" s="35"/>
      <c r="AT117" s="35"/>
      <c r="AU117" s="35"/>
      <c r="AV117" s="35"/>
      <c r="AW117" s="35"/>
      <c r="AX117" s="35"/>
      <c r="AY117" s="35"/>
      <c r="AZ117" s="34"/>
      <c r="BA117" s="35"/>
      <c r="BB117" s="35"/>
      <c r="BC117" s="35"/>
      <c r="BD117" s="35"/>
      <c r="BE117" s="35"/>
      <c r="BF117" s="35"/>
      <c r="BG117" s="35"/>
      <c r="BH117" s="34"/>
      <c r="BI117" s="35"/>
      <c r="BJ117" s="35"/>
      <c r="BK117" s="35"/>
      <c r="BL117" s="35"/>
      <c r="BM117" s="35"/>
      <c r="BN117" s="35"/>
      <c r="BO117" s="36"/>
      <c r="BP117" s="9">
        <v>10600000126</v>
      </c>
      <c r="BQ117" s="1" t="s">
        <v>3</v>
      </c>
      <c r="BR117" s="1" t="s">
        <v>0</v>
      </c>
      <c r="BS117" s="1" t="s">
        <v>0</v>
      </c>
      <c r="BT117" s="1" t="s">
        <v>0</v>
      </c>
      <c r="BU117" s="1" t="s">
        <v>0</v>
      </c>
      <c r="BW117" s="1">
        <f ca="1">INDIRECT("T117")+2*INDIRECT("AB117")+3*INDIRECT("AJ117")+4*INDIRECT("AR117")+5*INDIRECT("AZ117")+6*INDIRECT("BH117")</f>
        <v>0</v>
      </c>
      <c r="BX117" s="1">
        <v>0</v>
      </c>
      <c r="BY117" s="1">
        <f ca="1">INDIRECT("U117")+2*INDIRECT("AC117")+3*INDIRECT("AK117")+4*INDIRECT("AS117")+5*INDIRECT("BA117")+6*INDIRECT("BI117")</f>
        <v>0</v>
      </c>
      <c r="BZ117" s="1">
        <v>0</v>
      </c>
      <c r="CA117" s="1">
        <f ca="1">INDIRECT("V117")+2*INDIRECT("AD117")+3*INDIRECT("AL117")+4*INDIRECT("AT117")+5*INDIRECT("BB117")+6*INDIRECT("BJ117")</f>
        <v>0</v>
      </c>
      <c r="CB117" s="1">
        <v>0</v>
      </c>
      <c r="CC117" s="1">
        <f ca="1">INDIRECT("W117")+2*INDIRECT("AE117")+3*INDIRECT("AM117")+4*INDIRECT("AU117")+5*INDIRECT("BC117")+6*INDIRECT("BK117")</f>
        <v>0</v>
      </c>
      <c r="CD117" s="1">
        <v>0</v>
      </c>
      <c r="CE117" s="1">
        <f ca="1">INDIRECT("X117")+2*INDIRECT("AF117")+3*INDIRECT("AN117")+4*INDIRECT("AV117")+5*INDIRECT("BD117")+6*INDIRECT("BL117")</f>
        <v>0</v>
      </c>
      <c r="CF117" s="1">
        <v>0</v>
      </c>
      <c r="CG117" s="1">
        <f ca="1">INDIRECT("Y117")+2*INDIRECT("AG117")+3*INDIRECT("AO117")+4*INDIRECT("AW117")+5*INDIRECT("BE117")+6*INDIRECT("BM117")</f>
        <v>0</v>
      </c>
      <c r="CH117" s="1">
        <v>0</v>
      </c>
      <c r="CI117" s="1">
        <f ca="1">INDIRECT("Z117")+2*INDIRECT("AH117")+3*INDIRECT("AP117")+4*INDIRECT("AX117")+5*INDIRECT("BF117")+6*INDIRECT("BN117")</f>
        <v>0</v>
      </c>
      <c r="CJ117" s="1">
        <v>0</v>
      </c>
      <c r="CK117" s="1">
        <f ca="1">INDIRECT("AA117")+2*INDIRECT("AI117")+3*INDIRECT("AQ117")+4*INDIRECT("AY117")+5*INDIRECT("BG117")+6*INDIRECT("BO117")</f>
        <v>0</v>
      </c>
      <c r="CL117" s="1">
        <v>0</v>
      </c>
      <c r="CM117" s="1">
        <f ca="1">INDIRECT("T117")+2*INDIRECT("U117")+3*INDIRECT("V117")+4*INDIRECT("W117")+5*INDIRECT("X117")+6*INDIRECT("Y117")+7*INDIRECT("Z117")+8*INDIRECT("AA117")</f>
        <v>0</v>
      </c>
      <c r="CN117" s="1">
        <v>0</v>
      </c>
      <c r="CO117" s="1">
        <f ca="1">INDIRECT("AB117")+2*INDIRECT("AC117")+3*INDIRECT("AD117")+4*INDIRECT("AE117")+5*INDIRECT("AF117")+6*INDIRECT("AG117")+7*INDIRECT("AH117")+8*INDIRECT("AI117")</f>
        <v>0</v>
      </c>
      <c r="CP117" s="1">
        <v>0</v>
      </c>
      <c r="CQ117" s="1">
        <f ca="1">INDIRECT("AJ117")+2*INDIRECT("AK117")+3*INDIRECT("AL117")+4*INDIRECT("AM117")+5*INDIRECT("AN117")+6*INDIRECT("AO117")+7*INDIRECT("AP117")+8*INDIRECT("AQ117")</f>
        <v>0</v>
      </c>
      <c r="CR117" s="1">
        <v>0</v>
      </c>
      <c r="CS117" s="1">
        <f ca="1">INDIRECT("AR117")+2*INDIRECT("AS117")+3*INDIRECT("AT117")+4*INDIRECT("AU117")+5*INDIRECT("AV117")+6*INDIRECT("AW117")+7*INDIRECT("AX117")+8*INDIRECT("AY117")</f>
        <v>0</v>
      </c>
      <c r="CT117" s="1">
        <v>0</v>
      </c>
      <c r="CU117" s="1">
        <f ca="1">INDIRECT("AZ117")+2*INDIRECT("BA117")+3*INDIRECT("BB117")+4*INDIRECT("BC117")+5*INDIRECT("BD117")+6*INDIRECT("BE117")+7*INDIRECT("BF117")+8*INDIRECT("BG117")</f>
        <v>0</v>
      </c>
      <c r="CV117" s="1">
        <v>0</v>
      </c>
      <c r="CW117" s="1">
        <f ca="1">INDIRECT("BH117")+2*INDIRECT("BI117")+3*INDIRECT("BJ117")+4*INDIRECT("BK117")+5*INDIRECT("BL117")+6*INDIRECT("BM117")+7*INDIRECT("BN117")+8*INDIRECT("BO117")</f>
        <v>0</v>
      </c>
      <c r="CX117" s="1">
        <v>0</v>
      </c>
    </row>
    <row r="118" spans="1:73" ht="11.25">
      <c r="A118" s="1" t="s">
        <v>0</v>
      </c>
      <c r="B118" s="1" t="s">
        <v>56</v>
      </c>
      <c r="C118" s="1" t="s">
        <v>0</v>
      </c>
      <c r="D118" s="1" t="s">
        <v>57</v>
      </c>
      <c r="E118" s="1" t="s">
        <v>7</v>
      </c>
      <c r="F118" s="7">
        <f>SUM(F117:F117)</f>
        <v>0</v>
      </c>
      <c r="G118" s="6">
        <f>SUM(G117:G117)</f>
        <v>0</v>
      </c>
      <c r="H118" s="6">
        <f>SUM(H117:H117)</f>
        <v>0</v>
      </c>
      <c r="I118" s="6">
        <f>SUM(I117:I117)</f>
        <v>0</v>
      </c>
      <c r="J118" s="6">
        <f>SUM(J117:J117)</f>
        <v>0</v>
      </c>
      <c r="K118" s="6">
        <f>SUM(K117:K117)</f>
        <v>0</v>
      </c>
      <c r="L118" s="6">
        <f>SUM(L117:L117)</f>
        <v>0</v>
      </c>
      <c r="M118" s="6">
        <f>SUM(M117:M117)</f>
        <v>0</v>
      </c>
      <c r="N118" s="7">
        <f>SUM(N117:N117)</f>
        <v>0</v>
      </c>
      <c r="O118" s="6">
        <f>SUM(O117:O117)</f>
        <v>0</v>
      </c>
      <c r="P118" s="6">
        <f>SUM(P117:P117)</f>
        <v>0</v>
      </c>
      <c r="Q118" s="6">
        <f>SUM(Q117:Q117)</f>
        <v>0</v>
      </c>
      <c r="R118" s="6">
        <f>SUM(R117:R117)</f>
        <v>0</v>
      </c>
      <c r="S118" s="6">
        <f>SUM(S117:S117)</f>
        <v>0</v>
      </c>
      <c r="T118" s="8"/>
      <c r="U118" s="5"/>
      <c r="V118" s="5"/>
      <c r="W118" s="5"/>
      <c r="X118" s="5"/>
      <c r="Y118" s="5"/>
      <c r="Z118" s="5"/>
      <c r="AA118" s="5"/>
      <c r="AB118" s="8"/>
      <c r="AC118" s="5"/>
      <c r="AD118" s="5"/>
      <c r="AE118" s="5"/>
      <c r="AF118" s="5"/>
      <c r="AG118" s="5"/>
      <c r="AH118" s="5"/>
      <c r="AI118" s="5"/>
      <c r="AJ118" s="8"/>
      <c r="AK118" s="5"/>
      <c r="AL118" s="5"/>
      <c r="AM118" s="5"/>
      <c r="AN118" s="5"/>
      <c r="AO118" s="5"/>
      <c r="AP118" s="5"/>
      <c r="AQ118" s="5"/>
      <c r="AR118" s="8"/>
      <c r="AS118" s="5"/>
      <c r="AT118" s="5"/>
      <c r="AU118" s="5"/>
      <c r="AV118" s="5"/>
      <c r="AW118" s="5"/>
      <c r="AX118" s="5"/>
      <c r="AY118" s="5"/>
      <c r="AZ118" s="8"/>
      <c r="BA118" s="5"/>
      <c r="BB118" s="5"/>
      <c r="BC118" s="5"/>
      <c r="BD118" s="5"/>
      <c r="BE118" s="5"/>
      <c r="BF118" s="5"/>
      <c r="BG118" s="5"/>
      <c r="BH118" s="8"/>
      <c r="BI118" s="5"/>
      <c r="BJ118" s="5"/>
      <c r="BK118" s="5"/>
      <c r="BL118" s="5"/>
      <c r="BM118" s="5"/>
      <c r="BN118" s="5"/>
      <c r="BO118" s="5"/>
      <c r="BP118" s="9">
        <v>0</v>
      </c>
      <c r="BQ118" s="1" t="s">
        <v>0</v>
      </c>
      <c r="BR118" s="1" t="s">
        <v>0</v>
      </c>
      <c r="BS118" s="1" t="s">
        <v>0</v>
      </c>
      <c r="BT118" s="1" t="s">
        <v>0</v>
      </c>
      <c r="BU118" s="1" t="s">
        <v>0</v>
      </c>
    </row>
    <row r="119" spans="1:73" ht="11.25">
      <c r="A119" s="25"/>
      <c r="B119" s="25"/>
      <c r="C119" s="27" t="s">
        <v>133</v>
      </c>
      <c r="D119" s="26" t="s">
        <v>0</v>
      </c>
      <c r="E119" s="1" t="s">
        <v>0</v>
      </c>
      <c r="F119" s="7"/>
      <c r="G119" s="6"/>
      <c r="H119" s="6"/>
      <c r="I119" s="6"/>
      <c r="J119" s="6"/>
      <c r="K119" s="6"/>
      <c r="L119" s="6"/>
      <c r="M119" s="6"/>
      <c r="N119" s="7"/>
      <c r="O119" s="6"/>
      <c r="P119" s="6"/>
      <c r="Q119" s="6"/>
      <c r="R119" s="6"/>
      <c r="S119" s="6"/>
      <c r="T119" s="8"/>
      <c r="U119" s="5"/>
      <c r="V119" s="5"/>
      <c r="W119" s="5"/>
      <c r="X119" s="5"/>
      <c r="Y119" s="5"/>
      <c r="Z119" s="5"/>
      <c r="AA119" s="5"/>
      <c r="AB119" s="8"/>
      <c r="AC119" s="5"/>
      <c r="AD119" s="5"/>
      <c r="AE119" s="5"/>
      <c r="AF119" s="5"/>
      <c r="AG119" s="5"/>
      <c r="AH119" s="5"/>
      <c r="AI119" s="5"/>
      <c r="AJ119" s="8"/>
      <c r="AK119" s="5"/>
      <c r="AL119" s="5"/>
      <c r="AM119" s="5"/>
      <c r="AN119" s="5"/>
      <c r="AO119" s="5"/>
      <c r="AP119" s="5"/>
      <c r="AQ119" s="5"/>
      <c r="AR119" s="8"/>
      <c r="AS119" s="5"/>
      <c r="AT119" s="5"/>
      <c r="AU119" s="5"/>
      <c r="AV119" s="5"/>
      <c r="AW119" s="5"/>
      <c r="AX119" s="5"/>
      <c r="AY119" s="5"/>
      <c r="AZ119" s="8"/>
      <c r="BA119" s="5"/>
      <c r="BB119" s="5"/>
      <c r="BC119" s="5"/>
      <c r="BD119" s="5"/>
      <c r="BE119" s="5"/>
      <c r="BF119" s="5"/>
      <c r="BG119" s="5"/>
      <c r="BH119" s="8"/>
      <c r="BI119" s="5"/>
      <c r="BJ119" s="5"/>
      <c r="BK119" s="5"/>
      <c r="BL119" s="5"/>
      <c r="BM119" s="5"/>
      <c r="BN119" s="5"/>
      <c r="BO119" s="5"/>
      <c r="BP119" s="9">
        <v>0</v>
      </c>
      <c r="BQ119" s="1" t="s">
        <v>0</v>
      </c>
      <c r="BR119" s="1" t="s">
        <v>0</v>
      </c>
      <c r="BS119" s="1" t="s">
        <v>0</v>
      </c>
      <c r="BT119" s="1" t="s">
        <v>0</v>
      </c>
      <c r="BU119" s="1" t="s">
        <v>0</v>
      </c>
    </row>
    <row r="120" spans="1:102" ht="11.25">
      <c r="A120" s="30" t="s">
        <v>1</v>
      </c>
      <c r="B120" s="31" t="str">
        <f>HYPERLINK("http://www.dot.ca.gov/hq/transprog/stip2004/ff_sheets/04-1022.xls","1022")</f>
        <v>1022</v>
      </c>
      <c r="C120" s="30" t="s">
        <v>0</v>
      </c>
      <c r="D120" s="30" t="s">
        <v>58</v>
      </c>
      <c r="E120" s="30" t="s">
        <v>3</v>
      </c>
      <c r="F120" s="32">
        <f ca="1">INDIRECT("T120")+INDIRECT("AB120")+INDIRECT("AJ120")+INDIRECT("AR120")+INDIRECT("AZ120")+INDIRECT("BH120")</f>
        <v>0</v>
      </c>
      <c r="G120" s="33">
        <f ca="1">INDIRECT("U120")+INDIRECT("AC120")+INDIRECT("AK120")+INDIRECT("AS120")+INDIRECT("BA120")+INDIRECT("BI120")</f>
        <v>0</v>
      </c>
      <c r="H120" s="33">
        <f ca="1">INDIRECT("V120")+INDIRECT("AD120")+INDIRECT("AL120")+INDIRECT("AT120")+INDIRECT("BB120")+INDIRECT("BJ120")</f>
        <v>0</v>
      </c>
      <c r="I120" s="33">
        <f ca="1">INDIRECT("W120")+INDIRECT("AE120")+INDIRECT("AM120")+INDIRECT("AU120")+INDIRECT("BC120")+INDIRECT("BK120")</f>
        <v>0</v>
      </c>
      <c r="J120" s="33">
        <f ca="1">INDIRECT("X120")+INDIRECT("AF120")+INDIRECT("AN120")+INDIRECT("AV120")+INDIRECT("BD120")+INDIRECT("BL120")</f>
        <v>0</v>
      </c>
      <c r="K120" s="33">
        <f ca="1">INDIRECT("Y120")+INDIRECT("AG120")+INDIRECT("AO120")+INDIRECT("AW120")+INDIRECT("BE120")+INDIRECT("BM120")</f>
        <v>3130</v>
      </c>
      <c r="L120" s="33">
        <f ca="1">INDIRECT("Z120")+INDIRECT("AH120")+INDIRECT("AP120")+INDIRECT("AX120")+INDIRECT("BF120")+INDIRECT("BN120")</f>
        <v>0</v>
      </c>
      <c r="M120" s="33">
        <f ca="1">INDIRECT("AA120")+INDIRECT("AI120")+INDIRECT("AQ120")+INDIRECT("AY120")+INDIRECT("BG120")+INDIRECT("BO120")</f>
        <v>0</v>
      </c>
      <c r="N120" s="32">
        <f ca="1">INDIRECT("T120")+INDIRECT("U120")+INDIRECT("V120")+INDIRECT("W120")+INDIRECT("X120")+INDIRECT("Y120")+INDIRECT("Z120")+INDIRECT("AA120")</f>
        <v>3130</v>
      </c>
      <c r="O120" s="33">
        <f ca="1">INDIRECT("AB120")+INDIRECT("AC120")+INDIRECT("AD120")+INDIRECT("AE120")+INDIRECT("AF120")+INDIRECT("AG120")+INDIRECT("AH120")+INDIRECT("AI120")</f>
        <v>0</v>
      </c>
      <c r="P120" s="33">
        <f ca="1">INDIRECT("AJ120")+INDIRECT("AK120")+INDIRECT("AL120")+INDIRECT("AM120")+INDIRECT("AN120")+INDIRECT("AO120")+INDIRECT("AP120")+INDIRECT("AQ120")</f>
        <v>0</v>
      </c>
      <c r="Q120" s="33">
        <f ca="1">INDIRECT("AR120")+INDIRECT("AS120")+INDIRECT("AT120")+INDIRECT("AU120")+INDIRECT("AV120")+INDIRECT("AW120")+INDIRECT("AX120")+INDIRECT("AY120")</f>
        <v>0</v>
      </c>
      <c r="R120" s="33">
        <f ca="1">INDIRECT("AZ120")+INDIRECT("BA120")+INDIRECT("BB120")+INDIRECT("BC120")+INDIRECT("BD120")+INDIRECT("BE120")+INDIRECT("BF120")+INDIRECT("BG120")</f>
        <v>0</v>
      </c>
      <c r="S120" s="33">
        <f ca="1">INDIRECT("BH120")+INDIRECT("BI120")+INDIRECT("BJ120")+INDIRECT("BK120")+INDIRECT("BL120")+INDIRECT("BM120")+INDIRECT("BN120")+INDIRECT("BO120")</f>
        <v>0</v>
      </c>
      <c r="T120" s="34"/>
      <c r="U120" s="35"/>
      <c r="V120" s="35"/>
      <c r="W120" s="35"/>
      <c r="X120" s="35"/>
      <c r="Y120" s="35">
        <v>3130</v>
      </c>
      <c r="Z120" s="35"/>
      <c r="AA120" s="35"/>
      <c r="AB120" s="34"/>
      <c r="AC120" s="35"/>
      <c r="AD120" s="35"/>
      <c r="AE120" s="35"/>
      <c r="AF120" s="35"/>
      <c r="AG120" s="35"/>
      <c r="AH120" s="35"/>
      <c r="AI120" s="35"/>
      <c r="AJ120" s="34"/>
      <c r="AK120" s="35"/>
      <c r="AL120" s="35"/>
      <c r="AM120" s="35"/>
      <c r="AN120" s="35"/>
      <c r="AO120" s="35"/>
      <c r="AP120" s="35"/>
      <c r="AQ120" s="35"/>
      <c r="AR120" s="34"/>
      <c r="AS120" s="35"/>
      <c r="AT120" s="35"/>
      <c r="AU120" s="35"/>
      <c r="AV120" s="35"/>
      <c r="AW120" s="35"/>
      <c r="AX120" s="35"/>
      <c r="AY120" s="35"/>
      <c r="AZ120" s="34"/>
      <c r="BA120" s="35"/>
      <c r="BB120" s="35"/>
      <c r="BC120" s="35"/>
      <c r="BD120" s="35"/>
      <c r="BE120" s="35"/>
      <c r="BF120" s="35"/>
      <c r="BG120" s="35"/>
      <c r="BH120" s="34"/>
      <c r="BI120" s="35"/>
      <c r="BJ120" s="35"/>
      <c r="BK120" s="35"/>
      <c r="BL120" s="35"/>
      <c r="BM120" s="35"/>
      <c r="BN120" s="35"/>
      <c r="BO120" s="36"/>
      <c r="BP120" s="9">
        <v>10600000722</v>
      </c>
      <c r="BQ120" s="1" t="s">
        <v>3</v>
      </c>
      <c r="BR120" s="1" t="s">
        <v>0</v>
      </c>
      <c r="BS120" s="1" t="s">
        <v>0</v>
      </c>
      <c r="BT120" s="1" t="s">
        <v>0</v>
      </c>
      <c r="BU120" s="1" t="s">
        <v>0</v>
      </c>
      <c r="BW120" s="1">
        <f ca="1">INDIRECT("T120")+2*INDIRECT("AB120")+3*INDIRECT("AJ120")+4*INDIRECT("AR120")+5*INDIRECT("AZ120")+6*INDIRECT("BH120")</f>
        <v>0</v>
      </c>
      <c r="BX120" s="1">
        <v>0</v>
      </c>
      <c r="BY120" s="1">
        <f ca="1">INDIRECT("U120")+2*INDIRECT("AC120")+3*INDIRECT("AK120")+4*INDIRECT("AS120")+5*INDIRECT("BA120")+6*INDIRECT("BI120")</f>
        <v>0</v>
      </c>
      <c r="BZ120" s="1">
        <v>0</v>
      </c>
      <c r="CA120" s="1">
        <f ca="1">INDIRECT("V120")+2*INDIRECT("AD120")+3*INDIRECT("AL120")+4*INDIRECT("AT120")+5*INDIRECT("BB120")+6*INDIRECT("BJ120")</f>
        <v>0</v>
      </c>
      <c r="CB120" s="1">
        <v>0</v>
      </c>
      <c r="CC120" s="1">
        <f ca="1">INDIRECT("W120")+2*INDIRECT("AE120")+3*INDIRECT("AM120")+4*INDIRECT("AU120")+5*INDIRECT("BC120")+6*INDIRECT("BK120")</f>
        <v>0</v>
      </c>
      <c r="CD120" s="1">
        <v>0</v>
      </c>
      <c r="CE120" s="1">
        <f ca="1">INDIRECT("X120")+2*INDIRECT("AF120")+3*INDIRECT("AN120")+4*INDIRECT("AV120")+5*INDIRECT("BD120")+6*INDIRECT("BL120")</f>
        <v>0</v>
      </c>
      <c r="CF120" s="1">
        <v>0</v>
      </c>
      <c r="CG120" s="1">
        <f ca="1">INDIRECT("Y120")+2*INDIRECT("AG120")+3*INDIRECT("AO120")+4*INDIRECT("AW120")+5*INDIRECT("BE120")+6*INDIRECT("BM120")</f>
        <v>3130</v>
      </c>
      <c r="CH120" s="1">
        <v>3130</v>
      </c>
      <c r="CI120" s="1">
        <f ca="1">INDIRECT("Z120")+2*INDIRECT("AH120")+3*INDIRECT("AP120")+4*INDIRECT("AX120")+5*INDIRECT("BF120")+6*INDIRECT("BN120")</f>
        <v>0</v>
      </c>
      <c r="CJ120" s="1">
        <v>0</v>
      </c>
      <c r="CK120" s="1">
        <f ca="1">INDIRECT("AA120")+2*INDIRECT("AI120")+3*INDIRECT("AQ120")+4*INDIRECT("AY120")+5*INDIRECT("BG120")+6*INDIRECT("BO120")</f>
        <v>0</v>
      </c>
      <c r="CL120" s="1">
        <v>0</v>
      </c>
      <c r="CM120" s="1">
        <f ca="1">INDIRECT("T120")+2*INDIRECT("U120")+3*INDIRECT("V120")+4*INDIRECT("W120")+5*INDIRECT("X120")+6*INDIRECT("Y120")+7*INDIRECT("Z120")+8*INDIRECT("AA120")</f>
        <v>18780</v>
      </c>
      <c r="CN120" s="1">
        <v>18780</v>
      </c>
      <c r="CO120" s="1">
        <f ca="1">INDIRECT("AB120")+2*INDIRECT("AC120")+3*INDIRECT("AD120")+4*INDIRECT("AE120")+5*INDIRECT("AF120")+6*INDIRECT("AG120")+7*INDIRECT("AH120")+8*INDIRECT("AI120")</f>
        <v>0</v>
      </c>
      <c r="CP120" s="1">
        <v>0</v>
      </c>
      <c r="CQ120" s="1">
        <f ca="1">INDIRECT("AJ120")+2*INDIRECT("AK120")+3*INDIRECT("AL120")+4*INDIRECT("AM120")+5*INDIRECT("AN120")+6*INDIRECT("AO120")+7*INDIRECT("AP120")+8*INDIRECT("AQ120")</f>
        <v>0</v>
      </c>
      <c r="CR120" s="1">
        <v>0</v>
      </c>
      <c r="CS120" s="1">
        <f ca="1">INDIRECT("AR120")+2*INDIRECT("AS120")+3*INDIRECT("AT120")+4*INDIRECT("AU120")+5*INDIRECT("AV120")+6*INDIRECT("AW120")+7*INDIRECT("AX120")+8*INDIRECT("AY120")</f>
        <v>0</v>
      </c>
      <c r="CT120" s="1">
        <v>0</v>
      </c>
      <c r="CU120" s="1">
        <f ca="1">INDIRECT("AZ120")+2*INDIRECT("BA120")+3*INDIRECT("BB120")+4*INDIRECT("BC120")+5*INDIRECT("BD120")+6*INDIRECT("BE120")+7*INDIRECT("BF120")+8*INDIRECT("BG120")</f>
        <v>0</v>
      </c>
      <c r="CV120" s="1">
        <v>0</v>
      </c>
      <c r="CW120" s="1">
        <f ca="1">INDIRECT("BH120")+2*INDIRECT("BI120")+3*INDIRECT("BJ120")+4*INDIRECT("BK120")+5*INDIRECT("BL120")+6*INDIRECT("BM120")+7*INDIRECT("BN120")+8*INDIRECT("BO120")</f>
        <v>0</v>
      </c>
      <c r="CX120" s="1">
        <v>0</v>
      </c>
    </row>
    <row r="121" spans="1:102" ht="11.25">
      <c r="A121" s="1" t="s">
        <v>0</v>
      </c>
      <c r="B121" s="1" t="s">
        <v>59</v>
      </c>
      <c r="C121" s="1" t="s">
        <v>0</v>
      </c>
      <c r="D121" s="1" t="s">
        <v>60</v>
      </c>
      <c r="E121" s="1" t="s">
        <v>17</v>
      </c>
      <c r="F121" s="7">
        <f ca="1">INDIRECT("T121")+INDIRECT("AB121")+INDIRECT("AJ121")+INDIRECT("AR121")+INDIRECT("AZ121")+INDIRECT("BH121")</f>
        <v>0</v>
      </c>
      <c r="G121" s="6">
        <f ca="1">INDIRECT("U121")+INDIRECT("AC121")+INDIRECT("AK121")+INDIRECT("AS121")+INDIRECT("BA121")+INDIRECT("BI121")</f>
        <v>0</v>
      </c>
      <c r="H121" s="6">
        <f ca="1">INDIRECT("V121")+INDIRECT("AD121")+INDIRECT("AL121")+INDIRECT("AT121")+INDIRECT("BB121")+INDIRECT("BJ121")</f>
        <v>0</v>
      </c>
      <c r="I121" s="6">
        <f ca="1">INDIRECT("W121")+INDIRECT("AE121")+INDIRECT("AM121")+INDIRECT("AU121")+INDIRECT("BC121")+INDIRECT("BK121")</f>
        <v>0</v>
      </c>
      <c r="J121" s="6">
        <f ca="1">INDIRECT("X121")+INDIRECT("AF121")+INDIRECT("AN121")+INDIRECT("AV121")+INDIRECT("BD121")+INDIRECT("BL121")</f>
        <v>0</v>
      </c>
      <c r="K121" s="6">
        <f ca="1">INDIRECT("Y121")+INDIRECT("AG121")+INDIRECT("AO121")+INDIRECT("AW121")+INDIRECT("BE121")+INDIRECT("BM121")</f>
        <v>5100</v>
      </c>
      <c r="L121" s="6">
        <f ca="1">INDIRECT("Z121")+INDIRECT("AH121")+INDIRECT("AP121")+INDIRECT("AX121")+INDIRECT("BF121")+INDIRECT("BN121")</f>
        <v>4870</v>
      </c>
      <c r="M121" s="6">
        <f ca="1">INDIRECT("AA121")+INDIRECT("AI121")+INDIRECT("AQ121")+INDIRECT("AY121")+INDIRECT("BG121")+INDIRECT("BO121")</f>
        <v>0</v>
      </c>
      <c r="N121" s="7">
        <f ca="1">INDIRECT("T121")+INDIRECT("U121")+INDIRECT("V121")+INDIRECT("W121")+INDIRECT("X121")+INDIRECT("Y121")+INDIRECT("Z121")+INDIRECT("AA121")</f>
        <v>0</v>
      </c>
      <c r="O121" s="6">
        <f ca="1">INDIRECT("AB121")+INDIRECT("AC121")+INDIRECT("AD121")+INDIRECT("AE121")+INDIRECT("AF121")+INDIRECT("AG121")+INDIRECT("AH121")+INDIRECT("AI121")</f>
        <v>9970</v>
      </c>
      <c r="P121" s="6">
        <f ca="1">INDIRECT("AJ121")+INDIRECT("AK121")+INDIRECT("AL121")+INDIRECT("AM121")+INDIRECT("AN121")+INDIRECT("AO121")+INDIRECT("AP121")+INDIRECT("AQ121")</f>
        <v>0</v>
      </c>
      <c r="Q121" s="6">
        <f ca="1">INDIRECT("AR121")+INDIRECT("AS121")+INDIRECT("AT121")+INDIRECT("AU121")+INDIRECT("AV121")+INDIRECT("AW121")+INDIRECT("AX121")+INDIRECT("AY121")</f>
        <v>0</v>
      </c>
      <c r="R121" s="6">
        <f ca="1">INDIRECT("AZ121")+INDIRECT("BA121")+INDIRECT("BB121")+INDIRECT("BC121")+INDIRECT("BD121")+INDIRECT("BE121")+INDIRECT("BF121")+INDIRECT("BG121")</f>
        <v>0</v>
      </c>
      <c r="S121" s="6">
        <f ca="1">INDIRECT("BH121")+INDIRECT("BI121")+INDIRECT("BJ121")+INDIRECT("BK121")+INDIRECT("BL121")+INDIRECT("BM121")+INDIRECT("BN121")+INDIRECT("BO121")</f>
        <v>0</v>
      </c>
      <c r="T121" s="28"/>
      <c r="U121" s="29"/>
      <c r="V121" s="29"/>
      <c r="W121" s="29"/>
      <c r="X121" s="29"/>
      <c r="Y121" s="29"/>
      <c r="Z121" s="29"/>
      <c r="AA121" s="29"/>
      <c r="AB121" s="28"/>
      <c r="AC121" s="29"/>
      <c r="AD121" s="29"/>
      <c r="AE121" s="29"/>
      <c r="AF121" s="29"/>
      <c r="AG121" s="29">
        <v>5100</v>
      </c>
      <c r="AH121" s="29">
        <v>4870</v>
      </c>
      <c r="AI121" s="29"/>
      <c r="AJ121" s="28"/>
      <c r="AK121" s="29"/>
      <c r="AL121" s="29"/>
      <c r="AM121" s="29"/>
      <c r="AN121" s="29"/>
      <c r="AO121" s="29"/>
      <c r="AP121" s="29"/>
      <c r="AQ121" s="29"/>
      <c r="AR121" s="28"/>
      <c r="AS121" s="29"/>
      <c r="AT121" s="29"/>
      <c r="AU121" s="29"/>
      <c r="AV121" s="29"/>
      <c r="AW121" s="29"/>
      <c r="AX121" s="29"/>
      <c r="AY121" s="29"/>
      <c r="AZ121" s="28"/>
      <c r="BA121" s="29"/>
      <c r="BB121" s="29"/>
      <c r="BC121" s="29"/>
      <c r="BD121" s="29"/>
      <c r="BE121" s="29"/>
      <c r="BF121" s="29"/>
      <c r="BG121" s="29"/>
      <c r="BH121" s="28"/>
      <c r="BI121" s="29"/>
      <c r="BJ121" s="29"/>
      <c r="BK121" s="29"/>
      <c r="BL121" s="29"/>
      <c r="BM121" s="29"/>
      <c r="BN121" s="29"/>
      <c r="BO121" s="29"/>
      <c r="BP121" s="9">
        <v>0</v>
      </c>
      <c r="BQ121" s="1" t="s">
        <v>0</v>
      </c>
      <c r="BR121" s="1" t="s">
        <v>0</v>
      </c>
      <c r="BS121" s="1" t="s">
        <v>0</v>
      </c>
      <c r="BT121" s="1" t="s">
        <v>0</v>
      </c>
      <c r="BU121" s="1" t="s">
        <v>0</v>
      </c>
      <c r="BW121" s="1">
        <f ca="1">INDIRECT("T121")+2*INDIRECT("AB121")+3*INDIRECT("AJ121")+4*INDIRECT("AR121")+5*INDIRECT("AZ121")+6*INDIRECT("BH121")</f>
        <v>0</v>
      </c>
      <c r="BX121" s="1">
        <v>0</v>
      </c>
      <c r="BY121" s="1">
        <f ca="1">INDIRECT("U121")+2*INDIRECT("AC121")+3*INDIRECT("AK121")+4*INDIRECT("AS121")+5*INDIRECT("BA121")+6*INDIRECT("BI121")</f>
        <v>0</v>
      </c>
      <c r="BZ121" s="1">
        <v>0</v>
      </c>
      <c r="CA121" s="1">
        <f ca="1">INDIRECT("V121")+2*INDIRECT("AD121")+3*INDIRECT("AL121")+4*INDIRECT("AT121")+5*INDIRECT("BB121")+6*INDIRECT("BJ121")</f>
        <v>0</v>
      </c>
      <c r="CB121" s="1">
        <v>0</v>
      </c>
      <c r="CC121" s="1">
        <f ca="1">INDIRECT("W121")+2*INDIRECT("AE121")+3*INDIRECT("AM121")+4*INDIRECT("AU121")+5*INDIRECT("BC121")+6*INDIRECT("BK121")</f>
        <v>0</v>
      </c>
      <c r="CD121" s="1">
        <v>0</v>
      </c>
      <c r="CE121" s="1">
        <f ca="1">INDIRECT("X121")+2*INDIRECT("AF121")+3*INDIRECT("AN121")+4*INDIRECT("AV121")+5*INDIRECT("BD121")+6*INDIRECT("BL121")</f>
        <v>0</v>
      </c>
      <c r="CF121" s="1">
        <v>0</v>
      </c>
      <c r="CG121" s="1">
        <f ca="1">INDIRECT("Y121")+2*INDIRECT("AG121")+3*INDIRECT("AO121")+4*INDIRECT("AW121")+5*INDIRECT("BE121")+6*INDIRECT("BM121")</f>
        <v>10200</v>
      </c>
      <c r="CH121" s="1">
        <v>10200</v>
      </c>
      <c r="CI121" s="1">
        <f ca="1">INDIRECT("Z121")+2*INDIRECT("AH121")+3*INDIRECT("AP121")+4*INDIRECT("AX121")+5*INDIRECT("BF121")+6*INDIRECT("BN121")</f>
        <v>9740</v>
      </c>
      <c r="CJ121" s="1">
        <v>9740</v>
      </c>
      <c r="CK121" s="1">
        <f ca="1">INDIRECT("AA121")+2*INDIRECT("AI121")+3*INDIRECT("AQ121")+4*INDIRECT("AY121")+5*INDIRECT("BG121")+6*INDIRECT("BO121")</f>
        <v>0</v>
      </c>
      <c r="CL121" s="1">
        <v>0</v>
      </c>
      <c r="CM121" s="1">
        <f ca="1">INDIRECT("T121")+2*INDIRECT("U121")+3*INDIRECT("V121")+4*INDIRECT("W121")+5*INDIRECT("X121")+6*INDIRECT("Y121")+7*INDIRECT("Z121")+8*INDIRECT("AA121")</f>
        <v>0</v>
      </c>
      <c r="CN121" s="1">
        <v>0</v>
      </c>
      <c r="CO121" s="1">
        <f ca="1">INDIRECT("AB121")+2*INDIRECT("AC121")+3*INDIRECT("AD121")+4*INDIRECT("AE121")+5*INDIRECT("AF121")+6*INDIRECT("AG121")+7*INDIRECT("AH121")+8*INDIRECT("AI121")</f>
        <v>64690</v>
      </c>
      <c r="CP121" s="1">
        <v>64690</v>
      </c>
      <c r="CQ121" s="1">
        <f ca="1">INDIRECT("AJ121")+2*INDIRECT("AK121")+3*INDIRECT("AL121")+4*INDIRECT("AM121")+5*INDIRECT("AN121")+6*INDIRECT("AO121")+7*INDIRECT("AP121")+8*INDIRECT("AQ121")</f>
        <v>0</v>
      </c>
      <c r="CR121" s="1">
        <v>0</v>
      </c>
      <c r="CS121" s="1">
        <f ca="1">INDIRECT("AR121")+2*INDIRECT("AS121")+3*INDIRECT("AT121")+4*INDIRECT("AU121")+5*INDIRECT("AV121")+6*INDIRECT("AW121")+7*INDIRECT("AX121")+8*INDIRECT("AY121")</f>
        <v>0</v>
      </c>
      <c r="CT121" s="1">
        <v>0</v>
      </c>
      <c r="CU121" s="1">
        <f ca="1">INDIRECT("AZ121")+2*INDIRECT("BA121")+3*INDIRECT("BB121")+4*INDIRECT("BC121")+5*INDIRECT("BD121")+6*INDIRECT("BE121")+7*INDIRECT("BF121")+8*INDIRECT("BG121")</f>
        <v>0</v>
      </c>
      <c r="CV121" s="1">
        <v>0</v>
      </c>
      <c r="CW121" s="1">
        <f ca="1">INDIRECT("BH121")+2*INDIRECT("BI121")+3*INDIRECT("BJ121")+4*INDIRECT("BK121")+5*INDIRECT("BL121")+6*INDIRECT("BM121")+7*INDIRECT("BN121")+8*INDIRECT("BO121")</f>
        <v>0</v>
      </c>
      <c r="CX121" s="1">
        <v>0</v>
      </c>
    </row>
    <row r="122" spans="1:102" ht="11.25">
      <c r="A122" s="25"/>
      <c r="B122" s="25"/>
      <c r="C122" s="27" t="s">
        <v>133</v>
      </c>
      <c r="D122" s="26" t="s">
        <v>0</v>
      </c>
      <c r="E122" s="1" t="s">
        <v>46</v>
      </c>
      <c r="F122" s="7">
        <f ca="1">INDIRECT("T122")+INDIRECT("AB122")+INDIRECT("AJ122")+INDIRECT("AR122")+INDIRECT("AZ122")+INDIRECT("BH122")</f>
        <v>800</v>
      </c>
      <c r="G122" s="6">
        <f ca="1">INDIRECT("U122")+INDIRECT("AC122")+INDIRECT("AK122")+INDIRECT("AS122")+INDIRECT("BA122")+INDIRECT("BI122")</f>
        <v>0</v>
      </c>
      <c r="H122" s="6">
        <f ca="1">INDIRECT("V122")+INDIRECT("AD122")+INDIRECT("AL122")+INDIRECT("AT122")+INDIRECT("BB122")+INDIRECT("BJ122")</f>
        <v>0</v>
      </c>
      <c r="I122" s="6">
        <f ca="1">INDIRECT("W122")+INDIRECT("AE122")+INDIRECT("AM122")+INDIRECT("AU122")+INDIRECT("BC122")+INDIRECT("BK122")</f>
        <v>0</v>
      </c>
      <c r="J122" s="6">
        <f ca="1">INDIRECT("X122")+INDIRECT("AF122")+INDIRECT("AN122")+INDIRECT("AV122")+INDIRECT("BD122")+INDIRECT("BL122")</f>
        <v>0</v>
      </c>
      <c r="K122" s="6">
        <f ca="1">INDIRECT("Y122")+INDIRECT("AG122")+INDIRECT("AO122")+INDIRECT("AW122")+INDIRECT("BE122")+INDIRECT("BM122")</f>
        <v>0</v>
      </c>
      <c r="L122" s="6">
        <f ca="1">INDIRECT("Z122")+INDIRECT("AH122")+INDIRECT("AP122")+INDIRECT("AX122")+INDIRECT("BF122")+INDIRECT("BN122")</f>
        <v>0</v>
      </c>
      <c r="M122" s="6">
        <f ca="1">INDIRECT("AA122")+INDIRECT("AI122")+INDIRECT("AQ122")+INDIRECT("AY122")+INDIRECT("BG122")+INDIRECT("BO122")</f>
        <v>0</v>
      </c>
      <c r="N122" s="7">
        <f ca="1">INDIRECT("T122")+INDIRECT("U122")+INDIRECT("V122")+INDIRECT("W122")+INDIRECT("X122")+INDIRECT("Y122")+INDIRECT("Z122")+INDIRECT("AA122")</f>
        <v>0</v>
      </c>
      <c r="O122" s="6">
        <f ca="1">INDIRECT("AB122")+INDIRECT("AC122")+INDIRECT("AD122")+INDIRECT("AE122")+INDIRECT("AF122")+INDIRECT("AG122")+INDIRECT("AH122")+INDIRECT("AI122")</f>
        <v>0</v>
      </c>
      <c r="P122" s="6">
        <f ca="1">INDIRECT("AJ122")+INDIRECT("AK122")+INDIRECT("AL122")+INDIRECT("AM122")+INDIRECT("AN122")+INDIRECT("AO122")+INDIRECT("AP122")+INDIRECT("AQ122")</f>
        <v>800</v>
      </c>
      <c r="Q122" s="6">
        <f ca="1">INDIRECT("AR122")+INDIRECT("AS122")+INDIRECT("AT122")+INDIRECT("AU122")+INDIRECT("AV122")+INDIRECT("AW122")+INDIRECT("AX122")+INDIRECT("AY122")</f>
        <v>0</v>
      </c>
      <c r="R122" s="6">
        <f ca="1">INDIRECT("AZ122")+INDIRECT("BA122")+INDIRECT("BB122")+INDIRECT("BC122")+INDIRECT("BD122")+INDIRECT("BE122")+INDIRECT("BF122")+INDIRECT("BG122")</f>
        <v>0</v>
      </c>
      <c r="S122" s="6">
        <f ca="1">INDIRECT("BH122")+INDIRECT("BI122")+INDIRECT("BJ122")+INDIRECT("BK122")+INDIRECT("BL122")+INDIRECT("BM122")+INDIRECT("BN122")+INDIRECT("BO122")</f>
        <v>0</v>
      </c>
      <c r="T122" s="28"/>
      <c r="U122" s="29"/>
      <c r="V122" s="29"/>
      <c r="W122" s="29"/>
      <c r="X122" s="29"/>
      <c r="Y122" s="29"/>
      <c r="Z122" s="29"/>
      <c r="AA122" s="29"/>
      <c r="AB122" s="28"/>
      <c r="AC122" s="29"/>
      <c r="AD122" s="29"/>
      <c r="AE122" s="29"/>
      <c r="AF122" s="29"/>
      <c r="AG122" s="29"/>
      <c r="AH122" s="29"/>
      <c r="AI122" s="29"/>
      <c r="AJ122" s="28">
        <v>800</v>
      </c>
      <c r="AK122" s="29"/>
      <c r="AL122" s="29"/>
      <c r="AM122" s="29"/>
      <c r="AN122" s="29"/>
      <c r="AO122" s="29"/>
      <c r="AP122" s="29"/>
      <c r="AQ122" s="29"/>
      <c r="AR122" s="28"/>
      <c r="AS122" s="29"/>
      <c r="AT122" s="29"/>
      <c r="AU122" s="29"/>
      <c r="AV122" s="29"/>
      <c r="AW122" s="29"/>
      <c r="AX122" s="29"/>
      <c r="AY122" s="29"/>
      <c r="AZ122" s="28"/>
      <c r="BA122" s="29"/>
      <c r="BB122" s="29"/>
      <c r="BC122" s="29"/>
      <c r="BD122" s="29"/>
      <c r="BE122" s="29"/>
      <c r="BF122" s="29"/>
      <c r="BG122" s="29"/>
      <c r="BH122" s="28"/>
      <c r="BI122" s="29"/>
      <c r="BJ122" s="29"/>
      <c r="BK122" s="29"/>
      <c r="BL122" s="29"/>
      <c r="BM122" s="29"/>
      <c r="BN122" s="29"/>
      <c r="BO122" s="29"/>
      <c r="BP122" s="9">
        <v>0</v>
      </c>
      <c r="BQ122" s="1" t="s">
        <v>0</v>
      </c>
      <c r="BR122" s="1" t="s">
        <v>0</v>
      </c>
      <c r="BS122" s="1" t="s">
        <v>0</v>
      </c>
      <c r="BT122" s="1" t="s">
        <v>0</v>
      </c>
      <c r="BU122" s="1" t="s">
        <v>0</v>
      </c>
      <c r="BW122" s="1">
        <f ca="1">INDIRECT("T122")+2*INDIRECT("AB122")+3*INDIRECT("AJ122")+4*INDIRECT("AR122")+5*INDIRECT("AZ122")+6*INDIRECT("BH122")</f>
        <v>2400</v>
      </c>
      <c r="BX122" s="1">
        <v>2400</v>
      </c>
      <c r="BY122" s="1">
        <f ca="1">INDIRECT("U122")+2*INDIRECT("AC122")+3*INDIRECT("AK122")+4*INDIRECT("AS122")+5*INDIRECT("BA122")+6*INDIRECT("BI122")</f>
        <v>0</v>
      </c>
      <c r="BZ122" s="1">
        <v>0</v>
      </c>
      <c r="CA122" s="1">
        <f ca="1">INDIRECT("V122")+2*INDIRECT("AD122")+3*INDIRECT("AL122")+4*INDIRECT("AT122")+5*INDIRECT("BB122")+6*INDIRECT("BJ122")</f>
        <v>0</v>
      </c>
      <c r="CB122" s="1">
        <v>0</v>
      </c>
      <c r="CC122" s="1">
        <f ca="1">INDIRECT("W122")+2*INDIRECT("AE122")+3*INDIRECT("AM122")+4*INDIRECT("AU122")+5*INDIRECT("BC122")+6*INDIRECT("BK122")</f>
        <v>0</v>
      </c>
      <c r="CD122" s="1">
        <v>0</v>
      </c>
      <c r="CE122" s="1">
        <f ca="1">INDIRECT("X122")+2*INDIRECT("AF122")+3*INDIRECT("AN122")+4*INDIRECT("AV122")+5*INDIRECT("BD122")+6*INDIRECT("BL122")</f>
        <v>0</v>
      </c>
      <c r="CF122" s="1">
        <v>0</v>
      </c>
      <c r="CG122" s="1">
        <f ca="1">INDIRECT("Y122")+2*INDIRECT("AG122")+3*INDIRECT("AO122")+4*INDIRECT("AW122")+5*INDIRECT("BE122")+6*INDIRECT("BM122")</f>
        <v>0</v>
      </c>
      <c r="CH122" s="1">
        <v>0</v>
      </c>
      <c r="CI122" s="1">
        <f ca="1">INDIRECT("Z122")+2*INDIRECT("AH122")+3*INDIRECT("AP122")+4*INDIRECT("AX122")+5*INDIRECT("BF122")+6*INDIRECT("BN122")</f>
        <v>0</v>
      </c>
      <c r="CJ122" s="1">
        <v>0</v>
      </c>
      <c r="CK122" s="1">
        <f ca="1">INDIRECT("AA122")+2*INDIRECT("AI122")+3*INDIRECT("AQ122")+4*INDIRECT("AY122")+5*INDIRECT("BG122")+6*INDIRECT("BO122")</f>
        <v>0</v>
      </c>
      <c r="CL122" s="1">
        <v>0</v>
      </c>
      <c r="CM122" s="1">
        <f ca="1">INDIRECT("T122")+2*INDIRECT("U122")+3*INDIRECT("V122")+4*INDIRECT("W122")+5*INDIRECT("X122")+6*INDIRECT("Y122")+7*INDIRECT("Z122")+8*INDIRECT("AA122")</f>
        <v>0</v>
      </c>
      <c r="CN122" s="1">
        <v>0</v>
      </c>
      <c r="CO122" s="1">
        <f ca="1">INDIRECT("AB122")+2*INDIRECT("AC122")+3*INDIRECT("AD122")+4*INDIRECT("AE122")+5*INDIRECT("AF122")+6*INDIRECT("AG122")+7*INDIRECT("AH122")+8*INDIRECT("AI122")</f>
        <v>0</v>
      </c>
      <c r="CP122" s="1">
        <v>0</v>
      </c>
      <c r="CQ122" s="1">
        <f ca="1">INDIRECT("AJ122")+2*INDIRECT("AK122")+3*INDIRECT("AL122")+4*INDIRECT("AM122")+5*INDIRECT("AN122")+6*INDIRECT("AO122")+7*INDIRECT("AP122")+8*INDIRECT("AQ122")</f>
        <v>800</v>
      </c>
      <c r="CR122" s="1">
        <v>800</v>
      </c>
      <c r="CS122" s="1">
        <f ca="1">INDIRECT("AR122")+2*INDIRECT("AS122")+3*INDIRECT("AT122")+4*INDIRECT("AU122")+5*INDIRECT("AV122")+6*INDIRECT("AW122")+7*INDIRECT("AX122")+8*INDIRECT("AY122")</f>
        <v>0</v>
      </c>
      <c r="CT122" s="1">
        <v>0</v>
      </c>
      <c r="CU122" s="1">
        <f ca="1">INDIRECT("AZ122")+2*INDIRECT("BA122")+3*INDIRECT("BB122")+4*INDIRECT("BC122")+5*INDIRECT("BD122")+6*INDIRECT("BE122")+7*INDIRECT("BF122")+8*INDIRECT("BG122")</f>
        <v>0</v>
      </c>
      <c r="CV122" s="1">
        <v>0</v>
      </c>
      <c r="CW122" s="1">
        <f ca="1">INDIRECT("BH122")+2*INDIRECT("BI122")+3*INDIRECT("BJ122")+4*INDIRECT("BK122")+5*INDIRECT("BL122")+6*INDIRECT("BM122")+7*INDIRECT("BN122")+8*INDIRECT("BO122")</f>
        <v>0</v>
      </c>
      <c r="CX122" s="1">
        <v>0</v>
      </c>
    </row>
    <row r="123" spans="1:73" ht="11.25">
      <c r="A123" s="1" t="s">
        <v>0</v>
      </c>
      <c r="B123" s="1" t="s">
        <v>0</v>
      </c>
      <c r="C123" s="1" t="s">
        <v>0</v>
      </c>
      <c r="D123" s="1" t="s">
        <v>0</v>
      </c>
      <c r="E123" s="1" t="s">
        <v>7</v>
      </c>
      <c r="F123" s="7">
        <f>SUM(F120:F122)</f>
        <v>800</v>
      </c>
      <c r="G123" s="6">
        <f>SUM(G120:G122)</f>
        <v>0</v>
      </c>
      <c r="H123" s="6">
        <f>SUM(H120:H122)</f>
        <v>0</v>
      </c>
      <c r="I123" s="6">
        <f>SUM(I120:I122)</f>
        <v>0</v>
      </c>
      <c r="J123" s="6">
        <f>SUM(J120:J122)</f>
        <v>0</v>
      </c>
      <c r="K123" s="6">
        <f>SUM(K120:K122)</f>
        <v>8230</v>
      </c>
      <c r="L123" s="6">
        <f>SUM(L120:L122)</f>
        <v>4870</v>
      </c>
      <c r="M123" s="6">
        <f>SUM(M120:M122)</f>
        <v>0</v>
      </c>
      <c r="N123" s="7">
        <f>SUM(N120:N122)</f>
        <v>3130</v>
      </c>
      <c r="O123" s="6">
        <f>SUM(O120:O122)</f>
        <v>9970</v>
      </c>
      <c r="P123" s="6">
        <f>SUM(P120:P122)</f>
        <v>800</v>
      </c>
      <c r="Q123" s="6">
        <f>SUM(Q120:Q122)</f>
        <v>0</v>
      </c>
      <c r="R123" s="6">
        <f>SUM(R120:R122)</f>
        <v>0</v>
      </c>
      <c r="S123" s="6">
        <f>SUM(S120:S122)</f>
        <v>0</v>
      </c>
      <c r="T123" s="8"/>
      <c r="U123" s="5"/>
      <c r="V123" s="5"/>
      <c r="W123" s="5"/>
      <c r="X123" s="5"/>
      <c r="Y123" s="5"/>
      <c r="Z123" s="5"/>
      <c r="AA123" s="5"/>
      <c r="AB123" s="8"/>
      <c r="AC123" s="5"/>
      <c r="AD123" s="5"/>
      <c r="AE123" s="5"/>
      <c r="AF123" s="5"/>
      <c r="AG123" s="5"/>
      <c r="AH123" s="5"/>
      <c r="AI123" s="5"/>
      <c r="AJ123" s="8"/>
      <c r="AK123" s="5"/>
      <c r="AL123" s="5"/>
      <c r="AM123" s="5"/>
      <c r="AN123" s="5"/>
      <c r="AO123" s="5"/>
      <c r="AP123" s="5"/>
      <c r="AQ123" s="5"/>
      <c r="AR123" s="8"/>
      <c r="AS123" s="5"/>
      <c r="AT123" s="5"/>
      <c r="AU123" s="5"/>
      <c r="AV123" s="5"/>
      <c r="AW123" s="5"/>
      <c r="AX123" s="5"/>
      <c r="AY123" s="5"/>
      <c r="AZ123" s="8"/>
      <c r="BA123" s="5"/>
      <c r="BB123" s="5"/>
      <c r="BC123" s="5"/>
      <c r="BD123" s="5"/>
      <c r="BE123" s="5"/>
      <c r="BF123" s="5"/>
      <c r="BG123" s="5"/>
      <c r="BH123" s="8"/>
      <c r="BI123" s="5"/>
      <c r="BJ123" s="5"/>
      <c r="BK123" s="5"/>
      <c r="BL123" s="5"/>
      <c r="BM123" s="5"/>
      <c r="BN123" s="5"/>
      <c r="BO123" s="5"/>
      <c r="BP123" s="9">
        <v>0</v>
      </c>
      <c r="BQ123" s="1" t="s">
        <v>0</v>
      </c>
      <c r="BR123" s="1" t="s">
        <v>0</v>
      </c>
      <c r="BS123" s="1" t="s">
        <v>0</v>
      </c>
      <c r="BT123" s="1" t="s">
        <v>0</v>
      </c>
      <c r="BU123" s="1" t="s">
        <v>0</v>
      </c>
    </row>
    <row r="124" spans="3:73" ht="11.25">
      <c r="C124" s="1" t="s">
        <v>0</v>
      </c>
      <c r="D124" s="1" t="s">
        <v>0</v>
      </c>
      <c r="E124" s="1" t="s">
        <v>0</v>
      </c>
      <c r="F124" s="7"/>
      <c r="G124" s="6"/>
      <c r="H124" s="6"/>
      <c r="I124" s="6"/>
      <c r="J124" s="6"/>
      <c r="K124" s="6"/>
      <c r="L124" s="6"/>
      <c r="M124" s="6"/>
      <c r="N124" s="7"/>
      <c r="O124" s="6"/>
      <c r="P124" s="6"/>
      <c r="Q124" s="6"/>
      <c r="R124" s="6"/>
      <c r="S124" s="6"/>
      <c r="T124" s="8"/>
      <c r="U124" s="5"/>
      <c r="V124" s="5"/>
      <c r="W124" s="5"/>
      <c r="X124" s="5"/>
      <c r="Y124" s="5"/>
      <c r="Z124" s="5"/>
      <c r="AA124" s="5"/>
      <c r="AB124" s="8"/>
      <c r="AC124" s="5"/>
      <c r="AD124" s="5"/>
      <c r="AE124" s="5"/>
      <c r="AF124" s="5"/>
      <c r="AG124" s="5"/>
      <c r="AH124" s="5"/>
      <c r="AI124" s="5"/>
      <c r="AJ124" s="8"/>
      <c r="AK124" s="5"/>
      <c r="AL124" s="5"/>
      <c r="AM124" s="5"/>
      <c r="AN124" s="5"/>
      <c r="AO124" s="5"/>
      <c r="AP124" s="5"/>
      <c r="AQ124" s="5"/>
      <c r="AR124" s="8"/>
      <c r="AS124" s="5"/>
      <c r="AT124" s="5"/>
      <c r="AU124" s="5"/>
      <c r="AV124" s="5"/>
      <c r="AW124" s="5"/>
      <c r="AX124" s="5"/>
      <c r="AY124" s="5"/>
      <c r="AZ124" s="8"/>
      <c r="BA124" s="5"/>
      <c r="BB124" s="5"/>
      <c r="BC124" s="5"/>
      <c r="BD124" s="5"/>
      <c r="BE124" s="5"/>
      <c r="BF124" s="5"/>
      <c r="BG124" s="5"/>
      <c r="BH124" s="8"/>
      <c r="BI124" s="5"/>
      <c r="BJ124" s="5"/>
      <c r="BK124" s="5"/>
      <c r="BL124" s="5"/>
      <c r="BM124" s="5"/>
      <c r="BN124" s="5"/>
      <c r="BO124" s="5"/>
      <c r="BP124" s="9"/>
      <c r="BT124" s="1" t="s">
        <v>0</v>
      </c>
      <c r="BU124" s="1" t="s">
        <v>0</v>
      </c>
    </row>
    <row r="125" spans="1:102" ht="11.25">
      <c r="A125" s="30" t="s">
        <v>1</v>
      </c>
      <c r="B125" s="31" t="str">
        <f>HYPERLINK("http://www.dot.ca.gov/hq/transprog/stip2004/ff_sheets/04-2110.xls","2110")</f>
        <v>2110</v>
      </c>
      <c r="C125" s="30" t="s">
        <v>0</v>
      </c>
      <c r="D125" s="30" t="s">
        <v>61</v>
      </c>
      <c r="E125" s="30" t="s">
        <v>3</v>
      </c>
      <c r="F125" s="32">
        <f ca="1">INDIRECT("T125")+INDIRECT("AB125")+INDIRECT("AJ125")+INDIRECT("AR125")+INDIRECT("AZ125")+INDIRECT("BH125")</f>
        <v>0</v>
      </c>
      <c r="G125" s="33">
        <f ca="1">INDIRECT("U125")+INDIRECT("AC125")+INDIRECT("AK125")+INDIRECT("AS125")+INDIRECT("BA125")+INDIRECT("BI125")</f>
        <v>0</v>
      </c>
      <c r="H125" s="33">
        <f ca="1">INDIRECT("V125")+INDIRECT("AD125")+INDIRECT("AL125")+INDIRECT("AT125")+INDIRECT("BB125")+INDIRECT("BJ125")</f>
        <v>0</v>
      </c>
      <c r="I125" s="33">
        <f ca="1">INDIRECT("W125")+INDIRECT("AE125")+INDIRECT("AM125")+INDIRECT("AU125")+INDIRECT("BC125")+INDIRECT("BK125")</f>
        <v>3300</v>
      </c>
      <c r="J125" s="33">
        <f ca="1">INDIRECT("X125")+INDIRECT("AF125")+INDIRECT("AN125")+INDIRECT("AV125")+INDIRECT("BD125")+INDIRECT("BL125")</f>
        <v>0</v>
      </c>
      <c r="K125" s="33">
        <f ca="1">INDIRECT("Y125")+INDIRECT("AG125")+INDIRECT("AO125")+INDIRECT("AW125")+INDIRECT("BE125")+INDIRECT("BM125")</f>
        <v>0</v>
      </c>
      <c r="L125" s="33">
        <f ca="1">INDIRECT("Z125")+INDIRECT("AH125")+INDIRECT("AP125")+INDIRECT("AX125")+INDIRECT("BF125")+INDIRECT("BN125")</f>
        <v>0</v>
      </c>
      <c r="M125" s="33">
        <f ca="1">INDIRECT("AA125")+INDIRECT("AI125")+INDIRECT("AQ125")+INDIRECT("AY125")+INDIRECT("BG125")+INDIRECT("BO125")</f>
        <v>0</v>
      </c>
      <c r="N125" s="32">
        <f ca="1">INDIRECT("T125")+INDIRECT("U125")+INDIRECT("V125")+INDIRECT("W125")+INDIRECT("X125")+INDIRECT("Y125")+INDIRECT("Z125")+INDIRECT("AA125")</f>
        <v>0</v>
      </c>
      <c r="O125" s="33">
        <f ca="1">INDIRECT("AB125")+INDIRECT("AC125")+INDIRECT("AD125")+INDIRECT("AE125")+INDIRECT("AF125")+INDIRECT("AG125")+INDIRECT("AH125")+INDIRECT("AI125")</f>
        <v>0</v>
      </c>
      <c r="P125" s="33">
        <f ca="1">INDIRECT("AJ125")+INDIRECT("AK125")+INDIRECT("AL125")+INDIRECT("AM125")+INDIRECT("AN125")+INDIRECT("AO125")+INDIRECT("AP125")+INDIRECT("AQ125")</f>
        <v>0</v>
      </c>
      <c r="Q125" s="33">
        <f ca="1">INDIRECT("AR125")+INDIRECT("AS125")+INDIRECT("AT125")+INDIRECT("AU125")+INDIRECT("AV125")+INDIRECT("AW125")+INDIRECT("AX125")+INDIRECT("AY125")</f>
        <v>3300</v>
      </c>
      <c r="R125" s="33">
        <f ca="1">INDIRECT("AZ125")+INDIRECT("BA125")+INDIRECT("BB125")+INDIRECT("BC125")+INDIRECT("BD125")+INDIRECT("BE125")+INDIRECT("BF125")+INDIRECT("BG125")</f>
        <v>0</v>
      </c>
      <c r="S125" s="33">
        <f ca="1">INDIRECT("BH125")+INDIRECT("BI125")+INDIRECT("BJ125")+INDIRECT("BK125")+INDIRECT("BL125")+INDIRECT("BM125")+INDIRECT("BN125")+INDIRECT("BO125")</f>
        <v>0</v>
      </c>
      <c r="T125" s="34"/>
      <c r="U125" s="35"/>
      <c r="V125" s="35"/>
      <c r="W125" s="35"/>
      <c r="X125" s="35"/>
      <c r="Y125" s="35"/>
      <c r="Z125" s="35"/>
      <c r="AA125" s="35"/>
      <c r="AB125" s="34"/>
      <c r="AC125" s="35"/>
      <c r="AD125" s="35"/>
      <c r="AE125" s="35"/>
      <c r="AF125" s="35"/>
      <c r="AG125" s="35"/>
      <c r="AH125" s="35"/>
      <c r="AI125" s="35"/>
      <c r="AJ125" s="34"/>
      <c r="AK125" s="35"/>
      <c r="AL125" s="35"/>
      <c r="AM125" s="35"/>
      <c r="AN125" s="35"/>
      <c r="AO125" s="35"/>
      <c r="AP125" s="35"/>
      <c r="AQ125" s="35"/>
      <c r="AR125" s="34"/>
      <c r="AS125" s="35"/>
      <c r="AT125" s="35"/>
      <c r="AU125" s="35">
        <v>3300</v>
      </c>
      <c r="AV125" s="35"/>
      <c r="AW125" s="35"/>
      <c r="AX125" s="35"/>
      <c r="AY125" s="35"/>
      <c r="AZ125" s="34"/>
      <c r="BA125" s="35"/>
      <c r="BB125" s="35"/>
      <c r="BC125" s="35"/>
      <c r="BD125" s="35"/>
      <c r="BE125" s="35"/>
      <c r="BF125" s="35"/>
      <c r="BG125" s="35"/>
      <c r="BH125" s="34"/>
      <c r="BI125" s="35"/>
      <c r="BJ125" s="35"/>
      <c r="BK125" s="35"/>
      <c r="BL125" s="35"/>
      <c r="BM125" s="35"/>
      <c r="BN125" s="35"/>
      <c r="BO125" s="36"/>
      <c r="BP125" s="9">
        <v>10600000119</v>
      </c>
      <c r="BQ125" s="1" t="s">
        <v>3</v>
      </c>
      <c r="BR125" s="1" t="s">
        <v>0</v>
      </c>
      <c r="BS125" s="1" t="s">
        <v>0</v>
      </c>
      <c r="BT125" s="1" t="s">
        <v>0</v>
      </c>
      <c r="BU125" s="1" t="s">
        <v>0</v>
      </c>
      <c r="BW125" s="1">
        <f ca="1">INDIRECT("T125")+2*INDIRECT("AB125")+3*INDIRECT("AJ125")+4*INDIRECT("AR125")+5*INDIRECT("AZ125")+6*INDIRECT("BH125")</f>
        <v>0</v>
      </c>
      <c r="BX125" s="1">
        <v>0</v>
      </c>
      <c r="BY125" s="1">
        <f ca="1">INDIRECT("U125")+2*INDIRECT("AC125")+3*INDIRECT("AK125")+4*INDIRECT("AS125")+5*INDIRECT("BA125")+6*INDIRECT("BI125")</f>
        <v>0</v>
      </c>
      <c r="BZ125" s="1">
        <v>0</v>
      </c>
      <c r="CA125" s="1">
        <f ca="1">INDIRECT("V125")+2*INDIRECT("AD125")+3*INDIRECT("AL125")+4*INDIRECT("AT125")+5*INDIRECT("BB125")+6*INDIRECT("BJ125")</f>
        <v>0</v>
      </c>
      <c r="CB125" s="1">
        <v>0</v>
      </c>
      <c r="CC125" s="1">
        <f ca="1">INDIRECT("W125")+2*INDIRECT("AE125")+3*INDIRECT("AM125")+4*INDIRECT("AU125")+5*INDIRECT("BC125")+6*INDIRECT("BK125")</f>
        <v>13200</v>
      </c>
      <c r="CD125" s="1">
        <v>13200</v>
      </c>
      <c r="CE125" s="1">
        <f ca="1">INDIRECT("X125")+2*INDIRECT("AF125")+3*INDIRECT("AN125")+4*INDIRECT("AV125")+5*INDIRECT("BD125")+6*INDIRECT("BL125")</f>
        <v>0</v>
      </c>
      <c r="CF125" s="1">
        <v>0</v>
      </c>
      <c r="CG125" s="1">
        <f ca="1">INDIRECT("Y125")+2*INDIRECT("AG125")+3*INDIRECT("AO125")+4*INDIRECT("AW125")+5*INDIRECT("BE125")+6*INDIRECT("BM125")</f>
        <v>0</v>
      </c>
      <c r="CH125" s="1">
        <v>0</v>
      </c>
      <c r="CI125" s="1">
        <f ca="1">INDIRECT("Z125")+2*INDIRECT("AH125")+3*INDIRECT("AP125")+4*INDIRECT("AX125")+5*INDIRECT("BF125")+6*INDIRECT("BN125")</f>
        <v>0</v>
      </c>
      <c r="CJ125" s="1">
        <v>0</v>
      </c>
      <c r="CK125" s="1">
        <f ca="1">INDIRECT("AA125")+2*INDIRECT("AI125")+3*INDIRECT("AQ125")+4*INDIRECT("AY125")+5*INDIRECT("BG125")+6*INDIRECT("BO125")</f>
        <v>0</v>
      </c>
      <c r="CL125" s="1">
        <v>0</v>
      </c>
      <c r="CM125" s="1">
        <f ca="1">INDIRECT("T125")+2*INDIRECT("U125")+3*INDIRECT("V125")+4*INDIRECT("W125")+5*INDIRECT("X125")+6*INDIRECT("Y125")+7*INDIRECT("Z125")+8*INDIRECT("AA125")</f>
        <v>0</v>
      </c>
      <c r="CN125" s="1">
        <v>0</v>
      </c>
      <c r="CO125" s="1">
        <f ca="1">INDIRECT("AB125")+2*INDIRECT("AC125")+3*INDIRECT("AD125")+4*INDIRECT("AE125")+5*INDIRECT("AF125")+6*INDIRECT("AG125")+7*INDIRECT("AH125")+8*INDIRECT("AI125")</f>
        <v>0</v>
      </c>
      <c r="CP125" s="1">
        <v>0</v>
      </c>
      <c r="CQ125" s="1">
        <f ca="1">INDIRECT("AJ125")+2*INDIRECT("AK125")+3*INDIRECT("AL125")+4*INDIRECT("AM125")+5*INDIRECT("AN125")+6*INDIRECT("AO125")+7*INDIRECT("AP125")+8*INDIRECT("AQ125")</f>
        <v>0</v>
      </c>
      <c r="CR125" s="1">
        <v>0</v>
      </c>
      <c r="CS125" s="1">
        <f ca="1">INDIRECT("AR125")+2*INDIRECT("AS125")+3*INDIRECT("AT125")+4*INDIRECT("AU125")+5*INDIRECT("AV125")+6*INDIRECT("AW125")+7*INDIRECT("AX125")+8*INDIRECT("AY125")</f>
        <v>13200</v>
      </c>
      <c r="CT125" s="1">
        <v>13200</v>
      </c>
      <c r="CU125" s="1">
        <f ca="1">INDIRECT("AZ125")+2*INDIRECT("BA125")+3*INDIRECT("BB125")+4*INDIRECT("BC125")+5*INDIRECT("BD125")+6*INDIRECT("BE125")+7*INDIRECT("BF125")+8*INDIRECT("BG125")</f>
        <v>0</v>
      </c>
      <c r="CV125" s="1">
        <v>0</v>
      </c>
      <c r="CW125" s="1">
        <f ca="1">INDIRECT("BH125")+2*INDIRECT("BI125")+3*INDIRECT("BJ125")+4*INDIRECT("BK125")+5*INDIRECT("BL125")+6*INDIRECT("BM125")+7*INDIRECT("BN125")+8*INDIRECT("BO125")</f>
        <v>0</v>
      </c>
      <c r="CX125" s="1">
        <v>0</v>
      </c>
    </row>
    <row r="126" spans="1:102" ht="11.25">
      <c r="A126" s="1" t="s">
        <v>0</v>
      </c>
      <c r="B126" s="1" t="s">
        <v>62</v>
      </c>
      <c r="C126" s="1" t="s">
        <v>0</v>
      </c>
      <c r="D126" s="1" t="s">
        <v>63</v>
      </c>
      <c r="E126" s="1" t="s">
        <v>17</v>
      </c>
      <c r="F126" s="7">
        <f ca="1">INDIRECT("T126")+INDIRECT("AB126")+INDIRECT("AJ126")+INDIRECT("AR126")+INDIRECT("AZ126")+INDIRECT("BH126")</f>
        <v>0</v>
      </c>
      <c r="G126" s="6">
        <f ca="1">INDIRECT("U126")+INDIRECT("AC126")+INDIRECT("AK126")+INDIRECT("AS126")+INDIRECT("BA126")+INDIRECT("BI126")</f>
        <v>0</v>
      </c>
      <c r="H126" s="6">
        <f ca="1">INDIRECT("V126")+INDIRECT("AD126")+INDIRECT("AL126")+INDIRECT("AT126")+INDIRECT("BB126")+INDIRECT("BJ126")</f>
        <v>0</v>
      </c>
      <c r="I126" s="6">
        <f ca="1">INDIRECT("W126")+INDIRECT("AE126")+INDIRECT("AM126")+INDIRECT("AU126")+INDIRECT("BC126")+INDIRECT("BK126")</f>
        <v>7100</v>
      </c>
      <c r="J126" s="6">
        <f ca="1">INDIRECT("X126")+INDIRECT("AF126")+INDIRECT("AN126")+INDIRECT("AV126")+INDIRECT("BD126")+INDIRECT("BL126")</f>
        <v>0</v>
      </c>
      <c r="K126" s="6">
        <f ca="1">INDIRECT("Y126")+INDIRECT("AG126")+INDIRECT("AO126")+INDIRECT("AW126")+INDIRECT("BE126")+INDIRECT("BM126")</f>
        <v>0</v>
      </c>
      <c r="L126" s="6">
        <f ca="1">INDIRECT("Z126")+INDIRECT("AH126")+INDIRECT("AP126")+INDIRECT("AX126")+INDIRECT("BF126")+INDIRECT("BN126")</f>
        <v>0</v>
      </c>
      <c r="M126" s="6">
        <f ca="1">INDIRECT("AA126")+INDIRECT("AI126")+INDIRECT("AQ126")+INDIRECT("AY126")+INDIRECT("BG126")+INDIRECT("BO126")</f>
        <v>0</v>
      </c>
      <c r="N126" s="7">
        <f ca="1">INDIRECT("T126")+INDIRECT("U126")+INDIRECT("V126")+INDIRECT("W126")+INDIRECT("X126")+INDIRECT("Y126")+INDIRECT("Z126")+INDIRECT("AA126")</f>
        <v>7100</v>
      </c>
      <c r="O126" s="6">
        <f ca="1">INDIRECT("AB126")+INDIRECT("AC126")+INDIRECT("AD126")+INDIRECT("AE126")+INDIRECT("AF126")+INDIRECT("AG126")+INDIRECT("AH126")+INDIRECT("AI126")</f>
        <v>0</v>
      </c>
      <c r="P126" s="6">
        <f ca="1">INDIRECT("AJ126")+INDIRECT("AK126")+INDIRECT("AL126")+INDIRECT("AM126")+INDIRECT("AN126")+INDIRECT("AO126")+INDIRECT("AP126")+INDIRECT("AQ126")</f>
        <v>0</v>
      </c>
      <c r="Q126" s="6">
        <f ca="1">INDIRECT("AR126")+INDIRECT("AS126")+INDIRECT("AT126")+INDIRECT("AU126")+INDIRECT("AV126")+INDIRECT("AW126")+INDIRECT("AX126")+INDIRECT("AY126")</f>
        <v>0</v>
      </c>
      <c r="R126" s="6">
        <f ca="1">INDIRECT("AZ126")+INDIRECT("BA126")+INDIRECT("BB126")+INDIRECT("BC126")+INDIRECT("BD126")+INDIRECT("BE126")+INDIRECT("BF126")+INDIRECT("BG126")</f>
        <v>0</v>
      </c>
      <c r="S126" s="6">
        <f ca="1">INDIRECT("BH126")+INDIRECT("BI126")+INDIRECT("BJ126")+INDIRECT("BK126")+INDIRECT("BL126")+INDIRECT("BM126")+INDIRECT("BN126")+INDIRECT("BO126")</f>
        <v>0</v>
      </c>
      <c r="T126" s="28"/>
      <c r="U126" s="29"/>
      <c r="V126" s="29"/>
      <c r="W126" s="29">
        <v>7100</v>
      </c>
      <c r="X126" s="29"/>
      <c r="Y126" s="29"/>
      <c r="Z126" s="29"/>
      <c r="AA126" s="29"/>
      <c r="AB126" s="28"/>
      <c r="AC126" s="29"/>
      <c r="AD126" s="29"/>
      <c r="AE126" s="29"/>
      <c r="AF126" s="29"/>
      <c r="AG126" s="29"/>
      <c r="AH126" s="29"/>
      <c r="AI126" s="29"/>
      <c r="AJ126" s="28"/>
      <c r="AK126" s="29"/>
      <c r="AL126" s="29"/>
      <c r="AM126" s="29"/>
      <c r="AN126" s="29"/>
      <c r="AO126" s="29"/>
      <c r="AP126" s="29"/>
      <c r="AQ126" s="29"/>
      <c r="AR126" s="28"/>
      <c r="AS126" s="29"/>
      <c r="AT126" s="29"/>
      <c r="AU126" s="29"/>
      <c r="AV126" s="29"/>
      <c r="AW126" s="29"/>
      <c r="AX126" s="29"/>
      <c r="AY126" s="29"/>
      <c r="AZ126" s="28"/>
      <c r="BA126" s="29"/>
      <c r="BB126" s="29"/>
      <c r="BC126" s="29"/>
      <c r="BD126" s="29"/>
      <c r="BE126" s="29"/>
      <c r="BF126" s="29"/>
      <c r="BG126" s="29"/>
      <c r="BH126" s="28"/>
      <c r="BI126" s="29"/>
      <c r="BJ126" s="29"/>
      <c r="BK126" s="29"/>
      <c r="BL126" s="29"/>
      <c r="BM126" s="29"/>
      <c r="BN126" s="29"/>
      <c r="BO126" s="29"/>
      <c r="BP126" s="9">
        <v>0</v>
      </c>
      <c r="BQ126" s="1" t="s">
        <v>0</v>
      </c>
      <c r="BR126" s="1" t="s">
        <v>0</v>
      </c>
      <c r="BS126" s="1" t="s">
        <v>0</v>
      </c>
      <c r="BT126" s="1" t="s">
        <v>0</v>
      </c>
      <c r="BU126" s="1" t="s">
        <v>0</v>
      </c>
      <c r="BW126" s="1">
        <f ca="1">INDIRECT("T126")+2*INDIRECT("AB126")+3*INDIRECT("AJ126")+4*INDIRECT("AR126")+5*INDIRECT("AZ126")+6*INDIRECT("BH126")</f>
        <v>0</v>
      </c>
      <c r="BX126" s="1">
        <v>0</v>
      </c>
      <c r="BY126" s="1">
        <f ca="1">INDIRECT("U126")+2*INDIRECT("AC126")+3*INDIRECT("AK126")+4*INDIRECT("AS126")+5*INDIRECT("BA126")+6*INDIRECT("BI126")</f>
        <v>0</v>
      </c>
      <c r="BZ126" s="1">
        <v>0</v>
      </c>
      <c r="CA126" s="1">
        <f ca="1">INDIRECT("V126")+2*INDIRECT("AD126")+3*INDIRECT("AL126")+4*INDIRECT("AT126")+5*INDIRECT("BB126")+6*INDIRECT("BJ126")</f>
        <v>0</v>
      </c>
      <c r="CB126" s="1">
        <v>0</v>
      </c>
      <c r="CC126" s="1">
        <f ca="1">INDIRECT("W126")+2*INDIRECT("AE126")+3*INDIRECT("AM126")+4*INDIRECT("AU126")+5*INDIRECT("BC126")+6*INDIRECT("BK126")</f>
        <v>7100</v>
      </c>
      <c r="CD126" s="1">
        <v>7100</v>
      </c>
      <c r="CE126" s="1">
        <f ca="1">INDIRECT("X126")+2*INDIRECT("AF126")+3*INDIRECT("AN126")+4*INDIRECT("AV126")+5*INDIRECT("BD126")+6*INDIRECT("BL126")</f>
        <v>0</v>
      </c>
      <c r="CF126" s="1">
        <v>0</v>
      </c>
      <c r="CG126" s="1">
        <f ca="1">INDIRECT("Y126")+2*INDIRECT("AG126")+3*INDIRECT("AO126")+4*INDIRECT("AW126")+5*INDIRECT("BE126")+6*INDIRECT("BM126")</f>
        <v>0</v>
      </c>
      <c r="CH126" s="1">
        <v>0</v>
      </c>
      <c r="CI126" s="1">
        <f ca="1">INDIRECT("Z126")+2*INDIRECT("AH126")+3*INDIRECT("AP126")+4*INDIRECT("AX126")+5*INDIRECT("BF126")+6*INDIRECT("BN126")</f>
        <v>0</v>
      </c>
      <c r="CJ126" s="1">
        <v>0</v>
      </c>
      <c r="CK126" s="1">
        <f ca="1">INDIRECT("AA126")+2*INDIRECT("AI126")+3*INDIRECT("AQ126")+4*INDIRECT("AY126")+5*INDIRECT("BG126")+6*INDIRECT("BO126")</f>
        <v>0</v>
      </c>
      <c r="CL126" s="1">
        <v>0</v>
      </c>
      <c r="CM126" s="1">
        <f ca="1">INDIRECT("T126")+2*INDIRECT("U126")+3*INDIRECT("V126")+4*INDIRECT("W126")+5*INDIRECT("X126")+6*INDIRECT("Y126")+7*INDIRECT("Z126")+8*INDIRECT("AA126")</f>
        <v>28400</v>
      </c>
      <c r="CN126" s="1">
        <v>28400</v>
      </c>
      <c r="CO126" s="1">
        <f ca="1">INDIRECT("AB126")+2*INDIRECT("AC126")+3*INDIRECT("AD126")+4*INDIRECT("AE126")+5*INDIRECT("AF126")+6*INDIRECT("AG126")+7*INDIRECT("AH126")+8*INDIRECT("AI126")</f>
        <v>0</v>
      </c>
      <c r="CP126" s="1">
        <v>0</v>
      </c>
      <c r="CQ126" s="1">
        <f ca="1">INDIRECT("AJ126")+2*INDIRECT("AK126")+3*INDIRECT("AL126")+4*INDIRECT("AM126")+5*INDIRECT("AN126")+6*INDIRECT("AO126")+7*INDIRECT("AP126")+8*INDIRECT("AQ126")</f>
        <v>0</v>
      </c>
      <c r="CR126" s="1">
        <v>0</v>
      </c>
      <c r="CS126" s="1">
        <f ca="1">INDIRECT("AR126")+2*INDIRECT("AS126")+3*INDIRECT("AT126")+4*INDIRECT("AU126")+5*INDIRECT("AV126")+6*INDIRECT("AW126")+7*INDIRECT("AX126")+8*INDIRECT("AY126")</f>
        <v>0</v>
      </c>
      <c r="CT126" s="1">
        <v>0</v>
      </c>
      <c r="CU126" s="1">
        <f ca="1">INDIRECT("AZ126")+2*INDIRECT("BA126")+3*INDIRECT("BB126")+4*INDIRECT("BC126")+5*INDIRECT("BD126")+6*INDIRECT("BE126")+7*INDIRECT("BF126")+8*INDIRECT("BG126")</f>
        <v>0</v>
      </c>
      <c r="CV126" s="1">
        <v>0</v>
      </c>
      <c r="CW126" s="1">
        <f ca="1">INDIRECT("BH126")+2*INDIRECT("BI126")+3*INDIRECT("BJ126")+4*INDIRECT("BK126")+5*INDIRECT("BL126")+6*INDIRECT("BM126")+7*INDIRECT("BN126")+8*INDIRECT("BO126")</f>
        <v>0</v>
      </c>
      <c r="CX126" s="1">
        <v>0</v>
      </c>
    </row>
    <row r="127" spans="1:102" ht="11.25">
      <c r="A127" s="25"/>
      <c r="B127" s="25"/>
      <c r="C127" s="27" t="s">
        <v>133</v>
      </c>
      <c r="D127" s="26" t="s">
        <v>0</v>
      </c>
      <c r="E127" s="1" t="s">
        <v>28</v>
      </c>
      <c r="F127" s="7">
        <f ca="1">INDIRECT("T127")+INDIRECT("AB127")+INDIRECT("AJ127")+INDIRECT("AR127")+INDIRECT("AZ127")+INDIRECT("BH127")</f>
        <v>1229</v>
      </c>
      <c r="G127" s="6">
        <f ca="1">INDIRECT("U127")+INDIRECT("AC127")+INDIRECT("AK127")+INDIRECT("AS127")+INDIRECT("BA127")+INDIRECT("BI127")</f>
        <v>3180</v>
      </c>
      <c r="H127" s="6">
        <f ca="1">INDIRECT("V127")+INDIRECT("AD127")+INDIRECT("AL127")+INDIRECT("AT127")+INDIRECT("BB127")+INDIRECT("BJ127")</f>
        <v>7227</v>
      </c>
      <c r="I127" s="6">
        <f ca="1">INDIRECT("W127")+INDIRECT("AE127")+INDIRECT("AM127")+INDIRECT("AU127")+INDIRECT("BC127")+INDIRECT("BK127")</f>
        <v>0</v>
      </c>
      <c r="J127" s="6">
        <f ca="1">INDIRECT("X127")+INDIRECT("AF127")+INDIRECT("AN127")+INDIRECT("AV127")+INDIRECT("BD127")+INDIRECT("BL127")</f>
        <v>0</v>
      </c>
      <c r="K127" s="6">
        <f ca="1">INDIRECT("Y127")+INDIRECT("AG127")+INDIRECT("AO127")+INDIRECT("AW127")+INDIRECT("BE127")+INDIRECT("BM127")</f>
        <v>0</v>
      </c>
      <c r="L127" s="6">
        <f ca="1">INDIRECT("Z127")+INDIRECT("AH127")+INDIRECT("AP127")+INDIRECT("AX127")+INDIRECT("BF127")+INDIRECT("BN127")</f>
        <v>0</v>
      </c>
      <c r="M127" s="6">
        <f ca="1">INDIRECT("AA127")+INDIRECT("AI127")+INDIRECT("AQ127")+INDIRECT("AY127")+INDIRECT("BG127")+INDIRECT("BO127")</f>
        <v>0</v>
      </c>
      <c r="N127" s="7">
        <f ca="1">INDIRECT("T127")+INDIRECT("U127")+INDIRECT("V127")+INDIRECT("W127")+INDIRECT("X127")+INDIRECT("Y127")+INDIRECT("Z127")+INDIRECT("AA127")</f>
        <v>450</v>
      </c>
      <c r="O127" s="6">
        <f ca="1">INDIRECT("AB127")+INDIRECT("AC127")+INDIRECT("AD127")+INDIRECT("AE127")+INDIRECT("AF127")+INDIRECT("AG127")+INDIRECT("AH127")+INDIRECT("AI127")</f>
        <v>7227</v>
      </c>
      <c r="P127" s="6">
        <f ca="1">INDIRECT("AJ127")+INDIRECT("AK127")+INDIRECT("AL127")+INDIRECT("AM127")+INDIRECT("AN127")+INDIRECT("AO127")+INDIRECT("AP127")+INDIRECT("AQ127")</f>
        <v>1229</v>
      </c>
      <c r="Q127" s="6">
        <f ca="1">INDIRECT("AR127")+INDIRECT("AS127")+INDIRECT("AT127")+INDIRECT("AU127")+INDIRECT("AV127")+INDIRECT("AW127")+INDIRECT("AX127")+INDIRECT("AY127")</f>
        <v>2730</v>
      </c>
      <c r="R127" s="6">
        <f ca="1">INDIRECT("AZ127")+INDIRECT("BA127")+INDIRECT("BB127")+INDIRECT("BC127")+INDIRECT("BD127")+INDIRECT("BE127")+INDIRECT("BF127")+INDIRECT("BG127")</f>
        <v>0</v>
      </c>
      <c r="S127" s="6">
        <f ca="1">INDIRECT("BH127")+INDIRECT("BI127")+INDIRECT("BJ127")+INDIRECT("BK127")+INDIRECT("BL127")+INDIRECT("BM127")+INDIRECT("BN127")+INDIRECT("BO127")</f>
        <v>0</v>
      </c>
      <c r="T127" s="28"/>
      <c r="U127" s="29">
        <v>450</v>
      </c>
      <c r="V127" s="29"/>
      <c r="W127" s="29"/>
      <c r="X127" s="29"/>
      <c r="Y127" s="29"/>
      <c r="Z127" s="29"/>
      <c r="AA127" s="29"/>
      <c r="AB127" s="28"/>
      <c r="AC127" s="29"/>
      <c r="AD127" s="29">
        <v>7227</v>
      </c>
      <c r="AE127" s="29"/>
      <c r="AF127" s="29"/>
      <c r="AG127" s="29"/>
      <c r="AH127" s="29"/>
      <c r="AI127" s="29"/>
      <c r="AJ127" s="28">
        <v>1229</v>
      </c>
      <c r="AK127" s="29"/>
      <c r="AL127" s="29"/>
      <c r="AM127" s="29"/>
      <c r="AN127" s="29"/>
      <c r="AO127" s="29"/>
      <c r="AP127" s="29"/>
      <c r="AQ127" s="29"/>
      <c r="AR127" s="28"/>
      <c r="AS127" s="29">
        <v>2730</v>
      </c>
      <c r="AT127" s="29"/>
      <c r="AU127" s="29"/>
      <c r="AV127" s="29"/>
      <c r="AW127" s="29"/>
      <c r="AX127" s="29"/>
      <c r="AY127" s="29"/>
      <c r="AZ127" s="28"/>
      <c r="BA127" s="29"/>
      <c r="BB127" s="29"/>
      <c r="BC127" s="29"/>
      <c r="BD127" s="29"/>
      <c r="BE127" s="29"/>
      <c r="BF127" s="29"/>
      <c r="BG127" s="29"/>
      <c r="BH127" s="28"/>
      <c r="BI127" s="29"/>
      <c r="BJ127" s="29"/>
      <c r="BK127" s="29"/>
      <c r="BL127" s="29"/>
      <c r="BM127" s="29"/>
      <c r="BN127" s="29"/>
      <c r="BO127" s="29"/>
      <c r="BP127" s="9">
        <v>0</v>
      </c>
      <c r="BQ127" s="1" t="s">
        <v>0</v>
      </c>
      <c r="BR127" s="1" t="s">
        <v>0</v>
      </c>
      <c r="BS127" s="1" t="s">
        <v>0</v>
      </c>
      <c r="BT127" s="1" t="s">
        <v>0</v>
      </c>
      <c r="BU127" s="1" t="s">
        <v>0</v>
      </c>
      <c r="BW127" s="1">
        <f ca="1">INDIRECT("T127")+2*INDIRECT("AB127")+3*INDIRECT("AJ127")+4*INDIRECT("AR127")+5*INDIRECT("AZ127")+6*INDIRECT("BH127")</f>
        <v>3687</v>
      </c>
      <c r="BX127" s="1">
        <v>3687</v>
      </c>
      <c r="BY127" s="1">
        <f ca="1">INDIRECT("U127")+2*INDIRECT("AC127")+3*INDIRECT("AK127")+4*INDIRECT("AS127")+5*INDIRECT("BA127")+6*INDIRECT("BI127")</f>
        <v>11370</v>
      </c>
      <c r="BZ127" s="1">
        <v>11370</v>
      </c>
      <c r="CA127" s="1">
        <f ca="1">INDIRECT("V127")+2*INDIRECT("AD127")+3*INDIRECT("AL127")+4*INDIRECT("AT127")+5*INDIRECT("BB127")+6*INDIRECT("BJ127")</f>
        <v>14454</v>
      </c>
      <c r="CB127" s="1">
        <v>14454</v>
      </c>
      <c r="CC127" s="1">
        <f ca="1">INDIRECT("W127")+2*INDIRECT("AE127")+3*INDIRECT("AM127")+4*INDIRECT("AU127")+5*INDIRECT("BC127")+6*INDIRECT("BK127")</f>
        <v>0</v>
      </c>
      <c r="CD127" s="1">
        <v>0</v>
      </c>
      <c r="CE127" s="1">
        <f ca="1">INDIRECT("X127")+2*INDIRECT("AF127")+3*INDIRECT("AN127")+4*INDIRECT("AV127")+5*INDIRECT("BD127")+6*INDIRECT("BL127")</f>
        <v>0</v>
      </c>
      <c r="CF127" s="1">
        <v>0</v>
      </c>
      <c r="CG127" s="1">
        <f ca="1">INDIRECT("Y127")+2*INDIRECT("AG127")+3*INDIRECT("AO127")+4*INDIRECT("AW127")+5*INDIRECT("BE127")+6*INDIRECT("BM127")</f>
        <v>0</v>
      </c>
      <c r="CH127" s="1">
        <v>0</v>
      </c>
      <c r="CI127" s="1">
        <f ca="1">INDIRECT("Z127")+2*INDIRECT("AH127")+3*INDIRECT("AP127")+4*INDIRECT("AX127")+5*INDIRECT("BF127")+6*INDIRECT("BN127")</f>
        <v>0</v>
      </c>
      <c r="CJ127" s="1">
        <v>0</v>
      </c>
      <c r="CK127" s="1">
        <f ca="1">INDIRECT("AA127")+2*INDIRECT("AI127")+3*INDIRECT("AQ127")+4*INDIRECT("AY127")+5*INDIRECT("BG127")+6*INDIRECT("BO127")</f>
        <v>0</v>
      </c>
      <c r="CL127" s="1">
        <v>0</v>
      </c>
      <c r="CM127" s="1">
        <f ca="1">INDIRECT("T127")+2*INDIRECT("U127")+3*INDIRECT("V127")+4*INDIRECT("W127")+5*INDIRECT("X127")+6*INDIRECT("Y127")+7*INDIRECT("Z127")+8*INDIRECT("AA127")</f>
        <v>900</v>
      </c>
      <c r="CN127" s="1">
        <v>900</v>
      </c>
      <c r="CO127" s="1">
        <f ca="1">INDIRECT("AB127")+2*INDIRECT("AC127")+3*INDIRECT("AD127")+4*INDIRECT("AE127")+5*INDIRECT("AF127")+6*INDIRECT("AG127")+7*INDIRECT("AH127")+8*INDIRECT("AI127")</f>
        <v>21681</v>
      </c>
      <c r="CP127" s="1">
        <v>21681</v>
      </c>
      <c r="CQ127" s="1">
        <f ca="1">INDIRECT("AJ127")+2*INDIRECT("AK127")+3*INDIRECT("AL127")+4*INDIRECT("AM127")+5*INDIRECT("AN127")+6*INDIRECT("AO127")+7*INDIRECT("AP127")+8*INDIRECT("AQ127")</f>
        <v>1229</v>
      </c>
      <c r="CR127" s="1">
        <v>1229</v>
      </c>
      <c r="CS127" s="1">
        <f ca="1">INDIRECT("AR127")+2*INDIRECT("AS127")+3*INDIRECT("AT127")+4*INDIRECT("AU127")+5*INDIRECT("AV127")+6*INDIRECT("AW127")+7*INDIRECT("AX127")+8*INDIRECT("AY127")</f>
        <v>5460</v>
      </c>
      <c r="CT127" s="1">
        <v>5460</v>
      </c>
      <c r="CU127" s="1">
        <f ca="1">INDIRECT("AZ127")+2*INDIRECT("BA127")+3*INDIRECT("BB127")+4*INDIRECT("BC127")+5*INDIRECT("BD127")+6*INDIRECT("BE127")+7*INDIRECT("BF127")+8*INDIRECT("BG127")</f>
        <v>0</v>
      </c>
      <c r="CV127" s="1">
        <v>0</v>
      </c>
      <c r="CW127" s="1">
        <f ca="1">INDIRECT("BH127")+2*INDIRECT("BI127")+3*INDIRECT("BJ127")+4*INDIRECT("BK127")+5*INDIRECT("BL127")+6*INDIRECT("BM127")+7*INDIRECT("BN127")+8*INDIRECT("BO127")</f>
        <v>0</v>
      </c>
      <c r="CX127" s="1">
        <v>0</v>
      </c>
    </row>
    <row r="128" spans="1:102" ht="11.25">
      <c r="A128" s="1" t="s">
        <v>0</v>
      </c>
      <c r="B128" s="1" t="s">
        <v>0</v>
      </c>
      <c r="C128" s="1" t="s">
        <v>0</v>
      </c>
      <c r="D128" s="1" t="s">
        <v>0</v>
      </c>
      <c r="E128" s="1" t="s">
        <v>6</v>
      </c>
      <c r="F128" s="7">
        <f ca="1">INDIRECT("T128")+INDIRECT("AB128")+INDIRECT("AJ128")+INDIRECT("AR128")+INDIRECT("AZ128")+INDIRECT("BH128")</f>
        <v>0</v>
      </c>
      <c r="G128" s="6">
        <f ca="1">INDIRECT("U128")+INDIRECT("AC128")+INDIRECT("AK128")+INDIRECT("AS128")+INDIRECT("BA128")+INDIRECT("BI128")</f>
        <v>0</v>
      </c>
      <c r="H128" s="6">
        <f ca="1">INDIRECT("V128")+INDIRECT("AD128")+INDIRECT("AL128")+INDIRECT("AT128")+INDIRECT("BB128")+INDIRECT("BJ128")</f>
        <v>10673</v>
      </c>
      <c r="I128" s="6">
        <f ca="1">INDIRECT("W128")+INDIRECT("AE128")+INDIRECT("AM128")+INDIRECT("AU128")+INDIRECT("BC128")+INDIRECT("BK128")</f>
        <v>0</v>
      </c>
      <c r="J128" s="6">
        <f ca="1">INDIRECT("X128")+INDIRECT("AF128")+INDIRECT("AN128")+INDIRECT("AV128")+INDIRECT("BD128")+INDIRECT("BL128")</f>
        <v>0</v>
      </c>
      <c r="K128" s="6">
        <f ca="1">INDIRECT("Y128")+INDIRECT("AG128")+INDIRECT("AO128")+INDIRECT("AW128")+INDIRECT("BE128")+INDIRECT("BM128")</f>
        <v>0</v>
      </c>
      <c r="L128" s="6">
        <f ca="1">INDIRECT("Z128")+INDIRECT("AH128")+INDIRECT("AP128")+INDIRECT("AX128")+INDIRECT("BF128")+INDIRECT("BN128")</f>
        <v>0</v>
      </c>
      <c r="M128" s="6">
        <f ca="1">INDIRECT("AA128")+INDIRECT("AI128")+INDIRECT("AQ128")+INDIRECT("AY128")+INDIRECT("BG128")+INDIRECT("BO128")</f>
        <v>0</v>
      </c>
      <c r="N128" s="7">
        <f ca="1">INDIRECT("T128")+INDIRECT("U128")+INDIRECT("V128")+INDIRECT("W128")+INDIRECT("X128")+INDIRECT("Y128")+INDIRECT("Z128")+INDIRECT("AA128")</f>
        <v>0</v>
      </c>
      <c r="O128" s="6">
        <f ca="1">INDIRECT("AB128")+INDIRECT("AC128")+INDIRECT("AD128")+INDIRECT("AE128")+INDIRECT("AF128")+INDIRECT("AG128")+INDIRECT("AH128")+INDIRECT("AI128")</f>
        <v>10673</v>
      </c>
      <c r="P128" s="6">
        <f ca="1">INDIRECT("AJ128")+INDIRECT("AK128")+INDIRECT("AL128")+INDIRECT("AM128")+INDIRECT("AN128")+INDIRECT("AO128")+INDIRECT("AP128")+INDIRECT("AQ128")</f>
        <v>0</v>
      </c>
      <c r="Q128" s="6">
        <f ca="1">INDIRECT("AR128")+INDIRECT("AS128")+INDIRECT("AT128")+INDIRECT("AU128")+INDIRECT("AV128")+INDIRECT("AW128")+INDIRECT("AX128")+INDIRECT("AY128")</f>
        <v>0</v>
      </c>
      <c r="R128" s="6">
        <f ca="1">INDIRECT("AZ128")+INDIRECT("BA128")+INDIRECT("BB128")+INDIRECT("BC128")+INDIRECT("BD128")+INDIRECT("BE128")+INDIRECT("BF128")+INDIRECT("BG128")</f>
        <v>0</v>
      </c>
      <c r="S128" s="6">
        <f ca="1">INDIRECT("BH128")+INDIRECT("BI128")+INDIRECT("BJ128")+INDIRECT("BK128")+INDIRECT("BL128")+INDIRECT("BM128")+INDIRECT("BN128")+INDIRECT("BO128")</f>
        <v>0</v>
      </c>
      <c r="T128" s="28"/>
      <c r="U128" s="29"/>
      <c r="V128" s="29"/>
      <c r="W128" s="29"/>
      <c r="X128" s="29"/>
      <c r="Y128" s="29"/>
      <c r="Z128" s="29"/>
      <c r="AA128" s="29"/>
      <c r="AB128" s="28"/>
      <c r="AC128" s="29"/>
      <c r="AD128" s="29">
        <v>10673</v>
      </c>
      <c r="AE128" s="29"/>
      <c r="AF128" s="29"/>
      <c r="AG128" s="29"/>
      <c r="AH128" s="29"/>
      <c r="AI128" s="29"/>
      <c r="AJ128" s="28"/>
      <c r="AK128" s="29"/>
      <c r="AL128" s="29"/>
      <c r="AM128" s="29"/>
      <c r="AN128" s="29"/>
      <c r="AO128" s="29"/>
      <c r="AP128" s="29"/>
      <c r="AQ128" s="29"/>
      <c r="AR128" s="28"/>
      <c r="AS128" s="29"/>
      <c r="AT128" s="29"/>
      <c r="AU128" s="29"/>
      <c r="AV128" s="29"/>
      <c r="AW128" s="29"/>
      <c r="AX128" s="29"/>
      <c r="AY128" s="29"/>
      <c r="AZ128" s="28"/>
      <c r="BA128" s="29"/>
      <c r="BB128" s="29"/>
      <c r="BC128" s="29"/>
      <c r="BD128" s="29"/>
      <c r="BE128" s="29"/>
      <c r="BF128" s="29"/>
      <c r="BG128" s="29"/>
      <c r="BH128" s="28"/>
      <c r="BI128" s="29"/>
      <c r="BJ128" s="29"/>
      <c r="BK128" s="29"/>
      <c r="BL128" s="29"/>
      <c r="BM128" s="29"/>
      <c r="BN128" s="29"/>
      <c r="BO128" s="29"/>
      <c r="BP128" s="9">
        <v>0</v>
      </c>
      <c r="BQ128" s="1" t="s">
        <v>0</v>
      </c>
      <c r="BR128" s="1" t="s">
        <v>0</v>
      </c>
      <c r="BS128" s="1" t="s">
        <v>0</v>
      </c>
      <c r="BT128" s="1" t="s">
        <v>0</v>
      </c>
      <c r="BU128" s="1" t="s">
        <v>0</v>
      </c>
      <c r="BW128" s="1">
        <f ca="1">INDIRECT("T128")+2*INDIRECT("AB128")+3*INDIRECT("AJ128")+4*INDIRECT("AR128")+5*INDIRECT("AZ128")+6*INDIRECT("BH128")</f>
        <v>0</v>
      </c>
      <c r="BX128" s="1">
        <v>0</v>
      </c>
      <c r="BY128" s="1">
        <f ca="1">INDIRECT("U128")+2*INDIRECT("AC128")+3*INDIRECT("AK128")+4*INDIRECT("AS128")+5*INDIRECT("BA128")+6*INDIRECT("BI128")</f>
        <v>0</v>
      </c>
      <c r="BZ128" s="1">
        <v>0</v>
      </c>
      <c r="CA128" s="1">
        <f ca="1">INDIRECT("V128")+2*INDIRECT("AD128")+3*INDIRECT("AL128")+4*INDIRECT("AT128")+5*INDIRECT("BB128")+6*INDIRECT("BJ128")</f>
        <v>21346</v>
      </c>
      <c r="CB128" s="1">
        <v>21346</v>
      </c>
      <c r="CC128" s="1">
        <f ca="1">INDIRECT("W128")+2*INDIRECT("AE128")+3*INDIRECT("AM128")+4*INDIRECT("AU128")+5*INDIRECT("BC128")+6*INDIRECT("BK128")</f>
        <v>0</v>
      </c>
      <c r="CD128" s="1">
        <v>0</v>
      </c>
      <c r="CE128" s="1">
        <f ca="1">INDIRECT("X128")+2*INDIRECT("AF128")+3*INDIRECT("AN128")+4*INDIRECT("AV128")+5*INDIRECT("BD128")+6*INDIRECT("BL128")</f>
        <v>0</v>
      </c>
      <c r="CF128" s="1">
        <v>0</v>
      </c>
      <c r="CG128" s="1">
        <f ca="1">INDIRECT("Y128")+2*INDIRECT("AG128")+3*INDIRECT("AO128")+4*INDIRECT("AW128")+5*INDIRECT("BE128")+6*INDIRECT("BM128")</f>
        <v>0</v>
      </c>
      <c r="CH128" s="1">
        <v>0</v>
      </c>
      <c r="CI128" s="1">
        <f ca="1">INDIRECT("Z128")+2*INDIRECT("AH128")+3*INDIRECT("AP128")+4*INDIRECT("AX128")+5*INDIRECT("BF128")+6*INDIRECT("BN128")</f>
        <v>0</v>
      </c>
      <c r="CJ128" s="1">
        <v>0</v>
      </c>
      <c r="CK128" s="1">
        <f ca="1">INDIRECT("AA128")+2*INDIRECT("AI128")+3*INDIRECT("AQ128")+4*INDIRECT("AY128")+5*INDIRECT("BG128")+6*INDIRECT("BO128")</f>
        <v>0</v>
      </c>
      <c r="CL128" s="1">
        <v>0</v>
      </c>
      <c r="CM128" s="1">
        <f ca="1">INDIRECT("T128")+2*INDIRECT("U128")+3*INDIRECT("V128")+4*INDIRECT("W128")+5*INDIRECT("X128")+6*INDIRECT("Y128")+7*INDIRECT("Z128")+8*INDIRECT("AA128")</f>
        <v>0</v>
      </c>
      <c r="CN128" s="1">
        <v>0</v>
      </c>
      <c r="CO128" s="1">
        <f ca="1">INDIRECT("AB128")+2*INDIRECT("AC128")+3*INDIRECT("AD128")+4*INDIRECT("AE128")+5*INDIRECT("AF128")+6*INDIRECT("AG128")+7*INDIRECT("AH128")+8*INDIRECT("AI128")</f>
        <v>32019</v>
      </c>
      <c r="CP128" s="1">
        <v>32019</v>
      </c>
      <c r="CQ128" s="1">
        <f ca="1">INDIRECT("AJ128")+2*INDIRECT("AK128")+3*INDIRECT("AL128")+4*INDIRECT("AM128")+5*INDIRECT("AN128")+6*INDIRECT("AO128")+7*INDIRECT("AP128")+8*INDIRECT("AQ128")</f>
        <v>0</v>
      </c>
      <c r="CR128" s="1">
        <v>0</v>
      </c>
      <c r="CS128" s="1">
        <f ca="1">INDIRECT("AR128")+2*INDIRECT("AS128")+3*INDIRECT("AT128")+4*INDIRECT("AU128")+5*INDIRECT("AV128")+6*INDIRECT("AW128")+7*INDIRECT("AX128")+8*INDIRECT("AY128")</f>
        <v>0</v>
      </c>
      <c r="CT128" s="1">
        <v>0</v>
      </c>
      <c r="CU128" s="1">
        <f ca="1">INDIRECT("AZ128")+2*INDIRECT("BA128")+3*INDIRECT("BB128")+4*INDIRECT("BC128")+5*INDIRECT("BD128")+6*INDIRECT("BE128")+7*INDIRECT("BF128")+8*INDIRECT("BG128")</f>
        <v>0</v>
      </c>
      <c r="CV128" s="1">
        <v>0</v>
      </c>
      <c r="CW128" s="1">
        <f ca="1">INDIRECT("BH128")+2*INDIRECT("BI128")+3*INDIRECT("BJ128")+4*INDIRECT("BK128")+5*INDIRECT("BL128")+6*INDIRECT("BM128")+7*INDIRECT("BN128")+8*INDIRECT("BO128")</f>
        <v>0</v>
      </c>
      <c r="CX128" s="1">
        <v>0</v>
      </c>
    </row>
    <row r="129" spans="1:73" ht="11.25">
      <c r="A129" s="1" t="s">
        <v>0</v>
      </c>
      <c r="B129" s="1" t="s">
        <v>0</v>
      </c>
      <c r="C129" s="1" t="s">
        <v>0</v>
      </c>
      <c r="D129" s="1" t="s">
        <v>0</v>
      </c>
      <c r="E129" s="1" t="s">
        <v>7</v>
      </c>
      <c r="F129" s="7">
        <f>SUM(F125:F128)</f>
        <v>1229</v>
      </c>
      <c r="G129" s="6">
        <f>SUM(G125:G128)</f>
        <v>3180</v>
      </c>
      <c r="H129" s="6">
        <f>SUM(H125:H128)</f>
        <v>17900</v>
      </c>
      <c r="I129" s="6">
        <f>SUM(I125:I128)</f>
        <v>10400</v>
      </c>
      <c r="J129" s="6">
        <f>SUM(J125:J128)</f>
        <v>0</v>
      </c>
      <c r="K129" s="6">
        <f>SUM(K125:K128)</f>
        <v>0</v>
      </c>
      <c r="L129" s="6">
        <f>SUM(L125:L128)</f>
        <v>0</v>
      </c>
      <c r="M129" s="6">
        <f>SUM(M125:M128)</f>
        <v>0</v>
      </c>
      <c r="N129" s="7">
        <f>SUM(N125:N128)</f>
        <v>7550</v>
      </c>
      <c r="O129" s="6">
        <f>SUM(O125:O128)</f>
        <v>17900</v>
      </c>
      <c r="P129" s="6">
        <f>SUM(P125:P128)</f>
        <v>1229</v>
      </c>
      <c r="Q129" s="6">
        <f>SUM(Q125:Q128)</f>
        <v>6030</v>
      </c>
      <c r="R129" s="6">
        <f>SUM(R125:R128)</f>
        <v>0</v>
      </c>
      <c r="S129" s="6">
        <f>SUM(S125:S128)</f>
        <v>0</v>
      </c>
      <c r="T129" s="8"/>
      <c r="U129" s="5"/>
      <c r="V129" s="5"/>
      <c r="W129" s="5"/>
      <c r="X129" s="5"/>
      <c r="Y129" s="5"/>
      <c r="Z129" s="5"/>
      <c r="AA129" s="5"/>
      <c r="AB129" s="8"/>
      <c r="AC129" s="5"/>
      <c r="AD129" s="5"/>
      <c r="AE129" s="5"/>
      <c r="AF129" s="5"/>
      <c r="AG129" s="5"/>
      <c r="AH129" s="5"/>
      <c r="AI129" s="5"/>
      <c r="AJ129" s="8"/>
      <c r="AK129" s="5"/>
      <c r="AL129" s="5"/>
      <c r="AM129" s="5"/>
      <c r="AN129" s="5"/>
      <c r="AO129" s="5"/>
      <c r="AP129" s="5"/>
      <c r="AQ129" s="5"/>
      <c r="AR129" s="8"/>
      <c r="AS129" s="5"/>
      <c r="AT129" s="5"/>
      <c r="AU129" s="5"/>
      <c r="AV129" s="5"/>
      <c r="AW129" s="5"/>
      <c r="AX129" s="5"/>
      <c r="AY129" s="5"/>
      <c r="AZ129" s="8"/>
      <c r="BA129" s="5"/>
      <c r="BB129" s="5"/>
      <c r="BC129" s="5"/>
      <c r="BD129" s="5"/>
      <c r="BE129" s="5"/>
      <c r="BF129" s="5"/>
      <c r="BG129" s="5"/>
      <c r="BH129" s="8"/>
      <c r="BI129" s="5"/>
      <c r="BJ129" s="5"/>
      <c r="BK129" s="5"/>
      <c r="BL129" s="5"/>
      <c r="BM129" s="5"/>
      <c r="BN129" s="5"/>
      <c r="BO129" s="5"/>
      <c r="BP129" s="9">
        <v>0</v>
      </c>
      <c r="BQ129" s="1" t="s">
        <v>0</v>
      </c>
      <c r="BR129" s="1" t="s">
        <v>0</v>
      </c>
      <c r="BS129" s="1" t="s">
        <v>0</v>
      </c>
      <c r="BT129" s="1" t="s">
        <v>0</v>
      </c>
      <c r="BU129" s="1" t="s">
        <v>0</v>
      </c>
    </row>
    <row r="130" spans="3:73" ht="11.25">
      <c r="C130" s="1" t="s">
        <v>0</v>
      </c>
      <c r="D130" s="1" t="s">
        <v>0</v>
      </c>
      <c r="E130" s="1" t="s">
        <v>0</v>
      </c>
      <c r="F130" s="7"/>
      <c r="G130" s="6"/>
      <c r="H130" s="6"/>
      <c r="I130" s="6"/>
      <c r="J130" s="6"/>
      <c r="K130" s="6"/>
      <c r="L130" s="6"/>
      <c r="M130" s="6"/>
      <c r="N130" s="7"/>
      <c r="O130" s="6"/>
      <c r="P130" s="6"/>
      <c r="Q130" s="6"/>
      <c r="R130" s="6"/>
      <c r="S130" s="6"/>
      <c r="T130" s="8"/>
      <c r="U130" s="5"/>
      <c r="V130" s="5"/>
      <c r="W130" s="5"/>
      <c r="X130" s="5"/>
      <c r="Y130" s="5"/>
      <c r="Z130" s="5"/>
      <c r="AA130" s="5"/>
      <c r="AB130" s="8"/>
      <c r="AC130" s="5"/>
      <c r="AD130" s="5"/>
      <c r="AE130" s="5"/>
      <c r="AF130" s="5"/>
      <c r="AG130" s="5"/>
      <c r="AH130" s="5"/>
      <c r="AI130" s="5"/>
      <c r="AJ130" s="8"/>
      <c r="AK130" s="5"/>
      <c r="AL130" s="5"/>
      <c r="AM130" s="5"/>
      <c r="AN130" s="5"/>
      <c r="AO130" s="5"/>
      <c r="AP130" s="5"/>
      <c r="AQ130" s="5"/>
      <c r="AR130" s="8"/>
      <c r="AS130" s="5"/>
      <c r="AT130" s="5"/>
      <c r="AU130" s="5"/>
      <c r="AV130" s="5"/>
      <c r="AW130" s="5"/>
      <c r="AX130" s="5"/>
      <c r="AY130" s="5"/>
      <c r="AZ130" s="8"/>
      <c r="BA130" s="5"/>
      <c r="BB130" s="5"/>
      <c r="BC130" s="5"/>
      <c r="BD130" s="5"/>
      <c r="BE130" s="5"/>
      <c r="BF130" s="5"/>
      <c r="BG130" s="5"/>
      <c r="BH130" s="8"/>
      <c r="BI130" s="5"/>
      <c r="BJ130" s="5"/>
      <c r="BK130" s="5"/>
      <c r="BL130" s="5"/>
      <c r="BM130" s="5"/>
      <c r="BN130" s="5"/>
      <c r="BO130" s="5"/>
      <c r="BP130" s="9"/>
      <c r="BT130" s="1" t="s">
        <v>0</v>
      </c>
      <c r="BU130" s="1" t="s">
        <v>0</v>
      </c>
    </row>
    <row r="131" spans="1:102" ht="11.25">
      <c r="A131" s="30" t="s">
        <v>1</v>
      </c>
      <c r="B131" s="31" t="str">
        <f>HYPERLINK("http://www.dot.ca.gov/hq/transprog/stip2004/ff_sheets/04-0096a.xls","0096A")</f>
        <v>0096A</v>
      </c>
      <c r="C131" s="30" t="s">
        <v>64</v>
      </c>
      <c r="D131" s="30" t="s">
        <v>65</v>
      </c>
      <c r="E131" s="30" t="s">
        <v>3</v>
      </c>
      <c r="F131" s="32">
        <f ca="1">INDIRECT("T131")+INDIRECT("AB131")+INDIRECT("AJ131")+INDIRECT("AR131")+INDIRECT("AZ131")+INDIRECT("BH131")</f>
        <v>6846</v>
      </c>
      <c r="G131" s="33">
        <f ca="1">INDIRECT("U131")+INDIRECT("AC131")+INDIRECT("AK131")+INDIRECT("AS131")+INDIRECT("BA131")+INDIRECT("BI131")</f>
        <v>0</v>
      </c>
      <c r="H131" s="33">
        <f ca="1">INDIRECT("V131")+INDIRECT("AD131")+INDIRECT("AL131")+INDIRECT("AT131")+INDIRECT("BB131")+INDIRECT("BJ131")</f>
        <v>0</v>
      </c>
      <c r="I131" s="33">
        <f ca="1">INDIRECT("W131")+INDIRECT("AE131")+INDIRECT("AM131")+INDIRECT("AU131")+INDIRECT("BC131")+INDIRECT("BK131")</f>
        <v>0</v>
      </c>
      <c r="J131" s="33">
        <f ca="1">INDIRECT("X131")+INDIRECT("AF131")+INDIRECT("AN131")+INDIRECT("AV131")+INDIRECT("BD131")+INDIRECT("BL131")</f>
        <v>28213</v>
      </c>
      <c r="K131" s="33">
        <f ca="1">INDIRECT("Y131")+INDIRECT("AG131")+INDIRECT("AO131")+INDIRECT("AW131")+INDIRECT("BE131")+INDIRECT("BM131")</f>
        <v>0</v>
      </c>
      <c r="L131" s="33">
        <f ca="1">INDIRECT("Z131")+INDIRECT("AH131")+INDIRECT("AP131")+INDIRECT("AX131")+INDIRECT("BF131")+INDIRECT("BN131")</f>
        <v>0</v>
      </c>
      <c r="M131" s="33">
        <f ca="1">INDIRECT("AA131")+INDIRECT("AI131")+INDIRECT("AQ131")+INDIRECT("AY131")+INDIRECT("BG131")+INDIRECT("BO131")</f>
        <v>0</v>
      </c>
      <c r="N131" s="32">
        <f ca="1">INDIRECT("T131")+INDIRECT("U131")+INDIRECT("V131")+INDIRECT("W131")+INDIRECT("X131")+INDIRECT("Y131")+INDIRECT("Z131")+INDIRECT("AA131")</f>
        <v>225</v>
      </c>
      <c r="O131" s="33">
        <f ca="1">INDIRECT("AB131")+INDIRECT("AC131")+INDIRECT("AD131")+INDIRECT("AE131")+INDIRECT("AF131")+INDIRECT("AG131")+INDIRECT("AH131")+INDIRECT("AI131")</f>
        <v>24832</v>
      </c>
      <c r="P131" s="33">
        <f ca="1">INDIRECT("AJ131")+INDIRECT("AK131")+INDIRECT("AL131")+INDIRECT("AM131")+INDIRECT("AN131")+INDIRECT("AO131")+INDIRECT("AP131")+INDIRECT("AQ131")</f>
        <v>1704</v>
      </c>
      <c r="Q131" s="33">
        <f ca="1">INDIRECT("AR131")+INDIRECT("AS131")+INDIRECT("AT131")+INDIRECT("AU131")+INDIRECT("AV131")+INDIRECT("AW131")+INDIRECT("AX131")+INDIRECT("AY131")</f>
        <v>4640</v>
      </c>
      <c r="R131" s="33">
        <f ca="1">INDIRECT("AZ131")+INDIRECT("BA131")+INDIRECT("BB131")+INDIRECT("BC131")+INDIRECT("BD131")+INDIRECT("BE131")+INDIRECT("BF131")+INDIRECT("BG131")</f>
        <v>277</v>
      </c>
      <c r="S131" s="33">
        <f ca="1">INDIRECT("BH131")+INDIRECT("BI131")+INDIRECT("BJ131")+INDIRECT("BK131")+INDIRECT("BL131")+INDIRECT("BM131")+INDIRECT("BN131")+INDIRECT("BO131")</f>
        <v>3381</v>
      </c>
      <c r="T131" s="34">
        <v>225</v>
      </c>
      <c r="U131" s="35"/>
      <c r="V131" s="35"/>
      <c r="W131" s="35"/>
      <c r="X131" s="35"/>
      <c r="Y131" s="35"/>
      <c r="Z131" s="35"/>
      <c r="AA131" s="35"/>
      <c r="AB131" s="34"/>
      <c r="AC131" s="35"/>
      <c r="AD131" s="35"/>
      <c r="AE131" s="35"/>
      <c r="AF131" s="35">
        <v>24832</v>
      </c>
      <c r="AG131" s="35"/>
      <c r="AH131" s="35"/>
      <c r="AI131" s="35"/>
      <c r="AJ131" s="34">
        <v>1704</v>
      </c>
      <c r="AK131" s="35"/>
      <c r="AL131" s="35"/>
      <c r="AM131" s="35"/>
      <c r="AN131" s="35"/>
      <c r="AO131" s="35"/>
      <c r="AP131" s="35"/>
      <c r="AQ131" s="35"/>
      <c r="AR131" s="34">
        <v>4640</v>
      </c>
      <c r="AS131" s="35"/>
      <c r="AT131" s="35"/>
      <c r="AU131" s="35"/>
      <c r="AV131" s="35"/>
      <c r="AW131" s="35"/>
      <c r="AX131" s="35"/>
      <c r="AY131" s="35"/>
      <c r="AZ131" s="34">
        <v>277</v>
      </c>
      <c r="BA131" s="35"/>
      <c r="BB131" s="35"/>
      <c r="BC131" s="35"/>
      <c r="BD131" s="35"/>
      <c r="BE131" s="35"/>
      <c r="BF131" s="35"/>
      <c r="BG131" s="35"/>
      <c r="BH131" s="34"/>
      <c r="BI131" s="35"/>
      <c r="BJ131" s="35"/>
      <c r="BK131" s="35"/>
      <c r="BL131" s="35">
        <v>3381</v>
      </c>
      <c r="BM131" s="35"/>
      <c r="BN131" s="35"/>
      <c r="BO131" s="36"/>
      <c r="BP131" s="9">
        <v>10600000161</v>
      </c>
      <c r="BQ131" s="1" t="s">
        <v>3</v>
      </c>
      <c r="BR131" s="1" t="s">
        <v>0</v>
      </c>
      <c r="BS131" s="1" t="s">
        <v>0</v>
      </c>
      <c r="BT131" s="1" t="s">
        <v>0</v>
      </c>
      <c r="BU131" s="1" t="s">
        <v>22</v>
      </c>
      <c r="BW131" s="1">
        <f ca="1">INDIRECT("T131")+2*INDIRECT("AB131")+3*INDIRECT("AJ131")+4*INDIRECT("AR131")+5*INDIRECT("AZ131")+6*INDIRECT("BH131")</f>
        <v>25282</v>
      </c>
      <c r="BX131" s="1">
        <v>25282</v>
      </c>
      <c r="BY131" s="1">
        <f ca="1">INDIRECT("U131")+2*INDIRECT("AC131")+3*INDIRECT("AK131")+4*INDIRECT("AS131")+5*INDIRECT("BA131")+6*INDIRECT("BI131")</f>
        <v>0</v>
      </c>
      <c r="BZ131" s="1">
        <v>0</v>
      </c>
      <c r="CA131" s="1">
        <f ca="1">INDIRECT("V131")+2*INDIRECT("AD131")+3*INDIRECT("AL131")+4*INDIRECT("AT131")+5*INDIRECT("BB131")+6*INDIRECT("BJ131")</f>
        <v>0</v>
      </c>
      <c r="CB131" s="1">
        <v>0</v>
      </c>
      <c r="CC131" s="1">
        <f ca="1">INDIRECT("W131")+2*INDIRECT("AE131")+3*INDIRECT("AM131")+4*INDIRECT("AU131")+5*INDIRECT("BC131")+6*INDIRECT("BK131")</f>
        <v>0</v>
      </c>
      <c r="CD131" s="1">
        <v>0</v>
      </c>
      <c r="CE131" s="1">
        <f ca="1">INDIRECT("X131")+2*INDIRECT("AF131")+3*INDIRECT("AN131")+4*INDIRECT("AV131")+5*INDIRECT("BD131")+6*INDIRECT("BL131")</f>
        <v>69950</v>
      </c>
      <c r="CF131" s="1">
        <v>69950</v>
      </c>
      <c r="CG131" s="1">
        <f ca="1">INDIRECT("Y131")+2*INDIRECT("AG131")+3*INDIRECT("AO131")+4*INDIRECT("AW131")+5*INDIRECT("BE131")+6*INDIRECT("BM131")</f>
        <v>0</v>
      </c>
      <c r="CH131" s="1">
        <v>0</v>
      </c>
      <c r="CI131" s="1">
        <f ca="1">INDIRECT("Z131")+2*INDIRECT("AH131")+3*INDIRECT("AP131")+4*INDIRECT("AX131")+5*INDIRECT("BF131")+6*INDIRECT("BN131")</f>
        <v>0</v>
      </c>
      <c r="CJ131" s="1">
        <v>0</v>
      </c>
      <c r="CK131" s="1">
        <f ca="1">INDIRECT("AA131")+2*INDIRECT("AI131")+3*INDIRECT("AQ131")+4*INDIRECT("AY131")+5*INDIRECT("BG131")+6*INDIRECT("BO131")</f>
        <v>0</v>
      </c>
      <c r="CL131" s="1">
        <v>0</v>
      </c>
      <c r="CM131" s="1">
        <f ca="1">INDIRECT("T131")+2*INDIRECT("U131")+3*INDIRECT("V131")+4*INDIRECT("W131")+5*INDIRECT("X131")+6*INDIRECT("Y131")+7*INDIRECT("Z131")+8*INDIRECT("AA131")</f>
        <v>225</v>
      </c>
      <c r="CN131" s="1">
        <v>225</v>
      </c>
      <c r="CO131" s="1">
        <f ca="1">INDIRECT("AB131")+2*INDIRECT("AC131")+3*INDIRECT("AD131")+4*INDIRECT("AE131")+5*INDIRECT("AF131")+6*INDIRECT("AG131")+7*INDIRECT("AH131")+8*INDIRECT("AI131")</f>
        <v>124160</v>
      </c>
      <c r="CP131" s="1">
        <v>124160</v>
      </c>
      <c r="CQ131" s="1">
        <f ca="1">INDIRECT("AJ131")+2*INDIRECT("AK131")+3*INDIRECT("AL131")+4*INDIRECT("AM131")+5*INDIRECT("AN131")+6*INDIRECT("AO131")+7*INDIRECT("AP131")+8*INDIRECT("AQ131")</f>
        <v>1704</v>
      </c>
      <c r="CR131" s="1">
        <v>1704</v>
      </c>
      <c r="CS131" s="1">
        <f ca="1">INDIRECT("AR131")+2*INDIRECT("AS131")+3*INDIRECT("AT131")+4*INDIRECT("AU131")+5*INDIRECT("AV131")+6*INDIRECT("AW131")+7*INDIRECT("AX131")+8*INDIRECT("AY131")</f>
        <v>4640</v>
      </c>
      <c r="CT131" s="1">
        <v>4640</v>
      </c>
      <c r="CU131" s="1">
        <f ca="1">INDIRECT("AZ131")+2*INDIRECT("BA131")+3*INDIRECT("BB131")+4*INDIRECT("BC131")+5*INDIRECT("BD131")+6*INDIRECT("BE131")+7*INDIRECT("BF131")+8*INDIRECT("BG131")</f>
        <v>277</v>
      </c>
      <c r="CV131" s="1">
        <v>277</v>
      </c>
      <c r="CW131" s="1">
        <f ca="1">INDIRECT("BH131")+2*INDIRECT("BI131")+3*INDIRECT("BJ131")+4*INDIRECT("BK131")+5*INDIRECT("BL131")+6*INDIRECT("BM131")+7*INDIRECT("BN131")+8*INDIRECT("BO131")</f>
        <v>16905</v>
      </c>
      <c r="CX131" s="1">
        <v>16905</v>
      </c>
    </row>
    <row r="132" spans="1:73" ht="11.25">
      <c r="A132" s="1" t="s">
        <v>0</v>
      </c>
      <c r="B132" s="1" t="s">
        <v>67</v>
      </c>
      <c r="C132" s="1" t="s">
        <v>68</v>
      </c>
      <c r="D132" s="1" t="s">
        <v>69</v>
      </c>
      <c r="E132" s="1" t="s">
        <v>7</v>
      </c>
      <c r="F132" s="7">
        <f>SUM(F131:F131)</f>
        <v>6846</v>
      </c>
      <c r="G132" s="6">
        <f>SUM(G131:G131)</f>
        <v>0</v>
      </c>
      <c r="H132" s="6">
        <f>SUM(H131:H131)</f>
        <v>0</v>
      </c>
      <c r="I132" s="6">
        <f>SUM(I131:I131)</f>
        <v>0</v>
      </c>
      <c r="J132" s="6">
        <f>SUM(J131:J131)</f>
        <v>28213</v>
      </c>
      <c r="K132" s="6">
        <f>SUM(K131:K131)</f>
        <v>0</v>
      </c>
      <c r="L132" s="6">
        <f>SUM(L131:L131)</f>
        <v>0</v>
      </c>
      <c r="M132" s="6">
        <f>SUM(M131:M131)</f>
        <v>0</v>
      </c>
      <c r="N132" s="7">
        <f>SUM(N131:N131)</f>
        <v>225</v>
      </c>
      <c r="O132" s="6">
        <f>SUM(O131:O131)</f>
        <v>24832</v>
      </c>
      <c r="P132" s="6">
        <f>SUM(P131:P131)</f>
        <v>1704</v>
      </c>
      <c r="Q132" s="6">
        <f>SUM(Q131:Q131)</f>
        <v>4640</v>
      </c>
      <c r="R132" s="6">
        <f>SUM(R131:R131)</f>
        <v>277</v>
      </c>
      <c r="S132" s="6">
        <f>SUM(S131:S131)</f>
        <v>3381</v>
      </c>
      <c r="T132" s="8"/>
      <c r="U132" s="5"/>
      <c r="V132" s="5"/>
      <c r="W132" s="5"/>
      <c r="X132" s="5"/>
      <c r="Y132" s="5"/>
      <c r="Z132" s="5"/>
      <c r="AA132" s="5"/>
      <c r="AB132" s="8"/>
      <c r="AC132" s="5"/>
      <c r="AD132" s="5"/>
      <c r="AE132" s="5"/>
      <c r="AF132" s="5"/>
      <c r="AG132" s="5"/>
      <c r="AH132" s="5"/>
      <c r="AI132" s="5"/>
      <c r="AJ132" s="8"/>
      <c r="AK132" s="5"/>
      <c r="AL132" s="5"/>
      <c r="AM132" s="5"/>
      <c r="AN132" s="5"/>
      <c r="AO132" s="5"/>
      <c r="AP132" s="5"/>
      <c r="AQ132" s="5"/>
      <c r="AR132" s="8"/>
      <c r="AS132" s="5"/>
      <c r="AT132" s="5"/>
      <c r="AU132" s="5"/>
      <c r="AV132" s="5"/>
      <c r="AW132" s="5"/>
      <c r="AX132" s="5"/>
      <c r="AY132" s="5"/>
      <c r="AZ132" s="8"/>
      <c r="BA132" s="5"/>
      <c r="BB132" s="5"/>
      <c r="BC132" s="5"/>
      <c r="BD132" s="5"/>
      <c r="BE132" s="5"/>
      <c r="BF132" s="5"/>
      <c r="BG132" s="5"/>
      <c r="BH132" s="8"/>
      <c r="BI132" s="5"/>
      <c r="BJ132" s="5"/>
      <c r="BK132" s="5"/>
      <c r="BL132" s="5"/>
      <c r="BM132" s="5"/>
      <c r="BN132" s="5"/>
      <c r="BO132" s="5"/>
      <c r="BP132" s="9">
        <v>0</v>
      </c>
      <c r="BQ132" s="1" t="s">
        <v>0</v>
      </c>
      <c r="BR132" s="1" t="s">
        <v>0</v>
      </c>
      <c r="BS132" s="1" t="s">
        <v>0</v>
      </c>
      <c r="BT132" s="1" t="s">
        <v>0</v>
      </c>
      <c r="BU132" s="1" t="s">
        <v>0</v>
      </c>
    </row>
    <row r="133" spans="1:73" ht="11.25">
      <c r="A133" s="25"/>
      <c r="B133" s="25"/>
      <c r="C133" s="27" t="s">
        <v>133</v>
      </c>
      <c r="D133" s="26" t="s">
        <v>0</v>
      </c>
      <c r="E133" s="1" t="s">
        <v>0</v>
      </c>
      <c r="F133" s="7"/>
      <c r="G133" s="6"/>
      <c r="H133" s="6"/>
      <c r="I133" s="6"/>
      <c r="J133" s="6"/>
      <c r="K133" s="6"/>
      <c r="L133" s="6"/>
      <c r="M133" s="6"/>
      <c r="N133" s="7"/>
      <c r="O133" s="6"/>
      <c r="P133" s="6"/>
      <c r="Q133" s="6"/>
      <c r="R133" s="6"/>
      <c r="S133" s="6"/>
      <c r="T133" s="8"/>
      <c r="U133" s="5"/>
      <c r="V133" s="5"/>
      <c r="W133" s="5"/>
      <c r="X133" s="5"/>
      <c r="Y133" s="5"/>
      <c r="Z133" s="5"/>
      <c r="AA133" s="5"/>
      <c r="AB133" s="8"/>
      <c r="AC133" s="5"/>
      <c r="AD133" s="5"/>
      <c r="AE133" s="5"/>
      <c r="AF133" s="5"/>
      <c r="AG133" s="5"/>
      <c r="AH133" s="5"/>
      <c r="AI133" s="5"/>
      <c r="AJ133" s="8"/>
      <c r="AK133" s="5"/>
      <c r="AL133" s="5"/>
      <c r="AM133" s="5"/>
      <c r="AN133" s="5"/>
      <c r="AO133" s="5"/>
      <c r="AP133" s="5"/>
      <c r="AQ133" s="5"/>
      <c r="AR133" s="8"/>
      <c r="AS133" s="5"/>
      <c r="AT133" s="5"/>
      <c r="AU133" s="5"/>
      <c r="AV133" s="5"/>
      <c r="AW133" s="5"/>
      <c r="AX133" s="5"/>
      <c r="AY133" s="5"/>
      <c r="AZ133" s="8"/>
      <c r="BA133" s="5"/>
      <c r="BB133" s="5"/>
      <c r="BC133" s="5"/>
      <c r="BD133" s="5"/>
      <c r="BE133" s="5"/>
      <c r="BF133" s="5"/>
      <c r="BG133" s="5"/>
      <c r="BH133" s="8"/>
      <c r="BI133" s="5"/>
      <c r="BJ133" s="5"/>
      <c r="BK133" s="5"/>
      <c r="BL133" s="5"/>
      <c r="BM133" s="5"/>
      <c r="BN133" s="5"/>
      <c r="BO133" s="5"/>
      <c r="BP133" s="9">
        <v>0</v>
      </c>
      <c r="BQ133" s="1" t="s">
        <v>0</v>
      </c>
      <c r="BR133" s="1" t="s">
        <v>0</v>
      </c>
      <c r="BS133" s="1" t="s">
        <v>0</v>
      </c>
      <c r="BT133" s="1" t="s">
        <v>0</v>
      </c>
      <c r="BU133" s="1" t="s">
        <v>0</v>
      </c>
    </row>
    <row r="134" spans="1:102" ht="11.25">
      <c r="A134" s="30" t="s">
        <v>1</v>
      </c>
      <c r="B134" s="31" t="str">
        <f>HYPERLINK("http://www.dot.ca.gov/hq/transprog/stip2004/ff_sheets/04-0117.xls","0117")</f>
        <v>0117</v>
      </c>
      <c r="C134" s="30" t="s">
        <v>70</v>
      </c>
      <c r="D134" s="30" t="s">
        <v>65</v>
      </c>
      <c r="E134" s="30" t="s">
        <v>3</v>
      </c>
      <c r="F134" s="32">
        <f ca="1">INDIRECT("T134")+INDIRECT("AB134")+INDIRECT("AJ134")+INDIRECT("AR134")+INDIRECT("AZ134")+INDIRECT("BH134")</f>
        <v>670</v>
      </c>
      <c r="G134" s="33">
        <f ca="1">INDIRECT("U134")+INDIRECT("AC134")+INDIRECT("AK134")+INDIRECT("AS134")+INDIRECT("BA134")+INDIRECT("BI134")</f>
        <v>133</v>
      </c>
      <c r="H134" s="33">
        <f ca="1">INDIRECT("V134")+INDIRECT("AD134")+INDIRECT("AL134")+INDIRECT("AT134")+INDIRECT("BB134")+INDIRECT("BJ134")</f>
        <v>941</v>
      </c>
      <c r="I134" s="33">
        <f ca="1">INDIRECT("W134")+INDIRECT("AE134")+INDIRECT("AM134")+INDIRECT("AU134")+INDIRECT("BC134")+INDIRECT("BK134")</f>
        <v>0</v>
      </c>
      <c r="J134" s="33">
        <f ca="1">INDIRECT("X134")+INDIRECT("AF134")+INDIRECT("AN134")+INDIRECT("AV134")+INDIRECT("BD134")+INDIRECT("BL134")</f>
        <v>0</v>
      </c>
      <c r="K134" s="33">
        <f ca="1">INDIRECT("Y134")+INDIRECT("AG134")+INDIRECT("AO134")+INDIRECT("AW134")+INDIRECT("BE134")+INDIRECT("BM134")</f>
        <v>0</v>
      </c>
      <c r="L134" s="33">
        <f ca="1">INDIRECT("Z134")+INDIRECT("AH134")+INDIRECT("AP134")+INDIRECT("AX134")+INDIRECT("BF134")+INDIRECT("BN134")</f>
        <v>0</v>
      </c>
      <c r="M134" s="33">
        <f ca="1">INDIRECT("AA134")+INDIRECT("AI134")+INDIRECT("AQ134")+INDIRECT("AY134")+INDIRECT("BG134")+INDIRECT("BO134")</f>
        <v>0</v>
      </c>
      <c r="N134" s="32">
        <f ca="1">INDIRECT("T134")+INDIRECT("U134")+INDIRECT("V134")+INDIRECT("W134")+INDIRECT("X134")+INDIRECT("Y134")+INDIRECT("Z134")+INDIRECT("AA134")</f>
        <v>131</v>
      </c>
      <c r="O134" s="33">
        <f ca="1">INDIRECT("AB134")+INDIRECT("AC134")+INDIRECT("AD134")+INDIRECT("AE134")+INDIRECT("AF134")+INDIRECT("AG134")+INDIRECT("AH134")+INDIRECT("AI134")</f>
        <v>737</v>
      </c>
      <c r="P134" s="33">
        <f ca="1">INDIRECT("AJ134")+INDIRECT("AK134")+INDIRECT("AL134")+INDIRECT("AM134")+INDIRECT("AN134")+INDIRECT("AO134")+INDIRECT("AP134")+INDIRECT("AQ134")</f>
        <v>127</v>
      </c>
      <c r="Q134" s="33">
        <f ca="1">INDIRECT("AR134")+INDIRECT("AS134")+INDIRECT("AT134")+INDIRECT("AU134")+INDIRECT("AV134")+INDIRECT("AW134")+INDIRECT("AX134")+INDIRECT("AY134")</f>
        <v>543</v>
      </c>
      <c r="R134" s="33">
        <f ca="1">INDIRECT("AZ134")+INDIRECT("BA134")+INDIRECT("BB134")+INDIRECT("BC134")+INDIRECT("BD134")+INDIRECT("BE134")+INDIRECT("BF134")+INDIRECT("BG134")</f>
        <v>2</v>
      </c>
      <c r="S134" s="33">
        <f ca="1">INDIRECT("BH134")+INDIRECT("BI134")+INDIRECT("BJ134")+INDIRECT("BK134")+INDIRECT("BL134")+INDIRECT("BM134")+INDIRECT("BN134")+INDIRECT("BO134")</f>
        <v>204</v>
      </c>
      <c r="T134" s="34"/>
      <c r="U134" s="35">
        <v>131</v>
      </c>
      <c r="V134" s="35"/>
      <c r="W134" s="35"/>
      <c r="X134" s="35"/>
      <c r="Y134" s="35"/>
      <c r="Z134" s="35"/>
      <c r="AA134" s="35"/>
      <c r="AB134" s="34"/>
      <c r="AC134" s="35"/>
      <c r="AD134" s="35">
        <v>737</v>
      </c>
      <c r="AE134" s="35"/>
      <c r="AF134" s="35"/>
      <c r="AG134" s="35"/>
      <c r="AH134" s="35"/>
      <c r="AI134" s="35"/>
      <c r="AJ134" s="34">
        <v>127</v>
      </c>
      <c r="AK134" s="35"/>
      <c r="AL134" s="35"/>
      <c r="AM134" s="35"/>
      <c r="AN134" s="35"/>
      <c r="AO134" s="35"/>
      <c r="AP134" s="35"/>
      <c r="AQ134" s="35"/>
      <c r="AR134" s="34">
        <v>543</v>
      </c>
      <c r="AS134" s="35"/>
      <c r="AT134" s="35"/>
      <c r="AU134" s="35"/>
      <c r="AV134" s="35"/>
      <c r="AW134" s="35"/>
      <c r="AX134" s="35"/>
      <c r="AY134" s="35"/>
      <c r="AZ134" s="34"/>
      <c r="BA134" s="35">
        <v>2</v>
      </c>
      <c r="BB134" s="35"/>
      <c r="BC134" s="35"/>
      <c r="BD134" s="35"/>
      <c r="BE134" s="35"/>
      <c r="BF134" s="35"/>
      <c r="BG134" s="35"/>
      <c r="BH134" s="34"/>
      <c r="BI134" s="35"/>
      <c r="BJ134" s="35">
        <v>204</v>
      </c>
      <c r="BK134" s="35"/>
      <c r="BL134" s="35"/>
      <c r="BM134" s="35"/>
      <c r="BN134" s="35"/>
      <c r="BO134" s="36"/>
      <c r="BP134" s="9">
        <v>10600000718</v>
      </c>
      <c r="BQ134" s="1" t="s">
        <v>3</v>
      </c>
      <c r="BR134" s="1" t="s">
        <v>0</v>
      </c>
      <c r="BS134" s="1" t="s">
        <v>0</v>
      </c>
      <c r="BT134" s="1" t="s">
        <v>0</v>
      </c>
      <c r="BU134" s="1" t="s">
        <v>22</v>
      </c>
      <c r="BW134" s="1">
        <f ca="1">INDIRECT("T134")+2*INDIRECT("AB134")+3*INDIRECT("AJ134")+4*INDIRECT("AR134")+5*INDIRECT("AZ134")+6*INDIRECT("BH134")</f>
        <v>2553</v>
      </c>
      <c r="BX134" s="1">
        <v>2553</v>
      </c>
      <c r="BY134" s="1">
        <f ca="1">INDIRECT("U134")+2*INDIRECT("AC134")+3*INDIRECT("AK134")+4*INDIRECT("AS134")+5*INDIRECT("BA134")+6*INDIRECT("BI134")</f>
        <v>141</v>
      </c>
      <c r="BZ134" s="1">
        <v>141</v>
      </c>
      <c r="CA134" s="1">
        <f ca="1">INDIRECT("V134")+2*INDIRECT("AD134")+3*INDIRECT("AL134")+4*INDIRECT("AT134")+5*INDIRECT("BB134")+6*INDIRECT("BJ134")</f>
        <v>2698</v>
      </c>
      <c r="CB134" s="1">
        <v>2698</v>
      </c>
      <c r="CC134" s="1">
        <f ca="1">INDIRECT("W134")+2*INDIRECT("AE134")+3*INDIRECT("AM134")+4*INDIRECT("AU134")+5*INDIRECT("BC134")+6*INDIRECT("BK134")</f>
        <v>0</v>
      </c>
      <c r="CD134" s="1">
        <v>0</v>
      </c>
      <c r="CE134" s="1">
        <f ca="1">INDIRECT("X134")+2*INDIRECT("AF134")+3*INDIRECT("AN134")+4*INDIRECT("AV134")+5*INDIRECT("BD134")+6*INDIRECT("BL134")</f>
        <v>0</v>
      </c>
      <c r="CF134" s="1">
        <v>0</v>
      </c>
      <c r="CG134" s="1">
        <f ca="1">INDIRECT("Y134")+2*INDIRECT("AG134")+3*INDIRECT("AO134")+4*INDIRECT("AW134")+5*INDIRECT("BE134")+6*INDIRECT("BM134")</f>
        <v>0</v>
      </c>
      <c r="CH134" s="1">
        <v>0</v>
      </c>
      <c r="CI134" s="1">
        <f ca="1">INDIRECT("Z134")+2*INDIRECT("AH134")+3*INDIRECT("AP134")+4*INDIRECT("AX134")+5*INDIRECT("BF134")+6*INDIRECT("BN134")</f>
        <v>0</v>
      </c>
      <c r="CJ134" s="1">
        <v>0</v>
      </c>
      <c r="CK134" s="1">
        <f ca="1">INDIRECT("AA134")+2*INDIRECT("AI134")+3*INDIRECT("AQ134")+4*INDIRECT("AY134")+5*INDIRECT("BG134")+6*INDIRECT("BO134")</f>
        <v>0</v>
      </c>
      <c r="CL134" s="1">
        <v>0</v>
      </c>
      <c r="CM134" s="1">
        <f ca="1">INDIRECT("T134")+2*INDIRECT("U134")+3*INDIRECT("V134")+4*INDIRECT("W134")+5*INDIRECT("X134")+6*INDIRECT("Y134")+7*INDIRECT("Z134")+8*INDIRECT("AA134")</f>
        <v>262</v>
      </c>
      <c r="CN134" s="1">
        <v>262</v>
      </c>
      <c r="CO134" s="1">
        <f ca="1">INDIRECT("AB134")+2*INDIRECT("AC134")+3*INDIRECT("AD134")+4*INDIRECT("AE134")+5*INDIRECT("AF134")+6*INDIRECT("AG134")+7*INDIRECT("AH134")+8*INDIRECT("AI134")</f>
        <v>2211</v>
      </c>
      <c r="CP134" s="1">
        <v>2211</v>
      </c>
      <c r="CQ134" s="1">
        <f ca="1">INDIRECT("AJ134")+2*INDIRECT("AK134")+3*INDIRECT("AL134")+4*INDIRECT("AM134")+5*INDIRECT("AN134")+6*INDIRECT("AO134")+7*INDIRECT("AP134")+8*INDIRECT("AQ134")</f>
        <v>127</v>
      </c>
      <c r="CR134" s="1">
        <v>127</v>
      </c>
      <c r="CS134" s="1">
        <f ca="1">INDIRECT("AR134")+2*INDIRECT("AS134")+3*INDIRECT("AT134")+4*INDIRECT("AU134")+5*INDIRECT("AV134")+6*INDIRECT("AW134")+7*INDIRECT("AX134")+8*INDIRECT("AY134")</f>
        <v>543</v>
      </c>
      <c r="CT134" s="1">
        <v>543</v>
      </c>
      <c r="CU134" s="1">
        <f ca="1">INDIRECT("AZ134")+2*INDIRECT("BA134")+3*INDIRECT("BB134")+4*INDIRECT("BC134")+5*INDIRECT("BD134")+6*INDIRECT("BE134")+7*INDIRECT("BF134")+8*INDIRECT("BG134")</f>
        <v>4</v>
      </c>
      <c r="CV134" s="1">
        <v>4</v>
      </c>
      <c r="CW134" s="1">
        <f ca="1">INDIRECT("BH134")+2*INDIRECT("BI134")+3*INDIRECT("BJ134")+4*INDIRECT("BK134")+5*INDIRECT("BL134")+6*INDIRECT("BM134")+7*INDIRECT("BN134")+8*INDIRECT("BO134")</f>
        <v>612</v>
      </c>
      <c r="CX134" s="1">
        <v>612</v>
      </c>
    </row>
    <row r="135" spans="1:73" ht="11.25">
      <c r="A135" s="1" t="s">
        <v>0</v>
      </c>
      <c r="B135" s="1" t="s">
        <v>71</v>
      </c>
      <c r="C135" s="1" t="s">
        <v>72</v>
      </c>
      <c r="D135" s="1" t="s">
        <v>73</v>
      </c>
      <c r="E135" s="1" t="s">
        <v>7</v>
      </c>
      <c r="F135" s="7">
        <f>SUM(F134:F134)</f>
        <v>670</v>
      </c>
      <c r="G135" s="6">
        <f>SUM(G134:G134)</f>
        <v>133</v>
      </c>
      <c r="H135" s="6">
        <f>SUM(H134:H134)</f>
        <v>941</v>
      </c>
      <c r="I135" s="6">
        <f>SUM(I134:I134)</f>
        <v>0</v>
      </c>
      <c r="J135" s="6">
        <f>SUM(J134:J134)</f>
        <v>0</v>
      </c>
      <c r="K135" s="6">
        <f>SUM(K134:K134)</f>
        <v>0</v>
      </c>
      <c r="L135" s="6">
        <f>SUM(L134:L134)</f>
        <v>0</v>
      </c>
      <c r="M135" s="6">
        <f>SUM(M134:M134)</f>
        <v>0</v>
      </c>
      <c r="N135" s="7">
        <f>SUM(N134:N134)</f>
        <v>131</v>
      </c>
      <c r="O135" s="6">
        <f>SUM(O134:O134)</f>
        <v>737</v>
      </c>
      <c r="P135" s="6">
        <f>SUM(P134:P134)</f>
        <v>127</v>
      </c>
      <c r="Q135" s="6">
        <f>SUM(Q134:Q134)</f>
        <v>543</v>
      </c>
      <c r="R135" s="6">
        <f>SUM(R134:R134)</f>
        <v>2</v>
      </c>
      <c r="S135" s="6">
        <f>SUM(S134:S134)</f>
        <v>204</v>
      </c>
      <c r="T135" s="8"/>
      <c r="U135" s="5"/>
      <c r="V135" s="5"/>
      <c r="W135" s="5"/>
      <c r="X135" s="5"/>
      <c r="Y135" s="5"/>
      <c r="Z135" s="5"/>
      <c r="AA135" s="5"/>
      <c r="AB135" s="8"/>
      <c r="AC135" s="5"/>
      <c r="AD135" s="5"/>
      <c r="AE135" s="5"/>
      <c r="AF135" s="5"/>
      <c r="AG135" s="5"/>
      <c r="AH135" s="5"/>
      <c r="AI135" s="5"/>
      <c r="AJ135" s="8"/>
      <c r="AK135" s="5"/>
      <c r="AL135" s="5"/>
      <c r="AM135" s="5"/>
      <c r="AN135" s="5"/>
      <c r="AO135" s="5"/>
      <c r="AP135" s="5"/>
      <c r="AQ135" s="5"/>
      <c r="AR135" s="8"/>
      <c r="AS135" s="5"/>
      <c r="AT135" s="5"/>
      <c r="AU135" s="5"/>
      <c r="AV135" s="5"/>
      <c r="AW135" s="5"/>
      <c r="AX135" s="5"/>
      <c r="AY135" s="5"/>
      <c r="AZ135" s="8"/>
      <c r="BA135" s="5"/>
      <c r="BB135" s="5"/>
      <c r="BC135" s="5"/>
      <c r="BD135" s="5"/>
      <c r="BE135" s="5"/>
      <c r="BF135" s="5"/>
      <c r="BG135" s="5"/>
      <c r="BH135" s="8"/>
      <c r="BI135" s="5"/>
      <c r="BJ135" s="5"/>
      <c r="BK135" s="5"/>
      <c r="BL135" s="5"/>
      <c r="BM135" s="5"/>
      <c r="BN135" s="5"/>
      <c r="BO135" s="5"/>
      <c r="BP135" s="9">
        <v>0</v>
      </c>
      <c r="BQ135" s="1" t="s">
        <v>0</v>
      </c>
      <c r="BR135" s="1" t="s">
        <v>0</v>
      </c>
      <c r="BS135" s="1" t="s">
        <v>0</v>
      </c>
      <c r="BT135" s="1" t="s">
        <v>0</v>
      </c>
      <c r="BU135" s="1" t="s">
        <v>0</v>
      </c>
    </row>
    <row r="136" spans="1:73" ht="11.25">
      <c r="A136" s="25"/>
      <c r="B136" s="25"/>
      <c r="C136" s="27" t="s">
        <v>133</v>
      </c>
      <c r="D136" s="26" t="s">
        <v>0</v>
      </c>
      <c r="E136" s="1" t="s">
        <v>0</v>
      </c>
      <c r="F136" s="7"/>
      <c r="G136" s="6"/>
      <c r="H136" s="6"/>
      <c r="I136" s="6"/>
      <c r="J136" s="6"/>
      <c r="K136" s="6"/>
      <c r="L136" s="6"/>
      <c r="M136" s="6"/>
      <c r="N136" s="7"/>
      <c r="O136" s="6"/>
      <c r="P136" s="6"/>
      <c r="Q136" s="6"/>
      <c r="R136" s="6"/>
      <c r="S136" s="6"/>
      <c r="T136" s="8"/>
      <c r="U136" s="5"/>
      <c r="V136" s="5"/>
      <c r="W136" s="5"/>
      <c r="X136" s="5"/>
      <c r="Y136" s="5"/>
      <c r="Z136" s="5"/>
      <c r="AA136" s="5"/>
      <c r="AB136" s="8"/>
      <c r="AC136" s="5"/>
      <c r="AD136" s="5"/>
      <c r="AE136" s="5"/>
      <c r="AF136" s="5"/>
      <c r="AG136" s="5"/>
      <c r="AH136" s="5"/>
      <c r="AI136" s="5"/>
      <c r="AJ136" s="8"/>
      <c r="AK136" s="5"/>
      <c r="AL136" s="5"/>
      <c r="AM136" s="5"/>
      <c r="AN136" s="5"/>
      <c r="AO136" s="5"/>
      <c r="AP136" s="5"/>
      <c r="AQ136" s="5"/>
      <c r="AR136" s="8"/>
      <c r="AS136" s="5"/>
      <c r="AT136" s="5"/>
      <c r="AU136" s="5"/>
      <c r="AV136" s="5"/>
      <c r="AW136" s="5"/>
      <c r="AX136" s="5"/>
      <c r="AY136" s="5"/>
      <c r="AZ136" s="8"/>
      <c r="BA136" s="5"/>
      <c r="BB136" s="5"/>
      <c r="BC136" s="5"/>
      <c r="BD136" s="5"/>
      <c r="BE136" s="5"/>
      <c r="BF136" s="5"/>
      <c r="BG136" s="5"/>
      <c r="BH136" s="8"/>
      <c r="BI136" s="5"/>
      <c r="BJ136" s="5"/>
      <c r="BK136" s="5"/>
      <c r="BL136" s="5"/>
      <c r="BM136" s="5"/>
      <c r="BN136" s="5"/>
      <c r="BO136" s="5"/>
      <c r="BP136" s="9">
        <v>0</v>
      </c>
      <c r="BQ136" s="1" t="s">
        <v>0</v>
      </c>
      <c r="BR136" s="1" t="s">
        <v>0</v>
      </c>
      <c r="BS136" s="1" t="s">
        <v>0</v>
      </c>
      <c r="BT136" s="1" t="s">
        <v>0</v>
      </c>
      <c r="BU136" s="1" t="s">
        <v>0</v>
      </c>
    </row>
    <row r="137" spans="1:102" ht="11.25">
      <c r="A137" s="30" t="s">
        <v>1</v>
      </c>
      <c r="B137" s="31" t="str">
        <f>HYPERLINK("http://www.dot.ca.gov/hq/transprog/stip2004/ff_sheets/04-0139b.xls","0139B")</f>
        <v>0139B</v>
      </c>
      <c r="C137" s="30" t="s">
        <v>70</v>
      </c>
      <c r="D137" s="30" t="s">
        <v>65</v>
      </c>
      <c r="E137" s="30" t="s">
        <v>3</v>
      </c>
      <c r="F137" s="32">
        <f ca="1">INDIRECT("T137")+INDIRECT("AB137")+INDIRECT("AJ137")+INDIRECT("AR137")+INDIRECT("AZ137")+INDIRECT("BH137")</f>
        <v>400</v>
      </c>
      <c r="G137" s="33">
        <f ca="1">INDIRECT("U137")+INDIRECT("AC137")+INDIRECT("AK137")+INDIRECT("AS137")+INDIRECT("BA137")+INDIRECT("BI137")</f>
        <v>600</v>
      </c>
      <c r="H137" s="33">
        <f ca="1">INDIRECT("V137")+INDIRECT("AD137")+INDIRECT("AL137")+INDIRECT("AT137")+INDIRECT("BB137")+INDIRECT("BJ137")</f>
        <v>130</v>
      </c>
      <c r="I137" s="33">
        <f ca="1">INDIRECT("W137")+INDIRECT("AE137")+INDIRECT("AM137")+INDIRECT("AU137")+INDIRECT("BC137")+INDIRECT("BK137")</f>
        <v>0</v>
      </c>
      <c r="J137" s="33">
        <f ca="1">INDIRECT("X137")+INDIRECT("AF137")+INDIRECT("AN137")+INDIRECT("AV137")+INDIRECT("BD137")+INDIRECT("BL137")</f>
        <v>0</v>
      </c>
      <c r="K137" s="33">
        <f ca="1">INDIRECT("Y137")+INDIRECT("AG137")+INDIRECT("AO137")+INDIRECT("AW137")+INDIRECT("BE137")+INDIRECT("BM137")</f>
        <v>5150</v>
      </c>
      <c r="L137" s="33">
        <f ca="1">INDIRECT("Z137")+INDIRECT("AH137")+INDIRECT("AP137")+INDIRECT("AX137")+INDIRECT("BF137")+INDIRECT("BN137")</f>
        <v>0</v>
      </c>
      <c r="M137" s="33">
        <f ca="1">INDIRECT("AA137")+INDIRECT("AI137")+INDIRECT("AQ137")+INDIRECT("AY137")+INDIRECT("BG137")+INDIRECT("BO137")</f>
        <v>0</v>
      </c>
      <c r="N137" s="32">
        <f ca="1">INDIRECT("T137")+INDIRECT("U137")+INDIRECT("V137")+INDIRECT("W137")+INDIRECT("X137")+INDIRECT("Y137")+INDIRECT("Z137")+INDIRECT("AA137")</f>
        <v>100</v>
      </c>
      <c r="O137" s="33">
        <f ca="1">INDIRECT("AB137")+INDIRECT("AC137")+INDIRECT("AD137")+INDIRECT("AE137")+INDIRECT("AF137")+INDIRECT("AG137")+INDIRECT("AH137")+INDIRECT("AI137")</f>
        <v>4500</v>
      </c>
      <c r="P137" s="33">
        <f ca="1">INDIRECT("AJ137")+INDIRECT("AK137")+INDIRECT("AL137")+INDIRECT("AM137")+INDIRECT("AN137")+INDIRECT("AO137")+INDIRECT("AP137")+INDIRECT("AQ137")</f>
        <v>0</v>
      </c>
      <c r="Q137" s="33">
        <f ca="1">INDIRECT("AR137")+INDIRECT("AS137")+INDIRECT("AT137")+INDIRECT("AU137")+INDIRECT("AV137")+INDIRECT("AW137")+INDIRECT("AX137")+INDIRECT("AY137")</f>
        <v>1000</v>
      </c>
      <c r="R137" s="33">
        <f ca="1">INDIRECT("AZ137")+INDIRECT("BA137")+INDIRECT("BB137")+INDIRECT("BC137")+INDIRECT("BD137")+INDIRECT("BE137")+INDIRECT("BF137")+INDIRECT("BG137")</f>
        <v>30</v>
      </c>
      <c r="S137" s="33">
        <f ca="1">INDIRECT("BH137")+INDIRECT("BI137")+INDIRECT("BJ137")+INDIRECT("BK137")+INDIRECT("BL137")+INDIRECT("BM137")+INDIRECT("BN137")+INDIRECT("BO137")</f>
        <v>650</v>
      </c>
      <c r="T137" s="34"/>
      <c r="U137" s="35"/>
      <c r="V137" s="35">
        <v>100</v>
      </c>
      <c r="W137" s="35"/>
      <c r="X137" s="35"/>
      <c r="Y137" s="35"/>
      <c r="Z137" s="35"/>
      <c r="AA137" s="35"/>
      <c r="AB137" s="34"/>
      <c r="AC137" s="35"/>
      <c r="AD137" s="35"/>
      <c r="AE137" s="35"/>
      <c r="AF137" s="35"/>
      <c r="AG137" s="35">
        <v>4500</v>
      </c>
      <c r="AH137" s="35"/>
      <c r="AI137" s="35"/>
      <c r="AJ137" s="34"/>
      <c r="AK137" s="35"/>
      <c r="AL137" s="35"/>
      <c r="AM137" s="35"/>
      <c r="AN137" s="35"/>
      <c r="AO137" s="35"/>
      <c r="AP137" s="35"/>
      <c r="AQ137" s="35"/>
      <c r="AR137" s="34">
        <v>400</v>
      </c>
      <c r="AS137" s="35">
        <v>600</v>
      </c>
      <c r="AT137" s="35"/>
      <c r="AU137" s="35"/>
      <c r="AV137" s="35"/>
      <c r="AW137" s="35"/>
      <c r="AX137" s="35"/>
      <c r="AY137" s="35"/>
      <c r="AZ137" s="34"/>
      <c r="BA137" s="35"/>
      <c r="BB137" s="35">
        <v>30</v>
      </c>
      <c r="BC137" s="35"/>
      <c r="BD137" s="35"/>
      <c r="BE137" s="35"/>
      <c r="BF137" s="35"/>
      <c r="BG137" s="35"/>
      <c r="BH137" s="34"/>
      <c r="BI137" s="35"/>
      <c r="BJ137" s="35"/>
      <c r="BK137" s="35"/>
      <c r="BL137" s="35"/>
      <c r="BM137" s="35">
        <v>650</v>
      </c>
      <c r="BN137" s="35"/>
      <c r="BO137" s="36"/>
      <c r="BP137" s="9">
        <v>10600000777</v>
      </c>
      <c r="BQ137" s="1" t="s">
        <v>3</v>
      </c>
      <c r="BR137" s="1" t="s">
        <v>0</v>
      </c>
      <c r="BS137" s="1" t="s">
        <v>0</v>
      </c>
      <c r="BT137" s="1" t="s">
        <v>0</v>
      </c>
      <c r="BU137" s="1" t="s">
        <v>22</v>
      </c>
      <c r="BW137" s="1">
        <f ca="1">INDIRECT("T137")+2*INDIRECT("AB137")+3*INDIRECT("AJ137")+4*INDIRECT("AR137")+5*INDIRECT("AZ137")+6*INDIRECT("BH137")</f>
        <v>1600</v>
      </c>
      <c r="BX137" s="1">
        <v>1600</v>
      </c>
      <c r="BY137" s="1">
        <f ca="1">INDIRECT("U137")+2*INDIRECT("AC137")+3*INDIRECT("AK137")+4*INDIRECT("AS137")+5*INDIRECT("BA137")+6*INDIRECT("BI137")</f>
        <v>2400</v>
      </c>
      <c r="BZ137" s="1">
        <v>2400</v>
      </c>
      <c r="CA137" s="1">
        <f ca="1">INDIRECT("V137")+2*INDIRECT("AD137")+3*INDIRECT("AL137")+4*INDIRECT("AT137")+5*INDIRECT("BB137")+6*INDIRECT("BJ137")</f>
        <v>250</v>
      </c>
      <c r="CB137" s="1">
        <v>250</v>
      </c>
      <c r="CC137" s="1">
        <f ca="1">INDIRECT("W137")+2*INDIRECT("AE137")+3*INDIRECT("AM137")+4*INDIRECT("AU137")+5*INDIRECT("BC137")+6*INDIRECT("BK137")</f>
        <v>0</v>
      </c>
      <c r="CD137" s="1">
        <v>0</v>
      </c>
      <c r="CE137" s="1">
        <f ca="1">INDIRECT("X137")+2*INDIRECT("AF137")+3*INDIRECT("AN137")+4*INDIRECT("AV137")+5*INDIRECT("BD137")+6*INDIRECT("BL137")</f>
        <v>0</v>
      </c>
      <c r="CF137" s="1">
        <v>0</v>
      </c>
      <c r="CG137" s="1">
        <f ca="1">INDIRECT("Y137")+2*INDIRECT("AG137")+3*INDIRECT("AO137")+4*INDIRECT("AW137")+5*INDIRECT("BE137")+6*INDIRECT("BM137")</f>
        <v>12900</v>
      </c>
      <c r="CH137" s="1">
        <v>12900</v>
      </c>
      <c r="CI137" s="1">
        <f ca="1">INDIRECT("Z137")+2*INDIRECT("AH137")+3*INDIRECT("AP137")+4*INDIRECT("AX137")+5*INDIRECT("BF137")+6*INDIRECT("BN137")</f>
        <v>0</v>
      </c>
      <c r="CJ137" s="1">
        <v>0</v>
      </c>
      <c r="CK137" s="1">
        <f ca="1">INDIRECT("AA137")+2*INDIRECT("AI137")+3*INDIRECT("AQ137")+4*INDIRECT("AY137")+5*INDIRECT("BG137")+6*INDIRECT("BO137")</f>
        <v>0</v>
      </c>
      <c r="CL137" s="1">
        <v>0</v>
      </c>
      <c r="CM137" s="1">
        <f ca="1">INDIRECT("T137")+2*INDIRECT("U137")+3*INDIRECT("V137")+4*INDIRECT("W137")+5*INDIRECT("X137")+6*INDIRECT("Y137")+7*INDIRECT("Z137")+8*INDIRECT("AA137")</f>
        <v>300</v>
      </c>
      <c r="CN137" s="1">
        <v>300</v>
      </c>
      <c r="CO137" s="1">
        <f ca="1">INDIRECT("AB137")+2*INDIRECT("AC137")+3*INDIRECT("AD137")+4*INDIRECT("AE137")+5*INDIRECT("AF137")+6*INDIRECT("AG137")+7*INDIRECT("AH137")+8*INDIRECT("AI137")</f>
        <v>27000</v>
      </c>
      <c r="CP137" s="1">
        <v>27000</v>
      </c>
      <c r="CQ137" s="1">
        <f ca="1">INDIRECT("AJ137")+2*INDIRECT("AK137")+3*INDIRECT("AL137")+4*INDIRECT("AM137")+5*INDIRECT("AN137")+6*INDIRECT("AO137")+7*INDIRECT("AP137")+8*INDIRECT("AQ137")</f>
        <v>0</v>
      </c>
      <c r="CR137" s="1">
        <v>0</v>
      </c>
      <c r="CS137" s="1">
        <f ca="1">INDIRECT("AR137")+2*INDIRECT("AS137")+3*INDIRECT("AT137")+4*INDIRECT("AU137")+5*INDIRECT("AV137")+6*INDIRECT("AW137")+7*INDIRECT("AX137")+8*INDIRECT("AY137")</f>
        <v>1600</v>
      </c>
      <c r="CT137" s="1">
        <v>1600</v>
      </c>
      <c r="CU137" s="1">
        <f ca="1">INDIRECT("AZ137")+2*INDIRECT("BA137")+3*INDIRECT("BB137")+4*INDIRECT("BC137")+5*INDIRECT("BD137")+6*INDIRECT("BE137")+7*INDIRECT("BF137")+8*INDIRECT("BG137")</f>
        <v>90</v>
      </c>
      <c r="CV137" s="1">
        <v>90</v>
      </c>
      <c r="CW137" s="1">
        <f ca="1">INDIRECT("BH137")+2*INDIRECT("BI137")+3*INDIRECT("BJ137")+4*INDIRECT("BK137")+5*INDIRECT("BL137")+6*INDIRECT("BM137")+7*INDIRECT("BN137")+8*INDIRECT("BO137")</f>
        <v>3900</v>
      </c>
      <c r="CX137" s="1">
        <v>3900</v>
      </c>
    </row>
    <row r="138" spans="1:73" ht="11.25">
      <c r="A138" s="1" t="s">
        <v>0</v>
      </c>
      <c r="B138" s="1" t="s">
        <v>74</v>
      </c>
      <c r="C138" s="1" t="s">
        <v>75</v>
      </c>
      <c r="D138" s="1" t="s">
        <v>76</v>
      </c>
      <c r="E138" s="1" t="s">
        <v>7</v>
      </c>
      <c r="F138" s="7">
        <f>SUM(F137:F137)</f>
        <v>400</v>
      </c>
      <c r="G138" s="6">
        <f>SUM(G137:G137)</f>
        <v>600</v>
      </c>
      <c r="H138" s="6">
        <f>SUM(H137:H137)</f>
        <v>130</v>
      </c>
      <c r="I138" s="6">
        <f>SUM(I137:I137)</f>
        <v>0</v>
      </c>
      <c r="J138" s="6">
        <f>SUM(J137:J137)</f>
        <v>0</v>
      </c>
      <c r="K138" s="6">
        <f>SUM(K137:K137)</f>
        <v>5150</v>
      </c>
      <c r="L138" s="6">
        <f>SUM(L137:L137)</f>
        <v>0</v>
      </c>
      <c r="M138" s="6">
        <f>SUM(M137:M137)</f>
        <v>0</v>
      </c>
      <c r="N138" s="7">
        <f>SUM(N137:N137)</f>
        <v>100</v>
      </c>
      <c r="O138" s="6">
        <f>SUM(O137:O137)</f>
        <v>4500</v>
      </c>
      <c r="P138" s="6">
        <f>SUM(P137:P137)</f>
        <v>0</v>
      </c>
      <c r="Q138" s="6">
        <f>SUM(Q137:Q137)</f>
        <v>1000</v>
      </c>
      <c r="R138" s="6">
        <f>SUM(R137:R137)</f>
        <v>30</v>
      </c>
      <c r="S138" s="6">
        <f>SUM(S137:S137)</f>
        <v>650</v>
      </c>
      <c r="T138" s="8"/>
      <c r="U138" s="5"/>
      <c r="V138" s="5"/>
      <c r="W138" s="5"/>
      <c r="X138" s="5"/>
      <c r="Y138" s="5"/>
      <c r="Z138" s="5"/>
      <c r="AA138" s="5"/>
      <c r="AB138" s="8"/>
      <c r="AC138" s="5"/>
      <c r="AD138" s="5"/>
      <c r="AE138" s="5"/>
      <c r="AF138" s="5"/>
      <c r="AG138" s="5"/>
      <c r="AH138" s="5"/>
      <c r="AI138" s="5"/>
      <c r="AJ138" s="8"/>
      <c r="AK138" s="5"/>
      <c r="AL138" s="5"/>
      <c r="AM138" s="5"/>
      <c r="AN138" s="5"/>
      <c r="AO138" s="5"/>
      <c r="AP138" s="5"/>
      <c r="AQ138" s="5"/>
      <c r="AR138" s="8"/>
      <c r="AS138" s="5"/>
      <c r="AT138" s="5"/>
      <c r="AU138" s="5"/>
      <c r="AV138" s="5"/>
      <c r="AW138" s="5"/>
      <c r="AX138" s="5"/>
      <c r="AY138" s="5"/>
      <c r="AZ138" s="8"/>
      <c r="BA138" s="5"/>
      <c r="BB138" s="5"/>
      <c r="BC138" s="5"/>
      <c r="BD138" s="5"/>
      <c r="BE138" s="5"/>
      <c r="BF138" s="5"/>
      <c r="BG138" s="5"/>
      <c r="BH138" s="8"/>
      <c r="BI138" s="5"/>
      <c r="BJ138" s="5"/>
      <c r="BK138" s="5"/>
      <c r="BL138" s="5"/>
      <c r="BM138" s="5"/>
      <c r="BN138" s="5"/>
      <c r="BO138" s="5"/>
      <c r="BP138" s="9">
        <v>0</v>
      </c>
      <c r="BQ138" s="1" t="s">
        <v>0</v>
      </c>
      <c r="BR138" s="1" t="s">
        <v>0</v>
      </c>
      <c r="BS138" s="1" t="s">
        <v>0</v>
      </c>
      <c r="BT138" s="1" t="s">
        <v>0</v>
      </c>
      <c r="BU138" s="1" t="s">
        <v>0</v>
      </c>
    </row>
    <row r="139" spans="1:73" ht="11.25">
      <c r="A139" s="25"/>
      <c r="B139" s="25"/>
      <c r="C139" s="27" t="s">
        <v>133</v>
      </c>
      <c r="D139" s="26" t="s">
        <v>0</v>
      </c>
      <c r="E139" s="1" t="s">
        <v>0</v>
      </c>
      <c r="F139" s="7"/>
      <c r="G139" s="6"/>
      <c r="H139" s="6"/>
      <c r="I139" s="6"/>
      <c r="J139" s="6"/>
      <c r="K139" s="6"/>
      <c r="L139" s="6"/>
      <c r="M139" s="6"/>
      <c r="N139" s="7"/>
      <c r="O139" s="6"/>
      <c r="P139" s="6"/>
      <c r="Q139" s="6"/>
      <c r="R139" s="6"/>
      <c r="S139" s="6"/>
      <c r="T139" s="8"/>
      <c r="U139" s="5"/>
      <c r="V139" s="5"/>
      <c r="W139" s="5"/>
      <c r="X139" s="5"/>
      <c r="Y139" s="5"/>
      <c r="Z139" s="5"/>
      <c r="AA139" s="5"/>
      <c r="AB139" s="8"/>
      <c r="AC139" s="5"/>
      <c r="AD139" s="5"/>
      <c r="AE139" s="5"/>
      <c r="AF139" s="5"/>
      <c r="AG139" s="5"/>
      <c r="AH139" s="5"/>
      <c r="AI139" s="5"/>
      <c r="AJ139" s="8"/>
      <c r="AK139" s="5"/>
      <c r="AL139" s="5"/>
      <c r="AM139" s="5"/>
      <c r="AN139" s="5"/>
      <c r="AO139" s="5"/>
      <c r="AP139" s="5"/>
      <c r="AQ139" s="5"/>
      <c r="AR139" s="8"/>
      <c r="AS139" s="5"/>
      <c r="AT139" s="5"/>
      <c r="AU139" s="5"/>
      <c r="AV139" s="5"/>
      <c r="AW139" s="5"/>
      <c r="AX139" s="5"/>
      <c r="AY139" s="5"/>
      <c r="AZ139" s="8"/>
      <c r="BA139" s="5"/>
      <c r="BB139" s="5"/>
      <c r="BC139" s="5"/>
      <c r="BD139" s="5"/>
      <c r="BE139" s="5"/>
      <c r="BF139" s="5"/>
      <c r="BG139" s="5"/>
      <c r="BH139" s="8"/>
      <c r="BI139" s="5"/>
      <c r="BJ139" s="5"/>
      <c r="BK139" s="5"/>
      <c r="BL139" s="5"/>
      <c r="BM139" s="5"/>
      <c r="BN139" s="5"/>
      <c r="BO139" s="5"/>
      <c r="BP139" s="9">
        <v>0</v>
      </c>
      <c r="BQ139" s="1" t="s">
        <v>0</v>
      </c>
      <c r="BR139" s="1" t="s">
        <v>0</v>
      </c>
      <c r="BS139" s="1" t="s">
        <v>0</v>
      </c>
      <c r="BT139" s="1" t="s">
        <v>0</v>
      </c>
      <c r="BU139" s="1" t="s">
        <v>0</v>
      </c>
    </row>
    <row r="140" spans="1:102" ht="11.25">
      <c r="A140" s="30" t="s">
        <v>1</v>
      </c>
      <c r="B140" s="31" t="str">
        <f>HYPERLINK("http://www.dot.ca.gov/hq/transprog/stip2004/ff_sheets/04-0148a.xls","0148A")</f>
        <v>0148A</v>
      </c>
      <c r="C140" s="30" t="s">
        <v>70</v>
      </c>
      <c r="D140" s="30" t="s">
        <v>65</v>
      </c>
      <c r="E140" s="30" t="s">
        <v>3</v>
      </c>
      <c r="F140" s="32">
        <f ca="1">INDIRECT("T140")+INDIRECT("AB140")+INDIRECT("AJ140")+INDIRECT("AR140")+INDIRECT("AZ140")+INDIRECT("BH140")</f>
        <v>0</v>
      </c>
      <c r="G140" s="33">
        <f ca="1">INDIRECT("U140")+INDIRECT("AC140")+INDIRECT("AK140")+INDIRECT("AS140")+INDIRECT("BA140")+INDIRECT("BI140")</f>
        <v>122</v>
      </c>
      <c r="H140" s="33">
        <f ca="1">INDIRECT("V140")+INDIRECT("AD140")+INDIRECT("AL140")+INDIRECT("AT140")+INDIRECT("BB140")+INDIRECT("BJ140")</f>
        <v>0</v>
      </c>
      <c r="I140" s="33">
        <f ca="1">INDIRECT("W140")+INDIRECT("AE140")+INDIRECT("AM140")+INDIRECT("AU140")+INDIRECT("BC140")+INDIRECT("BK140")</f>
        <v>0</v>
      </c>
      <c r="J140" s="33">
        <f ca="1">INDIRECT("X140")+INDIRECT("AF140")+INDIRECT("AN140")+INDIRECT("AV140")+INDIRECT("BD140")+INDIRECT("BL140")</f>
        <v>0</v>
      </c>
      <c r="K140" s="33">
        <f ca="1">INDIRECT("Y140")+INDIRECT("AG140")+INDIRECT("AO140")+INDIRECT("AW140")+INDIRECT("BE140")+INDIRECT("BM140")</f>
        <v>0</v>
      </c>
      <c r="L140" s="33">
        <f ca="1">INDIRECT("Z140")+INDIRECT("AH140")+INDIRECT("AP140")+INDIRECT("AX140")+INDIRECT("BF140")+INDIRECT("BN140")</f>
        <v>0</v>
      </c>
      <c r="M140" s="33">
        <f ca="1">INDIRECT("AA140")+INDIRECT("AI140")+INDIRECT("AQ140")+INDIRECT("AY140")+INDIRECT("BG140")+INDIRECT("BO140")</f>
        <v>0</v>
      </c>
      <c r="N140" s="32">
        <f ca="1">INDIRECT("T140")+INDIRECT("U140")+INDIRECT("V140")+INDIRECT("W140")+INDIRECT("X140")+INDIRECT("Y140")+INDIRECT("Z140")+INDIRECT("AA140")</f>
        <v>0</v>
      </c>
      <c r="O140" s="33">
        <f ca="1">INDIRECT("AB140")+INDIRECT("AC140")+INDIRECT("AD140")+INDIRECT("AE140")+INDIRECT("AF140")+INDIRECT("AG140")+INDIRECT("AH140")+INDIRECT("AI140")</f>
        <v>0</v>
      </c>
      <c r="P140" s="33">
        <f ca="1">INDIRECT("AJ140")+INDIRECT("AK140")+INDIRECT("AL140")+INDIRECT("AM140")+INDIRECT("AN140")+INDIRECT("AO140")+INDIRECT("AP140")+INDIRECT("AQ140")</f>
        <v>39</v>
      </c>
      <c r="Q140" s="33">
        <f ca="1">INDIRECT("AR140")+INDIRECT("AS140")+INDIRECT("AT140")+INDIRECT("AU140")+INDIRECT("AV140")+INDIRECT("AW140")+INDIRECT("AX140")+INDIRECT("AY140")</f>
        <v>73</v>
      </c>
      <c r="R140" s="33">
        <f ca="1">INDIRECT("AZ140")+INDIRECT("BA140")+INDIRECT("BB140")+INDIRECT("BC140")+INDIRECT("BD140")+INDIRECT("BE140")+INDIRECT("BF140")+INDIRECT("BG140")</f>
        <v>10</v>
      </c>
      <c r="S140" s="33">
        <f ca="1">INDIRECT("BH140")+INDIRECT("BI140")+INDIRECT("BJ140")+INDIRECT("BK140")+INDIRECT("BL140")+INDIRECT("BM140")+INDIRECT("BN140")+INDIRECT("BO140")</f>
        <v>0</v>
      </c>
      <c r="T140" s="34"/>
      <c r="U140" s="35"/>
      <c r="V140" s="35"/>
      <c r="W140" s="35"/>
      <c r="X140" s="35"/>
      <c r="Y140" s="35"/>
      <c r="Z140" s="35"/>
      <c r="AA140" s="35"/>
      <c r="AB140" s="34"/>
      <c r="AC140" s="35"/>
      <c r="AD140" s="35"/>
      <c r="AE140" s="35"/>
      <c r="AF140" s="35"/>
      <c r="AG140" s="35"/>
      <c r="AH140" s="35"/>
      <c r="AI140" s="35"/>
      <c r="AJ140" s="34"/>
      <c r="AK140" s="35">
        <v>39</v>
      </c>
      <c r="AL140" s="35"/>
      <c r="AM140" s="35"/>
      <c r="AN140" s="35"/>
      <c r="AO140" s="35"/>
      <c r="AP140" s="35"/>
      <c r="AQ140" s="35"/>
      <c r="AR140" s="34"/>
      <c r="AS140" s="35">
        <v>73</v>
      </c>
      <c r="AT140" s="35"/>
      <c r="AU140" s="35"/>
      <c r="AV140" s="35"/>
      <c r="AW140" s="35"/>
      <c r="AX140" s="35"/>
      <c r="AY140" s="35"/>
      <c r="AZ140" s="34"/>
      <c r="BA140" s="35">
        <v>10</v>
      </c>
      <c r="BB140" s="35"/>
      <c r="BC140" s="35"/>
      <c r="BD140" s="35"/>
      <c r="BE140" s="35"/>
      <c r="BF140" s="35"/>
      <c r="BG140" s="35"/>
      <c r="BH140" s="34"/>
      <c r="BI140" s="35"/>
      <c r="BJ140" s="35"/>
      <c r="BK140" s="35"/>
      <c r="BL140" s="35"/>
      <c r="BM140" s="35"/>
      <c r="BN140" s="35"/>
      <c r="BO140" s="36"/>
      <c r="BP140" s="9">
        <v>20600002171</v>
      </c>
      <c r="BQ140" s="1" t="s">
        <v>3</v>
      </c>
      <c r="BR140" s="1" t="s">
        <v>0</v>
      </c>
      <c r="BS140" s="1" t="s">
        <v>0</v>
      </c>
      <c r="BT140" s="1" t="s">
        <v>0</v>
      </c>
      <c r="BU140" s="1" t="s">
        <v>22</v>
      </c>
      <c r="BW140" s="1">
        <f ca="1">INDIRECT("T140")+2*INDIRECT("AB140")+3*INDIRECT("AJ140")+4*INDIRECT("AR140")+5*INDIRECT("AZ140")+6*INDIRECT("BH140")</f>
        <v>0</v>
      </c>
      <c r="BX140" s="1">
        <v>0</v>
      </c>
      <c r="BY140" s="1">
        <f ca="1">INDIRECT("U140")+2*INDIRECT("AC140")+3*INDIRECT("AK140")+4*INDIRECT("AS140")+5*INDIRECT("BA140")+6*INDIRECT("BI140")</f>
        <v>459</v>
      </c>
      <c r="BZ140" s="1">
        <v>459</v>
      </c>
      <c r="CA140" s="1">
        <f ca="1">INDIRECT("V140")+2*INDIRECT("AD140")+3*INDIRECT("AL140")+4*INDIRECT("AT140")+5*INDIRECT("BB140")+6*INDIRECT("BJ140")</f>
        <v>0</v>
      </c>
      <c r="CB140" s="1">
        <v>0</v>
      </c>
      <c r="CC140" s="1">
        <f ca="1">INDIRECT("W140")+2*INDIRECT("AE140")+3*INDIRECT("AM140")+4*INDIRECT("AU140")+5*INDIRECT("BC140")+6*INDIRECT("BK140")</f>
        <v>0</v>
      </c>
      <c r="CD140" s="1">
        <v>0</v>
      </c>
      <c r="CE140" s="1">
        <f ca="1">INDIRECT("X140")+2*INDIRECT("AF140")+3*INDIRECT("AN140")+4*INDIRECT("AV140")+5*INDIRECT("BD140")+6*INDIRECT("BL140")</f>
        <v>0</v>
      </c>
      <c r="CF140" s="1">
        <v>0</v>
      </c>
      <c r="CG140" s="1">
        <f ca="1">INDIRECT("Y140")+2*INDIRECT("AG140")+3*INDIRECT("AO140")+4*INDIRECT("AW140")+5*INDIRECT("BE140")+6*INDIRECT("BM140")</f>
        <v>0</v>
      </c>
      <c r="CH140" s="1">
        <v>0</v>
      </c>
      <c r="CI140" s="1">
        <f ca="1">INDIRECT("Z140")+2*INDIRECT("AH140")+3*INDIRECT("AP140")+4*INDIRECT("AX140")+5*INDIRECT("BF140")+6*INDIRECT("BN140")</f>
        <v>0</v>
      </c>
      <c r="CJ140" s="1">
        <v>0</v>
      </c>
      <c r="CK140" s="1">
        <f ca="1">INDIRECT("AA140")+2*INDIRECT("AI140")+3*INDIRECT("AQ140")+4*INDIRECT("AY140")+5*INDIRECT("BG140")+6*INDIRECT("BO140")</f>
        <v>0</v>
      </c>
      <c r="CL140" s="1">
        <v>0</v>
      </c>
      <c r="CM140" s="1">
        <f ca="1">INDIRECT("T140")+2*INDIRECT("U140")+3*INDIRECT("V140")+4*INDIRECT("W140")+5*INDIRECT("X140")+6*INDIRECT("Y140")+7*INDIRECT("Z140")+8*INDIRECT("AA140")</f>
        <v>0</v>
      </c>
      <c r="CN140" s="1">
        <v>0</v>
      </c>
      <c r="CO140" s="1">
        <f ca="1">INDIRECT("AB140")+2*INDIRECT("AC140")+3*INDIRECT("AD140")+4*INDIRECT("AE140")+5*INDIRECT("AF140")+6*INDIRECT("AG140")+7*INDIRECT("AH140")+8*INDIRECT("AI140")</f>
        <v>0</v>
      </c>
      <c r="CP140" s="1">
        <v>0</v>
      </c>
      <c r="CQ140" s="1">
        <f ca="1">INDIRECT("AJ140")+2*INDIRECT("AK140")+3*INDIRECT("AL140")+4*INDIRECT("AM140")+5*INDIRECT("AN140")+6*INDIRECT("AO140")+7*INDIRECT("AP140")+8*INDIRECT("AQ140")</f>
        <v>78</v>
      </c>
      <c r="CR140" s="1">
        <v>78</v>
      </c>
      <c r="CS140" s="1">
        <f ca="1">INDIRECT("AR140")+2*INDIRECT("AS140")+3*INDIRECT("AT140")+4*INDIRECT("AU140")+5*INDIRECT("AV140")+6*INDIRECT("AW140")+7*INDIRECT("AX140")+8*INDIRECT("AY140")</f>
        <v>146</v>
      </c>
      <c r="CT140" s="1">
        <v>146</v>
      </c>
      <c r="CU140" s="1">
        <f ca="1">INDIRECT("AZ140")+2*INDIRECT("BA140")+3*INDIRECT("BB140")+4*INDIRECT("BC140")+5*INDIRECT("BD140")+6*INDIRECT("BE140")+7*INDIRECT("BF140")+8*INDIRECT("BG140")</f>
        <v>20</v>
      </c>
      <c r="CV140" s="1">
        <v>20</v>
      </c>
      <c r="CW140" s="1">
        <f ca="1">INDIRECT("BH140")+2*INDIRECT("BI140")+3*INDIRECT("BJ140")+4*INDIRECT("BK140")+5*INDIRECT("BL140")+6*INDIRECT("BM140")+7*INDIRECT("BN140")+8*INDIRECT("BO140")</f>
        <v>0</v>
      </c>
      <c r="CX140" s="1">
        <v>0</v>
      </c>
    </row>
    <row r="141" spans="1:102" ht="11.25">
      <c r="A141" s="1" t="s">
        <v>0</v>
      </c>
      <c r="B141" s="1" t="s">
        <v>0</v>
      </c>
      <c r="C141" s="1" t="s">
        <v>77</v>
      </c>
      <c r="D141" s="1" t="s">
        <v>78</v>
      </c>
      <c r="E141" s="1" t="s">
        <v>17</v>
      </c>
      <c r="F141" s="7">
        <f ca="1">INDIRECT("T141")+INDIRECT("AB141")+INDIRECT("AJ141")+INDIRECT("AR141")+INDIRECT("AZ141")+INDIRECT("BH141")</f>
        <v>0</v>
      </c>
      <c r="G141" s="6">
        <f ca="1">INDIRECT("U141")+INDIRECT("AC141")+INDIRECT("AK141")+INDIRECT("AS141")+INDIRECT("BA141")+INDIRECT("BI141")</f>
        <v>0</v>
      </c>
      <c r="H141" s="6">
        <f ca="1">INDIRECT("V141")+INDIRECT("AD141")+INDIRECT("AL141")+INDIRECT("AT141")+INDIRECT("BB141")+INDIRECT("BJ141")</f>
        <v>0</v>
      </c>
      <c r="I141" s="6">
        <f ca="1">INDIRECT("W141")+INDIRECT("AE141")+INDIRECT("AM141")+INDIRECT("AU141")+INDIRECT("BC141")+INDIRECT("BK141")</f>
        <v>580</v>
      </c>
      <c r="J141" s="6">
        <f ca="1">INDIRECT("X141")+INDIRECT("AF141")+INDIRECT("AN141")+INDIRECT("AV141")+INDIRECT("BD141")+INDIRECT("BL141")</f>
        <v>0</v>
      </c>
      <c r="K141" s="6">
        <f ca="1">INDIRECT("Y141")+INDIRECT("AG141")+INDIRECT("AO141")+INDIRECT("AW141")+INDIRECT("BE141")+INDIRECT("BM141")</f>
        <v>0</v>
      </c>
      <c r="L141" s="6">
        <f ca="1">INDIRECT("Z141")+INDIRECT("AH141")+INDIRECT("AP141")+INDIRECT("AX141")+INDIRECT("BF141")+INDIRECT("BN141")</f>
        <v>0</v>
      </c>
      <c r="M141" s="6">
        <f ca="1">INDIRECT("AA141")+INDIRECT("AI141")+INDIRECT("AQ141")+INDIRECT("AY141")+INDIRECT("BG141")+INDIRECT("BO141")</f>
        <v>0</v>
      </c>
      <c r="N141" s="7">
        <f ca="1">INDIRECT("T141")+INDIRECT("U141")+INDIRECT("V141")+INDIRECT("W141")+INDIRECT("X141")+INDIRECT("Y141")+INDIRECT("Z141")+INDIRECT("AA141")</f>
        <v>24</v>
      </c>
      <c r="O141" s="6">
        <f ca="1">INDIRECT("AB141")+INDIRECT("AC141")+INDIRECT("AD141")+INDIRECT("AE141")+INDIRECT("AF141")+INDIRECT("AG141")+INDIRECT("AH141")+INDIRECT("AI141")</f>
        <v>483</v>
      </c>
      <c r="P141" s="6">
        <f ca="1">INDIRECT("AJ141")+INDIRECT("AK141")+INDIRECT("AL141")+INDIRECT("AM141")+INDIRECT("AN141")+INDIRECT("AO141")+INDIRECT("AP141")+INDIRECT("AQ141")</f>
        <v>0</v>
      </c>
      <c r="Q141" s="6">
        <f ca="1">INDIRECT("AR141")+INDIRECT("AS141")+INDIRECT("AT141")+INDIRECT("AU141")+INDIRECT("AV141")+INDIRECT("AW141")+INDIRECT("AX141")+INDIRECT("AY141")</f>
        <v>0</v>
      </c>
      <c r="R141" s="6">
        <f ca="1">INDIRECT("AZ141")+INDIRECT("BA141")+INDIRECT("BB141")+INDIRECT("BC141")+INDIRECT("BD141")+INDIRECT("BE141")+INDIRECT("BF141")+INDIRECT("BG141")</f>
        <v>0</v>
      </c>
      <c r="S141" s="6">
        <f ca="1">INDIRECT("BH141")+INDIRECT("BI141")+INDIRECT("BJ141")+INDIRECT("BK141")+INDIRECT("BL141")+INDIRECT("BM141")+INDIRECT("BN141")+INDIRECT("BO141")</f>
        <v>73</v>
      </c>
      <c r="T141" s="28"/>
      <c r="U141" s="29"/>
      <c r="V141" s="29"/>
      <c r="W141" s="29">
        <v>24</v>
      </c>
      <c r="X141" s="29"/>
      <c r="Y141" s="29"/>
      <c r="Z141" s="29"/>
      <c r="AA141" s="29"/>
      <c r="AB141" s="28"/>
      <c r="AC141" s="29"/>
      <c r="AD141" s="29"/>
      <c r="AE141" s="29">
        <v>483</v>
      </c>
      <c r="AF141" s="29"/>
      <c r="AG141" s="29"/>
      <c r="AH141" s="29"/>
      <c r="AI141" s="29"/>
      <c r="AJ141" s="28"/>
      <c r="AK141" s="29"/>
      <c r="AL141" s="29"/>
      <c r="AM141" s="29"/>
      <c r="AN141" s="29"/>
      <c r="AO141" s="29"/>
      <c r="AP141" s="29"/>
      <c r="AQ141" s="29"/>
      <c r="AR141" s="28"/>
      <c r="AS141" s="29"/>
      <c r="AT141" s="29"/>
      <c r="AU141" s="29"/>
      <c r="AV141" s="29"/>
      <c r="AW141" s="29"/>
      <c r="AX141" s="29"/>
      <c r="AY141" s="29"/>
      <c r="AZ141" s="28"/>
      <c r="BA141" s="29"/>
      <c r="BB141" s="29"/>
      <c r="BC141" s="29"/>
      <c r="BD141" s="29"/>
      <c r="BE141" s="29"/>
      <c r="BF141" s="29"/>
      <c r="BG141" s="29"/>
      <c r="BH141" s="28"/>
      <c r="BI141" s="29"/>
      <c r="BJ141" s="29"/>
      <c r="BK141" s="29">
        <v>73</v>
      </c>
      <c r="BL141" s="29"/>
      <c r="BM141" s="29"/>
      <c r="BN141" s="29"/>
      <c r="BO141" s="29"/>
      <c r="BP141" s="9">
        <v>0</v>
      </c>
      <c r="BQ141" s="1" t="s">
        <v>0</v>
      </c>
      <c r="BR141" s="1" t="s">
        <v>0</v>
      </c>
      <c r="BS141" s="1" t="s">
        <v>0</v>
      </c>
      <c r="BT141" s="1" t="s">
        <v>0</v>
      </c>
      <c r="BU141" s="1" t="s">
        <v>0</v>
      </c>
      <c r="BW141" s="1">
        <f ca="1">INDIRECT("T141")+2*INDIRECT("AB141")+3*INDIRECT("AJ141")+4*INDIRECT("AR141")+5*INDIRECT("AZ141")+6*INDIRECT("BH141")</f>
        <v>0</v>
      </c>
      <c r="BX141" s="1">
        <v>0</v>
      </c>
      <c r="BY141" s="1">
        <f ca="1">INDIRECT("U141")+2*INDIRECT("AC141")+3*INDIRECT("AK141")+4*INDIRECT("AS141")+5*INDIRECT("BA141")+6*INDIRECT("BI141")</f>
        <v>0</v>
      </c>
      <c r="BZ141" s="1">
        <v>0</v>
      </c>
      <c r="CA141" s="1">
        <f ca="1">INDIRECT("V141")+2*INDIRECT("AD141")+3*INDIRECT("AL141")+4*INDIRECT("AT141")+5*INDIRECT("BB141")+6*INDIRECT("BJ141")</f>
        <v>0</v>
      </c>
      <c r="CB141" s="1">
        <v>0</v>
      </c>
      <c r="CC141" s="1">
        <f ca="1">INDIRECT("W141")+2*INDIRECT("AE141")+3*INDIRECT("AM141")+4*INDIRECT("AU141")+5*INDIRECT("BC141")+6*INDIRECT("BK141")</f>
        <v>1428</v>
      </c>
      <c r="CD141" s="1">
        <v>1428</v>
      </c>
      <c r="CE141" s="1">
        <f ca="1">INDIRECT("X141")+2*INDIRECT("AF141")+3*INDIRECT("AN141")+4*INDIRECT("AV141")+5*INDIRECT("BD141")+6*INDIRECT("BL141")</f>
        <v>0</v>
      </c>
      <c r="CF141" s="1">
        <v>0</v>
      </c>
      <c r="CG141" s="1">
        <f ca="1">INDIRECT("Y141")+2*INDIRECT("AG141")+3*INDIRECT("AO141")+4*INDIRECT("AW141")+5*INDIRECT("BE141")+6*INDIRECT("BM141")</f>
        <v>0</v>
      </c>
      <c r="CH141" s="1">
        <v>0</v>
      </c>
      <c r="CI141" s="1">
        <f ca="1">INDIRECT("Z141")+2*INDIRECT("AH141")+3*INDIRECT("AP141")+4*INDIRECT("AX141")+5*INDIRECT("BF141")+6*INDIRECT("BN141")</f>
        <v>0</v>
      </c>
      <c r="CJ141" s="1">
        <v>0</v>
      </c>
      <c r="CK141" s="1">
        <f ca="1">INDIRECT("AA141")+2*INDIRECT("AI141")+3*INDIRECT("AQ141")+4*INDIRECT("AY141")+5*INDIRECT("BG141")+6*INDIRECT("BO141")</f>
        <v>0</v>
      </c>
      <c r="CL141" s="1">
        <v>0</v>
      </c>
      <c r="CM141" s="1">
        <f ca="1">INDIRECT("T141")+2*INDIRECT("U141")+3*INDIRECT("V141")+4*INDIRECT("W141")+5*INDIRECT("X141")+6*INDIRECT("Y141")+7*INDIRECT("Z141")+8*INDIRECT("AA141")</f>
        <v>96</v>
      </c>
      <c r="CN141" s="1">
        <v>96</v>
      </c>
      <c r="CO141" s="1">
        <f ca="1">INDIRECT("AB141")+2*INDIRECT("AC141")+3*INDIRECT("AD141")+4*INDIRECT("AE141")+5*INDIRECT("AF141")+6*INDIRECT("AG141")+7*INDIRECT("AH141")+8*INDIRECT("AI141")</f>
        <v>1932</v>
      </c>
      <c r="CP141" s="1">
        <v>1932</v>
      </c>
      <c r="CQ141" s="1">
        <f ca="1">INDIRECT("AJ141")+2*INDIRECT("AK141")+3*INDIRECT("AL141")+4*INDIRECT("AM141")+5*INDIRECT("AN141")+6*INDIRECT("AO141")+7*INDIRECT("AP141")+8*INDIRECT("AQ141")</f>
        <v>0</v>
      </c>
      <c r="CR141" s="1">
        <v>0</v>
      </c>
      <c r="CS141" s="1">
        <f ca="1">INDIRECT("AR141")+2*INDIRECT("AS141")+3*INDIRECT("AT141")+4*INDIRECT("AU141")+5*INDIRECT("AV141")+6*INDIRECT("AW141")+7*INDIRECT("AX141")+8*INDIRECT("AY141")</f>
        <v>0</v>
      </c>
      <c r="CT141" s="1">
        <v>0</v>
      </c>
      <c r="CU141" s="1">
        <f ca="1">INDIRECT("AZ141")+2*INDIRECT("BA141")+3*INDIRECT("BB141")+4*INDIRECT("BC141")+5*INDIRECT("BD141")+6*INDIRECT("BE141")+7*INDIRECT("BF141")+8*INDIRECT("BG141")</f>
        <v>0</v>
      </c>
      <c r="CV141" s="1">
        <v>0</v>
      </c>
      <c r="CW141" s="1">
        <f ca="1">INDIRECT("BH141")+2*INDIRECT("BI141")+3*INDIRECT("BJ141")+4*INDIRECT("BK141")+5*INDIRECT("BL141")+6*INDIRECT("BM141")+7*INDIRECT("BN141")+8*INDIRECT("BO141")</f>
        <v>292</v>
      </c>
      <c r="CX141" s="1">
        <v>292</v>
      </c>
    </row>
    <row r="142" spans="1:73" ht="11.25">
      <c r="A142" s="25"/>
      <c r="B142" s="25"/>
      <c r="C142" s="27" t="s">
        <v>133</v>
      </c>
      <c r="D142" s="26" t="s">
        <v>0</v>
      </c>
      <c r="E142" s="1" t="s">
        <v>7</v>
      </c>
      <c r="F142" s="7">
        <f>SUM(F140:F141)</f>
        <v>0</v>
      </c>
      <c r="G142" s="6">
        <f>SUM(G140:G141)</f>
        <v>122</v>
      </c>
      <c r="H142" s="6">
        <f>SUM(H140:H141)</f>
        <v>0</v>
      </c>
      <c r="I142" s="6">
        <f>SUM(I140:I141)</f>
        <v>580</v>
      </c>
      <c r="J142" s="6">
        <f>SUM(J140:J141)</f>
        <v>0</v>
      </c>
      <c r="K142" s="6">
        <f>SUM(K140:K141)</f>
        <v>0</v>
      </c>
      <c r="L142" s="6">
        <f>SUM(L140:L141)</f>
        <v>0</v>
      </c>
      <c r="M142" s="6">
        <f>SUM(M140:M141)</f>
        <v>0</v>
      </c>
      <c r="N142" s="7">
        <f>SUM(N140:N141)</f>
        <v>24</v>
      </c>
      <c r="O142" s="6">
        <f>SUM(O140:O141)</f>
        <v>483</v>
      </c>
      <c r="P142" s="6">
        <f>SUM(P140:P141)</f>
        <v>39</v>
      </c>
      <c r="Q142" s="6">
        <f>SUM(Q140:Q141)</f>
        <v>73</v>
      </c>
      <c r="R142" s="6">
        <f>SUM(R140:R141)</f>
        <v>10</v>
      </c>
      <c r="S142" s="6">
        <f>SUM(S140:S141)</f>
        <v>73</v>
      </c>
      <c r="T142" s="8"/>
      <c r="U142" s="5"/>
      <c r="V142" s="5"/>
      <c r="W142" s="5"/>
      <c r="X142" s="5"/>
      <c r="Y142" s="5"/>
      <c r="Z142" s="5"/>
      <c r="AA142" s="5"/>
      <c r="AB142" s="8"/>
      <c r="AC142" s="5"/>
      <c r="AD142" s="5"/>
      <c r="AE142" s="5"/>
      <c r="AF142" s="5"/>
      <c r="AG142" s="5"/>
      <c r="AH142" s="5"/>
      <c r="AI142" s="5"/>
      <c r="AJ142" s="8"/>
      <c r="AK142" s="5"/>
      <c r="AL142" s="5"/>
      <c r="AM142" s="5"/>
      <c r="AN142" s="5"/>
      <c r="AO142" s="5"/>
      <c r="AP142" s="5"/>
      <c r="AQ142" s="5"/>
      <c r="AR142" s="8"/>
      <c r="AS142" s="5"/>
      <c r="AT142" s="5"/>
      <c r="AU142" s="5"/>
      <c r="AV142" s="5"/>
      <c r="AW142" s="5"/>
      <c r="AX142" s="5"/>
      <c r="AY142" s="5"/>
      <c r="AZ142" s="8"/>
      <c r="BA142" s="5"/>
      <c r="BB142" s="5"/>
      <c r="BC142" s="5"/>
      <c r="BD142" s="5"/>
      <c r="BE142" s="5"/>
      <c r="BF142" s="5"/>
      <c r="BG142" s="5"/>
      <c r="BH142" s="8"/>
      <c r="BI142" s="5"/>
      <c r="BJ142" s="5"/>
      <c r="BK142" s="5"/>
      <c r="BL142" s="5"/>
      <c r="BM142" s="5"/>
      <c r="BN142" s="5"/>
      <c r="BO142" s="5"/>
      <c r="BP142" s="9">
        <v>0</v>
      </c>
      <c r="BQ142" s="1" t="s">
        <v>0</v>
      </c>
      <c r="BR142" s="1" t="s">
        <v>0</v>
      </c>
      <c r="BS142" s="1" t="s">
        <v>0</v>
      </c>
      <c r="BT142" s="1" t="s">
        <v>0</v>
      </c>
      <c r="BU142" s="1" t="s">
        <v>0</v>
      </c>
    </row>
    <row r="143" spans="3:73" ht="11.25">
      <c r="C143" s="1" t="s">
        <v>0</v>
      </c>
      <c r="D143" s="1" t="s">
        <v>0</v>
      </c>
      <c r="E143" s="1" t="s">
        <v>0</v>
      </c>
      <c r="F143" s="7"/>
      <c r="G143" s="6"/>
      <c r="H143" s="6"/>
      <c r="I143" s="6"/>
      <c r="J143" s="6"/>
      <c r="K143" s="6"/>
      <c r="L143" s="6"/>
      <c r="M143" s="6"/>
      <c r="N143" s="7"/>
      <c r="O143" s="6"/>
      <c r="P143" s="6"/>
      <c r="Q143" s="6"/>
      <c r="R143" s="6"/>
      <c r="S143" s="6"/>
      <c r="T143" s="8"/>
      <c r="U143" s="5"/>
      <c r="V143" s="5"/>
      <c r="W143" s="5"/>
      <c r="X143" s="5"/>
      <c r="Y143" s="5"/>
      <c r="Z143" s="5"/>
      <c r="AA143" s="5"/>
      <c r="AB143" s="8"/>
      <c r="AC143" s="5"/>
      <c r="AD143" s="5"/>
      <c r="AE143" s="5"/>
      <c r="AF143" s="5"/>
      <c r="AG143" s="5"/>
      <c r="AH143" s="5"/>
      <c r="AI143" s="5"/>
      <c r="AJ143" s="8"/>
      <c r="AK143" s="5"/>
      <c r="AL143" s="5"/>
      <c r="AM143" s="5"/>
      <c r="AN143" s="5"/>
      <c r="AO143" s="5"/>
      <c r="AP143" s="5"/>
      <c r="AQ143" s="5"/>
      <c r="AR143" s="8"/>
      <c r="AS143" s="5"/>
      <c r="AT143" s="5"/>
      <c r="AU143" s="5"/>
      <c r="AV143" s="5"/>
      <c r="AW143" s="5"/>
      <c r="AX143" s="5"/>
      <c r="AY143" s="5"/>
      <c r="AZ143" s="8"/>
      <c r="BA143" s="5"/>
      <c r="BB143" s="5"/>
      <c r="BC143" s="5"/>
      <c r="BD143" s="5"/>
      <c r="BE143" s="5"/>
      <c r="BF143" s="5"/>
      <c r="BG143" s="5"/>
      <c r="BH143" s="8"/>
      <c r="BI143" s="5"/>
      <c r="BJ143" s="5"/>
      <c r="BK143" s="5"/>
      <c r="BL143" s="5"/>
      <c r="BM143" s="5"/>
      <c r="BN143" s="5"/>
      <c r="BO143" s="5"/>
      <c r="BP143" s="9"/>
      <c r="BT143" s="1" t="s">
        <v>0</v>
      </c>
      <c r="BU143" s="1" t="s">
        <v>0</v>
      </c>
    </row>
    <row r="144" spans="1:102" ht="11.25">
      <c r="A144" s="30" t="s">
        <v>1</v>
      </c>
      <c r="B144" s="31" t="str">
        <f>HYPERLINK("http://www.dot.ca.gov/hq/transprog/stip2004/ff_sheets/04-0069f.xls","0069F")</f>
        <v>0069F</v>
      </c>
      <c r="C144" s="30" t="s">
        <v>79</v>
      </c>
      <c r="D144" s="30" t="s">
        <v>65</v>
      </c>
      <c r="E144" s="30" t="s">
        <v>3</v>
      </c>
      <c r="F144" s="32">
        <f ca="1">INDIRECT("T144")+INDIRECT("AB144")+INDIRECT("AJ144")+INDIRECT("AR144")+INDIRECT("AZ144")+INDIRECT("BH144")</f>
        <v>500</v>
      </c>
      <c r="G144" s="33">
        <f ca="1">INDIRECT("U144")+INDIRECT("AC144")+INDIRECT("AK144")+INDIRECT("AS144")+INDIRECT("BA144")+INDIRECT("BI144")</f>
        <v>0</v>
      </c>
      <c r="H144" s="33">
        <f ca="1">INDIRECT("V144")+INDIRECT("AD144")+INDIRECT("AL144")+INDIRECT("AT144")+INDIRECT("BB144")+INDIRECT("BJ144")</f>
        <v>0</v>
      </c>
      <c r="I144" s="33">
        <f ca="1">INDIRECT("W144")+INDIRECT("AE144")+INDIRECT("AM144")+INDIRECT("AU144")+INDIRECT("BC144")+INDIRECT("BK144")</f>
        <v>0</v>
      </c>
      <c r="J144" s="33">
        <f ca="1">INDIRECT("X144")+INDIRECT("AF144")+INDIRECT("AN144")+INDIRECT("AV144")+INDIRECT("BD144")+INDIRECT("BL144")</f>
        <v>0</v>
      </c>
      <c r="K144" s="33">
        <f ca="1">INDIRECT("Y144")+INDIRECT("AG144")+INDIRECT("AO144")+INDIRECT("AW144")+INDIRECT("BE144")+INDIRECT("BM144")</f>
        <v>0</v>
      </c>
      <c r="L144" s="33">
        <f ca="1">INDIRECT("Z144")+INDIRECT("AH144")+INDIRECT("AP144")+INDIRECT("AX144")+INDIRECT("BF144")+INDIRECT("BN144")</f>
        <v>0</v>
      </c>
      <c r="M144" s="33">
        <f ca="1">INDIRECT("AA144")+INDIRECT("AI144")+INDIRECT("AQ144")+INDIRECT("AY144")+INDIRECT("BG144")+INDIRECT("BO144")</f>
        <v>0</v>
      </c>
      <c r="N144" s="32">
        <f ca="1">INDIRECT("T144")+INDIRECT("U144")+INDIRECT("V144")+INDIRECT("W144")+INDIRECT("X144")+INDIRECT("Y144")+INDIRECT("Z144")+INDIRECT("AA144")</f>
        <v>0</v>
      </c>
      <c r="O144" s="33">
        <f ca="1">INDIRECT("AB144")+INDIRECT("AC144")+INDIRECT("AD144")+INDIRECT("AE144")+INDIRECT("AF144")+INDIRECT("AG144")+INDIRECT("AH144")+INDIRECT("AI144")</f>
        <v>0</v>
      </c>
      <c r="P144" s="33">
        <f ca="1">INDIRECT("AJ144")+INDIRECT("AK144")+INDIRECT("AL144")+INDIRECT("AM144")+INDIRECT("AN144")+INDIRECT("AO144")+INDIRECT("AP144")+INDIRECT("AQ144")</f>
        <v>500</v>
      </c>
      <c r="Q144" s="33">
        <f ca="1">INDIRECT("AR144")+INDIRECT("AS144")+INDIRECT("AT144")+INDIRECT("AU144")+INDIRECT("AV144")+INDIRECT("AW144")+INDIRECT("AX144")+INDIRECT("AY144")</f>
        <v>0</v>
      </c>
      <c r="R144" s="33">
        <f ca="1">INDIRECT("AZ144")+INDIRECT("BA144")+INDIRECT("BB144")+INDIRECT("BC144")+INDIRECT("BD144")+INDIRECT("BE144")+INDIRECT("BF144")+INDIRECT("BG144")</f>
        <v>0</v>
      </c>
      <c r="S144" s="33">
        <f ca="1">INDIRECT("BH144")+INDIRECT("BI144")+INDIRECT("BJ144")+INDIRECT("BK144")+INDIRECT("BL144")+INDIRECT("BM144")+INDIRECT("BN144")+INDIRECT("BO144")</f>
        <v>0</v>
      </c>
      <c r="T144" s="34"/>
      <c r="U144" s="35"/>
      <c r="V144" s="35"/>
      <c r="W144" s="35"/>
      <c r="X144" s="35"/>
      <c r="Y144" s="35"/>
      <c r="Z144" s="35"/>
      <c r="AA144" s="35"/>
      <c r="AB144" s="34"/>
      <c r="AC144" s="35"/>
      <c r="AD144" s="35"/>
      <c r="AE144" s="35"/>
      <c r="AF144" s="35"/>
      <c r="AG144" s="35"/>
      <c r="AH144" s="35"/>
      <c r="AI144" s="35"/>
      <c r="AJ144" s="34">
        <v>500</v>
      </c>
      <c r="AK144" s="35"/>
      <c r="AL144" s="35"/>
      <c r="AM144" s="35"/>
      <c r="AN144" s="35"/>
      <c r="AO144" s="35"/>
      <c r="AP144" s="35"/>
      <c r="AQ144" s="35"/>
      <c r="AR144" s="34"/>
      <c r="AS144" s="35"/>
      <c r="AT144" s="35"/>
      <c r="AU144" s="35"/>
      <c r="AV144" s="35"/>
      <c r="AW144" s="35"/>
      <c r="AX144" s="35"/>
      <c r="AY144" s="35"/>
      <c r="AZ144" s="34"/>
      <c r="BA144" s="35"/>
      <c r="BB144" s="35"/>
      <c r="BC144" s="35"/>
      <c r="BD144" s="35"/>
      <c r="BE144" s="35"/>
      <c r="BF144" s="35"/>
      <c r="BG144" s="35"/>
      <c r="BH144" s="34"/>
      <c r="BI144" s="35"/>
      <c r="BJ144" s="35"/>
      <c r="BK144" s="35"/>
      <c r="BL144" s="35"/>
      <c r="BM144" s="35"/>
      <c r="BN144" s="35"/>
      <c r="BO144" s="36"/>
      <c r="BP144" s="9">
        <v>10600000444</v>
      </c>
      <c r="BQ144" s="1" t="s">
        <v>3</v>
      </c>
      <c r="BR144" s="1" t="s">
        <v>0</v>
      </c>
      <c r="BS144" s="1" t="s">
        <v>0</v>
      </c>
      <c r="BT144" s="1" t="s">
        <v>0</v>
      </c>
      <c r="BU144" s="1" t="s">
        <v>22</v>
      </c>
      <c r="BW144" s="1">
        <f ca="1">INDIRECT("T144")+2*INDIRECT("AB144")+3*INDIRECT("AJ144")+4*INDIRECT("AR144")+5*INDIRECT("AZ144")+6*INDIRECT("BH144")</f>
        <v>1500</v>
      </c>
      <c r="BX144" s="1">
        <v>1500</v>
      </c>
      <c r="BY144" s="1">
        <f ca="1">INDIRECT("U144")+2*INDIRECT("AC144")+3*INDIRECT("AK144")+4*INDIRECT("AS144")+5*INDIRECT("BA144")+6*INDIRECT("BI144")</f>
        <v>0</v>
      </c>
      <c r="BZ144" s="1">
        <v>0</v>
      </c>
      <c r="CA144" s="1">
        <f ca="1">INDIRECT("V144")+2*INDIRECT("AD144")+3*INDIRECT("AL144")+4*INDIRECT("AT144")+5*INDIRECT("BB144")+6*INDIRECT("BJ144")</f>
        <v>0</v>
      </c>
      <c r="CB144" s="1">
        <v>0</v>
      </c>
      <c r="CC144" s="1">
        <f ca="1">INDIRECT("W144")+2*INDIRECT("AE144")+3*INDIRECT("AM144")+4*INDIRECT("AU144")+5*INDIRECT("BC144")+6*INDIRECT("BK144")</f>
        <v>0</v>
      </c>
      <c r="CD144" s="1">
        <v>0</v>
      </c>
      <c r="CE144" s="1">
        <f ca="1">INDIRECT("X144")+2*INDIRECT("AF144")+3*INDIRECT("AN144")+4*INDIRECT("AV144")+5*INDIRECT("BD144")+6*INDIRECT("BL144")</f>
        <v>0</v>
      </c>
      <c r="CF144" s="1">
        <v>0</v>
      </c>
      <c r="CG144" s="1">
        <f ca="1">INDIRECT("Y144")+2*INDIRECT("AG144")+3*INDIRECT("AO144")+4*INDIRECT("AW144")+5*INDIRECT("BE144")+6*INDIRECT("BM144")</f>
        <v>0</v>
      </c>
      <c r="CH144" s="1">
        <v>0</v>
      </c>
      <c r="CI144" s="1">
        <f ca="1">INDIRECT("Z144")+2*INDIRECT("AH144")+3*INDIRECT("AP144")+4*INDIRECT("AX144")+5*INDIRECT("BF144")+6*INDIRECT("BN144")</f>
        <v>0</v>
      </c>
      <c r="CJ144" s="1">
        <v>0</v>
      </c>
      <c r="CK144" s="1">
        <f ca="1">INDIRECT("AA144")+2*INDIRECT("AI144")+3*INDIRECT("AQ144")+4*INDIRECT("AY144")+5*INDIRECT("BG144")+6*INDIRECT("BO144")</f>
        <v>0</v>
      </c>
      <c r="CL144" s="1">
        <v>0</v>
      </c>
      <c r="CM144" s="1">
        <f ca="1">INDIRECT("T144")+2*INDIRECT("U144")+3*INDIRECT("V144")+4*INDIRECT("W144")+5*INDIRECT("X144")+6*INDIRECT("Y144")+7*INDIRECT("Z144")+8*INDIRECT("AA144")</f>
        <v>0</v>
      </c>
      <c r="CN144" s="1">
        <v>0</v>
      </c>
      <c r="CO144" s="1">
        <f ca="1">INDIRECT("AB144")+2*INDIRECT("AC144")+3*INDIRECT("AD144")+4*INDIRECT("AE144")+5*INDIRECT("AF144")+6*INDIRECT("AG144")+7*INDIRECT("AH144")+8*INDIRECT("AI144")</f>
        <v>0</v>
      </c>
      <c r="CP144" s="1">
        <v>0</v>
      </c>
      <c r="CQ144" s="1">
        <f ca="1">INDIRECT("AJ144")+2*INDIRECT("AK144")+3*INDIRECT("AL144")+4*INDIRECT("AM144")+5*INDIRECT("AN144")+6*INDIRECT("AO144")+7*INDIRECT("AP144")+8*INDIRECT("AQ144")</f>
        <v>500</v>
      </c>
      <c r="CR144" s="1">
        <v>500</v>
      </c>
      <c r="CS144" s="1">
        <f ca="1">INDIRECT("AR144")+2*INDIRECT("AS144")+3*INDIRECT("AT144")+4*INDIRECT("AU144")+5*INDIRECT("AV144")+6*INDIRECT("AW144")+7*INDIRECT("AX144")+8*INDIRECT("AY144")</f>
        <v>0</v>
      </c>
      <c r="CT144" s="1">
        <v>0</v>
      </c>
      <c r="CU144" s="1">
        <f ca="1">INDIRECT("AZ144")+2*INDIRECT("BA144")+3*INDIRECT("BB144")+4*INDIRECT("BC144")+5*INDIRECT("BD144")+6*INDIRECT("BE144")+7*INDIRECT("BF144")+8*INDIRECT("BG144")</f>
        <v>0</v>
      </c>
      <c r="CV144" s="1">
        <v>0</v>
      </c>
      <c r="CW144" s="1">
        <f ca="1">INDIRECT("BH144")+2*INDIRECT("BI144")+3*INDIRECT("BJ144")+4*INDIRECT("BK144")+5*INDIRECT("BL144")+6*INDIRECT("BM144")+7*INDIRECT("BN144")+8*INDIRECT("BO144")</f>
        <v>0</v>
      </c>
      <c r="CX144" s="1">
        <v>0</v>
      </c>
    </row>
    <row r="145" spans="1:73" ht="11.25">
      <c r="A145" s="1" t="s">
        <v>0</v>
      </c>
      <c r="B145" s="1" t="s">
        <v>80</v>
      </c>
      <c r="C145" s="1" t="s">
        <v>81</v>
      </c>
      <c r="D145" s="1" t="s">
        <v>82</v>
      </c>
      <c r="E145" s="1" t="s">
        <v>7</v>
      </c>
      <c r="F145" s="7">
        <f>SUM(F144:F144)</f>
        <v>500</v>
      </c>
      <c r="G145" s="6">
        <f>SUM(G144:G144)</f>
        <v>0</v>
      </c>
      <c r="H145" s="6">
        <f>SUM(H144:H144)</f>
        <v>0</v>
      </c>
      <c r="I145" s="6">
        <f>SUM(I144:I144)</f>
        <v>0</v>
      </c>
      <c r="J145" s="6">
        <f>SUM(J144:J144)</f>
        <v>0</v>
      </c>
      <c r="K145" s="6">
        <f>SUM(K144:K144)</f>
        <v>0</v>
      </c>
      <c r="L145" s="6">
        <f>SUM(L144:L144)</f>
        <v>0</v>
      </c>
      <c r="M145" s="6">
        <f>SUM(M144:M144)</f>
        <v>0</v>
      </c>
      <c r="N145" s="7">
        <f>SUM(N144:N144)</f>
        <v>0</v>
      </c>
      <c r="O145" s="6">
        <f>SUM(O144:O144)</f>
        <v>0</v>
      </c>
      <c r="P145" s="6">
        <f>SUM(P144:P144)</f>
        <v>500</v>
      </c>
      <c r="Q145" s="6">
        <f>SUM(Q144:Q144)</f>
        <v>0</v>
      </c>
      <c r="R145" s="6">
        <f>SUM(R144:R144)</f>
        <v>0</v>
      </c>
      <c r="S145" s="6">
        <f>SUM(S144:S144)</f>
        <v>0</v>
      </c>
      <c r="T145" s="8"/>
      <c r="U145" s="5"/>
      <c r="V145" s="5"/>
      <c r="W145" s="5"/>
      <c r="X145" s="5"/>
      <c r="Y145" s="5"/>
      <c r="Z145" s="5"/>
      <c r="AA145" s="5"/>
      <c r="AB145" s="8"/>
      <c r="AC145" s="5"/>
      <c r="AD145" s="5"/>
      <c r="AE145" s="5"/>
      <c r="AF145" s="5"/>
      <c r="AG145" s="5"/>
      <c r="AH145" s="5"/>
      <c r="AI145" s="5"/>
      <c r="AJ145" s="8"/>
      <c r="AK145" s="5"/>
      <c r="AL145" s="5"/>
      <c r="AM145" s="5"/>
      <c r="AN145" s="5"/>
      <c r="AO145" s="5"/>
      <c r="AP145" s="5"/>
      <c r="AQ145" s="5"/>
      <c r="AR145" s="8"/>
      <c r="AS145" s="5"/>
      <c r="AT145" s="5"/>
      <c r="AU145" s="5"/>
      <c r="AV145" s="5"/>
      <c r="AW145" s="5"/>
      <c r="AX145" s="5"/>
      <c r="AY145" s="5"/>
      <c r="AZ145" s="8"/>
      <c r="BA145" s="5"/>
      <c r="BB145" s="5"/>
      <c r="BC145" s="5"/>
      <c r="BD145" s="5"/>
      <c r="BE145" s="5"/>
      <c r="BF145" s="5"/>
      <c r="BG145" s="5"/>
      <c r="BH145" s="8"/>
      <c r="BI145" s="5"/>
      <c r="BJ145" s="5"/>
      <c r="BK145" s="5"/>
      <c r="BL145" s="5"/>
      <c r="BM145" s="5"/>
      <c r="BN145" s="5"/>
      <c r="BO145" s="5"/>
      <c r="BP145" s="9">
        <v>0</v>
      </c>
      <c r="BQ145" s="1" t="s">
        <v>0</v>
      </c>
      <c r="BR145" s="1" t="s">
        <v>0</v>
      </c>
      <c r="BS145" s="1" t="s">
        <v>0</v>
      </c>
      <c r="BT145" s="1" t="s">
        <v>0</v>
      </c>
      <c r="BU145" s="1" t="s">
        <v>0</v>
      </c>
    </row>
    <row r="146" spans="1:73" ht="11.25">
      <c r="A146" s="25"/>
      <c r="B146" s="25"/>
      <c r="C146" s="27" t="s">
        <v>133</v>
      </c>
      <c r="D146" s="26" t="s">
        <v>0</v>
      </c>
      <c r="E146" s="1" t="s">
        <v>0</v>
      </c>
      <c r="F146" s="7"/>
      <c r="G146" s="6"/>
      <c r="H146" s="6"/>
      <c r="I146" s="6"/>
      <c r="J146" s="6"/>
      <c r="K146" s="6"/>
      <c r="L146" s="6"/>
      <c r="M146" s="6"/>
      <c r="N146" s="7"/>
      <c r="O146" s="6"/>
      <c r="P146" s="6"/>
      <c r="Q146" s="6"/>
      <c r="R146" s="6"/>
      <c r="S146" s="6"/>
      <c r="T146" s="8"/>
      <c r="U146" s="5"/>
      <c r="V146" s="5"/>
      <c r="W146" s="5"/>
      <c r="X146" s="5"/>
      <c r="Y146" s="5"/>
      <c r="Z146" s="5"/>
      <c r="AA146" s="5"/>
      <c r="AB146" s="8"/>
      <c r="AC146" s="5"/>
      <c r="AD146" s="5"/>
      <c r="AE146" s="5"/>
      <c r="AF146" s="5"/>
      <c r="AG146" s="5"/>
      <c r="AH146" s="5"/>
      <c r="AI146" s="5"/>
      <c r="AJ146" s="8"/>
      <c r="AK146" s="5"/>
      <c r="AL146" s="5"/>
      <c r="AM146" s="5"/>
      <c r="AN146" s="5"/>
      <c r="AO146" s="5"/>
      <c r="AP146" s="5"/>
      <c r="AQ146" s="5"/>
      <c r="AR146" s="8"/>
      <c r="AS146" s="5"/>
      <c r="AT146" s="5"/>
      <c r="AU146" s="5"/>
      <c r="AV146" s="5"/>
      <c r="AW146" s="5"/>
      <c r="AX146" s="5"/>
      <c r="AY146" s="5"/>
      <c r="AZ146" s="8"/>
      <c r="BA146" s="5"/>
      <c r="BB146" s="5"/>
      <c r="BC146" s="5"/>
      <c r="BD146" s="5"/>
      <c r="BE146" s="5"/>
      <c r="BF146" s="5"/>
      <c r="BG146" s="5"/>
      <c r="BH146" s="8"/>
      <c r="BI146" s="5"/>
      <c r="BJ146" s="5"/>
      <c r="BK146" s="5"/>
      <c r="BL146" s="5"/>
      <c r="BM146" s="5"/>
      <c r="BN146" s="5"/>
      <c r="BO146" s="5"/>
      <c r="BP146" s="9">
        <v>0</v>
      </c>
      <c r="BQ146" s="1" t="s">
        <v>0</v>
      </c>
      <c r="BR146" s="1" t="s">
        <v>0</v>
      </c>
      <c r="BS146" s="1" t="s">
        <v>0</v>
      </c>
      <c r="BT146" s="1" t="s">
        <v>0</v>
      </c>
      <c r="BU146" s="1" t="s">
        <v>0</v>
      </c>
    </row>
    <row r="147" spans="1:102" ht="11.25">
      <c r="A147" s="30" t="s">
        <v>1</v>
      </c>
      <c r="B147" s="31" t="str">
        <f>HYPERLINK("http://www.dot.ca.gov/hq/transprog/stip2004/ff_sheets/04-0069n.xls","0069N")</f>
        <v>0069N</v>
      </c>
      <c r="C147" s="30" t="s">
        <v>79</v>
      </c>
      <c r="D147" s="30" t="s">
        <v>65</v>
      </c>
      <c r="E147" s="30" t="s">
        <v>3</v>
      </c>
      <c r="F147" s="32">
        <f ca="1">INDIRECT("T147")+INDIRECT("AB147")+INDIRECT("AJ147")+INDIRECT("AR147")+INDIRECT("AZ147")+INDIRECT("BH147")</f>
        <v>0</v>
      </c>
      <c r="G147" s="33">
        <f ca="1">INDIRECT("U147")+INDIRECT("AC147")+INDIRECT("AK147")+INDIRECT("AS147")+INDIRECT("BA147")+INDIRECT("BI147")</f>
        <v>0</v>
      </c>
      <c r="H147" s="33">
        <f ca="1">INDIRECT("V147")+INDIRECT("AD147")+INDIRECT("AL147")+INDIRECT("AT147")+INDIRECT("BB147")+INDIRECT("BJ147")</f>
        <v>0</v>
      </c>
      <c r="I147" s="33">
        <f ca="1">INDIRECT("W147")+INDIRECT("AE147")+INDIRECT("AM147")+INDIRECT("AU147")+INDIRECT("BC147")+INDIRECT("BK147")</f>
        <v>0</v>
      </c>
      <c r="J147" s="33">
        <f ca="1">INDIRECT("X147")+INDIRECT("AF147")+INDIRECT("AN147")+INDIRECT("AV147")+INDIRECT("BD147")+INDIRECT("BL147")</f>
        <v>0</v>
      </c>
      <c r="K147" s="33">
        <f ca="1">INDIRECT("Y147")+INDIRECT("AG147")+INDIRECT("AO147")+INDIRECT("AW147")+INDIRECT("BE147")+INDIRECT("BM147")</f>
        <v>2986</v>
      </c>
      <c r="L147" s="33">
        <f ca="1">INDIRECT("Z147")+INDIRECT("AH147")+INDIRECT("AP147")+INDIRECT("AX147")+INDIRECT("BF147")+INDIRECT("BN147")</f>
        <v>0</v>
      </c>
      <c r="M147" s="33">
        <f ca="1">INDIRECT("AA147")+INDIRECT("AI147")+INDIRECT("AQ147")+INDIRECT("AY147")+INDIRECT("BG147")+INDIRECT("BO147")</f>
        <v>0</v>
      </c>
      <c r="N147" s="32">
        <f ca="1">INDIRECT("T147")+INDIRECT("U147")+INDIRECT("V147")+INDIRECT("W147")+INDIRECT("X147")+INDIRECT("Y147")+INDIRECT("Z147")+INDIRECT("AA147")</f>
        <v>0</v>
      </c>
      <c r="O147" s="33">
        <f ca="1">INDIRECT("AB147")+INDIRECT("AC147")+INDIRECT("AD147")+INDIRECT("AE147")+INDIRECT("AF147")+INDIRECT("AG147")+INDIRECT("AH147")+INDIRECT("AI147")</f>
        <v>2554</v>
      </c>
      <c r="P147" s="33">
        <f ca="1">INDIRECT("AJ147")+INDIRECT("AK147")+INDIRECT("AL147")+INDIRECT("AM147")+INDIRECT("AN147")+INDIRECT("AO147")+INDIRECT("AP147")+INDIRECT("AQ147")</f>
        <v>0</v>
      </c>
      <c r="Q147" s="33">
        <f ca="1">INDIRECT("AR147")+INDIRECT("AS147")+INDIRECT("AT147")+INDIRECT("AU147")+INDIRECT("AV147")+INDIRECT("AW147")+INDIRECT("AX147")+INDIRECT("AY147")</f>
        <v>251</v>
      </c>
      <c r="R147" s="33">
        <f ca="1">INDIRECT("AZ147")+INDIRECT("BA147")+INDIRECT("BB147")+INDIRECT("BC147")+INDIRECT("BD147")+INDIRECT("BE147")+INDIRECT("BF147")+INDIRECT("BG147")</f>
        <v>0</v>
      </c>
      <c r="S147" s="33">
        <f ca="1">INDIRECT("BH147")+INDIRECT("BI147")+INDIRECT("BJ147")+INDIRECT("BK147")+INDIRECT("BL147")+INDIRECT("BM147")+INDIRECT("BN147")+INDIRECT("BO147")</f>
        <v>181</v>
      </c>
      <c r="T147" s="34"/>
      <c r="U147" s="35"/>
      <c r="V147" s="35"/>
      <c r="W147" s="35"/>
      <c r="X147" s="35"/>
      <c r="Y147" s="35"/>
      <c r="Z147" s="35"/>
      <c r="AA147" s="35"/>
      <c r="AB147" s="34"/>
      <c r="AC147" s="35"/>
      <c r="AD147" s="35"/>
      <c r="AE147" s="35"/>
      <c r="AF147" s="35"/>
      <c r="AG147" s="35">
        <v>2554</v>
      </c>
      <c r="AH147" s="35"/>
      <c r="AI147" s="35"/>
      <c r="AJ147" s="34"/>
      <c r="AK147" s="35"/>
      <c r="AL147" s="35"/>
      <c r="AM147" s="35"/>
      <c r="AN147" s="35"/>
      <c r="AO147" s="35"/>
      <c r="AP147" s="35"/>
      <c r="AQ147" s="35"/>
      <c r="AR147" s="34"/>
      <c r="AS147" s="35"/>
      <c r="AT147" s="35"/>
      <c r="AU147" s="35"/>
      <c r="AV147" s="35"/>
      <c r="AW147" s="35">
        <v>251</v>
      </c>
      <c r="AX147" s="35"/>
      <c r="AY147" s="35"/>
      <c r="AZ147" s="34"/>
      <c r="BA147" s="35"/>
      <c r="BB147" s="35"/>
      <c r="BC147" s="35"/>
      <c r="BD147" s="35"/>
      <c r="BE147" s="35"/>
      <c r="BF147" s="35"/>
      <c r="BG147" s="35"/>
      <c r="BH147" s="34"/>
      <c r="BI147" s="35"/>
      <c r="BJ147" s="35"/>
      <c r="BK147" s="35"/>
      <c r="BL147" s="35"/>
      <c r="BM147" s="35">
        <v>181</v>
      </c>
      <c r="BN147" s="35"/>
      <c r="BO147" s="36"/>
      <c r="BP147" s="9">
        <v>10600000926</v>
      </c>
      <c r="BQ147" s="1" t="s">
        <v>3</v>
      </c>
      <c r="BR147" s="1" t="s">
        <v>0</v>
      </c>
      <c r="BS147" s="1" t="s">
        <v>0</v>
      </c>
      <c r="BT147" s="1" t="s">
        <v>0</v>
      </c>
      <c r="BU147" s="1" t="s">
        <v>22</v>
      </c>
      <c r="BW147" s="1">
        <f ca="1">INDIRECT("T147")+2*INDIRECT("AB147")+3*INDIRECT("AJ147")+4*INDIRECT("AR147")+5*INDIRECT("AZ147")+6*INDIRECT("BH147")</f>
        <v>0</v>
      </c>
      <c r="BX147" s="1">
        <v>0</v>
      </c>
      <c r="BY147" s="1">
        <f ca="1">INDIRECT("U147")+2*INDIRECT("AC147")+3*INDIRECT("AK147")+4*INDIRECT("AS147")+5*INDIRECT("BA147")+6*INDIRECT("BI147")</f>
        <v>0</v>
      </c>
      <c r="BZ147" s="1">
        <v>0</v>
      </c>
      <c r="CA147" s="1">
        <f ca="1">INDIRECT("V147")+2*INDIRECT("AD147")+3*INDIRECT("AL147")+4*INDIRECT("AT147")+5*INDIRECT("BB147")+6*INDIRECT("BJ147")</f>
        <v>0</v>
      </c>
      <c r="CB147" s="1">
        <v>0</v>
      </c>
      <c r="CC147" s="1">
        <f ca="1">INDIRECT("W147")+2*INDIRECT("AE147")+3*INDIRECT("AM147")+4*INDIRECT("AU147")+5*INDIRECT("BC147")+6*INDIRECT("BK147")</f>
        <v>0</v>
      </c>
      <c r="CD147" s="1">
        <v>0</v>
      </c>
      <c r="CE147" s="1">
        <f ca="1">INDIRECT("X147")+2*INDIRECT("AF147")+3*INDIRECT("AN147")+4*INDIRECT("AV147")+5*INDIRECT("BD147")+6*INDIRECT("BL147")</f>
        <v>0</v>
      </c>
      <c r="CF147" s="1">
        <v>0</v>
      </c>
      <c r="CG147" s="1">
        <f ca="1">INDIRECT("Y147")+2*INDIRECT("AG147")+3*INDIRECT("AO147")+4*INDIRECT("AW147")+5*INDIRECT("BE147")+6*INDIRECT("BM147")</f>
        <v>7198</v>
      </c>
      <c r="CH147" s="1">
        <v>7198</v>
      </c>
      <c r="CI147" s="1">
        <f ca="1">INDIRECT("Z147")+2*INDIRECT("AH147")+3*INDIRECT("AP147")+4*INDIRECT("AX147")+5*INDIRECT("BF147")+6*INDIRECT("BN147")</f>
        <v>0</v>
      </c>
      <c r="CJ147" s="1">
        <v>0</v>
      </c>
      <c r="CK147" s="1">
        <f ca="1">INDIRECT("AA147")+2*INDIRECT("AI147")+3*INDIRECT("AQ147")+4*INDIRECT("AY147")+5*INDIRECT("BG147")+6*INDIRECT("BO147")</f>
        <v>0</v>
      </c>
      <c r="CL147" s="1">
        <v>0</v>
      </c>
      <c r="CM147" s="1">
        <f ca="1">INDIRECT("T147")+2*INDIRECT("U147")+3*INDIRECT("V147")+4*INDIRECT("W147")+5*INDIRECT("X147")+6*INDIRECT("Y147")+7*INDIRECT("Z147")+8*INDIRECT("AA147")</f>
        <v>0</v>
      </c>
      <c r="CN147" s="1">
        <v>0</v>
      </c>
      <c r="CO147" s="1">
        <f ca="1">INDIRECT("AB147")+2*INDIRECT("AC147")+3*INDIRECT("AD147")+4*INDIRECT("AE147")+5*INDIRECT("AF147")+6*INDIRECT("AG147")+7*INDIRECT("AH147")+8*INDIRECT("AI147")</f>
        <v>15324</v>
      </c>
      <c r="CP147" s="1">
        <v>15324</v>
      </c>
      <c r="CQ147" s="1">
        <f ca="1">INDIRECT("AJ147")+2*INDIRECT("AK147")+3*INDIRECT("AL147")+4*INDIRECT("AM147")+5*INDIRECT("AN147")+6*INDIRECT("AO147")+7*INDIRECT("AP147")+8*INDIRECT("AQ147")</f>
        <v>0</v>
      </c>
      <c r="CR147" s="1">
        <v>0</v>
      </c>
      <c r="CS147" s="1">
        <f ca="1">INDIRECT("AR147")+2*INDIRECT("AS147")+3*INDIRECT("AT147")+4*INDIRECT("AU147")+5*INDIRECT("AV147")+6*INDIRECT("AW147")+7*INDIRECT("AX147")+8*INDIRECT("AY147")</f>
        <v>1506</v>
      </c>
      <c r="CT147" s="1">
        <v>1506</v>
      </c>
      <c r="CU147" s="1">
        <f ca="1">INDIRECT("AZ147")+2*INDIRECT("BA147")+3*INDIRECT("BB147")+4*INDIRECT("BC147")+5*INDIRECT("BD147")+6*INDIRECT("BE147")+7*INDIRECT("BF147")+8*INDIRECT("BG147")</f>
        <v>0</v>
      </c>
      <c r="CV147" s="1">
        <v>0</v>
      </c>
      <c r="CW147" s="1">
        <f ca="1">INDIRECT("BH147")+2*INDIRECT("BI147")+3*INDIRECT("BJ147")+4*INDIRECT("BK147")+5*INDIRECT("BL147")+6*INDIRECT("BM147")+7*INDIRECT("BN147")+8*INDIRECT("BO147")</f>
        <v>1086</v>
      </c>
      <c r="CX147" s="1">
        <v>1086</v>
      </c>
    </row>
    <row r="148" spans="1:73" ht="11.25">
      <c r="A148" s="1" t="s">
        <v>0</v>
      </c>
      <c r="B148" s="1" t="s">
        <v>83</v>
      </c>
      <c r="C148" s="1" t="s">
        <v>84</v>
      </c>
      <c r="D148" s="1" t="s">
        <v>85</v>
      </c>
      <c r="E148" s="1" t="s">
        <v>7</v>
      </c>
      <c r="F148" s="7">
        <f>SUM(F147:F147)</f>
        <v>0</v>
      </c>
      <c r="G148" s="6">
        <f>SUM(G147:G147)</f>
        <v>0</v>
      </c>
      <c r="H148" s="6">
        <f>SUM(H147:H147)</f>
        <v>0</v>
      </c>
      <c r="I148" s="6">
        <f>SUM(I147:I147)</f>
        <v>0</v>
      </c>
      <c r="J148" s="6">
        <f>SUM(J147:J147)</f>
        <v>0</v>
      </c>
      <c r="K148" s="6">
        <f>SUM(K147:K147)</f>
        <v>2986</v>
      </c>
      <c r="L148" s="6">
        <f>SUM(L147:L147)</f>
        <v>0</v>
      </c>
      <c r="M148" s="6">
        <f>SUM(M147:M147)</f>
        <v>0</v>
      </c>
      <c r="N148" s="7">
        <f>SUM(N147:N147)</f>
        <v>0</v>
      </c>
      <c r="O148" s="6">
        <f>SUM(O147:O147)</f>
        <v>2554</v>
      </c>
      <c r="P148" s="6">
        <f>SUM(P147:P147)</f>
        <v>0</v>
      </c>
      <c r="Q148" s="6">
        <f>SUM(Q147:Q147)</f>
        <v>251</v>
      </c>
      <c r="R148" s="6">
        <f>SUM(R147:R147)</f>
        <v>0</v>
      </c>
      <c r="S148" s="6">
        <f>SUM(S147:S147)</f>
        <v>181</v>
      </c>
      <c r="T148" s="8"/>
      <c r="U148" s="5"/>
      <c r="V148" s="5"/>
      <c r="W148" s="5"/>
      <c r="X148" s="5"/>
      <c r="Y148" s="5"/>
      <c r="Z148" s="5"/>
      <c r="AA148" s="5"/>
      <c r="AB148" s="8"/>
      <c r="AC148" s="5"/>
      <c r="AD148" s="5"/>
      <c r="AE148" s="5"/>
      <c r="AF148" s="5"/>
      <c r="AG148" s="5"/>
      <c r="AH148" s="5"/>
      <c r="AI148" s="5"/>
      <c r="AJ148" s="8"/>
      <c r="AK148" s="5"/>
      <c r="AL148" s="5"/>
      <c r="AM148" s="5"/>
      <c r="AN148" s="5"/>
      <c r="AO148" s="5"/>
      <c r="AP148" s="5"/>
      <c r="AQ148" s="5"/>
      <c r="AR148" s="8"/>
      <c r="AS148" s="5"/>
      <c r="AT148" s="5"/>
      <c r="AU148" s="5"/>
      <c r="AV148" s="5"/>
      <c r="AW148" s="5"/>
      <c r="AX148" s="5"/>
      <c r="AY148" s="5"/>
      <c r="AZ148" s="8"/>
      <c r="BA148" s="5"/>
      <c r="BB148" s="5"/>
      <c r="BC148" s="5"/>
      <c r="BD148" s="5"/>
      <c r="BE148" s="5"/>
      <c r="BF148" s="5"/>
      <c r="BG148" s="5"/>
      <c r="BH148" s="8"/>
      <c r="BI148" s="5"/>
      <c r="BJ148" s="5"/>
      <c r="BK148" s="5"/>
      <c r="BL148" s="5"/>
      <c r="BM148" s="5"/>
      <c r="BN148" s="5"/>
      <c r="BO148" s="5"/>
      <c r="BP148" s="9">
        <v>0</v>
      </c>
      <c r="BQ148" s="1" t="s">
        <v>0</v>
      </c>
      <c r="BR148" s="1" t="s">
        <v>0</v>
      </c>
      <c r="BS148" s="1" t="s">
        <v>0</v>
      </c>
      <c r="BT148" s="1" t="s">
        <v>0</v>
      </c>
      <c r="BU148" s="1" t="s">
        <v>0</v>
      </c>
    </row>
    <row r="149" spans="1:73" ht="11.25">
      <c r="A149" s="25"/>
      <c r="B149" s="25"/>
      <c r="C149" s="27" t="s">
        <v>133</v>
      </c>
      <c r="D149" s="26" t="s">
        <v>0</v>
      </c>
      <c r="E149" s="1" t="s">
        <v>0</v>
      </c>
      <c r="F149" s="7"/>
      <c r="G149" s="6"/>
      <c r="H149" s="6"/>
      <c r="I149" s="6"/>
      <c r="J149" s="6"/>
      <c r="K149" s="6"/>
      <c r="L149" s="6"/>
      <c r="M149" s="6"/>
      <c r="N149" s="7"/>
      <c r="O149" s="6"/>
      <c r="P149" s="6"/>
      <c r="Q149" s="6"/>
      <c r="R149" s="6"/>
      <c r="S149" s="6"/>
      <c r="T149" s="8"/>
      <c r="U149" s="5"/>
      <c r="V149" s="5"/>
      <c r="W149" s="5"/>
      <c r="X149" s="5"/>
      <c r="Y149" s="5"/>
      <c r="Z149" s="5"/>
      <c r="AA149" s="5"/>
      <c r="AB149" s="8"/>
      <c r="AC149" s="5"/>
      <c r="AD149" s="5"/>
      <c r="AE149" s="5"/>
      <c r="AF149" s="5"/>
      <c r="AG149" s="5"/>
      <c r="AH149" s="5"/>
      <c r="AI149" s="5"/>
      <c r="AJ149" s="8"/>
      <c r="AK149" s="5"/>
      <c r="AL149" s="5"/>
      <c r="AM149" s="5"/>
      <c r="AN149" s="5"/>
      <c r="AO149" s="5"/>
      <c r="AP149" s="5"/>
      <c r="AQ149" s="5"/>
      <c r="AR149" s="8"/>
      <c r="AS149" s="5"/>
      <c r="AT149" s="5"/>
      <c r="AU149" s="5"/>
      <c r="AV149" s="5"/>
      <c r="AW149" s="5"/>
      <c r="AX149" s="5"/>
      <c r="AY149" s="5"/>
      <c r="AZ149" s="8"/>
      <c r="BA149" s="5"/>
      <c r="BB149" s="5"/>
      <c r="BC149" s="5"/>
      <c r="BD149" s="5"/>
      <c r="BE149" s="5"/>
      <c r="BF149" s="5"/>
      <c r="BG149" s="5"/>
      <c r="BH149" s="8"/>
      <c r="BI149" s="5"/>
      <c r="BJ149" s="5"/>
      <c r="BK149" s="5"/>
      <c r="BL149" s="5"/>
      <c r="BM149" s="5"/>
      <c r="BN149" s="5"/>
      <c r="BO149" s="5"/>
      <c r="BP149" s="9">
        <v>0</v>
      </c>
      <c r="BQ149" s="1" t="s">
        <v>0</v>
      </c>
      <c r="BR149" s="1" t="s">
        <v>0</v>
      </c>
      <c r="BS149" s="1" t="s">
        <v>0</v>
      </c>
      <c r="BT149" s="1" t="s">
        <v>0</v>
      </c>
      <c r="BU149" s="1" t="s">
        <v>0</v>
      </c>
    </row>
    <row r="150" spans="1:102" ht="11.25">
      <c r="A150" s="30" t="s">
        <v>1</v>
      </c>
      <c r="B150" s="31" t="str">
        <f>HYPERLINK("http://www.dot.ca.gov/hq/transprog/stip2004/ff_sheets/04-0081d.xls","0081D")</f>
        <v>0081D</v>
      </c>
      <c r="C150" s="30" t="s">
        <v>86</v>
      </c>
      <c r="D150" s="30" t="s">
        <v>65</v>
      </c>
      <c r="E150" s="30" t="s">
        <v>3</v>
      </c>
      <c r="F150" s="32">
        <f ca="1">INDIRECT("T150")+INDIRECT("AB150")+INDIRECT("AJ150")+INDIRECT("AR150")+INDIRECT("AZ150")+INDIRECT("BH150")</f>
        <v>0</v>
      </c>
      <c r="G150" s="33">
        <f ca="1">INDIRECT("U150")+INDIRECT("AC150")+INDIRECT("AK150")+INDIRECT("AS150")+INDIRECT("BA150")+INDIRECT("BI150")</f>
        <v>0</v>
      </c>
      <c r="H150" s="33">
        <f ca="1">INDIRECT("V150")+INDIRECT("AD150")+INDIRECT("AL150")+INDIRECT("AT150")+INDIRECT("BB150")+INDIRECT("BJ150")</f>
        <v>0</v>
      </c>
      <c r="I150" s="33">
        <f ca="1">INDIRECT("W150")+INDIRECT("AE150")+INDIRECT("AM150")+INDIRECT("AU150")+INDIRECT("BC150")+INDIRECT("BK150")</f>
        <v>0</v>
      </c>
      <c r="J150" s="33">
        <f ca="1">INDIRECT("X150")+INDIRECT("AF150")+INDIRECT("AN150")+INDIRECT("AV150")+INDIRECT("BD150")+INDIRECT("BL150")</f>
        <v>10000</v>
      </c>
      <c r="K150" s="33">
        <f ca="1">INDIRECT("Y150")+INDIRECT("AG150")+INDIRECT("AO150")+INDIRECT("AW150")+INDIRECT("BE150")+INDIRECT("BM150")</f>
        <v>0</v>
      </c>
      <c r="L150" s="33">
        <f ca="1">INDIRECT("Z150")+INDIRECT("AH150")+INDIRECT("AP150")+INDIRECT("AX150")+INDIRECT("BF150")+INDIRECT("BN150")</f>
        <v>0</v>
      </c>
      <c r="M150" s="33">
        <f ca="1">INDIRECT("AA150")+INDIRECT("AI150")+INDIRECT("AQ150")+INDIRECT("AY150")+INDIRECT("BG150")+INDIRECT("BO150")</f>
        <v>0</v>
      </c>
      <c r="N150" s="32">
        <f ca="1">INDIRECT("T150")+INDIRECT("U150")+INDIRECT("V150")+INDIRECT("W150")+INDIRECT("X150")+INDIRECT("Y150")+INDIRECT("Z150")+INDIRECT("AA150")</f>
        <v>0</v>
      </c>
      <c r="O150" s="33">
        <f ca="1">INDIRECT("AB150")+INDIRECT("AC150")+INDIRECT("AD150")+INDIRECT("AE150")+INDIRECT("AF150")+INDIRECT("AG150")+INDIRECT("AH150")+INDIRECT("AI150")</f>
        <v>10000</v>
      </c>
      <c r="P150" s="33">
        <f ca="1">INDIRECT("AJ150")+INDIRECT("AK150")+INDIRECT("AL150")+INDIRECT("AM150")+INDIRECT("AN150")+INDIRECT("AO150")+INDIRECT("AP150")+INDIRECT("AQ150")</f>
        <v>0</v>
      </c>
      <c r="Q150" s="33">
        <f ca="1">INDIRECT("AR150")+INDIRECT("AS150")+INDIRECT("AT150")+INDIRECT("AU150")+INDIRECT("AV150")+INDIRECT("AW150")+INDIRECT("AX150")+INDIRECT("AY150")</f>
        <v>0</v>
      </c>
      <c r="R150" s="33">
        <f ca="1">INDIRECT("AZ150")+INDIRECT("BA150")+INDIRECT("BB150")+INDIRECT("BC150")+INDIRECT("BD150")+INDIRECT("BE150")+INDIRECT("BF150")+INDIRECT("BG150")</f>
        <v>0</v>
      </c>
      <c r="S150" s="33">
        <f ca="1">INDIRECT("BH150")+INDIRECT("BI150")+INDIRECT("BJ150")+INDIRECT("BK150")+INDIRECT("BL150")+INDIRECT("BM150")+INDIRECT("BN150")+INDIRECT("BO150")</f>
        <v>0</v>
      </c>
      <c r="T150" s="34"/>
      <c r="U150" s="35"/>
      <c r="V150" s="35"/>
      <c r="W150" s="35"/>
      <c r="X150" s="35"/>
      <c r="Y150" s="35"/>
      <c r="Z150" s="35"/>
      <c r="AA150" s="35"/>
      <c r="AB150" s="34"/>
      <c r="AC150" s="35"/>
      <c r="AD150" s="35"/>
      <c r="AE150" s="35"/>
      <c r="AF150" s="35">
        <v>10000</v>
      </c>
      <c r="AG150" s="35"/>
      <c r="AH150" s="35"/>
      <c r="AI150" s="35"/>
      <c r="AJ150" s="34"/>
      <c r="AK150" s="35"/>
      <c r="AL150" s="35"/>
      <c r="AM150" s="35"/>
      <c r="AN150" s="35"/>
      <c r="AO150" s="35"/>
      <c r="AP150" s="35"/>
      <c r="AQ150" s="35"/>
      <c r="AR150" s="34"/>
      <c r="AS150" s="35"/>
      <c r="AT150" s="35"/>
      <c r="AU150" s="35"/>
      <c r="AV150" s="35"/>
      <c r="AW150" s="35"/>
      <c r="AX150" s="35"/>
      <c r="AY150" s="35"/>
      <c r="AZ150" s="34"/>
      <c r="BA150" s="35"/>
      <c r="BB150" s="35"/>
      <c r="BC150" s="35"/>
      <c r="BD150" s="35"/>
      <c r="BE150" s="35"/>
      <c r="BF150" s="35"/>
      <c r="BG150" s="35"/>
      <c r="BH150" s="34"/>
      <c r="BI150" s="35"/>
      <c r="BJ150" s="35"/>
      <c r="BK150" s="35"/>
      <c r="BL150" s="35"/>
      <c r="BM150" s="35"/>
      <c r="BN150" s="35"/>
      <c r="BO150" s="36"/>
      <c r="BP150" s="9">
        <v>10600000445</v>
      </c>
      <c r="BQ150" s="1" t="s">
        <v>3</v>
      </c>
      <c r="BR150" s="1" t="s">
        <v>0</v>
      </c>
      <c r="BS150" s="1" t="s">
        <v>0</v>
      </c>
      <c r="BT150" s="1" t="s">
        <v>0</v>
      </c>
      <c r="BU150" s="1" t="s">
        <v>22</v>
      </c>
      <c r="BW150" s="1">
        <f ca="1">INDIRECT("T150")+2*INDIRECT("AB150")+3*INDIRECT("AJ150")+4*INDIRECT("AR150")+5*INDIRECT("AZ150")+6*INDIRECT("BH150")</f>
        <v>0</v>
      </c>
      <c r="BX150" s="1">
        <v>0</v>
      </c>
      <c r="BY150" s="1">
        <f ca="1">INDIRECT("U150")+2*INDIRECT("AC150")+3*INDIRECT("AK150")+4*INDIRECT("AS150")+5*INDIRECT("BA150")+6*INDIRECT("BI150")</f>
        <v>0</v>
      </c>
      <c r="BZ150" s="1">
        <v>0</v>
      </c>
      <c r="CA150" s="1">
        <f ca="1">INDIRECT("V150")+2*INDIRECT("AD150")+3*INDIRECT("AL150")+4*INDIRECT("AT150")+5*INDIRECT("BB150")+6*INDIRECT("BJ150")</f>
        <v>0</v>
      </c>
      <c r="CB150" s="1">
        <v>0</v>
      </c>
      <c r="CC150" s="1">
        <f ca="1">INDIRECT("W150")+2*INDIRECT("AE150")+3*INDIRECT("AM150")+4*INDIRECT("AU150")+5*INDIRECT("BC150")+6*INDIRECT("BK150")</f>
        <v>0</v>
      </c>
      <c r="CD150" s="1">
        <v>0</v>
      </c>
      <c r="CE150" s="1">
        <f ca="1">INDIRECT("X150")+2*INDIRECT("AF150")+3*INDIRECT("AN150")+4*INDIRECT("AV150")+5*INDIRECT("BD150")+6*INDIRECT("BL150")</f>
        <v>20000</v>
      </c>
      <c r="CF150" s="1">
        <v>20000</v>
      </c>
      <c r="CG150" s="1">
        <f ca="1">INDIRECT("Y150")+2*INDIRECT("AG150")+3*INDIRECT("AO150")+4*INDIRECT("AW150")+5*INDIRECT("BE150")+6*INDIRECT("BM150")</f>
        <v>0</v>
      </c>
      <c r="CH150" s="1">
        <v>0</v>
      </c>
      <c r="CI150" s="1">
        <f ca="1">INDIRECT("Z150")+2*INDIRECT("AH150")+3*INDIRECT("AP150")+4*INDIRECT("AX150")+5*INDIRECT("BF150")+6*INDIRECT("BN150")</f>
        <v>0</v>
      </c>
      <c r="CJ150" s="1">
        <v>0</v>
      </c>
      <c r="CK150" s="1">
        <f ca="1">INDIRECT("AA150")+2*INDIRECT("AI150")+3*INDIRECT("AQ150")+4*INDIRECT("AY150")+5*INDIRECT("BG150")+6*INDIRECT("BO150")</f>
        <v>0</v>
      </c>
      <c r="CL150" s="1">
        <v>0</v>
      </c>
      <c r="CM150" s="1">
        <f ca="1">INDIRECT("T150")+2*INDIRECT("U150")+3*INDIRECT("V150")+4*INDIRECT("W150")+5*INDIRECT("X150")+6*INDIRECT("Y150")+7*INDIRECT("Z150")+8*INDIRECT("AA150")</f>
        <v>0</v>
      </c>
      <c r="CN150" s="1">
        <v>0</v>
      </c>
      <c r="CO150" s="1">
        <f ca="1">INDIRECT("AB150")+2*INDIRECT("AC150")+3*INDIRECT("AD150")+4*INDIRECT("AE150")+5*INDIRECT("AF150")+6*INDIRECT("AG150")+7*INDIRECT("AH150")+8*INDIRECT("AI150")</f>
        <v>50000</v>
      </c>
      <c r="CP150" s="1">
        <v>50000</v>
      </c>
      <c r="CQ150" s="1">
        <f ca="1">INDIRECT("AJ150")+2*INDIRECT("AK150")+3*INDIRECT("AL150")+4*INDIRECT("AM150")+5*INDIRECT("AN150")+6*INDIRECT("AO150")+7*INDIRECT("AP150")+8*INDIRECT("AQ150")</f>
        <v>0</v>
      </c>
      <c r="CR150" s="1">
        <v>0</v>
      </c>
      <c r="CS150" s="1">
        <f ca="1">INDIRECT("AR150")+2*INDIRECT("AS150")+3*INDIRECT("AT150")+4*INDIRECT("AU150")+5*INDIRECT("AV150")+6*INDIRECT("AW150")+7*INDIRECT("AX150")+8*INDIRECT("AY150")</f>
        <v>0</v>
      </c>
      <c r="CT150" s="1">
        <v>0</v>
      </c>
      <c r="CU150" s="1">
        <f ca="1">INDIRECT("AZ150")+2*INDIRECT("BA150")+3*INDIRECT("BB150")+4*INDIRECT("BC150")+5*INDIRECT("BD150")+6*INDIRECT("BE150")+7*INDIRECT("BF150")+8*INDIRECT("BG150")</f>
        <v>0</v>
      </c>
      <c r="CV150" s="1">
        <v>0</v>
      </c>
      <c r="CW150" s="1">
        <f ca="1">INDIRECT("BH150")+2*INDIRECT("BI150")+3*INDIRECT("BJ150")+4*INDIRECT("BK150")+5*INDIRECT("BL150")+6*INDIRECT("BM150")+7*INDIRECT("BN150")+8*INDIRECT("BO150")</f>
        <v>0</v>
      </c>
      <c r="CX150" s="1">
        <v>0</v>
      </c>
    </row>
    <row r="151" spans="1:102" ht="11.25">
      <c r="A151" s="1" t="s">
        <v>0</v>
      </c>
      <c r="B151" s="1" t="s">
        <v>87</v>
      </c>
      <c r="C151" s="1" t="s">
        <v>88</v>
      </c>
      <c r="D151" s="1" t="s">
        <v>89</v>
      </c>
      <c r="E151" s="1" t="s">
        <v>18</v>
      </c>
      <c r="F151" s="7">
        <f ca="1">INDIRECT("T151")+INDIRECT("AB151")+INDIRECT("AJ151")+INDIRECT("AR151")+INDIRECT("AZ151")+INDIRECT("BH151")</f>
        <v>0</v>
      </c>
      <c r="G151" s="6">
        <f ca="1">INDIRECT("U151")+INDIRECT("AC151")+INDIRECT("AK151")+INDIRECT("AS151")+INDIRECT("BA151")+INDIRECT("BI151")</f>
        <v>0</v>
      </c>
      <c r="H151" s="6">
        <f ca="1">INDIRECT("V151")+INDIRECT("AD151")+INDIRECT("AL151")+INDIRECT("AT151")+INDIRECT("BB151")+INDIRECT("BJ151")</f>
        <v>0</v>
      </c>
      <c r="I151" s="6">
        <f ca="1">INDIRECT("W151")+INDIRECT("AE151")+INDIRECT("AM151")+INDIRECT("AU151")+INDIRECT("BC151")+INDIRECT("BK151")</f>
        <v>0</v>
      </c>
      <c r="J151" s="6">
        <f ca="1">INDIRECT("X151")+INDIRECT("AF151")+INDIRECT("AN151")+INDIRECT("AV151")+INDIRECT("BD151")+INDIRECT("BL151")</f>
        <v>46000</v>
      </c>
      <c r="K151" s="6">
        <f ca="1">INDIRECT("Y151")+INDIRECT("AG151")+INDIRECT("AO151")+INDIRECT("AW151")+INDIRECT("BE151")+INDIRECT("BM151")</f>
        <v>0</v>
      </c>
      <c r="L151" s="6">
        <f ca="1">INDIRECT("Z151")+INDIRECT("AH151")+INDIRECT("AP151")+INDIRECT("AX151")+INDIRECT("BF151")+INDIRECT("BN151")</f>
        <v>0</v>
      </c>
      <c r="M151" s="6">
        <f ca="1">INDIRECT("AA151")+INDIRECT("AI151")+INDIRECT("AQ151")+INDIRECT("AY151")+INDIRECT("BG151")+INDIRECT("BO151")</f>
        <v>0</v>
      </c>
      <c r="N151" s="7">
        <f ca="1">INDIRECT("T151")+INDIRECT("U151")+INDIRECT("V151")+INDIRECT("W151")+INDIRECT("X151")+INDIRECT("Y151")+INDIRECT("Z151")+INDIRECT("AA151")</f>
        <v>0</v>
      </c>
      <c r="O151" s="6">
        <f ca="1">INDIRECT("AB151")+INDIRECT("AC151")+INDIRECT("AD151")+INDIRECT("AE151")+INDIRECT("AF151")+INDIRECT("AG151")+INDIRECT("AH151")+INDIRECT("AI151")</f>
        <v>46000</v>
      </c>
      <c r="P151" s="6">
        <f ca="1">INDIRECT("AJ151")+INDIRECT("AK151")+INDIRECT("AL151")+INDIRECT("AM151")+INDIRECT("AN151")+INDIRECT("AO151")+INDIRECT("AP151")+INDIRECT("AQ151")</f>
        <v>0</v>
      </c>
      <c r="Q151" s="6">
        <f ca="1">INDIRECT("AR151")+INDIRECT("AS151")+INDIRECT("AT151")+INDIRECT("AU151")+INDIRECT("AV151")+INDIRECT("AW151")+INDIRECT("AX151")+INDIRECT("AY151")</f>
        <v>0</v>
      </c>
      <c r="R151" s="6">
        <f ca="1">INDIRECT("AZ151")+INDIRECT("BA151")+INDIRECT("BB151")+INDIRECT("BC151")+INDIRECT("BD151")+INDIRECT("BE151")+INDIRECT("BF151")+INDIRECT("BG151")</f>
        <v>0</v>
      </c>
      <c r="S151" s="6">
        <f ca="1">INDIRECT("BH151")+INDIRECT("BI151")+INDIRECT("BJ151")+INDIRECT("BK151")+INDIRECT("BL151")+INDIRECT("BM151")+INDIRECT("BN151")+INDIRECT("BO151")</f>
        <v>0</v>
      </c>
      <c r="T151" s="28"/>
      <c r="U151" s="29"/>
      <c r="V151" s="29"/>
      <c r="W151" s="29"/>
      <c r="X151" s="29"/>
      <c r="Y151" s="29"/>
      <c r="Z151" s="29"/>
      <c r="AA151" s="29"/>
      <c r="AB151" s="28"/>
      <c r="AC151" s="29"/>
      <c r="AD151" s="29"/>
      <c r="AE151" s="29"/>
      <c r="AF151" s="29">
        <v>46000</v>
      </c>
      <c r="AG151" s="29"/>
      <c r="AH151" s="29"/>
      <c r="AI151" s="29"/>
      <c r="AJ151" s="28"/>
      <c r="AK151" s="29"/>
      <c r="AL151" s="29"/>
      <c r="AM151" s="29"/>
      <c r="AN151" s="29"/>
      <c r="AO151" s="29"/>
      <c r="AP151" s="29"/>
      <c r="AQ151" s="29"/>
      <c r="AR151" s="28"/>
      <c r="AS151" s="29"/>
      <c r="AT151" s="29"/>
      <c r="AU151" s="29"/>
      <c r="AV151" s="29"/>
      <c r="AW151" s="29"/>
      <c r="AX151" s="29"/>
      <c r="AY151" s="29"/>
      <c r="AZ151" s="28"/>
      <c r="BA151" s="29"/>
      <c r="BB151" s="29"/>
      <c r="BC151" s="29"/>
      <c r="BD151" s="29"/>
      <c r="BE151" s="29"/>
      <c r="BF151" s="29"/>
      <c r="BG151" s="29"/>
      <c r="BH151" s="28"/>
      <c r="BI151" s="29"/>
      <c r="BJ151" s="29"/>
      <c r="BK151" s="29"/>
      <c r="BL151" s="29"/>
      <c r="BM151" s="29"/>
      <c r="BN151" s="29"/>
      <c r="BO151" s="29"/>
      <c r="BP151" s="9">
        <v>0</v>
      </c>
      <c r="BQ151" s="1" t="s">
        <v>0</v>
      </c>
      <c r="BR151" s="1" t="s">
        <v>0</v>
      </c>
      <c r="BS151" s="1" t="s">
        <v>0</v>
      </c>
      <c r="BT151" s="1" t="s">
        <v>0</v>
      </c>
      <c r="BU151" s="1" t="s">
        <v>0</v>
      </c>
      <c r="BW151" s="1">
        <f ca="1">INDIRECT("T151")+2*INDIRECT("AB151")+3*INDIRECT("AJ151")+4*INDIRECT("AR151")+5*INDIRECT("AZ151")+6*INDIRECT("BH151")</f>
        <v>0</v>
      </c>
      <c r="BX151" s="1">
        <v>0</v>
      </c>
      <c r="BY151" s="1">
        <f ca="1">INDIRECT("U151")+2*INDIRECT("AC151")+3*INDIRECT("AK151")+4*INDIRECT("AS151")+5*INDIRECT("BA151")+6*INDIRECT("BI151")</f>
        <v>0</v>
      </c>
      <c r="BZ151" s="1">
        <v>0</v>
      </c>
      <c r="CA151" s="1">
        <f ca="1">INDIRECT("V151")+2*INDIRECT("AD151")+3*INDIRECT("AL151")+4*INDIRECT("AT151")+5*INDIRECT("BB151")+6*INDIRECT("BJ151")</f>
        <v>0</v>
      </c>
      <c r="CB151" s="1">
        <v>0</v>
      </c>
      <c r="CC151" s="1">
        <f ca="1">INDIRECT("W151")+2*INDIRECT("AE151")+3*INDIRECT("AM151")+4*INDIRECT("AU151")+5*INDIRECT("BC151")+6*INDIRECT("BK151")</f>
        <v>0</v>
      </c>
      <c r="CD151" s="1">
        <v>0</v>
      </c>
      <c r="CE151" s="1">
        <f ca="1">INDIRECT("X151")+2*INDIRECT("AF151")+3*INDIRECT("AN151")+4*INDIRECT("AV151")+5*INDIRECT("BD151")+6*INDIRECT("BL151")</f>
        <v>92000</v>
      </c>
      <c r="CF151" s="1">
        <v>92000</v>
      </c>
      <c r="CG151" s="1">
        <f ca="1">INDIRECT("Y151")+2*INDIRECT("AG151")+3*INDIRECT("AO151")+4*INDIRECT("AW151")+5*INDIRECT("BE151")+6*INDIRECT("BM151")</f>
        <v>0</v>
      </c>
      <c r="CH151" s="1">
        <v>0</v>
      </c>
      <c r="CI151" s="1">
        <f ca="1">INDIRECT("Z151")+2*INDIRECT("AH151")+3*INDIRECT("AP151")+4*INDIRECT("AX151")+5*INDIRECT("BF151")+6*INDIRECT("BN151")</f>
        <v>0</v>
      </c>
      <c r="CJ151" s="1">
        <v>0</v>
      </c>
      <c r="CK151" s="1">
        <f ca="1">INDIRECT("AA151")+2*INDIRECT("AI151")+3*INDIRECT("AQ151")+4*INDIRECT("AY151")+5*INDIRECT("BG151")+6*INDIRECT("BO151")</f>
        <v>0</v>
      </c>
      <c r="CL151" s="1">
        <v>0</v>
      </c>
      <c r="CM151" s="1">
        <f ca="1">INDIRECT("T151")+2*INDIRECT("U151")+3*INDIRECT("V151")+4*INDIRECT("W151")+5*INDIRECT("X151")+6*INDIRECT("Y151")+7*INDIRECT("Z151")+8*INDIRECT("AA151")</f>
        <v>0</v>
      </c>
      <c r="CN151" s="1">
        <v>0</v>
      </c>
      <c r="CO151" s="1">
        <f ca="1">INDIRECT("AB151")+2*INDIRECT("AC151")+3*INDIRECT("AD151")+4*INDIRECT("AE151")+5*INDIRECT("AF151")+6*INDIRECT("AG151")+7*INDIRECT("AH151")+8*INDIRECT("AI151")</f>
        <v>230000</v>
      </c>
      <c r="CP151" s="1">
        <v>230000</v>
      </c>
      <c r="CQ151" s="1">
        <f ca="1">INDIRECT("AJ151")+2*INDIRECT("AK151")+3*INDIRECT("AL151")+4*INDIRECT("AM151")+5*INDIRECT("AN151")+6*INDIRECT("AO151")+7*INDIRECT("AP151")+8*INDIRECT("AQ151")</f>
        <v>0</v>
      </c>
      <c r="CR151" s="1">
        <v>0</v>
      </c>
      <c r="CS151" s="1">
        <f ca="1">INDIRECT("AR151")+2*INDIRECT("AS151")+3*INDIRECT("AT151")+4*INDIRECT("AU151")+5*INDIRECT("AV151")+6*INDIRECT("AW151")+7*INDIRECT("AX151")+8*INDIRECT("AY151")</f>
        <v>0</v>
      </c>
      <c r="CT151" s="1">
        <v>0</v>
      </c>
      <c r="CU151" s="1">
        <f ca="1">INDIRECT("AZ151")+2*INDIRECT("BA151")+3*INDIRECT("BB151")+4*INDIRECT("BC151")+5*INDIRECT("BD151")+6*INDIRECT("BE151")+7*INDIRECT("BF151")+8*INDIRECT("BG151")</f>
        <v>0</v>
      </c>
      <c r="CV151" s="1">
        <v>0</v>
      </c>
      <c r="CW151" s="1">
        <f ca="1">INDIRECT("BH151")+2*INDIRECT("BI151")+3*INDIRECT("BJ151")+4*INDIRECT("BK151")+5*INDIRECT("BL151")+6*INDIRECT("BM151")+7*INDIRECT("BN151")+8*INDIRECT("BO151")</f>
        <v>0</v>
      </c>
      <c r="CX151" s="1">
        <v>0</v>
      </c>
    </row>
    <row r="152" spans="1:73" ht="11.25">
      <c r="A152" s="25"/>
      <c r="B152" s="25"/>
      <c r="C152" s="27" t="s">
        <v>133</v>
      </c>
      <c r="D152" s="26" t="s">
        <v>0</v>
      </c>
      <c r="E152" s="1" t="s">
        <v>7</v>
      </c>
      <c r="F152" s="7">
        <f>SUM(F150:F151)</f>
        <v>0</v>
      </c>
      <c r="G152" s="6">
        <f>SUM(G150:G151)</f>
        <v>0</v>
      </c>
      <c r="H152" s="6">
        <f>SUM(H150:H151)</f>
        <v>0</v>
      </c>
      <c r="I152" s="6">
        <f>SUM(I150:I151)</f>
        <v>0</v>
      </c>
      <c r="J152" s="6">
        <f>SUM(J150:J151)</f>
        <v>56000</v>
      </c>
      <c r="K152" s="6">
        <f>SUM(K150:K151)</f>
        <v>0</v>
      </c>
      <c r="L152" s="6">
        <f>SUM(L150:L151)</f>
        <v>0</v>
      </c>
      <c r="M152" s="6">
        <f>SUM(M150:M151)</f>
        <v>0</v>
      </c>
      <c r="N152" s="7">
        <f>SUM(N150:N151)</f>
        <v>0</v>
      </c>
      <c r="O152" s="6">
        <f>SUM(O150:O151)</f>
        <v>56000</v>
      </c>
      <c r="P152" s="6">
        <f>SUM(P150:P151)</f>
        <v>0</v>
      </c>
      <c r="Q152" s="6">
        <f>SUM(Q150:Q151)</f>
        <v>0</v>
      </c>
      <c r="R152" s="6">
        <f>SUM(R150:R151)</f>
        <v>0</v>
      </c>
      <c r="S152" s="6">
        <f>SUM(S150:S151)</f>
        <v>0</v>
      </c>
      <c r="T152" s="8"/>
      <c r="U152" s="5"/>
      <c r="V152" s="5"/>
      <c r="W152" s="5"/>
      <c r="X152" s="5"/>
      <c r="Y152" s="5"/>
      <c r="Z152" s="5"/>
      <c r="AA152" s="5"/>
      <c r="AB152" s="8"/>
      <c r="AC152" s="5"/>
      <c r="AD152" s="5"/>
      <c r="AE152" s="5"/>
      <c r="AF152" s="5"/>
      <c r="AG152" s="5"/>
      <c r="AH152" s="5"/>
      <c r="AI152" s="5"/>
      <c r="AJ152" s="8"/>
      <c r="AK152" s="5"/>
      <c r="AL152" s="5"/>
      <c r="AM152" s="5"/>
      <c r="AN152" s="5"/>
      <c r="AO152" s="5"/>
      <c r="AP152" s="5"/>
      <c r="AQ152" s="5"/>
      <c r="AR152" s="8"/>
      <c r="AS152" s="5"/>
      <c r="AT152" s="5"/>
      <c r="AU152" s="5"/>
      <c r="AV152" s="5"/>
      <c r="AW152" s="5"/>
      <c r="AX152" s="5"/>
      <c r="AY152" s="5"/>
      <c r="AZ152" s="8"/>
      <c r="BA152" s="5"/>
      <c r="BB152" s="5"/>
      <c r="BC152" s="5"/>
      <c r="BD152" s="5"/>
      <c r="BE152" s="5"/>
      <c r="BF152" s="5"/>
      <c r="BG152" s="5"/>
      <c r="BH152" s="8"/>
      <c r="BI152" s="5"/>
      <c r="BJ152" s="5"/>
      <c r="BK152" s="5"/>
      <c r="BL152" s="5"/>
      <c r="BM152" s="5"/>
      <c r="BN152" s="5"/>
      <c r="BO152" s="5"/>
      <c r="BP152" s="9">
        <v>0</v>
      </c>
      <c r="BQ152" s="1" t="s">
        <v>0</v>
      </c>
      <c r="BR152" s="1" t="s">
        <v>0</v>
      </c>
      <c r="BS152" s="1" t="s">
        <v>0</v>
      </c>
      <c r="BT152" s="1" t="s">
        <v>0</v>
      </c>
      <c r="BU152" s="1" t="s">
        <v>0</v>
      </c>
    </row>
    <row r="153" spans="3:73" ht="11.25">
      <c r="C153" s="1" t="s">
        <v>0</v>
      </c>
      <c r="D153" s="1" t="s">
        <v>0</v>
      </c>
      <c r="E153" s="1" t="s">
        <v>0</v>
      </c>
      <c r="F153" s="7"/>
      <c r="G153" s="6"/>
      <c r="H153" s="6"/>
      <c r="I153" s="6"/>
      <c r="J153" s="6"/>
      <c r="K153" s="6"/>
      <c r="L153" s="6"/>
      <c r="M153" s="6"/>
      <c r="N153" s="7"/>
      <c r="O153" s="6"/>
      <c r="P153" s="6"/>
      <c r="Q153" s="6"/>
      <c r="R153" s="6"/>
      <c r="S153" s="6"/>
      <c r="T153" s="8"/>
      <c r="U153" s="5"/>
      <c r="V153" s="5"/>
      <c r="W153" s="5"/>
      <c r="X153" s="5"/>
      <c r="Y153" s="5"/>
      <c r="Z153" s="5"/>
      <c r="AA153" s="5"/>
      <c r="AB153" s="8"/>
      <c r="AC153" s="5"/>
      <c r="AD153" s="5"/>
      <c r="AE153" s="5"/>
      <c r="AF153" s="5"/>
      <c r="AG153" s="5"/>
      <c r="AH153" s="5"/>
      <c r="AI153" s="5"/>
      <c r="AJ153" s="8"/>
      <c r="AK153" s="5"/>
      <c r="AL153" s="5"/>
      <c r="AM153" s="5"/>
      <c r="AN153" s="5"/>
      <c r="AO153" s="5"/>
      <c r="AP153" s="5"/>
      <c r="AQ153" s="5"/>
      <c r="AR153" s="8"/>
      <c r="AS153" s="5"/>
      <c r="AT153" s="5"/>
      <c r="AU153" s="5"/>
      <c r="AV153" s="5"/>
      <c r="AW153" s="5"/>
      <c r="AX153" s="5"/>
      <c r="AY153" s="5"/>
      <c r="AZ153" s="8"/>
      <c r="BA153" s="5"/>
      <c r="BB153" s="5"/>
      <c r="BC153" s="5"/>
      <c r="BD153" s="5"/>
      <c r="BE153" s="5"/>
      <c r="BF153" s="5"/>
      <c r="BG153" s="5"/>
      <c r="BH153" s="8"/>
      <c r="BI153" s="5"/>
      <c r="BJ153" s="5"/>
      <c r="BK153" s="5"/>
      <c r="BL153" s="5"/>
      <c r="BM153" s="5"/>
      <c r="BN153" s="5"/>
      <c r="BO153" s="5"/>
      <c r="BP153" s="9"/>
      <c r="BT153" s="1" t="s">
        <v>0</v>
      </c>
      <c r="BU153" s="1" t="s">
        <v>0</v>
      </c>
    </row>
    <row r="154" spans="1:102" ht="11.25">
      <c r="A154" s="30" t="s">
        <v>1</v>
      </c>
      <c r="B154" s="31" t="str">
        <f>HYPERLINK("http://www.dot.ca.gov/hq/transprog/stip2004/ff_sheets/04-1017.xls","1017")</f>
        <v>1017</v>
      </c>
      <c r="C154" s="30" t="s">
        <v>86</v>
      </c>
      <c r="D154" s="30" t="s">
        <v>65</v>
      </c>
      <c r="E154" s="30" t="s">
        <v>3</v>
      </c>
      <c r="F154" s="32">
        <f ca="1">INDIRECT("T154")+INDIRECT("AB154")+INDIRECT("AJ154")+INDIRECT("AR154")+INDIRECT("AZ154")+INDIRECT("BH154")</f>
        <v>175</v>
      </c>
      <c r="G154" s="33">
        <f ca="1">INDIRECT("U154")+INDIRECT("AC154")+INDIRECT("AK154")+INDIRECT("AS154")+INDIRECT("BA154")+INDIRECT("BI154")</f>
        <v>480</v>
      </c>
      <c r="H154" s="33">
        <f ca="1">INDIRECT("V154")+INDIRECT("AD154")+INDIRECT("AL154")+INDIRECT("AT154")+INDIRECT("BB154")+INDIRECT("BJ154")</f>
        <v>280</v>
      </c>
      <c r="I154" s="33">
        <f ca="1">INDIRECT("W154")+INDIRECT("AE154")+INDIRECT("AM154")+INDIRECT("AU154")+INDIRECT("BC154")+INDIRECT("BK154")</f>
        <v>0</v>
      </c>
      <c r="J154" s="33">
        <f ca="1">INDIRECT("X154")+INDIRECT("AF154")+INDIRECT("AN154")+INDIRECT("AV154")+INDIRECT("BD154")+INDIRECT("BL154")</f>
        <v>0</v>
      </c>
      <c r="K154" s="33">
        <f ca="1">INDIRECT("Y154")+INDIRECT("AG154")+INDIRECT("AO154")+INDIRECT("AW154")+INDIRECT("BE154")+INDIRECT("BM154")</f>
        <v>0</v>
      </c>
      <c r="L154" s="33">
        <f ca="1">INDIRECT("Z154")+INDIRECT("AH154")+INDIRECT("AP154")+INDIRECT("AX154")+INDIRECT("BF154")+INDIRECT("BN154")</f>
        <v>0</v>
      </c>
      <c r="M154" s="33">
        <f ca="1">INDIRECT("AA154")+INDIRECT("AI154")+INDIRECT("AQ154")+INDIRECT("AY154")+INDIRECT("BG154")+INDIRECT("BO154")</f>
        <v>0</v>
      </c>
      <c r="N154" s="32">
        <f ca="1">INDIRECT("T154")+INDIRECT("U154")+INDIRECT("V154")+INDIRECT("W154")+INDIRECT("X154")+INDIRECT("Y154")+INDIRECT("Z154")+INDIRECT("AA154")</f>
        <v>250</v>
      </c>
      <c r="O154" s="33">
        <f ca="1">INDIRECT("AB154")+INDIRECT("AC154")+INDIRECT("AD154")+INDIRECT("AE154")+INDIRECT("AF154")+INDIRECT("AG154")+INDIRECT("AH154")+INDIRECT("AI154")</f>
        <v>0</v>
      </c>
      <c r="P154" s="33">
        <f ca="1">INDIRECT("AJ154")+INDIRECT("AK154")+INDIRECT("AL154")+INDIRECT("AM154")+INDIRECT("AN154")+INDIRECT("AO154")+INDIRECT("AP154")+INDIRECT("AQ154")</f>
        <v>280</v>
      </c>
      <c r="Q154" s="33">
        <f ca="1">INDIRECT("AR154")+INDIRECT("AS154")+INDIRECT("AT154")+INDIRECT("AU154")+INDIRECT("AV154")+INDIRECT("AW154")+INDIRECT("AX154")+INDIRECT("AY154")</f>
        <v>375</v>
      </c>
      <c r="R154" s="33">
        <f ca="1">INDIRECT("AZ154")+INDIRECT("BA154")+INDIRECT("BB154")+INDIRECT("BC154")+INDIRECT("BD154")+INDIRECT("BE154")+INDIRECT("BF154")+INDIRECT("BG154")</f>
        <v>30</v>
      </c>
      <c r="S154" s="33">
        <f ca="1">INDIRECT("BH154")+INDIRECT("BI154")+INDIRECT("BJ154")+INDIRECT("BK154")+INDIRECT("BL154")+INDIRECT("BM154")+INDIRECT("BN154")+INDIRECT("BO154")</f>
        <v>0</v>
      </c>
      <c r="T154" s="34"/>
      <c r="U154" s="35"/>
      <c r="V154" s="35">
        <v>250</v>
      </c>
      <c r="W154" s="35"/>
      <c r="X154" s="35"/>
      <c r="Y154" s="35"/>
      <c r="Z154" s="35"/>
      <c r="AA154" s="35"/>
      <c r="AB154" s="34"/>
      <c r="AC154" s="35"/>
      <c r="AD154" s="35"/>
      <c r="AE154" s="35"/>
      <c r="AF154" s="35"/>
      <c r="AG154" s="35"/>
      <c r="AH154" s="35"/>
      <c r="AI154" s="35"/>
      <c r="AJ154" s="34">
        <v>175</v>
      </c>
      <c r="AK154" s="35">
        <v>105</v>
      </c>
      <c r="AL154" s="35"/>
      <c r="AM154" s="35"/>
      <c r="AN154" s="35"/>
      <c r="AO154" s="35"/>
      <c r="AP154" s="35"/>
      <c r="AQ154" s="35"/>
      <c r="AR154" s="34"/>
      <c r="AS154" s="35">
        <v>375</v>
      </c>
      <c r="AT154" s="35"/>
      <c r="AU154" s="35"/>
      <c r="AV154" s="35"/>
      <c r="AW154" s="35"/>
      <c r="AX154" s="35"/>
      <c r="AY154" s="35"/>
      <c r="AZ154" s="34"/>
      <c r="BA154" s="35"/>
      <c r="BB154" s="35">
        <v>30</v>
      </c>
      <c r="BC154" s="35"/>
      <c r="BD154" s="35"/>
      <c r="BE154" s="35"/>
      <c r="BF154" s="35"/>
      <c r="BG154" s="35"/>
      <c r="BH154" s="34"/>
      <c r="BI154" s="35"/>
      <c r="BJ154" s="35"/>
      <c r="BK154" s="35"/>
      <c r="BL154" s="35"/>
      <c r="BM154" s="35"/>
      <c r="BN154" s="35"/>
      <c r="BO154" s="36"/>
      <c r="BP154" s="9">
        <v>10600000746</v>
      </c>
      <c r="BQ154" s="1" t="s">
        <v>3</v>
      </c>
      <c r="BR154" s="1" t="s">
        <v>0</v>
      </c>
      <c r="BS154" s="1" t="s">
        <v>0</v>
      </c>
      <c r="BT154" s="1" t="s">
        <v>0</v>
      </c>
      <c r="BU154" s="1" t="s">
        <v>22</v>
      </c>
      <c r="BW154" s="1">
        <f ca="1">INDIRECT("T154")+2*INDIRECT("AB154")+3*INDIRECT("AJ154")+4*INDIRECT("AR154")+5*INDIRECT("AZ154")+6*INDIRECT("BH154")</f>
        <v>525</v>
      </c>
      <c r="BX154" s="1">
        <v>525</v>
      </c>
      <c r="BY154" s="1">
        <f ca="1">INDIRECT("U154")+2*INDIRECT("AC154")+3*INDIRECT("AK154")+4*INDIRECT("AS154")+5*INDIRECT("BA154")+6*INDIRECT("BI154")</f>
        <v>1815</v>
      </c>
      <c r="BZ154" s="1">
        <v>1815</v>
      </c>
      <c r="CA154" s="1">
        <f ca="1">INDIRECT("V154")+2*INDIRECT("AD154")+3*INDIRECT("AL154")+4*INDIRECT("AT154")+5*INDIRECT("BB154")+6*INDIRECT("BJ154")</f>
        <v>400</v>
      </c>
      <c r="CB154" s="1">
        <v>400</v>
      </c>
      <c r="CC154" s="1">
        <f ca="1">INDIRECT("W154")+2*INDIRECT("AE154")+3*INDIRECT("AM154")+4*INDIRECT("AU154")+5*INDIRECT("BC154")+6*INDIRECT("BK154")</f>
        <v>0</v>
      </c>
      <c r="CD154" s="1">
        <v>0</v>
      </c>
      <c r="CE154" s="1">
        <f ca="1">INDIRECT("X154")+2*INDIRECT("AF154")+3*INDIRECT("AN154")+4*INDIRECT("AV154")+5*INDIRECT("BD154")+6*INDIRECT("BL154")</f>
        <v>0</v>
      </c>
      <c r="CF154" s="1">
        <v>0</v>
      </c>
      <c r="CG154" s="1">
        <f ca="1">INDIRECT("Y154")+2*INDIRECT("AG154")+3*INDIRECT("AO154")+4*INDIRECT("AW154")+5*INDIRECT("BE154")+6*INDIRECT("BM154")</f>
        <v>0</v>
      </c>
      <c r="CH154" s="1">
        <v>0</v>
      </c>
      <c r="CI154" s="1">
        <f ca="1">INDIRECT("Z154")+2*INDIRECT("AH154")+3*INDIRECT("AP154")+4*INDIRECT("AX154")+5*INDIRECT("BF154")+6*INDIRECT("BN154")</f>
        <v>0</v>
      </c>
      <c r="CJ154" s="1">
        <v>0</v>
      </c>
      <c r="CK154" s="1">
        <f ca="1">INDIRECT("AA154")+2*INDIRECT("AI154")+3*INDIRECT("AQ154")+4*INDIRECT("AY154")+5*INDIRECT("BG154")+6*INDIRECT("BO154")</f>
        <v>0</v>
      </c>
      <c r="CL154" s="1">
        <v>0</v>
      </c>
      <c r="CM154" s="1">
        <f ca="1">INDIRECT("T154")+2*INDIRECT("U154")+3*INDIRECT("V154")+4*INDIRECT("W154")+5*INDIRECT("X154")+6*INDIRECT("Y154")+7*INDIRECT("Z154")+8*INDIRECT("AA154")</f>
        <v>750</v>
      </c>
      <c r="CN154" s="1">
        <v>750</v>
      </c>
      <c r="CO154" s="1">
        <f ca="1">INDIRECT("AB154")+2*INDIRECT("AC154")+3*INDIRECT("AD154")+4*INDIRECT("AE154")+5*INDIRECT("AF154")+6*INDIRECT("AG154")+7*INDIRECT("AH154")+8*INDIRECT("AI154")</f>
        <v>0</v>
      </c>
      <c r="CP154" s="1">
        <v>0</v>
      </c>
      <c r="CQ154" s="1">
        <f ca="1">INDIRECT("AJ154")+2*INDIRECT("AK154")+3*INDIRECT("AL154")+4*INDIRECT("AM154")+5*INDIRECT("AN154")+6*INDIRECT("AO154")+7*INDIRECT("AP154")+8*INDIRECT("AQ154")</f>
        <v>385</v>
      </c>
      <c r="CR154" s="1">
        <v>385</v>
      </c>
      <c r="CS154" s="1">
        <f ca="1">INDIRECT("AR154")+2*INDIRECT("AS154")+3*INDIRECT("AT154")+4*INDIRECT("AU154")+5*INDIRECT("AV154")+6*INDIRECT("AW154")+7*INDIRECT("AX154")+8*INDIRECT("AY154")</f>
        <v>750</v>
      </c>
      <c r="CT154" s="1">
        <v>750</v>
      </c>
      <c r="CU154" s="1">
        <f ca="1">INDIRECT("AZ154")+2*INDIRECT("BA154")+3*INDIRECT("BB154")+4*INDIRECT("BC154")+5*INDIRECT("BD154")+6*INDIRECT("BE154")+7*INDIRECT("BF154")+8*INDIRECT("BG154")</f>
        <v>90</v>
      </c>
      <c r="CV154" s="1">
        <v>90</v>
      </c>
      <c r="CW154" s="1">
        <f ca="1">INDIRECT("BH154")+2*INDIRECT("BI154")+3*INDIRECT("BJ154")+4*INDIRECT("BK154")+5*INDIRECT("BL154")+6*INDIRECT("BM154")+7*INDIRECT("BN154")+8*INDIRECT("BO154")</f>
        <v>0</v>
      </c>
      <c r="CX154" s="1">
        <v>0</v>
      </c>
    </row>
    <row r="155" spans="1:102" ht="11.25">
      <c r="A155" s="1" t="s">
        <v>0</v>
      </c>
      <c r="B155" s="1" t="s">
        <v>90</v>
      </c>
      <c r="C155" s="1" t="s">
        <v>91</v>
      </c>
      <c r="D155" s="1" t="s">
        <v>92</v>
      </c>
      <c r="E155" s="1" t="s">
        <v>17</v>
      </c>
      <c r="F155" s="7">
        <f ca="1">INDIRECT("T155")+INDIRECT("AB155")+INDIRECT("AJ155")+INDIRECT("AR155")+INDIRECT("AZ155")+INDIRECT("BH155")</f>
        <v>0</v>
      </c>
      <c r="G155" s="6">
        <f ca="1">INDIRECT("U155")+INDIRECT("AC155")+INDIRECT("AK155")+INDIRECT("AS155")+INDIRECT("BA155")+INDIRECT("BI155")</f>
        <v>0</v>
      </c>
      <c r="H155" s="6">
        <f ca="1">INDIRECT("V155")+INDIRECT("AD155")+INDIRECT("AL155")+INDIRECT("AT155")+INDIRECT("BB155")+INDIRECT("BJ155")</f>
        <v>3700</v>
      </c>
      <c r="I155" s="6">
        <f ca="1">INDIRECT("W155")+INDIRECT("AE155")+INDIRECT("AM155")+INDIRECT("AU155")+INDIRECT("BC155")+INDIRECT("BK155")</f>
        <v>0</v>
      </c>
      <c r="J155" s="6">
        <f ca="1">INDIRECT("X155")+INDIRECT("AF155")+INDIRECT("AN155")+INDIRECT("AV155")+INDIRECT("BD155")+INDIRECT("BL155")</f>
        <v>0</v>
      </c>
      <c r="K155" s="6">
        <f ca="1">INDIRECT("Y155")+INDIRECT("AG155")+INDIRECT("AO155")+INDIRECT("AW155")+INDIRECT("BE155")+INDIRECT("BM155")</f>
        <v>0</v>
      </c>
      <c r="L155" s="6">
        <f ca="1">INDIRECT("Z155")+INDIRECT("AH155")+INDIRECT("AP155")+INDIRECT("AX155")+INDIRECT("BF155")+INDIRECT("BN155")</f>
        <v>0</v>
      </c>
      <c r="M155" s="6">
        <f ca="1">INDIRECT("AA155")+INDIRECT("AI155")+INDIRECT("AQ155")+INDIRECT("AY155")+INDIRECT("BG155")+INDIRECT("BO155")</f>
        <v>0</v>
      </c>
      <c r="N155" s="7">
        <f ca="1">INDIRECT("T155")+INDIRECT("U155")+INDIRECT("V155")+INDIRECT("W155")+INDIRECT("X155")+INDIRECT("Y155")+INDIRECT("Z155")+INDIRECT("AA155")</f>
        <v>0</v>
      </c>
      <c r="O155" s="6">
        <f ca="1">INDIRECT("AB155")+INDIRECT("AC155")+INDIRECT("AD155")+INDIRECT("AE155")+INDIRECT("AF155")+INDIRECT("AG155")+INDIRECT("AH155")+INDIRECT("AI155")</f>
        <v>3300</v>
      </c>
      <c r="P155" s="6">
        <f ca="1">INDIRECT("AJ155")+INDIRECT("AK155")+INDIRECT("AL155")+INDIRECT("AM155")+INDIRECT("AN155")+INDIRECT("AO155")+INDIRECT("AP155")+INDIRECT("AQ155")</f>
        <v>0</v>
      </c>
      <c r="Q155" s="6">
        <f ca="1">INDIRECT("AR155")+INDIRECT("AS155")+INDIRECT("AT155")+INDIRECT("AU155")+INDIRECT("AV155")+INDIRECT("AW155")+INDIRECT("AX155")+INDIRECT("AY155")</f>
        <v>0</v>
      </c>
      <c r="R155" s="6">
        <f ca="1">INDIRECT("AZ155")+INDIRECT("BA155")+INDIRECT("BB155")+INDIRECT("BC155")+INDIRECT("BD155")+INDIRECT("BE155")+INDIRECT("BF155")+INDIRECT("BG155")</f>
        <v>0</v>
      </c>
      <c r="S155" s="6">
        <f ca="1">INDIRECT("BH155")+INDIRECT("BI155")+INDIRECT("BJ155")+INDIRECT("BK155")+INDIRECT("BL155")+INDIRECT("BM155")+INDIRECT("BN155")+INDIRECT("BO155")</f>
        <v>400</v>
      </c>
      <c r="T155" s="28"/>
      <c r="U155" s="29"/>
      <c r="V155" s="29"/>
      <c r="W155" s="29"/>
      <c r="X155" s="29"/>
      <c r="Y155" s="29"/>
      <c r="Z155" s="29"/>
      <c r="AA155" s="29"/>
      <c r="AB155" s="28"/>
      <c r="AC155" s="29"/>
      <c r="AD155" s="29">
        <v>3300</v>
      </c>
      <c r="AE155" s="29"/>
      <c r="AF155" s="29"/>
      <c r="AG155" s="29"/>
      <c r="AH155" s="29"/>
      <c r="AI155" s="29"/>
      <c r="AJ155" s="28"/>
      <c r="AK155" s="29"/>
      <c r="AL155" s="29"/>
      <c r="AM155" s="29"/>
      <c r="AN155" s="29"/>
      <c r="AO155" s="29"/>
      <c r="AP155" s="29"/>
      <c r="AQ155" s="29"/>
      <c r="AR155" s="28"/>
      <c r="AS155" s="29"/>
      <c r="AT155" s="29"/>
      <c r="AU155" s="29"/>
      <c r="AV155" s="29"/>
      <c r="AW155" s="29"/>
      <c r="AX155" s="29"/>
      <c r="AY155" s="29"/>
      <c r="AZ155" s="28"/>
      <c r="BA155" s="29"/>
      <c r="BB155" s="29"/>
      <c r="BC155" s="29"/>
      <c r="BD155" s="29"/>
      <c r="BE155" s="29"/>
      <c r="BF155" s="29"/>
      <c r="BG155" s="29"/>
      <c r="BH155" s="28"/>
      <c r="BI155" s="29"/>
      <c r="BJ155" s="29">
        <v>400</v>
      </c>
      <c r="BK155" s="29"/>
      <c r="BL155" s="29"/>
      <c r="BM155" s="29"/>
      <c r="BN155" s="29"/>
      <c r="BO155" s="29"/>
      <c r="BP155" s="9">
        <v>0</v>
      </c>
      <c r="BQ155" s="1" t="s">
        <v>0</v>
      </c>
      <c r="BR155" s="1" t="s">
        <v>0</v>
      </c>
      <c r="BS155" s="1" t="s">
        <v>0</v>
      </c>
      <c r="BT155" s="1" t="s">
        <v>0</v>
      </c>
      <c r="BU155" s="1" t="s">
        <v>0</v>
      </c>
      <c r="BW155" s="1">
        <f ca="1">INDIRECT("T155")+2*INDIRECT("AB155")+3*INDIRECT("AJ155")+4*INDIRECT("AR155")+5*INDIRECT("AZ155")+6*INDIRECT("BH155")</f>
        <v>0</v>
      </c>
      <c r="BX155" s="1">
        <v>0</v>
      </c>
      <c r="BY155" s="1">
        <f ca="1">INDIRECT("U155")+2*INDIRECT("AC155")+3*INDIRECT("AK155")+4*INDIRECT("AS155")+5*INDIRECT("BA155")+6*INDIRECT("BI155")</f>
        <v>0</v>
      </c>
      <c r="BZ155" s="1">
        <v>0</v>
      </c>
      <c r="CA155" s="1">
        <f ca="1">INDIRECT("V155")+2*INDIRECT("AD155")+3*INDIRECT("AL155")+4*INDIRECT("AT155")+5*INDIRECT("BB155")+6*INDIRECT("BJ155")</f>
        <v>9000</v>
      </c>
      <c r="CB155" s="1">
        <v>9000</v>
      </c>
      <c r="CC155" s="1">
        <f ca="1">INDIRECT("W155")+2*INDIRECT("AE155")+3*INDIRECT("AM155")+4*INDIRECT("AU155")+5*INDIRECT("BC155")+6*INDIRECT("BK155")</f>
        <v>0</v>
      </c>
      <c r="CD155" s="1">
        <v>0</v>
      </c>
      <c r="CE155" s="1">
        <f ca="1">INDIRECT("X155")+2*INDIRECT("AF155")+3*INDIRECT("AN155")+4*INDIRECT("AV155")+5*INDIRECT("BD155")+6*INDIRECT("BL155")</f>
        <v>0</v>
      </c>
      <c r="CF155" s="1">
        <v>0</v>
      </c>
      <c r="CG155" s="1">
        <f ca="1">INDIRECT("Y155")+2*INDIRECT("AG155")+3*INDIRECT("AO155")+4*INDIRECT("AW155")+5*INDIRECT("BE155")+6*INDIRECT("BM155")</f>
        <v>0</v>
      </c>
      <c r="CH155" s="1">
        <v>0</v>
      </c>
      <c r="CI155" s="1">
        <f ca="1">INDIRECT("Z155")+2*INDIRECT("AH155")+3*INDIRECT("AP155")+4*INDIRECT("AX155")+5*INDIRECT("BF155")+6*INDIRECT("BN155")</f>
        <v>0</v>
      </c>
      <c r="CJ155" s="1">
        <v>0</v>
      </c>
      <c r="CK155" s="1">
        <f ca="1">INDIRECT("AA155")+2*INDIRECT("AI155")+3*INDIRECT("AQ155")+4*INDIRECT("AY155")+5*INDIRECT("BG155")+6*INDIRECT("BO155")</f>
        <v>0</v>
      </c>
      <c r="CL155" s="1">
        <v>0</v>
      </c>
      <c r="CM155" s="1">
        <f ca="1">INDIRECT("T155")+2*INDIRECT("U155")+3*INDIRECT("V155")+4*INDIRECT("W155")+5*INDIRECT("X155")+6*INDIRECT("Y155")+7*INDIRECT("Z155")+8*INDIRECT("AA155")</f>
        <v>0</v>
      </c>
      <c r="CN155" s="1">
        <v>0</v>
      </c>
      <c r="CO155" s="1">
        <f ca="1">INDIRECT("AB155")+2*INDIRECT("AC155")+3*INDIRECT("AD155")+4*INDIRECT("AE155")+5*INDIRECT("AF155")+6*INDIRECT("AG155")+7*INDIRECT("AH155")+8*INDIRECT("AI155")</f>
        <v>9900</v>
      </c>
      <c r="CP155" s="1">
        <v>9900</v>
      </c>
      <c r="CQ155" s="1">
        <f ca="1">INDIRECT("AJ155")+2*INDIRECT("AK155")+3*INDIRECT("AL155")+4*INDIRECT("AM155")+5*INDIRECT("AN155")+6*INDIRECT("AO155")+7*INDIRECT("AP155")+8*INDIRECT("AQ155")</f>
        <v>0</v>
      </c>
      <c r="CR155" s="1">
        <v>0</v>
      </c>
      <c r="CS155" s="1">
        <f ca="1">INDIRECT("AR155")+2*INDIRECT("AS155")+3*INDIRECT("AT155")+4*INDIRECT("AU155")+5*INDIRECT("AV155")+6*INDIRECT("AW155")+7*INDIRECT("AX155")+8*INDIRECT("AY155")</f>
        <v>0</v>
      </c>
      <c r="CT155" s="1">
        <v>0</v>
      </c>
      <c r="CU155" s="1">
        <f ca="1">INDIRECT("AZ155")+2*INDIRECT("BA155")+3*INDIRECT("BB155")+4*INDIRECT("BC155")+5*INDIRECT("BD155")+6*INDIRECT("BE155")+7*INDIRECT("BF155")+8*INDIRECT("BG155")</f>
        <v>0</v>
      </c>
      <c r="CV155" s="1">
        <v>0</v>
      </c>
      <c r="CW155" s="1">
        <f ca="1">INDIRECT("BH155")+2*INDIRECT("BI155")+3*INDIRECT("BJ155")+4*INDIRECT("BK155")+5*INDIRECT("BL155")+6*INDIRECT("BM155")+7*INDIRECT("BN155")+8*INDIRECT("BO155")</f>
        <v>1200</v>
      </c>
      <c r="CX155" s="1">
        <v>1200</v>
      </c>
    </row>
    <row r="156" spans="1:73" ht="11.25">
      <c r="A156" s="25"/>
      <c r="B156" s="25"/>
      <c r="C156" s="27" t="s">
        <v>133</v>
      </c>
      <c r="D156" s="26" t="s">
        <v>0</v>
      </c>
      <c r="E156" s="1" t="s">
        <v>7</v>
      </c>
      <c r="F156" s="7">
        <f>SUM(F154:F155)</f>
        <v>175</v>
      </c>
      <c r="G156" s="6">
        <f>SUM(G154:G155)</f>
        <v>480</v>
      </c>
      <c r="H156" s="6">
        <f>SUM(H154:H155)</f>
        <v>3980</v>
      </c>
      <c r="I156" s="6">
        <f>SUM(I154:I155)</f>
        <v>0</v>
      </c>
      <c r="J156" s="6">
        <f>SUM(J154:J155)</f>
        <v>0</v>
      </c>
      <c r="K156" s="6">
        <f>SUM(K154:K155)</f>
        <v>0</v>
      </c>
      <c r="L156" s="6">
        <f>SUM(L154:L155)</f>
        <v>0</v>
      </c>
      <c r="M156" s="6">
        <f>SUM(M154:M155)</f>
        <v>0</v>
      </c>
      <c r="N156" s="7">
        <f>SUM(N154:N155)</f>
        <v>250</v>
      </c>
      <c r="O156" s="6">
        <f>SUM(O154:O155)</f>
        <v>3300</v>
      </c>
      <c r="P156" s="6">
        <f>SUM(P154:P155)</f>
        <v>280</v>
      </c>
      <c r="Q156" s="6">
        <f>SUM(Q154:Q155)</f>
        <v>375</v>
      </c>
      <c r="R156" s="6">
        <f>SUM(R154:R155)</f>
        <v>30</v>
      </c>
      <c r="S156" s="6">
        <f>SUM(S154:S155)</f>
        <v>400</v>
      </c>
      <c r="T156" s="8"/>
      <c r="U156" s="5"/>
      <c r="V156" s="5"/>
      <c r="W156" s="5"/>
      <c r="X156" s="5"/>
      <c r="Y156" s="5"/>
      <c r="Z156" s="5"/>
      <c r="AA156" s="5"/>
      <c r="AB156" s="8"/>
      <c r="AC156" s="5"/>
      <c r="AD156" s="5"/>
      <c r="AE156" s="5"/>
      <c r="AF156" s="5"/>
      <c r="AG156" s="5"/>
      <c r="AH156" s="5"/>
      <c r="AI156" s="5"/>
      <c r="AJ156" s="8"/>
      <c r="AK156" s="5"/>
      <c r="AL156" s="5"/>
      <c r="AM156" s="5"/>
      <c r="AN156" s="5"/>
      <c r="AO156" s="5"/>
      <c r="AP156" s="5"/>
      <c r="AQ156" s="5"/>
      <c r="AR156" s="8"/>
      <c r="AS156" s="5"/>
      <c r="AT156" s="5"/>
      <c r="AU156" s="5"/>
      <c r="AV156" s="5"/>
      <c r="AW156" s="5"/>
      <c r="AX156" s="5"/>
      <c r="AY156" s="5"/>
      <c r="AZ156" s="8"/>
      <c r="BA156" s="5"/>
      <c r="BB156" s="5"/>
      <c r="BC156" s="5"/>
      <c r="BD156" s="5"/>
      <c r="BE156" s="5"/>
      <c r="BF156" s="5"/>
      <c r="BG156" s="5"/>
      <c r="BH156" s="8"/>
      <c r="BI156" s="5"/>
      <c r="BJ156" s="5"/>
      <c r="BK156" s="5"/>
      <c r="BL156" s="5"/>
      <c r="BM156" s="5"/>
      <c r="BN156" s="5"/>
      <c r="BO156" s="5"/>
      <c r="BP156" s="9">
        <v>0</v>
      </c>
      <c r="BQ156" s="1" t="s">
        <v>0</v>
      </c>
      <c r="BR156" s="1" t="s">
        <v>0</v>
      </c>
      <c r="BS156" s="1" t="s">
        <v>0</v>
      </c>
      <c r="BT156" s="1" t="s">
        <v>0</v>
      </c>
      <c r="BU156" s="1" t="s">
        <v>0</v>
      </c>
    </row>
    <row r="157" spans="3:73" ht="11.25">
      <c r="C157" s="1" t="s">
        <v>0</v>
      </c>
      <c r="D157" s="1" t="s">
        <v>0</v>
      </c>
      <c r="E157" s="1" t="s">
        <v>0</v>
      </c>
      <c r="F157" s="7"/>
      <c r="G157" s="6"/>
      <c r="H157" s="6"/>
      <c r="I157" s="6"/>
      <c r="J157" s="6"/>
      <c r="K157" s="6"/>
      <c r="L157" s="6"/>
      <c r="M157" s="6"/>
      <c r="N157" s="7"/>
      <c r="O157" s="6"/>
      <c r="P157" s="6"/>
      <c r="Q157" s="6"/>
      <c r="R157" s="6"/>
      <c r="S157" s="6"/>
      <c r="T157" s="8"/>
      <c r="U157" s="5"/>
      <c r="V157" s="5"/>
      <c r="W157" s="5"/>
      <c r="X157" s="5"/>
      <c r="Y157" s="5"/>
      <c r="Z157" s="5"/>
      <c r="AA157" s="5"/>
      <c r="AB157" s="8"/>
      <c r="AC157" s="5"/>
      <c r="AD157" s="5"/>
      <c r="AE157" s="5"/>
      <c r="AF157" s="5"/>
      <c r="AG157" s="5"/>
      <c r="AH157" s="5"/>
      <c r="AI157" s="5"/>
      <c r="AJ157" s="8"/>
      <c r="AK157" s="5"/>
      <c r="AL157" s="5"/>
      <c r="AM157" s="5"/>
      <c r="AN157" s="5"/>
      <c r="AO157" s="5"/>
      <c r="AP157" s="5"/>
      <c r="AQ157" s="5"/>
      <c r="AR157" s="8"/>
      <c r="AS157" s="5"/>
      <c r="AT157" s="5"/>
      <c r="AU157" s="5"/>
      <c r="AV157" s="5"/>
      <c r="AW157" s="5"/>
      <c r="AX157" s="5"/>
      <c r="AY157" s="5"/>
      <c r="AZ157" s="8"/>
      <c r="BA157" s="5"/>
      <c r="BB157" s="5"/>
      <c r="BC157" s="5"/>
      <c r="BD157" s="5"/>
      <c r="BE157" s="5"/>
      <c r="BF157" s="5"/>
      <c r="BG157" s="5"/>
      <c r="BH157" s="8"/>
      <c r="BI157" s="5"/>
      <c r="BJ157" s="5"/>
      <c r="BK157" s="5"/>
      <c r="BL157" s="5"/>
      <c r="BM157" s="5"/>
      <c r="BN157" s="5"/>
      <c r="BO157" s="5"/>
      <c r="BP157" s="9"/>
      <c r="BT157" s="1" t="s">
        <v>0</v>
      </c>
      <c r="BU157" s="1" t="s">
        <v>0</v>
      </c>
    </row>
    <row r="158" spans="1:102" ht="11.25">
      <c r="A158" s="30" t="s">
        <v>1</v>
      </c>
      <c r="B158" s="31" t="str">
        <f>HYPERLINK("http://www.dot.ca.gov/hq/transprog/stip2004/ff_sheets/04-1018.xls","1018")</f>
        <v>1018</v>
      </c>
      <c r="C158" s="30" t="s">
        <v>86</v>
      </c>
      <c r="D158" s="30" t="s">
        <v>65</v>
      </c>
      <c r="E158" s="30" t="s">
        <v>3</v>
      </c>
      <c r="F158" s="32">
        <f ca="1">INDIRECT("T158")+INDIRECT("AB158")+INDIRECT("AJ158")+INDIRECT("AR158")+INDIRECT("AZ158")+INDIRECT("BH158")</f>
        <v>175</v>
      </c>
      <c r="G158" s="33">
        <f ca="1">INDIRECT("U158")+INDIRECT("AC158")+INDIRECT("AK158")+INDIRECT("AS158")+INDIRECT("BA158")+INDIRECT("BI158")</f>
        <v>580</v>
      </c>
      <c r="H158" s="33">
        <f ca="1">INDIRECT("V158")+INDIRECT("AD158")+INDIRECT("AL158")+INDIRECT("AT158")+INDIRECT("BB158")+INDIRECT("BJ158")</f>
        <v>0</v>
      </c>
      <c r="I158" s="33">
        <f ca="1">INDIRECT("W158")+INDIRECT("AE158")+INDIRECT("AM158")+INDIRECT("AU158")+INDIRECT("BC158")+INDIRECT("BK158")</f>
        <v>0</v>
      </c>
      <c r="J158" s="33">
        <f ca="1">INDIRECT("X158")+INDIRECT("AF158")+INDIRECT("AN158")+INDIRECT("AV158")+INDIRECT("BD158")+INDIRECT("BL158")</f>
        <v>0</v>
      </c>
      <c r="K158" s="33">
        <f ca="1">INDIRECT("Y158")+INDIRECT("AG158")+INDIRECT("AO158")+INDIRECT("AW158")+INDIRECT("BE158")+INDIRECT("BM158")</f>
        <v>0</v>
      </c>
      <c r="L158" s="33">
        <f ca="1">INDIRECT("Z158")+INDIRECT("AH158")+INDIRECT("AP158")+INDIRECT("AX158")+INDIRECT("BF158")+INDIRECT("BN158")</f>
        <v>0</v>
      </c>
      <c r="M158" s="33">
        <f ca="1">INDIRECT("AA158")+INDIRECT("AI158")+INDIRECT("AQ158")+INDIRECT("AY158")+INDIRECT("BG158")+INDIRECT("BO158")</f>
        <v>0</v>
      </c>
      <c r="N158" s="32">
        <f ca="1">INDIRECT("T158")+INDIRECT("U158")+INDIRECT("V158")+INDIRECT("W158")+INDIRECT("X158")+INDIRECT("Y158")+INDIRECT("Z158")+INDIRECT("AA158")</f>
        <v>250</v>
      </c>
      <c r="O158" s="33">
        <f ca="1">INDIRECT("AB158")+INDIRECT("AC158")+INDIRECT("AD158")+INDIRECT("AE158")+INDIRECT("AF158")+INDIRECT("AG158")+INDIRECT("AH158")+INDIRECT("AI158")</f>
        <v>0</v>
      </c>
      <c r="P158" s="33">
        <f ca="1">INDIRECT("AJ158")+INDIRECT("AK158")+INDIRECT("AL158")+INDIRECT("AM158")+INDIRECT("AN158")+INDIRECT("AO158")+INDIRECT("AP158")+INDIRECT("AQ158")</f>
        <v>175</v>
      </c>
      <c r="Q158" s="33">
        <f ca="1">INDIRECT("AR158")+INDIRECT("AS158")+INDIRECT("AT158")+INDIRECT("AU158")+INDIRECT("AV158")+INDIRECT("AW158")+INDIRECT("AX158")+INDIRECT("AY158")</f>
        <v>300</v>
      </c>
      <c r="R158" s="33">
        <f ca="1">INDIRECT("AZ158")+INDIRECT("BA158")+INDIRECT("BB158")+INDIRECT("BC158")+INDIRECT("BD158")+INDIRECT("BE158")+INDIRECT("BF158")+INDIRECT("BG158")</f>
        <v>30</v>
      </c>
      <c r="S158" s="33">
        <f ca="1">INDIRECT("BH158")+INDIRECT("BI158")+INDIRECT("BJ158")+INDIRECT("BK158")+INDIRECT("BL158")+INDIRECT("BM158")+INDIRECT("BN158")+INDIRECT("BO158")</f>
        <v>0</v>
      </c>
      <c r="T158" s="34"/>
      <c r="U158" s="35">
        <v>250</v>
      </c>
      <c r="V158" s="35"/>
      <c r="W158" s="35"/>
      <c r="X158" s="35"/>
      <c r="Y158" s="35"/>
      <c r="Z158" s="35"/>
      <c r="AA158" s="35"/>
      <c r="AB158" s="34"/>
      <c r="AC158" s="35"/>
      <c r="AD158" s="35"/>
      <c r="AE158" s="35"/>
      <c r="AF158" s="35"/>
      <c r="AG158" s="35"/>
      <c r="AH158" s="35"/>
      <c r="AI158" s="35"/>
      <c r="AJ158" s="34">
        <v>175</v>
      </c>
      <c r="AK158" s="35"/>
      <c r="AL158" s="35"/>
      <c r="AM158" s="35"/>
      <c r="AN158" s="35"/>
      <c r="AO158" s="35"/>
      <c r="AP158" s="35"/>
      <c r="AQ158" s="35"/>
      <c r="AR158" s="34"/>
      <c r="AS158" s="35">
        <v>300</v>
      </c>
      <c r="AT158" s="35"/>
      <c r="AU158" s="35"/>
      <c r="AV158" s="35"/>
      <c r="AW158" s="35"/>
      <c r="AX158" s="35"/>
      <c r="AY158" s="35"/>
      <c r="AZ158" s="34"/>
      <c r="BA158" s="35">
        <v>30</v>
      </c>
      <c r="BB158" s="35"/>
      <c r="BC158" s="35"/>
      <c r="BD158" s="35"/>
      <c r="BE158" s="35"/>
      <c r="BF158" s="35"/>
      <c r="BG158" s="35"/>
      <c r="BH158" s="34"/>
      <c r="BI158" s="35"/>
      <c r="BJ158" s="35"/>
      <c r="BK158" s="35"/>
      <c r="BL158" s="35"/>
      <c r="BM158" s="35"/>
      <c r="BN158" s="35"/>
      <c r="BO158" s="36"/>
      <c r="BP158" s="9">
        <v>10600000747</v>
      </c>
      <c r="BQ158" s="1" t="s">
        <v>3</v>
      </c>
      <c r="BR158" s="1" t="s">
        <v>0</v>
      </c>
      <c r="BS158" s="1" t="s">
        <v>0</v>
      </c>
      <c r="BT158" s="1" t="s">
        <v>0</v>
      </c>
      <c r="BU158" s="1" t="s">
        <v>22</v>
      </c>
      <c r="BW158" s="1">
        <f ca="1">INDIRECT("T158")+2*INDIRECT("AB158")+3*INDIRECT("AJ158")+4*INDIRECT("AR158")+5*INDIRECT("AZ158")+6*INDIRECT("BH158")</f>
        <v>525</v>
      </c>
      <c r="BX158" s="1">
        <v>525</v>
      </c>
      <c r="BY158" s="1">
        <f ca="1">INDIRECT("U158")+2*INDIRECT("AC158")+3*INDIRECT("AK158")+4*INDIRECT("AS158")+5*INDIRECT("BA158")+6*INDIRECT("BI158")</f>
        <v>1600</v>
      </c>
      <c r="BZ158" s="1">
        <v>1600</v>
      </c>
      <c r="CA158" s="1">
        <f ca="1">INDIRECT("V158")+2*INDIRECT("AD158")+3*INDIRECT("AL158")+4*INDIRECT("AT158")+5*INDIRECT("BB158")+6*INDIRECT("BJ158")</f>
        <v>0</v>
      </c>
      <c r="CB158" s="1">
        <v>0</v>
      </c>
      <c r="CC158" s="1">
        <f ca="1">INDIRECT("W158")+2*INDIRECT("AE158")+3*INDIRECT("AM158")+4*INDIRECT("AU158")+5*INDIRECT("BC158")+6*INDIRECT("BK158")</f>
        <v>0</v>
      </c>
      <c r="CD158" s="1">
        <v>0</v>
      </c>
      <c r="CE158" s="1">
        <f ca="1">INDIRECT("X158")+2*INDIRECT("AF158")+3*INDIRECT("AN158")+4*INDIRECT("AV158")+5*INDIRECT("BD158")+6*INDIRECT("BL158")</f>
        <v>0</v>
      </c>
      <c r="CF158" s="1">
        <v>0</v>
      </c>
      <c r="CG158" s="1">
        <f ca="1">INDIRECT("Y158")+2*INDIRECT("AG158")+3*INDIRECT("AO158")+4*INDIRECT("AW158")+5*INDIRECT("BE158")+6*INDIRECT("BM158")</f>
        <v>0</v>
      </c>
      <c r="CH158" s="1">
        <v>0</v>
      </c>
      <c r="CI158" s="1">
        <f ca="1">INDIRECT("Z158")+2*INDIRECT("AH158")+3*INDIRECT("AP158")+4*INDIRECT("AX158")+5*INDIRECT("BF158")+6*INDIRECT("BN158")</f>
        <v>0</v>
      </c>
      <c r="CJ158" s="1">
        <v>0</v>
      </c>
      <c r="CK158" s="1">
        <f ca="1">INDIRECT("AA158")+2*INDIRECT("AI158")+3*INDIRECT("AQ158")+4*INDIRECT("AY158")+5*INDIRECT("BG158")+6*INDIRECT("BO158")</f>
        <v>0</v>
      </c>
      <c r="CL158" s="1">
        <v>0</v>
      </c>
      <c r="CM158" s="1">
        <f ca="1">INDIRECT("T158")+2*INDIRECT("U158")+3*INDIRECT("V158")+4*INDIRECT("W158")+5*INDIRECT("X158")+6*INDIRECT("Y158")+7*INDIRECT("Z158")+8*INDIRECT("AA158")</f>
        <v>500</v>
      </c>
      <c r="CN158" s="1">
        <v>500</v>
      </c>
      <c r="CO158" s="1">
        <f ca="1">INDIRECT("AB158")+2*INDIRECT("AC158")+3*INDIRECT("AD158")+4*INDIRECT("AE158")+5*INDIRECT("AF158")+6*INDIRECT("AG158")+7*INDIRECT("AH158")+8*INDIRECT("AI158")</f>
        <v>0</v>
      </c>
      <c r="CP158" s="1">
        <v>0</v>
      </c>
      <c r="CQ158" s="1">
        <f ca="1">INDIRECT("AJ158")+2*INDIRECT("AK158")+3*INDIRECT("AL158")+4*INDIRECT("AM158")+5*INDIRECT("AN158")+6*INDIRECT("AO158")+7*INDIRECT("AP158")+8*INDIRECT("AQ158")</f>
        <v>175</v>
      </c>
      <c r="CR158" s="1">
        <v>175</v>
      </c>
      <c r="CS158" s="1">
        <f ca="1">INDIRECT("AR158")+2*INDIRECT("AS158")+3*INDIRECT("AT158")+4*INDIRECT("AU158")+5*INDIRECT("AV158")+6*INDIRECT("AW158")+7*INDIRECT("AX158")+8*INDIRECT("AY158")</f>
        <v>600</v>
      </c>
      <c r="CT158" s="1">
        <v>600</v>
      </c>
      <c r="CU158" s="1">
        <f ca="1">INDIRECT("AZ158")+2*INDIRECT("BA158")+3*INDIRECT("BB158")+4*INDIRECT("BC158")+5*INDIRECT("BD158")+6*INDIRECT("BE158")+7*INDIRECT("BF158")+8*INDIRECT("BG158")</f>
        <v>60</v>
      </c>
      <c r="CV158" s="1">
        <v>60</v>
      </c>
      <c r="CW158" s="1">
        <f ca="1">INDIRECT("BH158")+2*INDIRECT("BI158")+3*INDIRECT("BJ158")+4*INDIRECT("BK158")+5*INDIRECT("BL158")+6*INDIRECT("BM158")+7*INDIRECT("BN158")+8*INDIRECT("BO158")</f>
        <v>0</v>
      </c>
      <c r="CX158" s="1">
        <v>0</v>
      </c>
    </row>
    <row r="159" spans="1:102" ht="11.25">
      <c r="A159" s="1" t="s">
        <v>0</v>
      </c>
      <c r="B159" s="1" t="s">
        <v>93</v>
      </c>
      <c r="C159" s="1" t="s">
        <v>94</v>
      </c>
      <c r="D159" s="1" t="s">
        <v>95</v>
      </c>
      <c r="E159" s="1" t="s">
        <v>17</v>
      </c>
      <c r="F159" s="7">
        <f ca="1">INDIRECT("T159")+INDIRECT("AB159")+INDIRECT("AJ159")+INDIRECT("AR159")+INDIRECT("AZ159")+INDIRECT("BH159")</f>
        <v>0</v>
      </c>
      <c r="G159" s="6">
        <f ca="1">INDIRECT("U159")+INDIRECT("AC159")+INDIRECT("AK159")+INDIRECT("AS159")+INDIRECT("BA159")+INDIRECT("BI159")</f>
        <v>0</v>
      </c>
      <c r="H159" s="6">
        <f ca="1">INDIRECT("V159")+INDIRECT("AD159")+INDIRECT("AL159")+INDIRECT("AT159")+INDIRECT("BB159")+INDIRECT("BJ159")</f>
        <v>0</v>
      </c>
      <c r="I159" s="6">
        <f ca="1">INDIRECT("W159")+INDIRECT("AE159")+INDIRECT("AM159")+INDIRECT("AU159")+INDIRECT("BC159")+INDIRECT("BK159")</f>
        <v>3150</v>
      </c>
      <c r="J159" s="6">
        <f ca="1">INDIRECT("X159")+INDIRECT("AF159")+INDIRECT("AN159")+INDIRECT("AV159")+INDIRECT("BD159")+INDIRECT("BL159")</f>
        <v>0</v>
      </c>
      <c r="K159" s="6">
        <f ca="1">INDIRECT("Y159")+INDIRECT("AG159")+INDIRECT("AO159")+INDIRECT("AW159")+INDIRECT("BE159")+INDIRECT("BM159")</f>
        <v>0</v>
      </c>
      <c r="L159" s="6">
        <f ca="1">INDIRECT("Z159")+INDIRECT("AH159")+INDIRECT("AP159")+INDIRECT("AX159")+INDIRECT("BF159")+INDIRECT("BN159")</f>
        <v>0</v>
      </c>
      <c r="M159" s="6">
        <f ca="1">INDIRECT("AA159")+INDIRECT("AI159")+INDIRECT("AQ159")+INDIRECT("AY159")+INDIRECT("BG159")+INDIRECT("BO159")</f>
        <v>0</v>
      </c>
      <c r="N159" s="7">
        <f ca="1">INDIRECT("T159")+INDIRECT("U159")+INDIRECT("V159")+INDIRECT("W159")+INDIRECT("X159")+INDIRECT("Y159")+INDIRECT("Z159")+INDIRECT("AA159")</f>
        <v>0</v>
      </c>
      <c r="O159" s="6">
        <f ca="1">INDIRECT("AB159")+INDIRECT("AC159")+INDIRECT("AD159")+INDIRECT("AE159")+INDIRECT("AF159")+INDIRECT("AG159")+INDIRECT("AH159")+INDIRECT("AI159")</f>
        <v>2800</v>
      </c>
      <c r="P159" s="6">
        <f ca="1">INDIRECT("AJ159")+INDIRECT("AK159")+INDIRECT("AL159")+INDIRECT("AM159")+INDIRECT("AN159")+INDIRECT("AO159")+INDIRECT("AP159")+INDIRECT("AQ159")</f>
        <v>0</v>
      </c>
      <c r="Q159" s="6">
        <f ca="1">INDIRECT("AR159")+INDIRECT("AS159")+INDIRECT("AT159")+INDIRECT("AU159")+INDIRECT("AV159")+INDIRECT("AW159")+INDIRECT("AX159")+INDIRECT("AY159")</f>
        <v>0</v>
      </c>
      <c r="R159" s="6">
        <f ca="1">INDIRECT("AZ159")+INDIRECT("BA159")+INDIRECT("BB159")+INDIRECT("BC159")+INDIRECT("BD159")+INDIRECT("BE159")+INDIRECT("BF159")+INDIRECT("BG159")</f>
        <v>0</v>
      </c>
      <c r="S159" s="6">
        <f ca="1">INDIRECT("BH159")+INDIRECT("BI159")+INDIRECT("BJ159")+INDIRECT("BK159")+INDIRECT("BL159")+INDIRECT("BM159")+INDIRECT("BN159")+INDIRECT("BO159")</f>
        <v>350</v>
      </c>
      <c r="T159" s="28"/>
      <c r="U159" s="29"/>
      <c r="V159" s="29"/>
      <c r="W159" s="29"/>
      <c r="X159" s="29"/>
      <c r="Y159" s="29"/>
      <c r="Z159" s="29"/>
      <c r="AA159" s="29"/>
      <c r="AB159" s="28"/>
      <c r="AC159" s="29"/>
      <c r="AD159" s="29"/>
      <c r="AE159" s="29">
        <v>2800</v>
      </c>
      <c r="AF159" s="29"/>
      <c r="AG159" s="29"/>
      <c r="AH159" s="29"/>
      <c r="AI159" s="29"/>
      <c r="AJ159" s="28"/>
      <c r="AK159" s="29"/>
      <c r="AL159" s="29"/>
      <c r="AM159" s="29"/>
      <c r="AN159" s="29"/>
      <c r="AO159" s="29"/>
      <c r="AP159" s="29"/>
      <c r="AQ159" s="29"/>
      <c r="AR159" s="28"/>
      <c r="AS159" s="29"/>
      <c r="AT159" s="29"/>
      <c r="AU159" s="29"/>
      <c r="AV159" s="29"/>
      <c r="AW159" s="29"/>
      <c r="AX159" s="29"/>
      <c r="AY159" s="29"/>
      <c r="AZ159" s="28"/>
      <c r="BA159" s="29"/>
      <c r="BB159" s="29"/>
      <c r="BC159" s="29"/>
      <c r="BD159" s="29"/>
      <c r="BE159" s="29"/>
      <c r="BF159" s="29"/>
      <c r="BG159" s="29"/>
      <c r="BH159" s="28"/>
      <c r="BI159" s="29"/>
      <c r="BJ159" s="29"/>
      <c r="BK159" s="29">
        <v>350</v>
      </c>
      <c r="BL159" s="29"/>
      <c r="BM159" s="29"/>
      <c r="BN159" s="29"/>
      <c r="BO159" s="29"/>
      <c r="BP159" s="9">
        <v>0</v>
      </c>
      <c r="BQ159" s="1" t="s">
        <v>0</v>
      </c>
      <c r="BR159" s="1" t="s">
        <v>0</v>
      </c>
      <c r="BS159" s="1" t="s">
        <v>0</v>
      </c>
      <c r="BT159" s="1" t="s">
        <v>0</v>
      </c>
      <c r="BU159" s="1" t="s">
        <v>0</v>
      </c>
      <c r="BW159" s="1">
        <f ca="1">INDIRECT("T159")+2*INDIRECT("AB159")+3*INDIRECT("AJ159")+4*INDIRECT("AR159")+5*INDIRECT("AZ159")+6*INDIRECT("BH159")</f>
        <v>0</v>
      </c>
      <c r="BX159" s="1">
        <v>0</v>
      </c>
      <c r="BY159" s="1">
        <f ca="1">INDIRECT("U159")+2*INDIRECT("AC159")+3*INDIRECT("AK159")+4*INDIRECT("AS159")+5*INDIRECT("BA159")+6*INDIRECT("BI159")</f>
        <v>0</v>
      </c>
      <c r="BZ159" s="1">
        <v>0</v>
      </c>
      <c r="CA159" s="1">
        <f ca="1">INDIRECT("V159")+2*INDIRECT("AD159")+3*INDIRECT("AL159")+4*INDIRECT("AT159")+5*INDIRECT("BB159")+6*INDIRECT("BJ159")</f>
        <v>0</v>
      </c>
      <c r="CB159" s="1">
        <v>0</v>
      </c>
      <c r="CC159" s="1">
        <f ca="1">INDIRECT("W159")+2*INDIRECT("AE159")+3*INDIRECT("AM159")+4*INDIRECT("AU159")+5*INDIRECT("BC159")+6*INDIRECT("BK159")</f>
        <v>7700</v>
      </c>
      <c r="CD159" s="1">
        <v>7700</v>
      </c>
      <c r="CE159" s="1">
        <f ca="1">INDIRECT("X159")+2*INDIRECT("AF159")+3*INDIRECT("AN159")+4*INDIRECT("AV159")+5*INDIRECT("BD159")+6*INDIRECT("BL159")</f>
        <v>0</v>
      </c>
      <c r="CF159" s="1">
        <v>0</v>
      </c>
      <c r="CG159" s="1">
        <f ca="1">INDIRECT("Y159")+2*INDIRECT("AG159")+3*INDIRECT("AO159")+4*INDIRECT("AW159")+5*INDIRECT("BE159")+6*INDIRECT("BM159")</f>
        <v>0</v>
      </c>
      <c r="CH159" s="1">
        <v>0</v>
      </c>
      <c r="CI159" s="1">
        <f ca="1">INDIRECT("Z159")+2*INDIRECT("AH159")+3*INDIRECT("AP159")+4*INDIRECT("AX159")+5*INDIRECT("BF159")+6*INDIRECT("BN159")</f>
        <v>0</v>
      </c>
      <c r="CJ159" s="1">
        <v>0</v>
      </c>
      <c r="CK159" s="1">
        <f ca="1">INDIRECT("AA159")+2*INDIRECT("AI159")+3*INDIRECT("AQ159")+4*INDIRECT("AY159")+5*INDIRECT("BG159")+6*INDIRECT("BO159")</f>
        <v>0</v>
      </c>
      <c r="CL159" s="1">
        <v>0</v>
      </c>
      <c r="CM159" s="1">
        <f ca="1">INDIRECT("T159")+2*INDIRECT("U159")+3*INDIRECT("V159")+4*INDIRECT("W159")+5*INDIRECT("X159")+6*INDIRECT("Y159")+7*INDIRECT("Z159")+8*INDIRECT("AA159")</f>
        <v>0</v>
      </c>
      <c r="CN159" s="1">
        <v>0</v>
      </c>
      <c r="CO159" s="1">
        <f ca="1">INDIRECT("AB159")+2*INDIRECT("AC159")+3*INDIRECT("AD159")+4*INDIRECT("AE159")+5*INDIRECT("AF159")+6*INDIRECT("AG159")+7*INDIRECT("AH159")+8*INDIRECT("AI159")</f>
        <v>11200</v>
      </c>
      <c r="CP159" s="1">
        <v>11200</v>
      </c>
      <c r="CQ159" s="1">
        <f ca="1">INDIRECT("AJ159")+2*INDIRECT("AK159")+3*INDIRECT("AL159")+4*INDIRECT("AM159")+5*INDIRECT("AN159")+6*INDIRECT("AO159")+7*INDIRECT("AP159")+8*INDIRECT("AQ159")</f>
        <v>0</v>
      </c>
      <c r="CR159" s="1">
        <v>0</v>
      </c>
      <c r="CS159" s="1">
        <f ca="1">INDIRECT("AR159")+2*INDIRECT("AS159")+3*INDIRECT("AT159")+4*INDIRECT("AU159")+5*INDIRECT("AV159")+6*INDIRECT("AW159")+7*INDIRECT("AX159")+8*INDIRECT("AY159")</f>
        <v>0</v>
      </c>
      <c r="CT159" s="1">
        <v>0</v>
      </c>
      <c r="CU159" s="1">
        <f ca="1">INDIRECT("AZ159")+2*INDIRECT("BA159")+3*INDIRECT("BB159")+4*INDIRECT("BC159")+5*INDIRECT("BD159")+6*INDIRECT("BE159")+7*INDIRECT("BF159")+8*INDIRECT("BG159")</f>
        <v>0</v>
      </c>
      <c r="CV159" s="1">
        <v>0</v>
      </c>
      <c r="CW159" s="1">
        <f ca="1">INDIRECT("BH159")+2*INDIRECT("BI159")+3*INDIRECT("BJ159")+4*INDIRECT("BK159")+5*INDIRECT("BL159")+6*INDIRECT("BM159")+7*INDIRECT("BN159")+8*INDIRECT("BO159")</f>
        <v>1400</v>
      </c>
      <c r="CX159" s="1">
        <v>1400</v>
      </c>
    </row>
    <row r="160" spans="1:73" ht="11.25">
      <c r="A160" s="25"/>
      <c r="B160" s="25"/>
      <c r="C160" s="27" t="s">
        <v>133</v>
      </c>
      <c r="D160" s="26" t="s">
        <v>0</v>
      </c>
      <c r="E160" s="1" t="s">
        <v>7</v>
      </c>
      <c r="F160" s="7">
        <f>SUM(F158:F159)</f>
        <v>175</v>
      </c>
      <c r="G160" s="6">
        <f>SUM(G158:G159)</f>
        <v>580</v>
      </c>
      <c r="H160" s="6">
        <f>SUM(H158:H159)</f>
        <v>0</v>
      </c>
      <c r="I160" s="6">
        <f>SUM(I158:I159)</f>
        <v>3150</v>
      </c>
      <c r="J160" s="6">
        <f>SUM(J158:J159)</f>
        <v>0</v>
      </c>
      <c r="K160" s="6">
        <f>SUM(K158:K159)</f>
        <v>0</v>
      </c>
      <c r="L160" s="6">
        <f>SUM(L158:L159)</f>
        <v>0</v>
      </c>
      <c r="M160" s="6">
        <f>SUM(M158:M159)</f>
        <v>0</v>
      </c>
      <c r="N160" s="7">
        <f>SUM(N158:N159)</f>
        <v>250</v>
      </c>
      <c r="O160" s="6">
        <f>SUM(O158:O159)</f>
        <v>2800</v>
      </c>
      <c r="P160" s="6">
        <f>SUM(P158:P159)</f>
        <v>175</v>
      </c>
      <c r="Q160" s="6">
        <f>SUM(Q158:Q159)</f>
        <v>300</v>
      </c>
      <c r="R160" s="6">
        <f>SUM(R158:R159)</f>
        <v>30</v>
      </c>
      <c r="S160" s="6">
        <f>SUM(S158:S159)</f>
        <v>350</v>
      </c>
      <c r="T160" s="8"/>
      <c r="U160" s="5"/>
      <c r="V160" s="5"/>
      <c r="W160" s="5"/>
      <c r="X160" s="5"/>
      <c r="Y160" s="5"/>
      <c r="Z160" s="5"/>
      <c r="AA160" s="5"/>
      <c r="AB160" s="8"/>
      <c r="AC160" s="5"/>
      <c r="AD160" s="5"/>
      <c r="AE160" s="5"/>
      <c r="AF160" s="5"/>
      <c r="AG160" s="5"/>
      <c r="AH160" s="5"/>
      <c r="AI160" s="5"/>
      <c r="AJ160" s="8"/>
      <c r="AK160" s="5"/>
      <c r="AL160" s="5"/>
      <c r="AM160" s="5"/>
      <c r="AN160" s="5"/>
      <c r="AO160" s="5"/>
      <c r="AP160" s="5"/>
      <c r="AQ160" s="5"/>
      <c r="AR160" s="8"/>
      <c r="AS160" s="5"/>
      <c r="AT160" s="5"/>
      <c r="AU160" s="5"/>
      <c r="AV160" s="5"/>
      <c r="AW160" s="5"/>
      <c r="AX160" s="5"/>
      <c r="AY160" s="5"/>
      <c r="AZ160" s="8"/>
      <c r="BA160" s="5"/>
      <c r="BB160" s="5"/>
      <c r="BC160" s="5"/>
      <c r="BD160" s="5"/>
      <c r="BE160" s="5"/>
      <c r="BF160" s="5"/>
      <c r="BG160" s="5"/>
      <c r="BH160" s="8"/>
      <c r="BI160" s="5"/>
      <c r="BJ160" s="5"/>
      <c r="BK160" s="5"/>
      <c r="BL160" s="5"/>
      <c r="BM160" s="5"/>
      <c r="BN160" s="5"/>
      <c r="BO160" s="5"/>
      <c r="BP160" s="9">
        <v>0</v>
      </c>
      <c r="BQ160" s="1" t="s">
        <v>0</v>
      </c>
      <c r="BR160" s="1" t="s">
        <v>0</v>
      </c>
      <c r="BS160" s="1" t="s">
        <v>0</v>
      </c>
      <c r="BT160" s="1" t="s">
        <v>0</v>
      </c>
      <c r="BU160" s="1" t="s">
        <v>0</v>
      </c>
    </row>
    <row r="161" spans="3:73" ht="11.25">
      <c r="C161" s="1" t="s">
        <v>0</v>
      </c>
      <c r="D161" s="1" t="s">
        <v>0</v>
      </c>
      <c r="E161" s="1" t="s">
        <v>0</v>
      </c>
      <c r="F161" s="7"/>
      <c r="G161" s="6"/>
      <c r="H161" s="6"/>
      <c r="I161" s="6"/>
      <c r="J161" s="6"/>
      <c r="K161" s="6"/>
      <c r="L161" s="6"/>
      <c r="M161" s="6"/>
      <c r="N161" s="7"/>
      <c r="O161" s="6"/>
      <c r="P161" s="6"/>
      <c r="Q161" s="6"/>
      <c r="R161" s="6"/>
      <c r="S161" s="6"/>
      <c r="T161" s="8"/>
      <c r="U161" s="5"/>
      <c r="V161" s="5"/>
      <c r="W161" s="5"/>
      <c r="X161" s="5"/>
      <c r="Y161" s="5"/>
      <c r="Z161" s="5"/>
      <c r="AA161" s="5"/>
      <c r="AB161" s="8"/>
      <c r="AC161" s="5"/>
      <c r="AD161" s="5"/>
      <c r="AE161" s="5"/>
      <c r="AF161" s="5"/>
      <c r="AG161" s="5"/>
      <c r="AH161" s="5"/>
      <c r="AI161" s="5"/>
      <c r="AJ161" s="8"/>
      <c r="AK161" s="5"/>
      <c r="AL161" s="5"/>
      <c r="AM161" s="5"/>
      <c r="AN161" s="5"/>
      <c r="AO161" s="5"/>
      <c r="AP161" s="5"/>
      <c r="AQ161" s="5"/>
      <c r="AR161" s="8"/>
      <c r="AS161" s="5"/>
      <c r="AT161" s="5"/>
      <c r="AU161" s="5"/>
      <c r="AV161" s="5"/>
      <c r="AW161" s="5"/>
      <c r="AX161" s="5"/>
      <c r="AY161" s="5"/>
      <c r="AZ161" s="8"/>
      <c r="BA161" s="5"/>
      <c r="BB161" s="5"/>
      <c r="BC161" s="5"/>
      <c r="BD161" s="5"/>
      <c r="BE161" s="5"/>
      <c r="BF161" s="5"/>
      <c r="BG161" s="5"/>
      <c r="BH161" s="8"/>
      <c r="BI161" s="5"/>
      <c r="BJ161" s="5"/>
      <c r="BK161" s="5"/>
      <c r="BL161" s="5"/>
      <c r="BM161" s="5"/>
      <c r="BN161" s="5"/>
      <c r="BO161" s="5"/>
      <c r="BP161" s="9"/>
      <c r="BT161" s="1" t="s">
        <v>0</v>
      </c>
      <c r="BU161" s="1" t="s">
        <v>0</v>
      </c>
    </row>
    <row r="162" spans="1:102" ht="11.25">
      <c r="A162" s="30" t="s">
        <v>1</v>
      </c>
      <c r="B162" s="31" t="str">
        <f>HYPERLINK("http://www.dot.ca.gov/hq/transprog/stip2004/ff_sheets/04-0042c.xls","0042C")</f>
        <v>0042C</v>
      </c>
      <c r="C162" s="30" t="s">
        <v>96</v>
      </c>
      <c r="D162" s="30" t="s">
        <v>65</v>
      </c>
      <c r="E162" s="30" t="s">
        <v>3</v>
      </c>
      <c r="F162" s="32">
        <f ca="1">INDIRECT("T162")+INDIRECT("AB162")+INDIRECT("AJ162")+INDIRECT("AR162")+INDIRECT("AZ162")+INDIRECT("BH162")</f>
        <v>6223</v>
      </c>
      <c r="G162" s="33">
        <f ca="1">INDIRECT("U162")+INDIRECT("AC162")+INDIRECT("AK162")+INDIRECT("AS162")+INDIRECT("BA162")+INDIRECT("BI162")</f>
        <v>0</v>
      </c>
      <c r="H162" s="33">
        <f ca="1">INDIRECT("V162")+INDIRECT("AD162")+INDIRECT("AL162")+INDIRECT("AT162")+INDIRECT("BB162")+INDIRECT("BJ162")</f>
        <v>0</v>
      </c>
      <c r="I162" s="33">
        <f ca="1">INDIRECT("W162")+INDIRECT("AE162")+INDIRECT("AM162")+INDIRECT("AU162")+INDIRECT("BC162")+INDIRECT("BK162")</f>
        <v>0</v>
      </c>
      <c r="J162" s="33">
        <f ca="1">INDIRECT("X162")+INDIRECT("AF162")+INDIRECT("AN162")+INDIRECT("AV162")+INDIRECT("BD162")+INDIRECT("BL162")</f>
        <v>0</v>
      </c>
      <c r="K162" s="33">
        <f ca="1">INDIRECT("Y162")+INDIRECT("AG162")+INDIRECT("AO162")+INDIRECT("AW162")+INDIRECT("BE162")+INDIRECT("BM162")</f>
        <v>0</v>
      </c>
      <c r="L162" s="33">
        <f ca="1">INDIRECT("Z162")+INDIRECT("AH162")+INDIRECT("AP162")+INDIRECT("AX162")+INDIRECT("BF162")+INDIRECT("BN162")</f>
        <v>0</v>
      </c>
      <c r="M162" s="33">
        <f ca="1">INDIRECT("AA162")+INDIRECT("AI162")+INDIRECT("AQ162")+INDIRECT("AY162")+INDIRECT("BG162")+INDIRECT("BO162")</f>
        <v>0</v>
      </c>
      <c r="N162" s="32">
        <f ca="1">INDIRECT("T162")+INDIRECT("U162")+INDIRECT("V162")+INDIRECT("W162")+INDIRECT("X162")+INDIRECT("Y162")+INDIRECT("Z162")+INDIRECT("AA162")</f>
        <v>0</v>
      </c>
      <c r="O162" s="33">
        <f ca="1">INDIRECT("AB162")+INDIRECT("AC162")+INDIRECT("AD162")+INDIRECT("AE162")+INDIRECT("AF162")+INDIRECT("AG162")+INDIRECT("AH162")+INDIRECT("AI162")</f>
        <v>0</v>
      </c>
      <c r="P162" s="33">
        <f ca="1">INDIRECT("AJ162")+INDIRECT("AK162")+INDIRECT("AL162")+INDIRECT("AM162")+INDIRECT("AN162")+INDIRECT("AO162")+INDIRECT("AP162")+INDIRECT("AQ162")</f>
        <v>3608</v>
      </c>
      <c r="Q162" s="33">
        <f ca="1">INDIRECT("AR162")+INDIRECT("AS162")+INDIRECT("AT162")+INDIRECT("AU162")+INDIRECT("AV162")+INDIRECT("AW162")+INDIRECT("AX162")+INDIRECT("AY162")</f>
        <v>2615</v>
      </c>
      <c r="R162" s="33">
        <f ca="1">INDIRECT("AZ162")+INDIRECT("BA162")+INDIRECT("BB162")+INDIRECT("BC162")+INDIRECT("BD162")+INDIRECT("BE162")+INDIRECT("BF162")+INDIRECT("BG162")</f>
        <v>0</v>
      </c>
      <c r="S162" s="33">
        <f ca="1">INDIRECT("BH162")+INDIRECT("BI162")+INDIRECT("BJ162")+INDIRECT("BK162")+INDIRECT("BL162")+INDIRECT("BM162")+INDIRECT("BN162")+INDIRECT("BO162")</f>
        <v>0</v>
      </c>
      <c r="T162" s="34"/>
      <c r="U162" s="35"/>
      <c r="V162" s="35"/>
      <c r="W162" s="35"/>
      <c r="X162" s="35"/>
      <c r="Y162" s="35"/>
      <c r="Z162" s="35"/>
      <c r="AA162" s="35"/>
      <c r="AB162" s="34"/>
      <c r="AC162" s="35"/>
      <c r="AD162" s="35"/>
      <c r="AE162" s="35"/>
      <c r="AF162" s="35"/>
      <c r="AG162" s="35"/>
      <c r="AH162" s="35"/>
      <c r="AI162" s="35"/>
      <c r="AJ162" s="34">
        <v>3608</v>
      </c>
      <c r="AK162" s="35"/>
      <c r="AL162" s="35"/>
      <c r="AM162" s="35"/>
      <c r="AN162" s="35"/>
      <c r="AO162" s="35"/>
      <c r="AP162" s="35"/>
      <c r="AQ162" s="35"/>
      <c r="AR162" s="34">
        <v>2615</v>
      </c>
      <c r="AS162" s="35"/>
      <c r="AT162" s="35"/>
      <c r="AU162" s="35"/>
      <c r="AV162" s="35"/>
      <c r="AW162" s="35"/>
      <c r="AX162" s="35"/>
      <c r="AY162" s="35"/>
      <c r="AZ162" s="34"/>
      <c r="BA162" s="35"/>
      <c r="BB162" s="35"/>
      <c r="BC162" s="35"/>
      <c r="BD162" s="35"/>
      <c r="BE162" s="35"/>
      <c r="BF162" s="35"/>
      <c r="BG162" s="35"/>
      <c r="BH162" s="34"/>
      <c r="BI162" s="35"/>
      <c r="BJ162" s="35"/>
      <c r="BK162" s="35"/>
      <c r="BL162" s="35"/>
      <c r="BM162" s="35"/>
      <c r="BN162" s="35"/>
      <c r="BO162" s="36"/>
      <c r="BP162" s="9">
        <v>10600000173</v>
      </c>
      <c r="BQ162" s="1" t="s">
        <v>3</v>
      </c>
      <c r="BR162" s="1" t="s">
        <v>0</v>
      </c>
      <c r="BS162" s="1" t="s">
        <v>0</v>
      </c>
      <c r="BT162" s="1" t="s">
        <v>0</v>
      </c>
      <c r="BU162" s="1" t="s">
        <v>22</v>
      </c>
      <c r="BW162" s="1">
        <f ca="1">INDIRECT("T162")+2*INDIRECT("AB162")+3*INDIRECT("AJ162")+4*INDIRECT("AR162")+5*INDIRECT("AZ162")+6*INDIRECT("BH162")</f>
        <v>21284</v>
      </c>
      <c r="BX162" s="1">
        <v>21284</v>
      </c>
      <c r="BY162" s="1">
        <f ca="1">INDIRECT("U162")+2*INDIRECT("AC162")+3*INDIRECT("AK162")+4*INDIRECT("AS162")+5*INDIRECT("BA162")+6*INDIRECT("BI162")</f>
        <v>0</v>
      </c>
      <c r="BZ162" s="1">
        <v>0</v>
      </c>
      <c r="CA162" s="1">
        <f ca="1">INDIRECT("V162")+2*INDIRECT("AD162")+3*INDIRECT("AL162")+4*INDIRECT("AT162")+5*INDIRECT("BB162")+6*INDIRECT("BJ162")</f>
        <v>0</v>
      </c>
      <c r="CB162" s="1">
        <v>0</v>
      </c>
      <c r="CC162" s="1">
        <f ca="1">INDIRECT("W162")+2*INDIRECT("AE162")+3*INDIRECT("AM162")+4*INDIRECT("AU162")+5*INDIRECT("BC162")+6*INDIRECT("BK162")</f>
        <v>0</v>
      </c>
      <c r="CD162" s="1">
        <v>0</v>
      </c>
      <c r="CE162" s="1">
        <f ca="1">INDIRECT("X162")+2*INDIRECT("AF162")+3*INDIRECT("AN162")+4*INDIRECT("AV162")+5*INDIRECT("BD162")+6*INDIRECT("BL162")</f>
        <v>0</v>
      </c>
      <c r="CF162" s="1">
        <v>0</v>
      </c>
      <c r="CG162" s="1">
        <f ca="1">INDIRECT("Y162")+2*INDIRECT("AG162")+3*INDIRECT("AO162")+4*INDIRECT("AW162")+5*INDIRECT("BE162")+6*INDIRECT("BM162")</f>
        <v>0</v>
      </c>
      <c r="CH162" s="1">
        <v>0</v>
      </c>
      <c r="CI162" s="1">
        <f ca="1">INDIRECT("Z162")+2*INDIRECT("AH162")+3*INDIRECT("AP162")+4*INDIRECT("AX162")+5*INDIRECT("BF162")+6*INDIRECT("BN162")</f>
        <v>0</v>
      </c>
      <c r="CJ162" s="1">
        <v>0</v>
      </c>
      <c r="CK162" s="1">
        <f ca="1">INDIRECT("AA162")+2*INDIRECT("AI162")+3*INDIRECT("AQ162")+4*INDIRECT("AY162")+5*INDIRECT("BG162")+6*INDIRECT("BO162")</f>
        <v>0</v>
      </c>
      <c r="CL162" s="1">
        <v>0</v>
      </c>
      <c r="CM162" s="1">
        <f ca="1">INDIRECT("T162")+2*INDIRECT("U162")+3*INDIRECT("V162")+4*INDIRECT("W162")+5*INDIRECT("X162")+6*INDIRECT("Y162")+7*INDIRECT("Z162")+8*INDIRECT("AA162")</f>
        <v>0</v>
      </c>
      <c r="CN162" s="1">
        <v>0</v>
      </c>
      <c r="CO162" s="1">
        <f ca="1">INDIRECT("AB162")+2*INDIRECT("AC162")+3*INDIRECT("AD162")+4*INDIRECT("AE162")+5*INDIRECT("AF162")+6*INDIRECT("AG162")+7*INDIRECT("AH162")+8*INDIRECT("AI162")</f>
        <v>0</v>
      </c>
      <c r="CP162" s="1">
        <v>0</v>
      </c>
      <c r="CQ162" s="1">
        <f ca="1">INDIRECT("AJ162")+2*INDIRECT("AK162")+3*INDIRECT("AL162")+4*INDIRECT("AM162")+5*INDIRECT("AN162")+6*INDIRECT("AO162")+7*INDIRECT("AP162")+8*INDIRECT("AQ162")</f>
        <v>3608</v>
      </c>
      <c r="CR162" s="1">
        <v>3608</v>
      </c>
      <c r="CS162" s="1">
        <f ca="1">INDIRECT("AR162")+2*INDIRECT("AS162")+3*INDIRECT("AT162")+4*INDIRECT("AU162")+5*INDIRECT("AV162")+6*INDIRECT("AW162")+7*INDIRECT("AX162")+8*INDIRECT("AY162")</f>
        <v>2615</v>
      </c>
      <c r="CT162" s="1">
        <v>2615</v>
      </c>
      <c r="CU162" s="1">
        <f ca="1">INDIRECT("AZ162")+2*INDIRECT("BA162")+3*INDIRECT("BB162")+4*INDIRECT("BC162")+5*INDIRECT("BD162")+6*INDIRECT("BE162")+7*INDIRECT("BF162")+8*INDIRECT("BG162")</f>
        <v>0</v>
      </c>
      <c r="CV162" s="1">
        <v>0</v>
      </c>
      <c r="CW162" s="1">
        <f ca="1">INDIRECT("BH162")+2*INDIRECT("BI162")+3*INDIRECT("BJ162")+4*INDIRECT("BK162")+5*INDIRECT("BL162")+6*INDIRECT("BM162")+7*INDIRECT("BN162")+8*INDIRECT("BO162")</f>
        <v>0</v>
      </c>
      <c r="CX162" s="1">
        <v>0</v>
      </c>
    </row>
    <row r="163" spans="1:102" ht="11.25">
      <c r="A163" s="1" t="s">
        <v>0</v>
      </c>
      <c r="B163" s="1" t="s">
        <v>97</v>
      </c>
      <c r="C163" s="1" t="s">
        <v>98</v>
      </c>
      <c r="D163" s="1" t="s">
        <v>99</v>
      </c>
      <c r="E163" s="1" t="s">
        <v>17</v>
      </c>
      <c r="F163" s="7">
        <f ca="1">INDIRECT("T163")+INDIRECT("AB163")+INDIRECT("AJ163")+INDIRECT("AR163")+INDIRECT("AZ163")+INDIRECT("BH163")</f>
        <v>0</v>
      </c>
      <c r="G163" s="6">
        <f ca="1">INDIRECT("U163")+INDIRECT("AC163")+INDIRECT("AK163")+INDIRECT("AS163")+INDIRECT("BA163")+INDIRECT("BI163")</f>
        <v>0</v>
      </c>
      <c r="H163" s="6">
        <f ca="1">INDIRECT("V163")+INDIRECT("AD163")+INDIRECT("AL163")+INDIRECT("AT163")+INDIRECT("BB163")+INDIRECT("BJ163")</f>
        <v>75</v>
      </c>
      <c r="I163" s="6">
        <f ca="1">INDIRECT("W163")+INDIRECT("AE163")+INDIRECT("AM163")+INDIRECT("AU163")+INDIRECT("BC163")+INDIRECT("BK163")</f>
        <v>19704</v>
      </c>
      <c r="J163" s="6">
        <f ca="1">INDIRECT("X163")+INDIRECT("AF163")+INDIRECT("AN163")+INDIRECT("AV163")+INDIRECT("BD163")+INDIRECT("BL163")</f>
        <v>0</v>
      </c>
      <c r="K163" s="6">
        <f ca="1">INDIRECT("Y163")+INDIRECT("AG163")+INDIRECT("AO163")+INDIRECT("AW163")+INDIRECT("BE163")+INDIRECT("BM163")</f>
        <v>0</v>
      </c>
      <c r="L163" s="6">
        <f ca="1">INDIRECT("Z163")+INDIRECT("AH163")+INDIRECT("AP163")+INDIRECT("AX163")+INDIRECT("BF163")+INDIRECT("BN163")</f>
        <v>0</v>
      </c>
      <c r="M163" s="6">
        <f ca="1">INDIRECT("AA163")+INDIRECT("AI163")+INDIRECT("AQ163")+INDIRECT("AY163")+INDIRECT("BG163")+INDIRECT("BO163")</f>
        <v>0</v>
      </c>
      <c r="N163" s="7">
        <f ca="1">INDIRECT("T163")+INDIRECT("U163")+INDIRECT("V163")+INDIRECT("W163")+INDIRECT("X163")+INDIRECT("Y163")+INDIRECT("Z163")+INDIRECT("AA163")</f>
        <v>357</v>
      </c>
      <c r="O163" s="6">
        <f ca="1">INDIRECT("AB163")+INDIRECT("AC163")+INDIRECT("AD163")+INDIRECT("AE163")+INDIRECT("AF163")+INDIRECT("AG163")+INDIRECT("AH163")+INDIRECT("AI163")</f>
        <v>17491</v>
      </c>
      <c r="P163" s="6">
        <f ca="1">INDIRECT("AJ163")+INDIRECT("AK163")+INDIRECT("AL163")+INDIRECT("AM163")+INDIRECT("AN163")+INDIRECT("AO163")+INDIRECT("AP163")+INDIRECT("AQ163")</f>
        <v>0</v>
      </c>
      <c r="Q163" s="6">
        <f ca="1">INDIRECT("AR163")+INDIRECT("AS163")+INDIRECT("AT163")+INDIRECT("AU163")+INDIRECT("AV163")+INDIRECT("AW163")+INDIRECT("AX163")+INDIRECT("AY163")</f>
        <v>0</v>
      </c>
      <c r="R163" s="6">
        <f ca="1">INDIRECT("AZ163")+INDIRECT("BA163")+INDIRECT("BB163")+INDIRECT("BC163")+INDIRECT("BD163")+INDIRECT("BE163")+INDIRECT("BF163")+INDIRECT("BG163")</f>
        <v>75</v>
      </c>
      <c r="S163" s="6">
        <f ca="1">INDIRECT("BH163")+INDIRECT("BI163")+INDIRECT("BJ163")+INDIRECT("BK163")+INDIRECT("BL163")+INDIRECT("BM163")+INDIRECT("BN163")+INDIRECT("BO163")</f>
        <v>1856</v>
      </c>
      <c r="T163" s="28"/>
      <c r="U163" s="29"/>
      <c r="V163" s="29"/>
      <c r="W163" s="29">
        <v>357</v>
      </c>
      <c r="X163" s="29"/>
      <c r="Y163" s="29"/>
      <c r="Z163" s="29"/>
      <c r="AA163" s="29"/>
      <c r="AB163" s="28"/>
      <c r="AC163" s="29"/>
      <c r="AD163" s="29"/>
      <c r="AE163" s="29">
        <v>17491</v>
      </c>
      <c r="AF163" s="29"/>
      <c r="AG163" s="29"/>
      <c r="AH163" s="29"/>
      <c r="AI163" s="29"/>
      <c r="AJ163" s="28"/>
      <c r="AK163" s="29"/>
      <c r="AL163" s="29"/>
      <c r="AM163" s="29"/>
      <c r="AN163" s="29"/>
      <c r="AO163" s="29"/>
      <c r="AP163" s="29"/>
      <c r="AQ163" s="29"/>
      <c r="AR163" s="28"/>
      <c r="AS163" s="29"/>
      <c r="AT163" s="29"/>
      <c r="AU163" s="29"/>
      <c r="AV163" s="29"/>
      <c r="AW163" s="29"/>
      <c r="AX163" s="29"/>
      <c r="AY163" s="29"/>
      <c r="AZ163" s="28"/>
      <c r="BA163" s="29"/>
      <c r="BB163" s="29">
        <v>75</v>
      </c>
      <c r="BC163" s="29"/>
      <c r="BD163" s="29"/>
      <c r="BE163" s="29"/>
      <c r="BF163" s="29"/>
      <c r="BG163" s="29"/>
      <c r="BH163" s="28"/>
      <c r="BI163" s="29"/>
      <c r="BJ163" s="29"/>
      <c r="BK163" s="29">
        <v>1856</v>
      </c>
      <c r="BL163" s="29"/>
      <c r="BM163" s="29"/>
      <c r="BN163" s="29"/>
      <c r="BO163" s="29"/>
      <c r="BP163" s="9">
        <v>0</v>
      </c>
      <c r="BQ163" s="1" t="s">
        <v>0</v>
      </c>
      <c r="BR163" s="1" t="s">
        <v>0</v>
      </c>
      <c r="BS163" s="1" t="s">
        <v>0</v>
      </c>
      <c r="BT163" s="1" t="s">
        <v>0</v>
      </c>
      <c r="BU163" s="1" t="s">
        <v>0</v>
      </c>
      <c r="BW163" s="1">
        <f ca="1">INDIRECT("T163")+2*INDIRECT("AB163")+3*INDIRECT("AJ163")+4*INDIRECT("AR163")+5*INDIRECT("AZ163")+6*INDIRECT("BH163")</f>
        <v>0</v>
      </c>
      <c r="BX163" s="1">
        <v>0</v>
      </c>
      <c r="BY163" s="1">
        <f ca="1">INDIRECT("U163")+2*INDIRECT("AC163")+3*INDIRECT("AK163")+4*INDIRECT("AS163")+5*INDIRECT("BA163")+6*INDIRECT("BI163")</f>
        <v>0</v>
      </c>
      <c r="BZ163" s="1">
        <v>0</v>
      </c>
      <c r="CA163" s="1">
        <f ca="1">INDIRECT("V163")+2*INDIRECT("AD163")+3*INDIRECT("AL163")+4*INDIRECT("AT163")+5*INDIRECT("BB163")+6*INDIRECT("BJ163")</f>
        <v>375</v>
      </c>
      <c r="CB163" s="1">
        <v>375</v>
      </c>
      <c r="CC163" s="1">
        <f ca="1">INDIRECT("W163")+2*INDIRECT("AE163")+3*INDIRECT("AM163")+4*INDIRECT("AU163")+5*INDIRECT("BC163")+6*INDIRECT("BK163")</f>
        <v>46475</v>
      </c>
      <c r="CD163" s="1">
        <v>46475</v>
      </c>
      <c r="CE163" s="1">
        <f ca="1">INDIRECT("X163")+2*INDIRECT("AF163")+3*INDIRECT("AN163")+4*INDIRECT("AV163")+5*INDIRECT("BD163")+6*INDIRECT("BL163")</f>
        <v>0</v>
      </c>
      <c r="CF163" s="1">
        <v>0</v>
      </c>
      <c r="CG163" s="1">
        <f ca="1">INDIRECT("Y163")+2*INDIRECT("AG163")+3*INDIRECT("AO163")+4*INDIRECT("AW163")+5*INDIRECT("BE163")+6*INDIRECT("BM163")</f>
        <v>0</v>
      </c>
      <c r="CH163" s="1">
        <v>0</v>
      </c>
      <c r="CI163" s="1">
        <f ca="1">INDIRECT("Z163")+2*INDIRECT("AH163")+3*INDIRECT("AP163")+4*INDIRECT("AX163")+5*INDIRECT("BF163")+6*INDIRECT("BN163")</f>
        <v>0</v>
      </c>
      <c r="CJ163" s="1">
        <v>0</v>
      </c>
      <c r="CK163" s="1">
        <f ca="1">INDIRECT("AA163")+2*INDIRECT("AI163")+3*INDIRECT("AQ163")+4*INDIRECT("AY163")+5*INDIRECT("BG163")+6*INDIRECT("BO163")</f>
        <v>0</v>
      </c>
      <c r="CL163" s="1">
        <v>0</v>
      </c>
      <c r="CM163" s="1">
        <f ca="1">INDIRECT("T163")+2*INDIRECT("U163")+3*INDIRECT("V163")+4*INDIRECT("W163")+5*INDIRECT("X163")+6*INDIRECT("Y163")+7*INDIRECT("Z163")+8*INDIRECT("AA163")</f>
        <v>1428</v>
      </c>
      <c r="CN163" s="1">
        <v>1428</v>
      </c>
      <c r="CO163" s="1">
        <f ca="1">INDIRECT("AB163")+2*INDIRECT("AC163")+3*INDIRECT("AD163")+4*INDIRECT("AE163")+5*INDIRECT("AF163")+6*INDIRECT("AG163")+7*INDIRECT("AH163")+8*INDIRECT("AI163")</f>
        <v>69964</v>
      </c>
      <c r="CP163" s="1">
        <v>69964</v>
      </c>
      <c r="CQ163" s="1">
        <f ca="1">INDIRECT("AJ163")+2*INDIRECT("AK163")+3*INDIRECT("AL163")+4*INDIRECT("AM163")+5*INDIRECT("AN163")+6*INDIRECT("AO163")+7*INDIRECT("AP163")+8*INDIRECT("AQ163")</f>
        <v>0</v>
      </c>
      <c r="CR163" s="1">
        <v>0</v>
      </c>
      <c r="CS163" s="1">
        <f ca="1">INDIRECT("AR163")+2*INDIRECT("AS163")+3*INDIRECT("AT163")+4*INDIRECT("AU163")+5*INDIRECT("AV163")+6*INDIRECT("AW163")+7*INDIRECT("AX163")+8*INDIRECT("AY163")</f>
        <v>0</v>
      </c>
      <c r="CT163" s="1">
        <v>0</v>
      </c>
      <c r="CU163" s="1">
        <f ca="1">INDIRECT("AZ163")+2*INDIRECT("BA163")+3*INDIRECT("BB163")+4*INDIRECT("BC163")+5*INDIRECT("BD163")+6*INDIRECT("BE163")+7*INDIRECT("BF163")+8*INDIRECT("BG163")</f>
        <v>225</v>
      </c>
      <c r="CV163" s="1">
        <v>225</v>
      </c>
      <c r="CW163" s="1">
        <f ca="1">INDIRECT("BH163")+2*INDIRECT("BI163")+3*INDIRECT("BJ163")+4*INDIRECT("BK163")+5*INDIRECT("BL163")+6*INDIRECT("BM163")+7*INDIRECT("BN163")+8*INDIRECT("BO163")</f>
        <v>7424</v>
      </c>
      <c r="CX163" s="1">
        <v>7424</v>
      </c>
    </row>
    <row r="164" spans="1:73" ht="11.25">
      <c r="A164" s="25"/>
      <c r="B164" s="25"/>
      <c r="C164" s="27" t="s">
        <v>133</v>
      </c>
      <c r="D164" s="26" t="s">
        <v>0</v>
      </c>
      <c r="E164" s="1" t="s">
        <v>7</v>
      </c>
      <c r="F164" s="7">
        <f>SUM(F162:F163)</f>
        <v>6223</v>
      </c>
      <c r="G164" s="6">
        <f>SUM(G162:G163)</f>
        <v>0</v>
      </c>
      <c r="H164" s="6">
        <f>SUM(H162:H163)</f>
        <v>75</v>
      </c>
      <c r="I164" s="6">
        <f>SUM(I162:I163)</f>
        <v>19704</v>
      </c>
      <c r="J164" s="6">
        <f>SUM(J162:J163)</f>
        <v>0</v>
      </c>
      <c r="K164" s="6">
        <f>SUM(K162:K163)</f>
        <v>0</v>
      </c>
      <c r="L164" s="6">
        <f>SUM(L162:L163)</f>
        <v>0</v>
      </c>
      <c r="M164" s="6">
        <f>SUM(M162:M163)</f>
        <v>0</v>
      </c>
      <c r="N164" s="7">
        <f>SUM(N162:N163)</f>
        <v>357</v>
      </c>
      <c r="O164" s="6">
        <f>SUM(O162:O163)</f>
        <v>17491</v>
      </c>
      <c r="P164" s="6">
        <f>SUM(P162:P163)</f>
        <v>3608</v>
      </c>
      <c r="Q164" s="6">
        <f>SUM(Q162:Q163)</f>
        <v>2615</v>
      </c>
      <c r="R164" s="6">
        <f>SUM(R162:R163)</f>
        <v>75</v>
      </c>
      <c r="S164" s="6">
        <f>SUM(S162:S163)</f>
        <v>1856</v>
      </c>
      <c r="T164" s="8"/>
      <c r="U164" s="5"/>
      <c r="V164" s="5"/>
      <c r="W164" s="5"/>
      <c r="X164" s="5"/>
      <c r="Y164" s="5"/>
      <c r="Z164" s="5"/>
      <c r="AA164" s="5"/>
      <c r="AB164" s="8"/>
      <c r="AC164" s="5"/>
      <c r="AD164" s="5"/>
      <c r="AE164" s="5"/>
      <c r="AF164" s="5"/>
      <c r="AG164" s="5"/>
      <c r="AH164" s="5"/>
      <c r="AI164" s="5"/>
      <c r="AJ164" s="8"/>
      <c r="AK164" s="5"/>
      <c r="AL164" s="5"/>
      <c r="AM164" s="5"/>
      <c r="AN164" s="5"/>
      <c r="AO164" s="5"/>
      <c r="AP164" s="5"/>
      <c r="AQ164" s="5"/>
      <c r="AR164" s="8"/>
      <c r="AS164" s="5"/>
      <c r="AT164" s="5"/>
      <c r="AU164" s="5"/>
      <c r="AV164" s="5"/>
      <c r="AW164" s="5"/>
      <c r="AX164" s="5"/>
      <c r="AY164" s="5"/>
      <c r="AZ164" s="8"/>
      <c r="BA164" s="5"/>
      <c r="BB164" s="5"/>
      <c r="BC164" s="5"/>
      <c r="BD164" s="5"/>
      <c r="BE164" s="5"/>
      <c r="BF164" s="5"/>
      <c r="BG164" s="5"/>
      <c r="BH164" s="8"/>
      <c r="BI164" s="5"/>
      <c r="BJ164" s="5"/>
      <c r="BK164" s="5"/>
      <c r="BL164" s="5"/>
      <c r="BM164" s="5"/>
      <c r="BN164" s="5"/>
      <c r="BO164" s="5"/>
      <c r="BP164" s="9">
        <v>0</v>
      </c>
      <c r="BQ164" s="1" t="s">
        <v>0</v>
      </c>
      <c r="BR164" s="1" t="s">
        <v>0</v>
      </c>
      <c r="BS164" s="1" t="s">
        <v>0</v>
      </c>
      <c r="BT164" s="1" t="s">
        <v>0</v>
      </c>
      <c r="BU164" s="1" t="s">
        <v>0</v>
      </c>
    </row>
    <row r="165" spans="3:73" ht="11.25">
      <c r="C165" s="1" t="s">
        <v>0</v>
      </c>
      <c r="D165" s="1" t="s">
        <v>0</v>
      </c>
      <c r="E165" s="1" t="s">
        <v>0</v>
      </c>
      <c r="F165" s="7"/>
      <c r="G165" s="6"/>
      <c r="H165" s="6"/>
      <c r="I165" s="6"/>
      <c r="J165" s="6"/>
      <c r="K165" s="6"/>
      <c r="L165" s="6"/>
      <c r="M165" s="6"/>
      <c r="N165" s="7"/>
      <c r="O165" s="6"/>
      <c r="P165" s="6"/>
      <c r="Q165" s="6"/>
      <c r="R165" s="6"/>
      <c r="S165" s="6"/>
      <c r="T165" s="8"/>
      <c r="U165" s="5"/>
      <c r="V165" s="5"/>
      <c r="W165" s="5"/>
      <c r="X165" s="5"/>
      <c r="Y165" s="5"/>
      <c r="Z165" s="5"/>
      <c r="AA165" s="5"/>
      <c r="AB165" s="8"/>
      <c r="AC165" s="5"/>
      <c r="AD165" s="5"/>
      <c r="AE165" s="5"/>
      <c r="AF165" s="5"/>
      <c r="AG165" s="5"/>
      <c r="AH165" s="5"/>
      <c r="AI165" s="5"/>
      <c r="AJ165" s="8"/>
      <c r="AK165" s="5"/>
      <c r="AL165" s="5"/>
      <c r="AM165" s="5"/>
      <c r="AN165" s="5"/>
      <c r="AO165" s="5"/>
      <c r="AP165" s="5"/>
      <c r="AQ165" s="5"/>
      <c r="AR165" s="8"/>
      <c r="AS165" s="5"/>
      <c r="AT165" s="5"/>
      <c r="AU165" s="5"/>
      <c r="AV165" s="5"/>
      <c r="AW165" s="5"/>
      <c r="AX165" s="5"/>
      <c r="AY165" s="5"/>
      <c r="AZ165" s="8"/>
      <c r="BA165" s="5"/>
      <c r="BB165" s="5"/>
      <c r="BC165" s="5"/>
      <c r="BD165" s="5"/>
      <c r="BE165" s="5"/>
      <c r="BF165" s="5"/>
      <c r="BG165" s="5"/>
      <c r="BH165" s="8"/>
      <c r="BI165" s="5"/>
      <c r="BJ165" s="5"/>
      <c r="BK165" s="5"/>
      <c r="BL165" s="5"/>
      <c r="BM165" s="5"/>
      <c r="BN165" s="5"/>
      <c r="BO165" s="5"/>
      <c r="BP165" s="9"/>
      <c r="BT165" s="1" t="s">
        <v>0</v>
      </c>
      <c r="BU165" s="1" t="s">
        <v>0</v>
      </c>
    </row>
    <row r="166" spans="1:102" ht="11.25">
      <c r="A166" s="30" t="s">
        <v>1</v>
      </c>
      <c r="B166" s="31" t="str">
        <f>HYPERLINK("http://www.dot.ca.gov/hq/transprog/stip2004/ff_sheets/04-0016s.xls","0016S")</f>
        <v>0016S</v>
      </c>
      <c r="C166" s="30" t="s">
        <v>96</v>
      </c>
      <c r="D166" s="30" t="s">
        <v>65</v>
      </c>
      <c r="E166" s="30" t="s">
        <v>3</v>
      </c>
      <c r="F166" s="32">
        <f ca="1">INDIRECT("T166")+INDIRECT("AB166")+INDIRECT("AJ166")+INDIRECT("AR166")+INDIRECT("AZ166")+INDIRECT("BH166")</f>
        <v>0</v>
      </c>
      <c r="G166" s="33">
        <f ca="1">INDIRECT("U166")+INDIRECT("AC166")+INDIRECT("AK166")+INDIRECT("AS166")+INDIRECT("BA166")+INDIRECT("BI166")</f>
        <v>0</v>
      </c>
      <c r="H166" s="33">
        <f ca="1">INDIRECT("V166")+INDIRECT("AD166")+INDIRECT("AL166")+INDIRECT("AT166")+INDIRECT("BB166")+INDIRECT("BJ166")</f>
        <v>0</v>
      </c>
      <c r="I166" s="33">
        <f ca="1">INDIRECT("W166")+INDIRECT("AE166")+INDIRECT("AM166")+INDIRECT("AU166")+INDIRECT("BC166")+INDIRECT("BK166")</f>
        <v>0</v>
      </c>
      <c r="J166" s="33">
        <f ca="1">INDIRECT("X166")+INDIRECT("AF166")+INDIRECT("AN166")+INDIRECT("AV166")+INDIRECT("BD166")+INDIRECT("BL166")</f>
        <v>400</v>
      </c>
      <c r="K166" s="33">
        <f ca="1">INDIRECT("Y166")+INDIRECT("AG166")+INDIRECT("AO166")+INDIRECT("AW166")+INDIRECT("BE166")+INDIRECT("BM166")</f>
        <v>3240</v>
      </c>
      <c r="L166" s="33">
        <f ca="1">INDIRECT("Z166")+INDIRECT("AH166")+INDIRECT("AP166")+INDIRECT("AX166")+INDIRECT("BF166")+INDIRECT("BN166")</f>
        <v>0</v>
      </c>
      <c r="M166" s="33">
        <f ca="1">INDIRECT("AA166")+INDIRECT("AI166")+INDIRECT("AQ166")+INDIRECT("AY166")+INDIRECT("BG166")+INDIRECT("BO166")</f>
        <v>0</v>
      </c>
      <c r="N166" s="32">
        <f ca="1">INDIRECT("T166")+INDIRECT("U166")+INDIRECT("V166")+INDIRECT("W166")+INDIRECT("X166")+INDIRECT("Y166")+INDIRECT("Z166")+INDIRECT("AA166")</f>
        <v>0</v>
      </c>
      <c r="O166" s="33">
        <f ca="1">INDIRECT("AB166")+INDIRECT("AC166")+INDIRECT("AD166")+INDIRECT("AE166")+INDIRECT("AF166")+INDIRECT("AG166")+INDIRECT("AH166")+INDIRECT("AI166")</f>
        <v>2940</v>
      </c>
      <c r="P166" s="33">
        <f ca="1">INDIRECT("AJ166")+INDIRECT("AK166")+INDIRECT("AL166")+INDIRECT("AM166")+INDIRECT("AN166")+INDIRECT("AO166")+INDIRECT("AP166")+INDIRECT("AQ166")</f>
        <v>50</v>
      </c>
      <c r="Q166" s="33">
        <f ca="1">INDIRECT("AR166")+INDIRECT("AS166")+INDIRECT("AT166")+INDIRECT("AU166")+INDIRECT("AV166")+INDIRECT("AW166")+INDIRECT("AX166")+INDIRECT("AY166")</f>
        <v>350</v>
      </c>
      <c r="R166" s="33">
        <f ca="1">INDIRECT("AZ166")+INDIRECT("BA166")+INDIRECT("BB166")+INDIRECT("BC166")+INDIRECT("BD166")+INDIRECT("BE166")+INDIRECT("BF166")+INDIRECT("BG166")</f>
        <v>0</v>
      </c>
      <c r="S166" s="33">
        <f ca="1">INDIRECT("BH166")+INDIRECT("BI166")+INDIRECT("BJ166")+INDIRECT("BK166")+INDIRECT("BL166")+INDIRECT("BM166")+INDIRECT("BN166")+INDIRECT("BO166")</f>
        <v>300</v>
      </c>
      <c r="T166" s="34"/>
      <c r="U166" s="35"/>
      <c r="V166" s="35"/>
      <c r="W166" s="35"/>
      <c r="X166" s="35"/>
      <c r="Y166" s="35"/>
      <c r="Z166" s="35"/>
      <c r="AA166" s="35"/>
      <c r="AB166" s="34"/>
      <c r="AC166" s="35"/>
      <c r="AD166" s="35"/>
      <c r="AE166" s="35"/>
      <c r="AF166" s="35"/>
      <c r="AG166" s="35">
        <v>2940</v>
      </c>
      <c r="AH166" s="35"/>
      <c r="AI166" s="35"/>
      <c r="AJ166" s="34"/>
      <c r="AK166" s="35"/>
      <c r="AL166" s="35"/>
      <c r="AM166" s="35"/>
      <c r="AN166" s="35">
        <v>50</v>
      </c>
      <c r="AO166" s="35"/>
      <c r="AP166" s="35"/>
      <c r="AQ166" s="35"/>
      <c r="AR166" s="34"/>
      <c r="AS166" s="35"/>
      <c r="AT166" s="35"/>
      <c r="AU166" s="35"/>
      <c r="AV166" s="35">
        <v>350</v>
      </c>
      <c r="AW166" s="35"/>
      <c r="AX166" s="35"/>
      <c r="AY166" s="35"/>
      <c r="AZ166" s="34"/>
      <c r="BA166" s="35"/>
      <c r="BB166" s="35"/>
      <c r="BC166" s="35"/>
      <c r="BD166" s="35"/>
      <c r="BE166" s="35"/>
      <c r="BF166" s="35"/>
      <c r="BG166" s="35"/>
      <c r="BH166" s="34"/>
      <c r="BI166" s="35"/>
      <c r="BJ166" s="35"/>
      <c r="BK166" s="35"/>
      <c r="BL166" s="35"/>
      <c r="BM166" s="35">
        <v>300</v>
      </c>
      <c r="BN166" s="35"/>
      <c r="BO166" s="36"/>
      <c r="BP166" s="9">
        <v>10600000963</v>
      </c>
      <c r="BQ166" s="1" t="s">
        <v>3</v>
      </c>
      <c r="BR166" s="1" t="s">
        <v>0</v>
      </c>
      <c r="BS166" s="1" t="s">
        <v>0</v>
      </c>
      <c r="BT166" s="1" t="s">
        <v>0</v>
      </c>
      <c r="BU166" s="1" t="s">
        <v>22</v>
      </c>
      <c r="BW166" s="1">
        <f ca="1">INDIRECT("T166")+2*INDIRECT("AB166")+3*INDIRECT("AJ166")+4*INDIRECT("AR166")+5*INDIRECT("AZ166")+6*INDIRECT("BH166")</f>
        <v>0</v>
      </c>
      <c r="BX166" s="1">
        <v>0</v>
      </c>
      <c r="BY166" s="1">
        <f ca="1">INDIRECT("U166")+2*INDIRECT("AC166")+3*INDIRECT("AK166")+4*INDIRECT("AS166")+5*INDIRECT("BA166")+6*INDIRECT("BI166")</f>
        <v>0</v>
      </c>
      <c r="BZ166" s="1">
        <v>0</v>
      </c>
      <c r="CA166" s="1">
        <f ca="1">INDIRECT("V166")+2*INDIRECT("AD166")+3*INDIRECT("AL166")+4*INDIRECT("AT166")+5*INDIRECT("BB166")+6*INDIRECT("BJ166")</f>
        <v>0</v>
      </c>
      <c r="CB166" s="1">
        <v>0</v>
      </c>
      <c r="CC166" s="1">
        <f ca="1">INDIRECT("W166")+2*INDIRECT("AE166")+3*INDIRECT("AM166")+4*INDIRECT("AU166")+5*INDIRECT("BC166")+6*INDIRECT("BK166")</f>
        <v>0</v>
      </c>
      <c r="CD166" s="1">
        <v>0</v>
      </c>
      <c r="CE166" s="1">
        <f ca="1">INDIRECT("X166")+2*INDIRECT("AF166")+3*INDIRECT("AN166")+4*INDIRECT("AV166")+5*INDIRECT("BD166")+6*INDIRECT("BL166")</f>
        <v>1550</v>
      </c>
      <c r="CF166" s="1">
        <v>1550</v>
      </c>
      <c r="CG166" s="1">
        <f ca="1">INDIRECT("Y166")+2*INDIRECT("AG166")+3*INDIRECT("AO166")+4*INDIRECT("AW166")+5*INDIRECT("BE166")+6*INDIRECT("BM166")</f>
        <v>7680</v>
      </c>
      <c r="CH166" s="1">
        <v>7680</v>
      </c>
      <c r="CI166" s="1">
        <f ca="1">INDIRECT("Z166")+2*INDIRECT("AH166")+3*INDIRECT("AP166")+4*INDIRECT("AX166")+5*INDIRECT("BF166")+6*INDIRECT("BN166")</f>
        <v>0</v>
      </c>
      <c r="CJ166" s="1">
        <v>0</v>
      </c>
      <c r="CK166" s="1">
        <f ca="1">INDIRECT("AA166")+2*INDIRECT("AI166")+3*INDIRECT("AQ166")+4*INDIRECT("AY166")+5*INDIRECT("BG166")+6*INDIRECT("BO166")</f>
        <v>0</v>
      </c>
      <c r="CL166" s="1">
        <v>0</v>
      </c>
      <c r="CM166" s="1">
        <f ca="1">INDIRECT("T166")+2*INDIRECT("U166")+3*INDIRECT("V166")+4*INDIRECT("W166")+5*INDIRECT("X166")+6*INDIRECT("Y166")+7*INDIRECT("Z166")+8*INDIRECT("AA166")</f>
        <v>0</v>
      </c>
      <c r="CN166" s="1">
        <v>0</v>
      </c>
      <c r="CO166" s="1">
        <f ca="1">INDIRECT("AB166")+2*INDIRECT("AC166")+3*INDIRECT("AD166")+4*INDIRECT("AE166")+5*INDIRECT("AF166")+6*INDIRECT("AG166")+7*INDIRECT("AH166")+8*INDIRECT("AI166")</f>
        <v>17640</v>
      </c>
      <c r="CP166" s="1">
        <v>17640</v>
      </c>
      <c r="CQ166" s="1">
        <f ca="1">INDIRECT("AJ166")+2*INDIRECT("AK166")+3*INDIRECT("AL166")+4*INDIRECT("AM166")+5*INDIRECT("AN166")+6*INDIRECT("AO166")+7*INDIRECT("AP166")+8*INDIRECT("AQ166")</f>
        <v>250</v>
      </c>
      <c r="CR166" s="1">
        <v>250</v>
      </c>
      <c r="CS166" s="1">
        <f ca="1">INDIRECT("AR166")+2*INDIRECT("AS166")+3*INDIRECT("AT166")+4*INDIRECT("AU166")+5*INDIRECT("AV166")+6*INDIRECT("AW166")+7*INDIRECT("AX166")+8*INDIRECT("AY166")</f>
        <v>1750</v>
      </c>
      <c r="CT166" s="1">
        <v>1750</v>
      </c>
      <c r="CU166" s="1">
        <f ca="1">INDIRECT("AZ166")+2*INDIRECT("BA166")+3*INDIRECT("BB166")+4*INDIRECT("BC166")+5*INDIRECT("BD166")+6*INDIRECT("BE166")+7*INDIRECT("BF166")+8*INDIRECT("BG166")</f>
        <v>0</v>
      </c>
      <c r="CV166" s="1">
        <v>0</v>
      </c>
      <c r="CW166" s="1">
        <f ca="1">INDIRECT("BH166")+2*INDIRECT("BI166")+3*INDIRECT("BJ166")+4*INDIRECT("BK166")+5*INDIRECT("BL166")+6*INDIRECT("BM166")+7*INDIRECT("BN166")+8*INDIRECT("BO166")</f>
        <v>1800</v>
      </c>
      <c r="CX166" s="1">
        <v>1800</v>
      </c>
    </row>
    <row r="167" spans="1:73" ht="11.25">
      <c r="A167" s="1" t="s">
        <v>0</v>
      </c>
      <c r="B167" s="1" t="s">
        <v>100</v>
      </c>
      <c r="C167" s="1" t="s">
        <v>101</v>
      </c>
      <c r="D167" s="1" t="s">
        <v>102</v>
      </c>
      <c r="E167" s="1" t="s">
        <v>7</v>
      </c>
      <c r="F167" s="7">
        <f>SUM(F166:F166)</f>
        <v>0</v>
      </c>
      <c r="G167" s="6">
        <f>SUM(G166:G166)</f>
        <v>0</v>
      </c>
      <c r="H167" s="6">
        <f>SUM(H166:H166)</f>
        <v>0</v>
      </c>
      <c r="I167" s="6">
        <f>SUM(I166:I166)</f>
        <v>0</v>
      </c>
      <c r="J167" s="6">
        <f>SUM(J166:J166)</f>
        <v>400</v>
      </c>
      <c r="K167" s="6">
        <f>SUM(K166:K166)</f>
        <v>3240</v>
      </c>
      <c r="L167" s="6">
        <f>SUM(L166:L166)</f>
        <v>0</v>
      </c>
      <c r="M167" s="6">
        <f>SUM(M166:M166)</f>
        <v>0</v>
      </c>
      <c r="N167" s="7">
        <f>SUM(N166:N166)</f>
        <v>0</v>
      </c>
      <c r="O167" s="6">
        <f>SUM(O166:O166)</f>
        <v>2940</v>
      </c>
      <c r="P167" s="6">
        <f>SUM(P166:P166)</f>
        <v>50</v>
      </c>
      <c r="Q167" s="6">
        <f>SUM(Q166:Q166)</f>
        <v>350</v>
      </c>
      <c r="R167" s="6">
        <f>SUM(R166:R166)</f>
        <v>0</v>
      </c>
      <c r="S167" s="6">
        <f>SUM(S166:S166)</f>
        <v>300</v>
      </c>
      <c r="T167" s="8"/>
      <c r="U167" s="5"/>
      <c r="V167" s="5"/>
      <c r="W167" s="5"/>
      <c r="X167" s="5"/>
      <c r="Y167" s="5"/>
      <c r="Z167" s="5"/>
      <c r="AA167" s="5"/>
      <c r="AB167" s="8"/>
      <c r="AC167" s="5"/>
      <c r="AD167" s="5"/>
      <c r="AE167" s="5"/>
      <c r="AF167" s="5"/>
      <c r="AG167" s="5"/>
      <c r="AH167" s="5"/>
      <c r="AI167" s="5"/>
      <c r="AJ167" s="8"/>
      <c r="AK167" s="5"/>
      <c r="AL167" s="5"/>
      <c r="AM167" s="5"/>
      <c r="AN167" s="5"/>
      <c r="AO167" s="5"/>
      <c r="AP167" s="5"/>
      <c r="AQ167" s="5"/>
      <c r="AR167" s="8"/>
      <c r="AS167" s="5"/>
      <c r="AT167" s="5"/>
      <c r="AU167" s="5"/>
      <c r="AV167" s="5"/>
      <c r="AW167" s="5"/>
      <c r="AX167" s="5"/>
      <c r="AY167" s="5"/>
      <c r="AZ167" s="8"/>
      <c r="BA167" s="5"/>
      <c r="BB167" s="5"/>
      <c r="BC167" s="5"/>
      <c r="BD167" s="5"/>
      <c r="BE167" s="5"/>
      <c r="BF167" s="5"/>
      <c r="BG167" s="5"/>
      <c r="BH167" s="8"/>
      <c r="BI167" s="5"/>
      <c r="BJ167" s="5"/>
      <c r="BK167" s="5"/>
      <c r="BL167" s="5"/>
      <c r="BM167" s="5"/>
      <c r="BN167" s="5"/>
      <c r="BO167" s="5"/>
      <c r="BP167" s="9">
        <v>0</v>
      </c>
      <c r="BQ167" s="1" t="s">
        <v>0</v>
      </c>
      <c r="BR167" s="1" t="s">
        <v>0</v>
      </c>
      <c r="BS167" s="1" t="s">
        <v>0</v>
      </c>
      <c r="BT167" s="1" t="s">
        <v>0</v>
      </c>
      <c r="BU167" s="1" t="s">
        <v>0</v>
      </c>
    </row>
    <row r="168" spans="1:73" ht="11.25">
      <c r="A168" s="37"/>
      <c r="B168" s="37"/>
      <c r="C168" s="38" t="s">
        <v>133</v>
      </c>
      <c r="D168" s="39" t="s">
        <v>0</v>
      </c>
      <c r="E168" s="40" t="s">
        <v>0</v>
      </c>
      <c r="F168" s="41"/>
      <c r="G168" s="42"/>
      <c r="H168" s="42"/>
      <c r="I168" s="42"/>
      <c r="J168" s="42"/>
      <c r="K168" s="42"/>
      <c r="L168" s="42"/>
      <c r="M168" s="42"/>
      <c r="N168" s="41"/>
      <c r="O168" s="42"/>
      <c r="P168" s="42"/>
      <c r="Q168" s="42"/>
      <c r="R168" s="42"/>
      <c r="S168" s="42"/>
      <c r="T168" s="43"/>
      <c r="U168" s="44"/>
      <c r="V168" s="44"/>
      <c r="W168" s="44"/>
      <c r="X168" s="44"/>
      <c r="Y168" s="44"/>
      <c r="Z168" s="44"/>
      <c r="AA168" s="44"/>
      <c r="AB168" s="43"/>
      <c r="AC168" s="44"/>
      <c r="AD168" s="44"/>
      <c r="AE168" s="44"/>
      <c r="AF168" s="44"/>
      <c r="AG168" s="44"/>
      <c r="AH168" s="44"/>
      <c r="AI168" s="44"/>
      <c r="AJ168" s="43"/>
      <c r="AK168" s="44"/>
      <c r="AL168" s="44"/>
      <c r="AM168" s="44"/>
      <c r="AN168" s="44"/>
      <c r="AO168" s="44"/>
      <c r="AP168" s="44"/>
      <c r="AQ168" s="44"/>
      <c r="AR168" s="43"/>
      <c r="AS168" s="44"/>
      <c r="AT168" s="44"/>
      <c r="AU168" s="44"/>
      <c r="AV168" s="44"/>
      <c r="AW168" s="44"/>
      <c r="AX168" s="44"/>
      <c r="AY168" s="44"/>
      <c r="AZ168" s="43"/>
      <c r="BA168" s="44"/>
      <c r="BB168" s="44"/>
      <c r="BC168" s="44"/>
      <c r="BD168" s="44"/>
      <c r="BE168" s="44"/>
      <c r="BF168" s="44"/>
      <c r="BG168" s="44"/>
      <c r="BH168" s="43"/>
      <c r="BI168" s="44"/>
      <c r="BJ168" s="44"/>
      <c r="BK168" s="44"/>
      <c r="BL168" s="44"/>
      <c r="BM168" s="44"/>
      <c r="BN168" s="44"/>
      <c r="BO168" s="45"/>
      <c r="BP168" s="9">
        <v>0</v>
      </c>
      <c r="BQ168" s="1" t="s">
        <v>0</v>
      </c>
      <c r="BR168" s="1" t="s">
        <v>0</v>
      </c>
      <c r="BS168" s="1" t="s">
        <v>0</v>
      </c>
      <c r="BT168" s="1" t="s">
        <v>0</v>
      </c>
      <c r="BU168" s="1" t="s">
        <v>0</v>
      </c>
    </row>
    <row r="171" spans="5:13" ht="11.25">
      <c r="E171" s="3" t="s">
        <v>140</v>
      </c>
      <c r="F171" s="5">
        <f>SUMIF($BQ4:$BQ168,"=RIP",F4:F168)</f>
        <v>14989</v>
      </c>
      <c r="G171" s="5">
        <f aca="true" t="shared" si="0" ref="G171:M171">SUMIF($BQ4:$BQ168,"=RIP",G4:G168)</f>
        <v>2543</v>
      </c>
      <c r="H171" s="5">
        <f t="shared" si="0"/>
        <v>17137</v>
      </c>
      <c r="I171" s="5">
        <f t="shared" si="0"/>
        <v>48864</v>
      </c>
      <c r="J171" s="5">
        <f t="shared" si="0"/>
        <v>47891</v>
      </c>
      <c r="K171" s="5">
        <f t="shared" si="0"/>
        <v>48369</v>
      </c>
      <c r="L171" s="5">
        <f t="shared" si="0"/>
        <v>0</v>
      </c>
      <c r="M171" s="5">
        <f t="shared" si="0"/>
        <v>0</v>
      </c>
    </row>
    <row r="172" spans="5:13" ht="11.25">
      <c r="E172" s="3" t="s">
        <v>141</v>
      </c>
      <c r="F172" s="5">
        <f>SUMIF($BT4:$BT168,"=GARVEE",F4:F168)</f>
        <v>0</v>
      </c>
      <c r="G172" s="5">
        <f aca="true" t="shared" si="1" ref="G172:M172">SUMIF($BT4:$BT168,"=GARVEE",G4:G168)</f>
        <v>0</v>
      </c>
      <c r="H172" s="5">
        <f t="shared" si="1"/>
        <v>0</v>
      </c>
      <c r="I172" s="5">
        <f t="shared" si="1"/>
        <v>0</v>
      </c>
      <c r="J172" s="5">
        <f t="shared" si="1"/>
        <v>0</v>
      </c>
      <c r="K172" s="5">
        <f t="shared" si="1"/>
        <v>0</v>
      </c>
      <c r="L172" s="5">
        <f t="shared" si="1"/>
        <v>0</v>
      </c>
      <c r="M172" s="5">
        <f t="shared" si="1"/>
        <v>0</v>
      </c>
    </row>
    <row r="173" spans="5:13" ht="11.25">
      <c r="E173" s="3" t="s">
        <v>142</v>
      </c>
      <c r="F173" s="5">
        <f>SUMIF($BR4:$BR168,"=X",F4:F168)</f>
        <v>0</v>
      </c>
      <c r="G173" s="5">
        <f aca="true" t="shared" si="2" ref="G173:M173">SUMIF($BR4:$BR168,"=X",G4:G168)</f>
        <v>0</v>
      </c>
      <c r="H173" s="5">
        <f t="shared" si="2"/>
        <v>0</v>
      </c>
      <c r="I173" s="5">
        <f t="shared" si="2"/>
        <v>11800</v>
      </c>
      <c r="J173" s="5">
        <f t="shared" si="2"/>
        <v>0</v>
      </c>
      <c r="K173" s="5">
        <f t="shared" si="2"/>
        <v>0</v>
      </c>
      <c r="L173" s="5">
        <f t="shared" si="2"/>
        <v>0</v>
      </c>
      <c r="M173" s="5">
        <f t="shared" si="2"/>
        <v>0</v>
      </c>
    </row>
    <row r="174" spans="5:13" ht="11.25">
      <c r="E174" s="3" t="s">
        <v>143</v>
      </c>
      <c r="F174" s="5">
        <f>SUMIF($BU4:$BU168,"=X",AJ4:AJ168)+SUMIF($BU4:$BU168,"=X",AR4:AR168)+SUMIF($BU4:$BU168,"=X",AZ4:AZ168)+SUMIF($BU4:$BU168,"=X",BH4:BH168)</f>
        <v>14764</v>
      </c>
      <c r="G174" s="5">
        <f>SUMIF($BU4:$BU168,"=X",AK4:AK168)+SUMIF($BU4:$BU168,"=X",AS4:AS168)+SUMIF($BU4:$BU168,"=X",BA4:BA168)+SUMIF($BU4:$BU168,"=X",BI4:BI168)</f>
        <v>1534</v>
      </c>
      <c r="H174" s="5"/>
      <c r="I174" s="5"/>
      <c r="J174" s="5"/>
      <c r="K174" s="5"/>
      <c r="L174" s="5"/>
      <c r="M174" s="5"/>
    </row>
    <row r="175" spans="5:13" ht="11.25">
      <c r="E175" s="3" t="s">
        <v>144</v>
      </c>
      <c r="F175" s="5">
        <f>SUMIF($BU4:$BU168,"=X",T4:T168)</f>
        <v>225</v>
      </c>
      <c r="G175" s="5">
        <f>SUMIF($BU4:$BU168,"=X",U4:U168)</f>
        <v>381</v>
      </c>
      <c r="H175" s="5"/>
      <c r="I175" s="5"/>
      <c r="J175" s="5"/>
      <c r="K175" s="5"/>
      <c r="L175" s="5"/>
      <c r="M175" s="5"/>
    </row>
    <row r="176" spans="5:13" ht="11.25">
      <c r="E176" s="3" t="s">
        <v>145</v>
      </c>
      <c r="F176" s="5">
        <f>F171-F172-F173-F174-F175</f>
        <v>0</v>
      </c>
      <c r="G176" s="5">
        <f aca="true" t="shared" si="3" ref="G176:M176">G171-G172-G173-G174-G175</f>
        <v>628</v>
      </c>
      <c r="H176" s="5">
        <f t="shared" si="3"/>
        <v>17137</v>
      </c>
      <c r="I176" s="5">
        <f t="shared" si="3"/>
        <v>37064</v>
      </c>
      <c r="J176" s="5">
        <f t="shared" si="3"/>
        <v>47891</v>
      </c>
      <c r="K176" s="5">
        <f t="shared" si="3"/>
        <v>48369</v>
      </c>
      <c r="L176" s="5">
        <f t="shared" si="3"/>
        <v>0</v>
      </c>
      <c r="M176" s="5">
        <f t="shared" si="3"/>
        <v>0</v>
      </c>
    </row>
    <row r="178" spans="9:11" ht="11.25">
      <c r="I178" s="1">
        <f>SUM(F176:I176)</f>
        <v>54829</v>
      </c>
      <c r="J178" s="1">
        <f>J176</f>
        <v>47891</v>
      </c>
      <c r="K178" s="1">
        <f>K176</f>
        <v>48369</v>
      </c>
    </row>
  </sheetData>
  <sheetProtection password="CB9B" sheet="1" objects="1" scenarios="1"/>
  <conditionalFormatting sqref="F4:F6 F9:F10 F13:F14 F17:F18 F21:F22 F25:F27 F30:F31 F34 F37 F40 F43 F46 F49 F52 F55 F58:F61 F64:F66 F69:F71 F74:F78 F81:F84 F87 F90:F91 F94:F97 F100:F102 F105:F106 F109:F111 F114 F117 F120:F122 F125:F128 F131 F134 F137 F140:F141 F144 F147 F150:F151 F154:F155 F158:F159 F162:F163 F166">
    <cfRule type="expression" priority="1" dxfId="0" stopIfTrue="1">
      <formula>BW4&lt;&gt;BX4</formula>
    </cfRule>
  </conditionalFormatting>
  <conditionalFormatting sqref="G4:G6 G9:G10 G13:G14 G17:G18 G21:G22 G25:G27 G30:G31 G34 G37 G40 G43 G46 G49 G52 G55 G58:G61 G64:G66 G69:G71 G74:G78 G81:G84 G87 G90:G91 G94:G97 G100:G102 G105:G106 G109:G111 G114 G117 G120:G122 G125:G128 G131 G134 G137 G140:G141 G144 G147 G150:G151 G154:G155 G158:G159 G162:G163 G166">
    <cfRule type="expression" priority="2" dxfId="0" stopIfTrue="1">
      <formula>BY4&lt;&gt;BZ4</formula>
    </cfRule>
  </conditionalFormatting>
  <conditionalFormatting sqref="H4:H6 H9:H10 H13:H14 H17:H18 H21:H22 H25:H27 H30:H31 H34 H37 H40 H43 H46 H49 H52 H55 H58:H61 H64:H66 H69:H71 H74:H78 H81:H84 H87 H90:H91 H94:H97 H100:H102 H105:H106 H109:H111 H114 H117 H120:H122 H125:H128 H131 H134 H137 H140:H141 H144 H147 H150:H151 H154:H155 H158:H159 H162:H163 H166">
    <cfRule type="expression" priority="3" dxfId="0" stopIfTrue="1">
      <formula>CA4&lt;&gt;CB4</formula>
    </cfRule>
  </conditionalFormatting>
  <conditionalFormatting sqref="I4:I6 I9:I10 I13:I14 I17:I18 I21:I22 I25:I27 I30:I31 I34 I37 I40 I43 I46 I49 I52 I55 I58:I61 I64:I66 I69:I71 I74:I78 I81:I84 I87 I90:I91 I94:I97 I100:I102 I105:I106 I109:I111 I114 I117 I120:I122 I125:I128 I131 I134 I137 I140:I141 I144 I147 I150:I151 I154:I155 I158:I159 I162:I163 I166">
    <cfRule type="expression" priority="4" dxfId="0" stopIfTrue="1">
      <formula>CC4&lt;&gt;CD4</formula>
    </cfRule>
  </conditionalFormatting>
  <conditionalFormatting sqref="J4:J6 J9:J10 J13:J14 J17:J18 J21:J22 J25:J27 J30:J31 J34 J37 J40 J43 J46 J49 J52 J55 J58:J61 J64:J66 J69:J71 J74:J78 J81:J84 J87 J90:J91 J94:J97 J100:J102 J105:J106 J109:J111 J114 J117 J120:J122 J125:J128 J131 J134 J137 J140:J141 J144 J147 J150:J151 J154:J155 J158:J159 J162:J163 J166">
    <cfRule type="expression" priority="5" dxfId="0" stopIfTrue="1">
      <formula>CE4&lt;&gt;CF4</formula>
    </cfRule>
  </conditionalFormatting>
  <conditionalFormatting sqref="K4:K6 K9:K10 K13:K14 K17:K18 K21:K22 K25:K27 K30:K31 K34 K37 K40 K43 K46 K49 K52 K55 K58:K61 K64:K66 K69:K71 K74:K78 K81:K84 K87 K90:K91 K94:K97 K100:K102 K105:K106 K109:K111 K114 K117 K120:K122 K125:K128 K131 K134 K137 K140:K141 K144 K147 K150:K151 K154:K155 K158:K159 K162:K163 K166">
    <cfRule type="expression" priority="6" dxfId="0" stopIfTrue="1">
      <formula>CG4&lt;&gt;CH4</formula>
    </cfRule>
  </conditionalFormatting>
  <conditionalFormatting sqref="L4:L6 L9:L10 L13:L14 L17:L18 L21:L22 L25:L27 L30:L31 L34 L37 L40 L43 L46 L49 L52 L55 L58:L61 L64:L66 L69:L71 L74:L78 L81:L84 L87 L90:L91 L94:L97 L100:L102 L105:L106 L109:L111 L114 L117 L120:L122 L125:L128 L131 L134 L137 L140:L141 L144 L147 L150:L151 L154:L155 L158:L159 L162:L163 L166">
    <cfRule type="expression" priority="7" dxfId="0" stopIfTrue="1">
      <formula>CI4&lt;&gt;CJ4</formula>
    </cfRule>
  </conditionalFormatting>
  <conditionalFormatting sqref="M4:M6 M9:M10 M13:M14 M17:M18 M21:M22 M25:M27 M30:M31 M34 M37 M40 M43 M46 M49 M52 M55 M58:M61 M64:M66 M69:M71 M74:M78 M81:M84 M87 M90:M91 M94:M97 M100:M102 M105:M106 M109:M111 M114 M117 M120:M122 M125:M128 M131 M134 M137 M140:M141 M144 M147 M150:M151 M154:M155 M158:M159 M162:M163 M166">
    <cfRule type="expression" priority="8" dxfId="0" stopIfTrue="1">
      <formula>CK4&lt;&gt;CL4</formula>
    </cfRule>
  </conditionalFormatting>
  <conditionalFormatting sqref="N4:N6 N9:N10 N13:N14 N17:N18 N21:N22 N25:N27 N30:N31 N34 N37 N40 N43 N46 N49 N52 N55 N58:N61 N64:N66 N69:N71 N74:N78 N81:N84 N87 N90:N91 N94:N97 N100:N102 N105:N106 N109:N111 N114 N117 N120:N122 N125:N128 N131 N134 N137 N140:N141 N144 N147 N150:N151 N154:N155 N158:N159 N162:N163 N166">
    <cfRule type="expression" priority="9" dxfId="0" stopIfTrue="1">
      <formula>CM4&lt;&gt;CN4</formula>
    </cfRule>
  </conditionalFormatting>
  <conditionalFormatting sqref="O4:O6 O9:O10 O13:O14 O17:O18 O21:O22 O25:O27 O30:O31 O34 O37 O40 O43 O46 O49 O52 O55 O58:O61 O64:O66 O69:O71 O74:O78 O81:O84 O87 O90:O91 O94:O97 O100:O102 O105:O106 O109:O111 O114 O117 O120:O122 O125:O128 O131 O134 O137 O140:O141 O144 O147 O150:O151 O154:O155 O158:O159 O162:O163 O166">
    <cfRule type="expression" priority="10" dxfId="0" stopIfTrue="1">
      <formula>CO4&lt;&gt;CP4</formula>
    </cfRule>
  </conditionalFormatting>
  <conditionalFormatting sqref="P4:P6 P9:P10 P13:P14 P17:P18 P21:P22 P25:P27 P30:P31 P34 P37 P40 P43 P46 P49 P52 P55 P58:P61 P64:P66 P69:P71 P74:P78 P81:P84 P87 P90:P91 P94:P97 P100:P102 P105:P106 P109:P111 P114 P117 P120:P122 P125:P128 P131 P134 P137 P140:P141 P144 P147 P150:P151 P154:P155 P158:P159 P162:P163 P166">
    <cfRule type="expression" priority="11" dxfId="0" stopIfTrue="1">
      <formula>CQ4&lt;&gt;CR4</formula>
    </cfRule>
  </conditionalFormatting>
  <conditionalFormatting sqref="Q4:Q6 Q9:Q10 Q13:Q14 Q17:Q18 Q21:Q22 Q25:Q27 Q30:Q31 Q34 Q37 Q40 Q43 Q46 Q49 Q52 Q55 Q58:Q61 Q64:Q66 Q69:Q71 Q74:Q78 Q81:Q84 Q87 Q90:Q91 Q94:Q97 Q100:Q102 Q105:Q106 Q109:Q111 Q114 Q117 Q120:Q122 Q125:Q128 Q131 Q134 Q137 Q140:Q141 Q144 Q147 Q150:Q151 Q154:Q155 Q158:Q159 Q162:Q163 Q166">
    <cfRule type="expression" priority="12" dxfId="0" stopIfTrue="1">
      <formula>CS4&lt;&gt;CT4</formula>
    </cfRule>
  </conditionalFormatting>
  <conditionalFormatting sqref="R4:R6 R9:R10 R13:R14 R17:R18 R21:R22 R25:R27 R30:R31 R34 R37 R40 R43 R46 R49 R52 R55 R58:R61 R64:R66 R69:R71 R74:R78 R81:R84 R87 R90:R91 R94:R97 R100:R102 R105:R106 R109:R111 R114 R117 R120:R122 R125:R128 R131 R134 R137 R140:R141 R144 R147 R150:R151 R154:R155 R158:R159 R162:R163 R166">
    <cfRule type="expression" priority="13" dxfId="0" stopIfTrue="1">
      <formula>CU4&lt;&gt;CV4</formula>
    </cfRule>
  </conditionalFormatting>
  <conditionalFormatting sqref="S4:S6 S9:S10 S13:S14 S17:S18 S21:S22 S25:S27 S30:S31 S34 S37 S40 S43 S46 S49 S52 S55 S58:S61 S64:S66 S69:S71 S74:S78 S81:S84 S87 S90:S91 S94:S97 S100:S102 S105:S106 S109:S111 S114 S117 S120:S122 S125:S128 S131 S134 S137 S140:S141 S144 S147 S150:S151 S154:S155 S158:S159 S162:S163 S166">
    <cfRule type="expression" priority="14" dxfId="0" stopIfTrue="1">
      <formula>CW4&lt;&gt;CX4</formula>
    </cfRule>
  </conditionalFormatting>
  <dataValidations count="230">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4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5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6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7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8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0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1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1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1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2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27">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3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3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3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4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4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4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5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5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60">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64">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68">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168">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168">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ErrorMessage="1" errorTitle="Maximum Dollar Input Exceeded" error="The maximum input value is $999,999 (x $1000), basically one billion dollars.  Please revise your figures." sqref="T5:BO5">
      <formula1>0</formula1>
      <formula2>999999</formula2>
    </dataValidation>
    <dataValidation type="whole" showErrorMessage="1" errorTitle="Maximum Dollar Input Exceeded" error="The maximum input value is $999,999 (x $1000), basically one billion dollars.  Please revise your figures." sqref="T6:BO6">
      <formula1>0</formula1>
      <formula2>999999</formula2>
    </dataValidation>
    <dataValidation type="whole" showInputMessage="1" showErrorMessage="1" promptTitle="No Input" prompt="This is not a funding line." errorTitle="Wrong Spot" error="This is either a total or blank funding line.  No Data Input Here." sqref="T7:BO7">
      <formula1>999999</formula1>
      <formula2>999999</formula2>
    </dataValidation>
    <dataValidation type="whole" showInputMessage="1" showErrorMessage="1" promptTitle="No Input" prompt="This is not a funding line." errorTitle="Wrong Spot" error="This is either a total or blank funding line.  No Data Input Here." sqref="T8:BO8">
      <formula1>999999</formula1>
      <formula2>999999</formula2>
    </dataValidation>
    <dataValidation type="whole" showErrorMessage="1" errorTitle="Maximum Dollar Input Exceeded" error="The maximum input value is $999,999 (x $1000), basically one billion dollars.  Please revise your figures." sqref="T9:BO9">
      <formula1>0</formula1>
      <formula2>999999</formula2>
    </dataValidation>
    <dataValidation type="whole" showErrorMessage="1" errorTitle="Maximum Dollar Input Exceeded" error="The maximum input value is $999,999 (x $1000), basically one billion dollars.  Please revise your figures." sqref="T10:BO10">
      <formula1>0</formula1>
      <formula2>999999</formula2>
    </dataValidation>
    <dataValidation type="whole" showInputMessage="1" showErrorMessage="1" promptTitle="No Input" prompt="This is not a funding line." errorTitle="Wrong Spot" error="This is either a total or blank funding line.  No Data Input Here." sqref="T11:BO11">
      <formula1>999999</formula1>
      <formula2>999999</formula2>
    </dataValidation>
    <dataValidation type="whole" showInputMessage="1" showErrorMessage="1" promptTitle="No Input" prompt="This is not a funding line." errorTitle="Wrong Spot" error="This is either a total or blank funding line.  No Data Input Here." sqref="T12:BO12">
      <formula1>999999</formula1>
      <formula2>999999</formula2>
    </dataValidation>
    <dataValidation type="whole" showErrorMessage="1" errorTitle="Maximum Dollar Input Exceeded" error="The maximum input value is $999,999 (x $1000), basically one billion dollars.  Please revise your figures." sqref="T13:BO13">
      <formula1>0</formula1>
      <formula2>999999</formula2>
    </dataValidation>
    <dataValidation type="whole" showErrorMessage="1" errorTitle="Maximum Dollar Input Exceeded" error="The maximum input value is $999,999 (x $1000), basically one billion dollars.  Please revise your figures." sqref="T14:BO14">
      <formula1>0</formula1>
      <formula2>999999</formula2>
    </dataValidation>
    <dataValidation type="whole" showInputMessage="1" showErrorMessage="1" promptTitle="No Input" prompt="This is not a funding line." errorTitle="Wrong Spot" error="This is either a total or blank funding line.  No Data Input Here." sqref="T15:BO15">
      <formula1>999999</formula1>
      <formula2>999999</formula2>
    </dataValidation>
    <dataValidation type="whole" showInputMessage="1" showErrorMessage="1" promptTitle="No Input" prompt="This is not a funding line." errorTitle="Wrong Spot" error="This is either a total or blank funding line.  No Data Input Here." sqref="T16:BO16">
      <formula1>999999</formula1>
      <formula2>999999</formula2>
    </dataValidation>
    <dataValidation type="whole" showErrorMessage="1" errorTitle="Maximum Dollar Input Exceeded" error="The maximum input value is $999,999 (x $1000), basically one billion dollars.  Please revise your figures." sqref="T17:BO17">
      <formula1>0</formula1>
      <formula2>999999</formula2>
    </dataValidation>
    <dataValidation type="whole" showErrorMessage="1" errorTitle="Maximum Dollar Input Exceeded" error="The maximum input value is $999,999 (x $1000), basically one billion dollars.  Please revise your figures." sqref="T18:BO18">
      <formula1>0</formula1>
      <formula2>999999</formula2>
    </dataValidation>
    <dataValidation type="whole" showInputMessage="1" showErrorMessage="1" promptTitle="No Input" prompt="This is not a funding line." errorTitle="Wrong Spot" error="This is either a total or blank funding line.  No Data Input Here." sqref="T19:BO19">
      <formula1>999999</formula1>
      <formula2>999999</formula2>
    </dataValidation>
    <dataValidation type="whole" showInputMessage="1" showErrorMessage="1" promptTitle="No Input" prompt="This is not a funding line." errorTitle="Wrong Spot" error="This is either a total or blank funding line.  No Data Input Here." sqref="T20:BO20">
      <formula1>999999</formula1>
      <formula2>999999</formula2>
    </dataValidation>
    <dataValidation type="whole" showErrorMessage="1" errorTitle="Maximum Dollar Input Exceeded" error="The maximum input value is $999,999 (x $1000), basically one billion dollars.  Please revise your figures." sqref="T21:BO21">
      <formula1>0</formula1>
      <formula2>999999</formula2>
    </dataValidation>
    <dataValidation type="whole" showErrorMessage="1" errorTitle="Maximum Dollar Input Exceeded" error="The maximum input value is $999,999 (x $1000), basically one billion dollars.  Please revise your figures." sqref="T22:BO22">
      <formula1>0</formula1>
      <formula2>999999</formula2>
    </dataValidation>
    <dataValidation type="whole" showInputMessage="1" showErrorMessage="1" promptTitle="No Input" prompt="This is not a funding line." errorTitle="Wrong Spot" error="This is either a total or blank funding line.  No Data Input Here." sqref="T23:BO23">
      <formula1>999999</formula1>
      <formula2>999999</formula2>
    </dataValidation>
    <dataValidation type="whole" showInputMessage="1" showErrorMessage="1" promptTitle="No Input" prompt="This is not a funding line." errorTitle="Wrong Spot" error="This is either a total or blank funding line.  No Data Input Here." sqref="T24:BO24">
      <formula1>999999</formula1>
      <formula2>999999</formula2>
    </dataValidation>
    <dataValidation type="whole" showErrorMessage="1" errorTitle="Maximum Dollar Input Exceeded" error="The maximum input value is $999,999 (x $1000), basically one billion dollars.  Please revise your figures." sqref="T25:BO25">
      <formula1>0</formula1>
      <formula2>999999</formula2>
    </dataValidation>
    <dataValidation type="whole" showErrorMessage="1" errorTitle="Maximum Dollar Input Exceeded" error="The maximum input value is $999,999 (x $1000), basically one billion dollars.  Please revise your figures." sqref="T26:BO26">
      <formula1>0</formula1>
      <formula2>999999</formula2>
    </dataValidation>
    <dataValidation type="whole" showErrorMessage="1" errorTitle="Maximum Dollar Input Exceeded" error="The maximum input value is $999,999 (x $1000), basically one billion dollars.  Please revise your figures." sqref="T27:BO27">
      <formula1>0</formula1>
      <formula2>999999</formula2>
    </dataValidation>
    <dataValidation type="whole" showInputMessage="1" showErrorMessage="1" promptTitle="No Input" prompt="This is not a funding line." errorTitle="Wrong Spot" error="This is either a total or blank funding line.  No Data Input Here." sqref="T28:BO28">
      <formula1>999999</formula1>
      <formula2>999999</formula2>
    </dataValidation>
    <dataValidation type="whole" showInputMessage="1" showErrorMessage="1" promptTitle="No Input" prompt="This is not a funding line." errorTitle="Wrong Spot" error="This is either a total or blank funding line.  No Data Input Here." sqref="T29:BO29">
      <formula1>999999</formula1>
      <formula2>999999</formula2>
    </dataValidation>
    <dataValidation type="whole" showErrorMessage="1" errorTitle="Maximum Dollar Input Exceeded" error="The maximum input value is $999,999 (x $1000), basically one billion dollars.  Please revise your figures." sqref="T30:BO30">
      <formula1>0</formula1>
      <formula2>999999</formula2>
    </dataValidation>
    <dataValidation type="whole" showErrorMessage="1" errorTitle="Maximum Dollar Input Exceeded" error="The maximum input value is $999,999 (x $1000), basically one billion dollars.  Please revise your figures." sqref="T31:BO31">
      <formula1>0</formula1>
      <formula2>999999</formula2>
    </dataValidation>
    <dataValidation type="whole" showInputMessage="1" showErrorMessage="1" promptTitle="No Input" prompt="This is not a funding line." errorTitle="Wrong Spot" error="This is either a total or blank funding line.  No Data Input Here." sqref="T32:BO32">
      <formula1>999999</formula1>
      <formula2>999999</formula2>
    </dataValidation>
    <dataValidation type="whole" showInputMessage="1" showErrorMessage="1" promptTitle="No Input" prompt="This is not a funding line." errorTitle="Wrong Spot" error="This is either a total or blank funding line.  No Data Input Here." sqref="T33:BO33">
      <formula1>999999</formula1>
      <formula2>999999</formula2>
    </dataValidation>
    <dataValidation type="whole" showErrorMessage="1" errorTitle="Maximum Dollar Input Exceeded" error="The maximum input value is $999,999 (x $1000), basically one billion dollars.  Please revise your figures." sqref="T34:BO34">
      <formula1>0</formula1>
      <formula2>999999</formula2>
    </dataValidation>
    <dataValidation type="whole" showInputMessage="1" showErrorMessage="1" promptTitle="No Input" prompt="This is not a funding line." errorTitle="Wrong Spot" error="This is either a total or blank funding line.  No Data Input Here." sqref="T35:BO35">
      <formula1>999999</formula1>
      <formula2>999999</formula2>
    </dataValidation>
    <dataValidation type="whole" showInputMessage="1" showErrorMessage="1" promptTitle="No Input" prompt="This is not a funding line." errorTitle="Wrong Spot" error="This is either a total or blank funding line.  No Data Input Here." sqref="T36:BO36">
      <formula1>999999</formula1>
      <formula2>999999</formula2>
    </dataValidation>
    <dataValidation type="whole" showErrorMessage="1" errorTitle="Maximum Dollar Input Exceeded" error="The maximum input value is $999,999 (x $1000), basically one billion dollars.  Please revise your figures." sqref="T37:BO37">
      <formula1>0</formula1>
      <formula2>999999</formula2>
    </dataValidation>
    <dataValidation type="whole" showInputMessage="1" showErrorMessage="1" promptTitle="No Input" prompt="This is not a funding line." errorTitle="Wrong Spot" error="This is either a total or blank funding line.  No Data Input Here." sqref="T38:BO38">
      <formula1>999999</formula1>
      <formula2>999999</formula2>
    </dataValidation>
    <dataValidation type="whole" showInputMessage="1" showErrorMessage="1" promptTitle="No Input" prompt="This is not a funding line." errorTitle="Wrong Spot" error="This is either a total or blank funding line.  No Data Input Here." sqref="T39:BO39">
      <formula1>999999</formula1>
      <formula2>999999</formula2>
    </dataValidation>
    <dataValidation type="whole" showErrorMessage="1" errorTitle="Maximum Dollar Input Exceeded" error="The maximum input value is $999,999 (x $1000), basically one billion dollars.  Please revise your figures." sqref="T40:BO40">
      <formula1>0</formula1>
      <formula2>999999</formula2>
    </dataValidation>
    <dataValidation type="whole" showInputMessage="1" showErrorMessage="1" promptTitle="No Input" prompt="This is not a funding line." errorTitle="Wrong Spot" error="This is either a total or blank funding line.  No Data Input Here." sqref="T41:BO41">
      <formula1>999999</formula1>
      <formula2>999999</formula2>
    </dataValidation>
    <dataValidation type="whole" showInputMessage="1" showErrorMessage="1" promptTitle="No Input" prompt="This is not a funding line." errorTitle="Wrong Spot" error="This is either a total or blank funding line.  No Data Input Here." sqref="T42:BO42">
      <formula1>999999</formula1>
      <formula2>999999</formula2>
    </dataValidation>
    <dataValidation type="whole" showErrorMessage="1" errorTitle="Maximum Dollar Input Exceeded" error="The maximum input value is $999,999 (x $1000), basically one billion dollars.  Please revise your figures." sqref="T43:BO43">
      <formula1>0</formula1>
      <formula2>999999</formula2>
    </dataValidation>
    <dataValidation type="whole" showInputMessage="1" showErrorMessage="1" promptTitle="No Input" prompt="This is not a funding line." errorTitle="Wrong Spot" error="This is either a total or blank funding line.  No Data Input Here." sqref="T44:BO44">
      <formula1>999999</formula1>
      <formula2>999999</formula2>
    </dataValidation>
    <dataValidation type="whole" showInputMessage="1" showErrorMessage="1" promptTitle="No Input" prompt="This is not a funding line." errorTitle="Wrong Spot" error="This is either a total or blank funding line.  No Data Input Here." sqref="T45:BO45">
      <formula1>999999</formula1>
      <formula2>999999</formula2>
    </dataValidation>
    <dataValidation type="whole" showErrorMessage="1" errorTitle="Maximum Dollar Input Exceeded" error="The maximum input value is $999,999 (x $1000), basically one billion dollars.  Please revise your figures." sqref="T46:BO46">
      <formula1>0</formula1>
      <formula2>999999</formula2>
    </dataValidation>
    <dataValidation type="whole" showInputMessage="1" showErrorMessage="1" promptTitle="No Input" prompt="This is not a funding line." errorTitle="Wrong Spot" error="This is either a total or blank funding line.  No Data Input Here." sqref="T47:BO47">
      <formula1>999999</formula1>
      <formula2>999999</formula2>
    </dataValidation>
    <dataValidation type="whole" showInputMessage="1" showErrorMessage="1" promptTitle="No Input" prompt="This is not a funding line." errorTitle="Wrong Spot" error="This is either a total or blank funding line.  No Data Input Here." sqref="T48:BO48">
      <formula1>999999</formula1>
      <formula2>999999</formula2>
    </dataValidation>
    <dataValidation type="whole" showErrorMessage="1" errorTitle="Maximum Dollar Input Exceeded" error="The maximum input value is $999,999 (x $1000), basically one billion dollars.  Please revise your figures." sqref="T49:BO49">
      <formula1>0</formula1>
      <formula2>999999</formula2>
    </dataValidation>
    <dataValidation type="whole" showInputMessage="1" showErrorMessage="1" promptTitle="No Input" prompt="This is not a funding line." errorTitle="Wrong Spot" error="This is either a total or blank funding line.  No Data Input Here." sqref="T50:BO50">
      <formula1>999999</formula1>
      <formula2>999999</formula2>
    </dataValidation>
    <dataValidation type="whole" showInputMessage="1" showErrorMessage="1" promptTitle="No Input" prompt="This is not a funding line." errorTitle="Wrong Spot" error="This is either a total or blank funding line.  No Data Input Here." sqref="T51:BO51">
      <formula1>999999</formula1>
      <formula2>999999</formula2>
    </dataValidation>
    <dataValidation type="whole" showErrorMessage="1" errorTitle="Maximum Dollar Input Exceeded" error="The maximum input value is $999,999 (x $1000), basically one billion dollars.  Please revise your figures." sqref="T52:BO52">
      <formula1>0</formula1>
      <formula2>999999</formula2>
    </dataValidation>
    <dataValidation type="whole" showInputMessage="1" showErrorMessage="1" promptTitle="No Input" prompt="This is not a funding line." errorTitle="Wrong Spot" error="This is either a total or blank funding line.  No Data Input Here." sqref="T53:BO53">
      <formula1>999999</formula1>
      <formula2>999999</formula2>
    </dataValidation>
    <dataValidation type="whole" showInputMessage="1" showErrorMessage="1" promptTitle="No Input" prompt="This is not a funding line." errorTitle="Wrong Spot" error="This is either a total or blank funding line.  No Data Input Here." sqref="T54:BO54">
      <formula1>999999</formula1>
      <formula2>999999</formula2>
    </dataValidation>
    <dataValidation type="whole" showErrorMessage="1" errorTitle="Maximum Dollar Input Exceeded" error="The maximum input value is $999,999 (x $1000), basically one billion dollars.  Please revise your figures." sqref="T55:BO55">
      <formula1>0</formula1>
      <formula2>999999</formula2>
    </dataValidation>
    <dataValidation type="whole" showInputMessage="1" showErrorMessage="1" promptTitle="No Input" prompt="This is not a funding line." errorTitle="Wrong Spot" error="This is either a total or blank funding line.  No Data Input Here." sqref="T56:BO56">
      <formula1>999999</formula1>
      <formula2>999999</formula2>
    </dataValidation>
    <dataValidation type="whole" showInputMessage="1" showErrorMessage="1" promptTitle="No Input" prompt="This is not a funding line." errorTitle="Wrong Spot" error="This is either a total or blank funding line.  No Data Input Here." sqref="T57:BO57">
      <formula1>999999</formula1>
      <formula2>999999</formula2>
    </dataValidation>
    <dataValidation type="whole" showErrorMessage="1" errorTitle="Maximum Dollar Input Exceeded" error="The maximum input value is $999,999 (x $1000), basically one billion dollars.  Please revise your figures." sqref="T58:BO58">
      <formula1>0</formula1>
      <formula2>999999</formula2>
    </dataValidation>
    <dataValidation type="whole" showErrorMessage="1" errorTitle="Maximum Dollar Input Exceeded" error="The maximum input value is $999,999 (x $1000), basically one billion dollars.  Please revise your figures." sqref="T59:BO59">
      <formula1>0</formula1>
      <formula2>999999</formula2>
    </dataValidation>
    <dataValidation type="whole" showErrorMessage="1" errorTitle="Maximum Dollar Input Exceeded" error="The maximum input value is $999,999 (x $1000), basically one billion dollars.  Please revise your figures." sqref="T60:BO60">
      <formula1>0</formula1>
      <formula2>999999</formula2>
    </dataValidation>
    <dataValidation type="whole" showErrorMessage="1" errorTitle="Maximum Dollar Input Exceeded" error="The maximum input value is $999,999 (x $1000), basically one billion dollars.  Please revise your figures." sqref="T61:BO61">
      <formula1>0</formula1>
      <formula2>999999</formula2>
    </dataValidation>
    <dataValidation type="whole" showInputMessage="1" showErrorMessage="1" promptTitle="No Input" prompt="This is not a funding line." errorTitle="Wrong Spot" error="This is either a total or blank funding line.  No Data Input Here." sqref="T62:BO62">
      <formula1>999999</formula1>
      <formula2>999999</formula2>
    </dataValidation>
    <dataValidation type="whole" showInputMessage="1" showErrorMessage="1" promptTitle="No Input" prompt="This is not a funding line." errorTitle="Wrong Spot" error="This is either a total or blank funding line.  No Data Input Here." sqref="T63:BO63">
      <formula1>999999</formula1>
      <formula2>999999</formula2>
    </dataValidation>
    <dataValidation type="whole" showErrorMessage="1" errorTitle="Maximum Dollar Input Exceeded" error="The maximum input value is $999,999 (x $1000), basically one billion dollars.  Please revise your figures." sqref="T64:BO64">
      <formula1>0</formula1>
      <formula2>999999</formula2>
    </dataValidation>
    <dataValidation type="whole" showErrorMessage="1" errorTitle="Maximum Dollar Input Exceeded" error="The maximum input value is $999,999 (x $1000), basically one billion dollars.  Please revise your figures." sqref="T65:BO65">
      <formula1>0</formula1>
      <formula2>999999</formula2>
    </dataValidation>
    <dataValidation type="whole" showErrorMessage="1" errorTitle="Maximum Dollar Input Exceeded" error="The maximum input value is $999,999 (x $1000), basically one billion dollars.  Please revise your figures." sqref="T66:BO66">
      <formula1>0</formula1>
      <formula2>999999</formula2>
    </dataValidation>
    <dataValidation type="whole" showInputMessage="1" showErrorMessage="1" promptTitle="No Input" prompt="This is not a funding line." errorTitle="Wrong Spot" error="This is either a total or blank funding line.  No Data Input Here." sqref="T67:BO67">
      <formula1>999999</formula1>
      <formula2>999999</formula2>
    </dataValidation>
    <dataValidation type="whole" showInputMessage="1" showErrorMessage="1" promptTitle="No Input" prompt="This is not a funding line." errorTitle="Wrong Spot" error="This is either a total or blank funding line.  No Data Input Here." sqref="T68:BO68">
      <formula1>999999</formula1>
      <formula2>999999</formula2>
    </dataValidation>
    <dataValidation type="whole" showErrorMessage="1" errorTitle="Maximum Dollar Input Exceeded" error="The maximum input value is $999,999 (x $1000), basically one billion dollars.  Please revise your figures." sqref="T69:BO69">
      <formula1>0</formula1>
      <formula2>999999</formula2>
    </dataValidation>
    <dataValidation type="whole" showErrorMessage="1" errorTitle="Maximum Dollar Input Exceeded" error="The maximum input value is $999,999 (x $1000), basically one billion dollars.  Please revise your figures." sqref="T70:BO70">
      <formula1>0</formula1>
      <formula2>999999</formula2>
    </dataValidation>
    <dataValidation type="whole" showErrorMessage="1" errorTitle="Maximum Dollar Input Exceeded" error="The maximum input value is $999,999 (x $1000), basically one billion dollars.  Please revise your figures." sqref="T71:BO71">
      <formula1>0</formula1>
      <formula2>999999</formula2>
    </dataValidation>
    <dataValidation type="whole" showInputMessage="1" showErrorMessage="1" promptTitle="No Input" prompt="This is not a funding line." errorTitle="Wrong Spot" error="This is either a total or blank funding line.  No Data Input Here." sqref="T72:BO72">
      <formula1>999999</formula1>
      <formula2>999999</formula2>
    </dataValidation>
    <dataValidation type="whole" showInputMessage="1" showErrorMessage="1" promptTitle="No Input" prompt="This is not a funding line." errorTitle="Wrong Spot" error="This is either a total or blank funding line.  No Data Input Here." sqref="T73:BO73">
      <formula1>999999</formula1>
      <formula2>999999</formula2>
    </dataValidation>
    <dataValidation type="whole" showErrorMessage="1" errorTitle="Maximum Dollar Input Exceeded" error="The maximum input value is $999,999 (x $1000), basically one billion dollars.  Please revise your figures." sqref="T74:BO74">
      <formula1>0</formula1>
      <formula2>999999</formula2>
    </dataValidation>
    <dataValidation type="whole" showErrorMessage="1" errorTitle="Maximum Dollar Input Exceeded" error="The maximum input value is $999,999 (x $1000), basically one billion dollars.  Please revise your figures." sqref="T75:BO75">
      <formula1>0</formula1>
      <formula2>999999</formula2>
    </dataValidation>
    <dataValidation type="whole" showErrorMessage="1" errorTitle="Maximum Dollar Input Exceeded" error="The maximum input value is $999,999 (x $1000), basically one billion dollars.  Please revise your figures." sqref="T76:BO76">
      <formula1>0</formula1>
      <formula2>999999</formula2>
    </dataValidation>
    <dataValidation type="whole" showErrorMessage="1" errorTitle="Maximum Dollar Input Exceeded" error="The maximum input value is $999,999 (x $1000), basically one billion dollars.  Please revise your figures." sqref="T77:BO77">
      <formula1>0</formula1>
      <formula2>999999</formula2>
    </dataValidation>
    <dataValidation type="whole" showErrorMessage="1" errorTitle="Maximum Dollar Input Exceeded" error="The maximum input value is $999,999 (x $1000), basically one billion dollars.  Please revise your figures." sqref="T78:BO78">
      <formula1>0</formula1>
      <formula2>999999</formula2>
    </dataValidation>
    <dataValidation type="whole" showInputMessage="1" showErrorMessage="1" promptTitle="No Input" prompt="This is not a funding line." errorTitle="Wrong Spot" error="This is either a total or blank funding line.  No Data Input Here." sqref="T79:BO79">
      <formula1>999999</formula1>
      <formula2>999999</formula2>
    </dataValidation>
    <dataValidation type="whole" showInputMessage="1" showErrorMessage="1" promptTitle="No Input" prompt="This is not a funding line." errorTitle="Wrong Spot" error="This is either a total or blank funding line.  No Data Input Here." sqref="T80:BO80">
      <formula1>999999</formula1>
      <formula2>999999</formula2>
    </dataValidation>
    <dataValidation type="whole" showErrorMessage="1" errorTitle="Maximum Dollar Input Exceeded" error="The maximum input value is $999,999 (x $1000), basically one billion dollars.  Please revise your figures." sqref="T81:BO81">
      <formula1>0</formula1>
      <formula2>999999</formula2>
    </dataValidation>
    <dataValidation type="whole" showErrorMessage="1" errorTitle="Maximum Dollar Input Exceeded" error="The maximum input value is $999,999 (x $1000), basically one billion dollars.  Please revise your figures." sqref="T82:BO82">
      <formula1>0</formula1>
      <formula2>999999</formula2>
    </dataValidation>
    <dataValidation type="whole" showErrorMessage="1" errorTitle="Maximum Dollar Input Exceeded" error="The maximum input value is $999,999 (x $1000), basically one billion dollars.  Please revise your figures." sqref="T83:BO83">
      <formula1>0</formula1>
      <formula2>999999</formula2>
    </dataValidation>
    <dataValidation type="whole" showErrorMessage="1" errorTitle="Maximum Dollar Input Exceeded" error="The maximum input value is $999,999 (x $1000), basically one billion dollars.  Please revise your figures." sqref="T84:BO84">
      <formula1>0</formula1>
      <formula2>999999</formula2>
    </dataValidation>
    <dataValidation type="whole" showInputMessage="1" showErrorMessage="1" promptTitle="No Input" prompt="This is not a funding line." errorTitle="Wrong Spot" error="This is either a total or blank funding line.  No Data Input Here." sqref="T85:BO85">
      <formula1>999999</formula1>
      <formula2>999999</formula2>
    </dataValidation>
    <dataValidation type="whole" showInputMessage="1" showErrorMessage="1" promptTitle="No Input" prompt="This is not a funding line." errorTitle="Wrong Spot" error="This is either a total or blank funding line.  No Data Input Here." sqref="T86:BO86">
      <formula1>999999</formula1>
      <formula2>999999</formula2>
    </dataValidation>
    <dataValidation type="whole" showErrorMessage="1" errorTitle="Maximum Dollar Input Exceeded" error="The maximum input value is $999,999 (x $1000), basically one billion dollars.  Please revise your figures." sqref="T87:BO87">
      <formula1>0</formula1>
      <formula2>999999</formula2>
    </dataValidation>
    <dataValidation type="whole" showInputMessage="1" showErrorMessage="1" promptTitle="No Input" prompt="This is not a funding line." errorTitle="Wrong Spot" error="This is either a total or blank funding line.  No Data Input Here." sqref="T88:BO88">
      <formula1>999999</formula1>
      <formula2>999999</formula2>
    </dataValidation>
    <dataValidation type="whole" showInputMessage="1" showErrorMessage="1" promptTitle="No Input" prompt="This is not a funding line." errorTitle="Wrong Spot" error="This is either a total or blank funding line.  No Data Input Here." sqref="T89:BO89">
      <formula1>999999</formula1>
      <formula2>999999</formula2>
    </dataValidation>
    <dataValidation type="whole" showErrorMessage="1" errorTitle="Maximum Dollar Input Exceeded" error="The maximum input value is $999,999 (x $1000), basically one billion dollars.  Please revise your figures." sqref="T90:BO90">
      <formula1>0</formula1>
      <formula2>999999</formula2>
    </dataValidation>
    <dataValidation type="whole" showErrorMessage="1" errorTitle="Maximum Dollar Input Exceeded" error="The maximum input value is $999,999 (x $1000), basically one billion dollars.  Please revise your figures." sqref="T91:BO91">
      <formula1>0</formula1>
      <formula2>999999</formula2>
    </dataValidation>
    <dataValidation type="whole" showInputMessage="1" showErrorMessage="1" promptTitle="No Input" prompt="This is not a funding line." errorTitle="Wrong Spot" error="This is either a total or blank funding line.  No Data Input Here." sqref="T92:BO92">
      <formula1>999999</formula1>
      <formula2>999999</formula2>
    </dataValidation>
    <dataValidation type="whole" showInputMessage="1" showErrorMessage="1" promptTitle="No Input" prompt="This is not a funding line." errorTitle="Wrong Spot" error="This is either a total or blank funding line.  No Data Input Here." sqref="T93:BO93">
      <formula1>999999</formula1>
      <formula2>999999</formula2>
    </dataValidation>
    <dataValidation type="whole" showErrorMessage="1" errorTitle="Maximum Dollar Input Exceeded" error="The maximum input value is $999,999 (x $1000), basically one billion dollars.  Please revise your figures." sqref="T94:BO94">
      <formula1>0</formula1>
      <formula2>999999</formula2>
    </dataValidation>
    <dataValidation type="whole" showErrorMessage="1" errorTitle="Maximum Dollar Input Exceeded" error="The maximum input value is $999,999 (x $1000), basically one billion dollars.  Please revise your figures." sqref="T95:BO95">
      <formula1>0</formula1>
      <formula2>999999</formula2>
    </dataValidation>
    <dataValidation type="whole" showErrorMessage="1" errorTitle="Maximum Dollar Input Exceeded" error="The maximum input value is $999,999 (x $1000), basically one billion dollars.  Please revise your figures." sqref="T96:BO96">
      <formula1>0</formula1>
      <formula2>999999</formula2>
    </dataValidation>
    <dataValidation type="whole" showErrorMessage="1" errorTitle="Maximum Dollar Input Exceeded" error="The maximum input value is $999,999 (x $1000), basically one billion dollars.  Please revise your figures." sqref="T97:BO97">
      <formula1>0</formula1>
      <formula2>999999</formula2>
    </dataValidation>
    <dataValidation type="whole" showInputMessage="1" showErrorMessage="1" promptTitle="No Input" prompt="This is not a funding line." errorTitle="Wrong Spot" error="This is either a total or blank funding line.  No Data Input Here." sqref="T98:BO98">
      <formula1>999999</formula1>
      <formula2>999999</formula2>
    </dataValidation>
    <dataValidation type="whole" showInputMessage="1" showErrorMessage="1" promptTitle="No Input" prompt="This is not a funding line." errorTitle="Wrong Spot" error="This is either a total or blank funding line.  No Data Input Here." sqref="T99:BO99">
      <formula1>999999</formula1>
      <formula2>999999</formula2>
    </dataValidation>
    <dataValidation type="whole" showErrorMessage="1" errorTitle="Maximum Dollar Input Exceeded" error="The maximum input value is $999,999 (x $1000), basically one billion dollars.  Please revise your figures." sqref="T100:BO100">
      <formula1>0</formula1>
      <formula2>999999</formula2>
    </dataValidation>
    <dataValidation type="whole" showErrorMessage="1" errorTitle="Maximum Dollar Input Exceeded" error="The maximum input value is $999,999 (x $1000), basically one billion dollars.  Please revise your figures." sqref="T101:BO101">
      <formula1>0</formula1>
      <formula2>999999</formula2>
    </dataValidation>
    <dataValidation type="whole" showErrorMessage="1" errorTitle="Maximum Dollar Input Exceeded" error="The maximum input value is $999,999 (x $1000), basically one billion dollars.  Please revise your figures." sqref="T102:BO102">
      <formula1>0</formula1>
      <formula2>999999</formula2>
    </dataValidation>
    <dataValidation type="whole" showInputMessage="1" showErrorMessage="1" promptTitle="No Input" prompt="This is not a funding line." errorTitle="Wrong Spot" error="This is either a total or blank funding line.  No Data Input Here." sqref="T103:BO103">
      <formula1>999999</formula1>
      <formula2>999999</formula2>
    </dataValidation>
    <dataValidation type="whole" showInputMessage="1" showErrorMessage="1" promptTitle="No Input" prompt="This is not a funding line." errorTitle="Wrong Spot" error="This is either a total or blank funding line.  No Data Input Here." sqref="T104:BO104">
      <formula1>999999</formula1>
      <formula2>999999</formula2>
    </dataValidation>
    <dataValidation type="whole" showErrorMessage="1" errorTitle="Maximum Dollar Input Exceeded" error="The maximum input value is $999,999 (x $1000), basically one billion dollars.  Please revise your figures." sqref="T105:BO105">
      <formula1>0</formula1>
      <formula2>999999</formula2>
    </dataValidation>
    <dataValidation type="whole" showErrorMessage="1" errorTitle="Maximum Dollar Input Exceeded" error="The maximum input value is $999,999 (x $1000), basically one billion dollars.  Please revise your figures." sqref="T106:BO106">
      <formula1>0</formula1>
      <formula2>999999</formula2>
    </dataValidation>
    <dataValidation type="whole" showInputMessage="1" showErrorMessage="1" promptTitle="No Input" prompt="This is not a funding line." errorTitle="Wrong Spot" error="This is either a total or blank funding line.  No Data Input Here." sqref="T107:BO107">
      <formula1>999999</formula1>
      <formula2>999999</formula2>
    </dataValidation>
    <dataValidation type="whole" showInputMessage="1" showErrorMessage="1" promptTitle="No Input" prompt="This is not a funding line." errorTitle="Wrong Spot" error="This is either a total or blank funding line.  No Data Input Here." sqref="T108:BO108">
      <formula1>999999</formula1>
      <formula2>999999</formula2>
    </dataValidation>
    <dataValidation type="whole" showErrorMessage="1" errorTitle="Maximum Dollar Input Exceeded" error="The maximum input value is $999,999 (x $1000), basically one billion dollars.  Please revise your figures." sqref="T109:BO109">
      <formula1>0</formula1>
      <formula2>999999</formula2>
    </dataValidation>
    <dataValidation type="whole" showErrorMessage="1" errorTitle="Maximum Dollar Input Exceeded" error="The maximum input value is $999,999 (x $1000), basically one billion dollars.  Please revise your figures." sqref="T110:BO110">
      <formula1>0</formula1>
      <formula2>999999</formula2>
    </dataValidation>
    <dataValidation type="whole" showErrorMessage="1" errorTitle="Maximum Dollar Input Exceeded" error="The maximum input value is $999,999 (x $1000), basically one billion dollars.  Please revise your figures." sqref="T111:BO111">
      <formula1>0</formula1>
      <formula2>999999</formula2>
    </dataValidation>
    <dataValidation type="whole" showInputMessage="1" showErrorMessage="1" promptTitle="No Input" prompt="This is not a funding line." errorTitle="Wrong Spot" error="This is either a total or blank funding line.  No Data Input Here." sqref="T112:BO112">
      <formula1>999999</formula1>
      <formula2>999999</formula2>
    </dataValidation>
    <dataValidation type="whole" showInputMessage="1" showErrorMessage="1" promptTitle="No Input" prompt="This is not a funding line." errorTitle="Wrong Spot" error="This is either a total or blank funding line.  No Data Input Here." sqref="T113:BO113">
      <formula1>999999</formula1>
      <formula2>999999</formula2>
    </dataValidation>
    <dataValidation type="whole" showErrorMessage="1" errorTitle="Maximum Dollar Input Exceeded" error="The maximum input value is $999,999 (x $1000), basically one billion dollars.  Please revise your figures." sqref="T114:BO114">
      <formula1>0</formula1>
      <formula2>999999</formula2>
    </dataValidation>
    <dataValidation type="whole" showInputMessage="1" showErrorMessage="1" promptTitle="No Input" prompt="This is not a funding line." errorTitle="Wrong Spot" error="This is either a total or blank funding line.  No Data Input Here." sqref="T115:BO115">
      <formula1>999999</formula1>
      <formula2>999999</formula2>
    </dataValidation>
    <dataValidation type="whole" showInputMessage="1" showErrorMessage="1" promptTitle="No Input" prompt="This is not a funding line." errorTitle="Wrong Spot" error="This is either a total or blank funding line.  No Data Input Here." sqref="T116:BO116">
      <formula1>999999</formula1>
      <formula2>999999</formula2>
    </dataValidation>
    <dataValidation type="whole" showErrorMessage="1" errorTitle="Maximum Dollar Input Exceeded" error="The maximum input value is $999,999 (x $1000), basically one billion dollars.  Please revise your figures." sqref="T117:BO117">
      <formula1>0</formula1>
      <formula2>999999</formula2>
    </dataValidation>
    <dataValidation type="whole" showInputMessage="1" showErrorMessage="1" promptTitle="No Input" prompt="This is not a funding line." errorTitle="Wrong Spot" error="This is either a total or blank funding line.  No Data Input Here." sqref="T118:BO118">
      <formula1>999999</formula1>
      <formula2>999999</formula2>
    </dataValidation>
    <dataValidation type="whole" showInputMessage="1" showErrorMessage="1" promptTitle="No Input" prompt="This is not a funding line." errorTitle="Wrong Spot" error="This is either a total or blank funding line.  No Data Input Here." sqref="T119:BO119">
      <formula1>999999</formula1>
      <formula2>999999</formula2>
    </dataValidation>
    <dataValidation type="whole" showErrorMessage="1" errorTitle="Maximum Dollar Input Exceeded" error="The maximum input value is $999,999 (x $1000), basically one billion dollars.  Please revise your figures." sqref="T120:BO120">
      <formula1>0</formula1>
      <formula2>999999</formula2>
    </dataValidation>
    <dataValidation type="whole" showErrorMessage="1" errorTitle="Maximum Dollar Input Exceeded" error="The maximum input value is $999,999 (x $1000), basically one billion dollars.  Please revise your figures." sqref="T121:BO121">
      <formula1>0</formula1>
      <formula2>999999</formula2>
    </dataValidation>
    <dataValidation type="whole" showErrorMessage="1" errorTitle="Maximum Dollar Input Exceeded" error="The maximum input value is $999,999 (x $1000), basically one billion dollars.  Please revise your figures." sqref="T122:BO122">
      <formula1>0</formula1>
      <formula2>999999</formula2>
    </dataValidation>
    <dataValidation type="whole" showInputMessage="1" showErrorMessage="1" promptTitle="No Input" prompt="This is not a funding line." errorTitle="Wrong Spot" error="This is either a total or blank funding line.  No Data Input Here." sqref="T123:BO123">
      <formula1>999999</formula1>
      <formula2>999999</formula2>
    </dataValidation>
    <dataValidation type="whole" showInputMessage="1" showErrorMessage="1" promptTitle="No Input" prompt="This is not a funding line." errorTitle="Wrong Spot" error="This is either a total or blank funding line.  No Data Input Here." sqref="T124:BO124">
      <formula1>999999</formula1>
      <formula2>999999</formula2>
    </dataValidation>
    <dataValidation type="whole" showErrorMessage="1" errorTitle="Maximum Dollar Input Exceeded" error="The maximum input value is $999,999 (x $1000), basically one billion dollars.  Please revise your figures." sqref="T125:BO125">
      <formula1>0</formula1>
      <formula2>999999</formula2>
    </dataValidation>
    <dataValidation type="whole" showErrorMessage="1" errorTitle="Maximum Dollar Input Exceeded" error="The maximum input value is $999,999 (x $1000), basically one billion dollars.  Please revise your figures." sqref="T126:BO126">
      <formula1>0</formula1>
      <formula2>999999</formula2>
    </dataValidation>
    <dataValidation type="whole" showErrorMessage="1" errorTitle="Maximum Dollar Input Exceeded" error="The maximum input value is $999,999 (x $1000), basically one billion dollars.  Please revise your figures." sqref="T127:BO127">
      <formula1>0</formula1>
      <formula2>999999</formula2>
    </dataValidation>
    <dataValidation type="whole" showErrorMessage="1" errorTitle="Maximum Dollar Input Exceeded" error="The maximum input value is $999,999 (x $1000), basically one billion dollars.  Please revise your figures." sqref="T128:BO128">
      <formula1>0</formula1>
      <formula2>999999</formula2>
    </dataValidation>
    <dataValidation type="whole" showInputMessage="1" showErrorMessage="1" promptTitle="No Input" prompt="This is not a funding line." errorTitle="Wrong Spot" error="This is either a total or blank funding line.  No Data Input Here." sqref="T129:BO129">
      <formula1>999999</formula1>
      <formula2>999999</formula2>
    </dataValidation>
    <dataValidation type="whole" showInputMessage="1" showErrorMessage="1" promptTitle="No Input" prompt="This is not a funding line." errorTitle="Wrong Spot" error="This is either a total or blank funding line.  No Data Input Here." sqref="T130:BO130">
      <formula1>999999</formula1>
      <formula2>999999</formula2>
    </dataValidation>
    <dataValidation type="whole" showErrorMessage="1" errorTitle="Maximum Dollar Input Exceeded" error="The maximum input value is $999,999 (x $1000), basically one billion dollars.  Please revise your figures." sqref="BJ131:BO131 AL131:AQ131 AT131:AY131 BB131:BG131 V131:AI131">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31:AK131 AR131:AS131 AZ131:BA131 BH131:BI131">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31:U131">
      <formula1>0</formula1>
      <formula2>999999</formula2>
    </dataValidation>
    <dataValidation type="whole" showInputMessage="1" showErrorMessage="1" promptTitle="No Input" prompt="This is not a funding line." errorTitle="Wrong Spot" error="This is either a total or blank funding line.  No Data Input Here." sqref="T132:BO132">
      <formula1>999999</formula1>
      <formula2>999999</formula2>
    </dataValidation>
    <dataValidation type="whole" showInputMessage="1" showErrorMessage="1" promptTitle="No Input" prompt="This is not a funding line." errorTitle="Wrong Spot" error="This is either a total or blank funding line.  No Data Input Here." sqref="T133:BO133">
      <formula1>999999</formula1>
      <formula2>999999</formula2>
    </dataValidation>
    <dataValidation type="whole" showErrorMessage="1" errorTitle="Maximum Dollar Input Exceeded" error="The maximum input value is $999,999 (x $1000), basically one billion dollars.  Please revise your figures." sqref="BJ134:BO134 AL134:AQ134 AT134:AY134 BB134:BG134 V134:AI134">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34:AK134 AR134:AS134 AZ134:BA134 BH134:BI134">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34:U134">
      <formula1>0</formula1>
      <formula2>999999</formula2>
    </dataValidation>
    <dataValidation type="whole" showInputMessage="1" showErrorMessage="1" promptTitle="No Input" prompt="This is not a funding line." errorTitle="Wrong Spot" error="This is either a total or blank funding line.  No Data Input Here." sqref="T135:BO135">
      <formula1>999999</formula1>
      <formula2>999999</formula2>
    </dataValidation>
    <dataValidation type="whole" showInputMessage="1" showErrorMessage="1" promptTitle="No Input" prompt="This is not a funding line." errorTitle="Wrong Spot" error="This is either a total or blank funding line.  No Data Input Here." sqref="T136:BO136">
      <formula1>999999</formula1>
      <formula2>999999</formula2>
    </dataValidation>
    <dataValidation type="whole" showErrorMessage="1" errorTitle="Maximum Dollar Input Exceeded" error="The maximum input value is $999,999 (x $1000), basically one billion dollars.  Please revise your figures." sqref="BJ137:BO137 AL137:AQ137 AT137:AY137 BB137:BG137 V137:AI137">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37:AK137 AR137:AS137 AZ137:BA137 BH137:BI137">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37:U137">
      <formula1>0</formula1>
      <formula2>999999</formula2>
    </dataValidation>
    <dataValidation type="whole" showInputMessage="1" showErrorMessage="1" promptTitle="No Input" prompt="This is not a funding line." errorTitle="Wrong Spot" error="This is either a total or blank funding line.  No Data Input Here." sqref="T138:BO138">
      <formula1>999999</formula1>
      <formula2>999999</formula2>
    </dataValidation>
    <dataValidation type="whole" showInputMessage="1" showErrorMessage="1" promptTitle="No Input" prompt="This is not a funding line." errorTitle="Wrong Spot" error="This is either a total or blank funding line.  No Data Input Here." sqref="T139:BO139">
      <formula1>999999</formula1>
      <formula2>999999</formula2>
    </dataValidation>
    <dataValidation type="whole" showErrorMessage="1" errorTitle="Maximum Dollar Input Exceeded" error="The maximum input value is $999,999 (x $1000), basically one billion dollars.  Please revise your figures." sqref="BJ140:BO140 AL140:AQ140 AT140:AY140 BB140:BG140 V140:AI140">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40:AK140 AR140:AS140 AZ140:BA140 BH140:BI140">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40:U140">
      <formula1>0</formula1>
      <formula2>999999</formula2>
    </dataValidation>
    <dataValidation type="whole" showErrorMessage="1" errorTitle="Maximum Dollar Input Exceeded" error="The maximum input value is $999,999 (x $1000), basically one billion dollars.  Please revise your figures." sqref="T141:BO141">
      <formula1>0</formula1>
      <formula2>999999</formula2>
    </dataValidation>
    <dataValidation type="whole" showInputMessage="1" showErrorMessage="1" promptTitle="No Input" prompt="This is not a funding line." errorTitle="Wrong Spot" error="This is either a total or blank funding line.  No Data Input Here." sqref="T142:BO142">
      <formula1>999999</formula1>
      <formula2>999999</formula2>
    </dataValidation>
    <dataValidation type="whole" showInputMessage="1" showErrorMessage="1" promptTitle="No Input" prompt="This is not a funding line." errorTitle="Wrong Spot" error="This is either a total or blank funding line.  No Data Input Here." sqref="T143:BO143">
      <formula1>999999</formula1>
      <formula2>999999</formula2>
    </dataValidation>
    <dataValidation type="whole" showErrorMessage="1" errorTitle="Maximum Dollar Input Exceeded" error="The maximum input value is $999,999 (x $1000), basically one billion dollars.  Please revise your figures." sqref="BJ144:BO144 AL144:AQ144 AT144:AY144 BB144:BG144 V144:AI144">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44:AK144 AR144:AS144 AZ144:BA144 BH144:BI144">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44:U144">
      <formula1>0</formula1>
      <formula2>999999</formula2>
    </dataValidation>
    <dataValidation type="whole" showInputMessage="1" showErrorMessage="1" promptTitle="No Input" prompt="This is not a funding line." errorTitle="Wrong Spot" error="This is either a total or blank funding line.  No Data Input Here." sqref="T145:BO145">
      <formula1>999999</formula1>
      <formula2>999999</formula2>
    </dataValidation>
    <dataValidation type="whole" showInputMessage="1" showErrorMessage="1" promptTitle="No Input" prompt="This is not a funding line." errorTitle="Wrong Spot" error="This is either a total or blank funding line.  No Data Input Here." sqref="T146:BO146">
      <formula1>999999</formula1>
      <formula2>999999</formula2>
    </dataValidation>
    <dataValidation type="whole" showErrorMessage="1" errorTitle="Maximum Dollar Input Exceeded" error="The maximum input value is $999,999 (x $1000), basically one billion dollars.  Please revise your figures." sqref="BJ147:BO147 AL147:AQ147 AT147:AY147 BB147:BG147 V147:AI147">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47:AK147 AR147:AS147 AZ147:BA147 BH147:BI147">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47:U147">
      <formula1>0</formula1>
      <formula2>999999</formula2>
    </dataValidation>
    <dataValidation type="whole" showInputMessage="1" showErrorMessage="1" promptTitle="No Input" prompt="This is not a funding line." errorTitle="Wrong Spot" error="This is either a total or blank funding line.  No Data Input Here." sqref="T148:BO148">
      <formula1>999999</formula1>
      <formula2>999999</formula2>
    </dataValidation>
    <dataValidation type="whole" showInputMessage="1" showErrorMessage="1" promptTitle="No Input" prompt="This is not a funding line." errorTitle="Wrong Spot" error="This is either a total or blank funding line.  No Data Input Here." sqref="T149:BO149">
      <formula1>999999</formula1>
      <formula2>999999</formula2>
    </dataValidation>
    <dataValidation type="whole" showErrorMessage="1" errorTitle="Maximum Dollar Input Exceeded" error="The maximum input value is $999,999 (x $1000), basically one billion dollars.  Please revise your figures." sqref="BJ150:BO150 AL150:AQ150 AT150:AY150 BB150:BG150 V150:AI150">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50:AK150 AR150:AS150 AZ150:BA150 BH150:BI150">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50:U150">
      <formula1>0</formula1>
      <formula2>999999</formula2>
    </dataValidation>
    <dataValidation type="whole" showErrorMessage="1" errorTitle="Maximum Dollar Input Exceeded" error="The maximum input value is $999,999 (x $1000), basically one billion dollars.  Please revise your figures." sqref="T151:BO151">
      <formula1>0</formula1>
      <formula2>999999</formula2>
    </dataValidation>
    <dataValidation type="whole" showInputMessage="1" showErrorMessage="1" promptTitle="No Input" prompt="This is not a funding line." errorTitle="Wrong Spot" error="This is either a total or blank funding line.  No Data Input Here." sqref="T152:BO152">
      <formula1>999999</formula1>
      <formula2>999999</formula2>
    </dataValidation>
    <dataValidation type="whole" showInputMessage="1" showErrorMessage="1" promptTitle="No Input" prompt="This is not a funding line." errorTitle="Wrong Spot" error="This is either a total or blank funding line.  No Data Input Here." sqref="T153:BO153">
      <formula1>999999</formula1>
      <formula2>999999</formula2>
    </dataValidation>
    <dataValidation type="whole" showErrorMessage="1" errorTitle="Maximum Dollar Input Exceeded" error="The maximum input value is $999,999 (x $1000), basically one billion dollars.  Please revise your figures." sqref="BJ154:BO154 AL154:AQ154 AT154:AY154 BB154:BG154 V154:AI154">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54:AK154 AR154:AS154 AZ154:BA154 BH154:BI154">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54:U154">
      <formula1>0</formula1>
      <formula2>999999</formula2>
    </dataValidation>
    <dataValidation type="whole" showErrorMessage="1" errorTitle="Maximum Dollar Input Exceeded" error="The maximum input value is $999,999 (x $1000), basically one billion dollars.  Please revise your figures." sqref="T155:BO155">
      <formula1>0</formula1>
      <formula2>999999</formula2>
    </dataValidation>
    <dataValidation type="whole" showInputMessage="1" showErrorMessage="1" promptTitle="No Input" prompt="This is not a funding line." errorTitle="Wrong Spot" error="This is either a total or blank funding line.  No Data Input Here." sqref="T156:BO156">
      <formula1>999999</formula1>
      <formula2>999999</formula2>
    </dataValidation>
    <dataValidation type="whole" showInputMessage="1" showErrorMessage="1" promptTitle="No Input" prompt="This is not a funding line." errorTitle="Wrong Spot" error="This is either a total or blank funding line.  No Data Input Here." sqref="T157:BO157">
      <formula1>999999</formula1>
      <formula2>999999</formula2>
    </dataValidation>
    <dataValidation type="whole" showErrorMessage="1" errorTitle="Maximum Dollar Input Exceeded" error="The maximum input value is $999,999 (x $1000), basically one billion dollars.  Please revise your figures." sqref="BJ158:BO158 AL158:AQ158 AT158:AY158 BB158:BG158 V158:AI158">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58:AK158 AR158:AS158 AZ158:BA158 BH158:BI158">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58:U158">
      <formula1>0</formula1>
      <formula2>999999</formula2>
    </dataValidation>
    <dataValidation type="whole" showErrorMessage="1" errorTitle="Maximum Dollar Input Exceeded" error="The maximum input value is $999,999 (x $1000), basically one billion dollars.  Please revise your figures." sqref="T159:BO159">
      <formula1>0</formula1>
      <formula2>999999</formula2>
    </dataValidation>
    <dataValidation type="whole" showInputMessage="1" showErrorMessage="1" promptTitle="No Input" prompt="This is not a funding line." errorTitle="Wrong Spot" error="This is either a total or blank funding line.  No Data Input Here." sqref="T160:BO160">
      <formula1>999999</formula1>
      <formula2>999999</formula2>
    </dataValidation>
    <dataValidation type="whole" showInputMessage="1" showErrorMessage="1" promptTitle="No Input" prompt="This is not a funding line." errorTitle="Wrong Spot" error="This is either a total or blank funding line.  No Data Input Here." sqref="T161:BO161">
      <formula1>999999</formula1>
      <formula2>999999</formula2>
    </dataValidation>
    <dataValidation type="whole" showErrorMessage="1" errorTitle="Maximum Dollar Input Exceeded" error="The maximum input value is $999,999 (x $1000), basically one billion dollars.  Please revise your figures." sqref="BJ162:BO162 AL162:AQ162 AT162:AY162 BB162:BG162 V162:AI162">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62:AK162 AR162:AS162 AZ162:BA162 BH162:BI162">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62:U162">
      <formula1>0</formula1>
      <formula2>999999</formula2>
    </dataValidation>
    <dataValidation type="whole" showErrorMessage="1" errorTitle="Maximum Dollar Input Exceeded" error="The maximum input value is $999,999 (x $1000), basically one billion dollars.  Please revise your figures." sqref="T163:BO163">
      <formula1>0</formula1>
      <formula2>999999</formula2>
    </dataValidation>
    <dataValidation type="whole" showInputMessage="1" showErrorMessage="1" promptTitle="No Input" prompt="This is not a funding line." errorTitle="Wrong Spot" error="This is either a total or blank funding line.  No Data Input Here." sqref="T164:BO164">
      <formula1>999999</formula1>
      <formula2>999999</formula2>
    </dataValidation>
    <dataValidation type="whole" showInputMessage="1" showErrorMessage="1" promptTitle="No Input" prompt="This is not a funding line." errorTitle="Wrong Spot" error="This is either a total or blank funding line.  No Data Input Here." sqref="T165:BO165">
      <formula1>999999</formula1>
      <formula2>999999</formula2>
    </dataValidation>
    <dataValidation type="whole" showErrorMessage="1" errorTitle="Maximum Dollar Input Exceeded" error="The maximum input value is $999,999 (x $1000), basically one billion dollars.  Please revise your figures." sqref="BJ166:BO166 AL166:AQ166 AT166:AY166 BB166:BG166 V166:AI166">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166:AK166 AR166:AS166 AZ166:BA166 BH166:BI166">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166:U166">
      <formula1>0</formula1>
      <formula2>999999</formula2>
    </dataValidation>
    <dataValidation type="whole" showInputMessage="1" showErrorMessage="1" promptTitle="No Input" prompt="This is not a funding line." errorTitle="Wrong Spot" error="This is either a total or blank funding line.  No Data Input Here." sqref="T167:BO167">
      <formula1>999999</formula1>
      <formula2>999999</formula2>
    </dataValidation>
    <dataValidation type="whole" showInputMessage="1" showErrorMessage="1" promptTitle="No Input" prompt="This is not a funding line." errorTitle="Wrong Spot" error="This is either a total or blank funding line.  No Data Input Here." sqref="T168:BO168">
      <formula1>999999</formula1>
      <formula2>999999</formula2>
    </dataValidation>
  </dataValidations>
  <printOptions gridLines="1"/>
  <pageMargins left="0.25" right="0.25" top="0.75" bottom="0.5" header="0.25" footer="0.25"/>
  <pageSetup blackAndWhite="1" fitToHeight="100" fitToWidth="1" horizontalDpi="600" verticalDpi="600" orientation="landscape" scale="84"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2003-11-25T21:38:46Z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