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Inventory'!$A$1:$S$28</definedName>
    <definedName name="_xlnm.Print_Titles" localSheetId="1">'Project Inventory'!$1:$3</definedName>
  </definedNames>
  <calcPr fullCalcOnLoad="1"/>
</workbook>
</file>

<file path=xl/sharedStrings.xml><?xml version="1.0" encoding="utf-8"?>
<sst xmlns="http://schemas.openxmlformats.org/spreadsheetml/2006/main" count="286" uniqueCount="94">
  <si>
    <t/>
  </si>
  <si>
    <t>AMA</t>
  </si>
  <si>
    <t>Amador County Transportation Commission</t>
  </si>
  <si>
    <t>RIP</t>
  </si>
  <si>
    <t>4A2164</t>
  </si>
  <si>
    <t>Plan, program and monitor</t>
  </si>
  <si>
    <t>TOTAL</t>
  </si>
  <si>
    <t>49</t>
  </si>
  <si>
    <t>Caltrans</t>
  </si>
  <si>
    <t>CO</t>
  </si>
  <si>
    <t>X</t>
  </si>
  <si>
    <t>049951</t>
  </si>
  <si>
    <t>R7.0/R11.0</t>
  </si>
  <si>
    <t>Environmental Mitigation (Amador/Sutter Cr Bypass)</t>
  </si>
  <si>
    <t>049961</t>
  </si>
  <si>
    <t>Relinquishment of Old Route 49</t>
  </si>
  <si>
    <t>88</t>
  </si>
  <si>
    <t>406400</t>
  </si>
  <si>
    <t>42.0/47.0</t>
  </si>
  <si>
    <t>Cook's and Ham's Stations passing lane</t>
  </si>
  <si>
    <t>0G550K</t>
  </si>
  <si>
    <t>22.3/23.2</t>
  </si>
  <si>
    <t>Pine Grove Improvements</t>
  </si>
  <si>
    <t>Future Need</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</si>
  <si>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</si>
  <si>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</si>
  <si>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</si>
  <si>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</si>
  <si>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</si>
  <si>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</si>
  <si>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</si>
  <si>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</si>
  <si>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</si>
  <si>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</si>
  <si>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</si>
  <si>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</si>
  <si>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</si>
  <si>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</si>
  <si>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</si>
  <si>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</si>
  <si>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</si>
  <si>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</si>
  <si>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</si>
  <si>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</si>
  <si>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</si>
  <si>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</si>
  <si>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</si>
  <si>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</si>
  <si>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</si>
  <si>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</si>
  <si>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</si>
  <si>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</si>
  <si>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</si>
  <si>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Amador County</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</si>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</sst>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68</v>
      </c>
    </row>
    <row r="3" ht="12.75">
      <c r="B3" s="43"/>
    </row>
    <row r="4" ht="12.75">
      <c r="B4" s="46" t="s">
        <v>69</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72</v>
      </c>
    </row>
    <row r="7" ht="12.75">
      <c r="B7" s="50" t="s">
        <v>73</v>
      </c>
    </row>
    <row r="8" ht="12.75">
      <c r="B8" s="50" t="s">
        <v>74</v>
      </c>
    </row>
    <row r="9" ht="25.5">
      <c r="B9" s="50" t="s">
        <v>75</v>
      </c>
    </row>
    <row r="10" ht="12.75">
      <c r="B10" s="48"/>
    </row>
    <row r="11" ht="12.75">
      <c r="B11" s="49" t="s">
        <v>76</v>
      </c>
    </row>
    <row r="12" ht="12.75">
      <c r="B12" s="50" t="s">
        <v>77</v>
      </c>
    </row>
    <row r="13" ht="12.75">
      <c r="B13" s="50" t="s">
        <v>78</v>
      </c>
    </row>
    <row r="14" ht="12.75">
      <c r="B14" s="50" t="s">
        <v>79</v>
      </c>
    </row>
    <row r="15" ht="12.75">
      <c r="B15" s="48"/>
    </row>
    <row r="16" ht="12.75">
      <c r="B16" s="51" t="s">
        <v>80</v>
      </c>
    </row>
    <row r="17" ht="25.5">
      <c r="B17" s="48" t="s">
        <v>81</v>
      </c>
    </row>
    <row r="18" ht="12.75">
      <c r="B18" s="48" t="s">
        <v>82</v>
      </c>
    </row>
    <row r="19" ht="12.75">
      <c r="B19" s="48" t="s">
        <v>83</v>
      </c>
    </row>
    <row r="20" ht="25.5">
      <c r="B20" s="48" t="s">
        <v>84</v>
      </c>
    </row>
    <row r="21" ht="12.75">
      <c r="B21" s="48"/>
    </row>
    <row r="22" ht="38.25">
      <c r="B22" s="48" t="s">
        <v>85</v>
      </c>
    </row>
    <row r="23" ht="12.75">
      <c r="B23" s="48"/>
    </row>
    <row r="24" ht="12.75">
      <c r="B24" s="52" t="s">
        <v>86</v>
      </c>
    </row>
    <row r="25" ht="12.75">
      <c r="B25" s="48"/>
    </row>
    <row r="26" ht="12.75">
      <c r="B26" s="46" t="s">
        <v>87</v>
      </c>
    </row>
    <row r="27" ht="12.75">
      <c r="B27" s="53" t="s">
        <v>88</v>
      </c>
    </row>
    <row r="28" ht="12.75">
      <c r="B28" s="53" t="s">
        <v>89</v>
      </c>
    </row>
    <row r="29" ht="12.75">
      <c r="B29" s="53" t="s">
        <v>90</v>
      </c>
    </row>
    <row r="30" ht="12.75">
      <c r="B30" s="53" t="s">
        <v>91</v>
      </c>
    </row>
    <row r="31" ht="12.75">
      <c r="B31" s="53" t="s">
        <v>92</v>
      </c>
    </row>
    <row r="32" ht="12.75">
      <c r="B32" s="43"/>
    </row>
    <row r="33" ht="12.75">
      <c r="B33" s="43"/>
    </row>
    <row r="34" ht="12.75">
      <c r="B34" s="43"/>
    </row>
    <row r="35" ht="13.5" thickBot="1">
      <c r="B35" s="44"/>
    </row>
    <row r="36" ht="13.5" thickTop="1">
      <c r="B36" s="54" t="s">
        <v>93</v>
      </c>
    </row>
    <row r="100" spans="7:8" ht="12.75">
      <c r="G100" t="s">
        <v>70</v>
      </c>
      <c r="H100" t="s">
        <v>71</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30"/>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421875" style="1" bestFit="1" customWidth="1"/>
    <col min="2" max="2" width="6.57421875" style="1" bestFit="1" customWidth="1"/>
    <col min="3" max="3" width="8.57421875" style="1" bestFit="1" customWidth="1"/>
    <col min="4" max="4" width="36.57421875" style="1" bestFit="1" customWidth="1"/>
    <col min="5" max="5" width="9.42187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53</v>
      </c>
      <c r="B1" s="10"/>
      <c r="C1" s="10"/>
      <c r="D1" s="10"/>
      <c r="E1" s="10"/>
      <c r="F1" s="10"/>
      <c r="G1" s="10"/>
      <c r="H1" s="10"/>
      <c r="I1" s="10"/>
      <c r="J1" s="10"/>
      <c r="K1" s="10"/>
      <c r="L1" s="10"/>
      <c r="M1" s="10"/>
      <c r="N1" s="10"/>
      <c r="O1" s="10"/>
      <c r="P1" s="10"/>
      <c r="Q1" s="10"/>
      <c r="R1" s="10"/>
      <c r="S1" s="10"/>
      <c r="T1" s="12" t="s">
        <v>54</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25</v>
      </c>
      <c r="C2" s="14" t="s">
        <v>26</v>
      </c>
      <c r="D2" s="14" t="s">
        <v>28</v>
      </c>
      <c r="E2" s="14"/>
      <c r="F2" s="15" t="s">
        <v>51</v>
      </c>
      <c r="G2" s="16"/>
      <c r="H2" s="16"/>
      <c r="I2" s="16"/>
      <c r="J2" s="16"/>
      <c r="K2" s="16"/>
      <c r="L2" s="16"/>
      <c r="M2" s="16"/>
      <c r="N2" s="15" t="s">
        <v>52</v>
      </c>
      <c r="O2" s="16"/>
      <c r="P2" s="16"/>
      <c r="Q2" s="16"/>
      <c r="R2" s="16"/>
      <c r="S2" s="16"/>
      <c r="T2" s="15" t="s">
        <v>39</v>
      </c>
      <c r="U2" s="16"/>
      <c r="V2" s="16"/>
      <c r="W2" s="16"/>
      <c r="X2" s="16"/>
      <c r="Y2" s="16"/>
      <c r="Z2" s="16"/>
      <c r="AA2" s="16"/>
      <c r="AB2" s="15" t="s">
        <v>40</v>
      </c>
      <c r="AC2" s="16"/>
      <c r="AD2" s="16"/>
      <c r="AE2" s="16"/>
      <c r="AF2" s="16"/>
      <c r="AG2" s="16"/>
      <c r="AH2" s="16"/>
      <c r="AI2" s="16"/>
      <c r="AJ2" s="15" t="s">
        <v>41</v>
      </c>
      <c r="AK2" s="16"/>
      <c r="AL2" s="16"/>
      <c r="AM2" s="16"/>
      <c r="AN2" s="16"/>
      <c r="AO2" s="16"/>
      <c r="AP2" s="16"/>
      <c r="AQ2" s="16"/>
      <c r="AR2" s="15" t="s">
        <v>42</v>
      </c>
      <c r="AS2" s="16"/>
      <c r="AT2" s="16"/>
      <c r="AU2" s="16"/>
      <c r="AV2" s="16"/>
      <c r="AW2" s="16"/>
      <c r="AX2" s="16"/>
      <c r="AY2" s="16"/>
      <c r="AZ2" s="15" t="s">
        <v>43</v>
      </c>
      <c r="BA2" s="16"/>
      <c r="BB2" s="16"/>
      <c r="BC2" s="16"/>
      <c r="BD2" s="16"/>
      <c r="BE2" s="16"/>
      <c r="BF2" s="16"/>
      <c r="BG2" s="16"/>
      <c r="BH2" s="15" t="s">
        <v>44</v>
      </c>
      <c r="BI2" s="16"/>
      <c r="BJ2" s="16"/>
      <c r="BK2" s="16"/>
      <c r="BL2" s="16"/>
      <c r="BM2" s="16"/>
      <c r="BN2" s="16"/>
      <c r="BO2" s="23"/>
      <c r="BP2" s="22"/>
      <c r="BW2" s="15" t="s">
        <v>51</v>
      </c>
      <c r="BX2" s="16" t="s">
        <v>51</v>
      </c>
      <c r="BY2" s="16"/>
      <c r="BZ2" s="16"/>
      <c r="CA2" s="16"/>
      <c r="CB2" s="16"/>
      <c r="CC2" s="16"/>
      <c r="CD2" s="16"/>
      <c r="CE2" s="15" t="s">
        <v>52</v>
      </c>
      <c r="CF2" s="16" t="s">
        <v>52</v>
      </c>
      <c r="CG2" s="16"/>
      <c r="CH2" s="16"/>
      <c r="CI2" s="16"/>
      <c r="CJ2" s="16"/>
    </row>
    <row r="3" spans="1:88" s="4" customFormat="1" ht="11.25">
      <c r="A3" s="17" t="s">
        <v>9</v>
      </c>
      <c r="B3" s="18" t="s">
        <v>24</v>
      </c>
      <c r="C3" s="18" t="s">
        <v>27</v>
      </c>
      <c r="D3" s="18" t="s">
        <v>29</v>
      </c>
      <c r="E3" s="18" t="s">
        <v>30</v>
      </c>
      <c r="F3" s="19" t="s">
        <v>31</v>
      </c>
      <c r="G3" s="20" t="s">
        <v>32</v>
      </c>
      <c r="H3" s="20" t="s">
        <v>33</v>
      </c>
      <c r="I3" s="20" t="s">
        <v>34</v>
      </c>
      <c r="J3" s="20" t="s">
        <v>35</v>
      </c>
      <c r="K3" s="20" t="s">
        <v>36</v>
      </c>
      <c r="L3" s="20" t="s">
        <v>37</v>
      </c>
      <c r="M3" s="20" t="s">
        <v>38</v>
      </c>
      <c r="N3" s="19" t="s">
        <v>45</v>
      </c>
      <c r="O3" s="21" t="s">
        <v>46</v>
      </c>
      <c r="P3" s="21" t="s">
        <v>47</v>
      </c>
      <c r="Q3" s="21" t="s">
        <v>48</v>
      </c>
      <c r="R3" s="21" t="s">
        <v>49</v>
      </c>
      <c r="S3" s="21" t="s">
        <v>50</v>
      </c>
      <c r="T3" s="19" t="s">
        <v>31</v>
      </c>
      <c r="U3" s="20" t="s">
        <v>32</v>
      </c>
      <c r="V3" s="20" t="s">
        <v>33</v>
      </c>
      <c r="W3" s="20" t="s">
        <v>34</v>
      </c>
      <c r="X3" s="20" t="s">
        <v>35</v>
      </c>
      <c r="Y3" s="20" t="s">
        <v>36</v>
      </c>
      <c r="Z3" s="20" t="s">
        <v>37</v>
      </c>
      <c r="AA3" s="20" t="s">
        <v>38</v>
      </c>
      <c r="AB3" s="19" t="s">
        <v>31</v>
      </c>
      <c r="AC3" s="20" t="s">
        <v>32</v>
      </c>
      <c r="AD3" s="20" t="s">
        <v>33</v>
      </c>
      <c r="AE3" s="20" t="s">
        <v>34</v>
      </c>
      <c r="AF3" s="20" t="s">
        <v>35</v>
      </c>
      <c r="AG3" s="20" t="s">
        <v>36</v>
      </c>
      <c r="AH3" s="20" t="s">
        <v>37</v>
      </c>
      <c r="AI3" s="20" t="s">
        <v>38</v>
      </c>
      <c r="AJ3" s="19" t="s">
        <v>31</v>
      </c>
      <c r="AK3" s="20" t="s">
        <v>32</v>
      </c>
      <c r="AL3" s="20" t="s">
        <v>33</v>
      </c>
      <c r="AM3" s="20" t="s">
        <v>34</v>
      </c>
      <c r="AN3" s="20" t="s">
        <v>35</v>
      </c>
      <c r="AO3" s="20" t="s">
        <v>36</v>
      </c>
      <c r="AP3" s="20" t="s">
        <v>37</v>
      </c>
      <c r="AQ3" s="20" t="s">
        <v>38</v>
      </c>
      <c r="AR3" s="19" t="s">
        <v>31</v>
      </c>
      <c r="AS3" s="20" t="s">
        <v>32</v>
      </c>
      <c r="AT3" s="20" t="s">
        <v>33</v>
      </c>
      <c r="AU3" s="20" t="s">
        <v>34</v>
      </c>
      <c r="AV3" s="20" t="s">
        <v>35</v>
      </c>
      <c r="AW3" s="20" t="s">
        <v>36</v>
      </c>
      <c r="AX3" s="20" t="s">
        <v>37</v>
      </c>
      <c r="AY3" s="20" t="s">
        <v>38</v>
      </c>
      <c r="AZ3" s="19" t="s">
        <v>31</v>
      </c>
      <c r="BA3" s="20" t="s">
        <v>32</v>
      </c>
      <c r="BB3" s="20" t="s">
        <v>33</v>
      </c>
      <c r="BC3" s="20" t="s">
        <v>34</v>
      </c>
      <c r="BD3" s="20" t="s">
        <v>35</v>
      </c>
      <c r="BE3" s="20" t="s">
        <v>36</v>
      </c>
      <c r="BF3" s="20" t="s">
        <v>37</v>
      </c>
      <c r="BG3" s="20" t="s">
        <v>38</v>
      </c>
      <c r="BH3" s="19" t="s">
        <v>31</v>
      </c>
      <c r="BI3" s="20" t="s">
        <v>32</v>
      </c>
      <c r="BJ3" s="20" t="s">
        <v>33</v>
      </c>
      <c r="BK3" s="20" t="s">
        <v>34</v>
      </c>
      <c r="BL3" s="20" t="s">
        <v>35</v>
      </c>
      <c r="BM3" s="20" t="s">
        <v>36</v>
      </c>
      <c r="BN3" s="20" t="s">
        <v>37</v>
      </c>
      <c r="BO3" s="24" t="s">
        <v>38</v>
      </c>
      <c r="BP3" s="22" t="s">
        <v>56</v>
      </c>
      <c r="BQ3" s="4" t="s">
        <v>57</v>
      </c>
      <c r="BR3" s="4" t="s">
        <v>58</v>
      </c>
      <c r="BS3" s="4" t="s">
        <v>59</v>
      </c>
      <c r="BT3" s="4" t="s">
        <v>60</v>
      </c>
      <c r="BU3" s="4" t="s">
        <v>61</v>
      </c>
      <c r="BW3" s="19" t="s">
        <v>31</v>
      </c>
      <c r="BX3" s="20" t="s">
        <v>31</v>
      </c>
      <c r="BY3" s="20" t="s">
        <v>33</v>
      </c>
      <c r="BZ3" s="20" t="s">
        <v>33</v>
      </c>
      <c r="CA3" s="20" t="s">
        <v>35</v>
      </c>
      <c r="CB3" s="20" t="s">
        <v>35</v>
      </c>
      <c r="CC3" s="20" t="s">
        <v>37</v>
      </c>
      <c r="CD3" s="20" t="s">
        <v>37</v>
      </c>
      <c r="CE3" s="19" t="s">
        <v>45</v>
      </c>
      <c r="CF3" s="21" t="s">
        <v>45</v>
      </c>
      <c r="CG3" s="21" t="s">
        <v>47</v>
      </c>
      <c r="CH3" s="21" t="s">
        <v>47</v>
      </c>
      <c r="CI3" s="21" t="s">
        <v>49</v>
      </c>
      <c r="CJ3" s="21" t="s">
        <v>49</v>
      </c>
    </row>
    <row r="4" spans="1:102" ht="11.25">
      <c r="A4" s="1" t="s">
        <v>1</v>
      </c>
      <c r="B4" s="2" t="str">
        <f>HYPERLINK("http://www.dot.ca.gov/hq/transprog/stip2004/ff_sheets/10-b1950.xls","B1950")</f>
        <v>B1950</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80</v>
      </c>
      <c r="I4" s="6">
        <f ca="1">INDIRECT("W4")+INDIRECT("AE4")+INDIRECT("AM4")+INDIRECT("AU4")+INDIRECT("BC4")+INDIRECT("BK4")</f>
        <v>80</v>
      </c>
      <c r="J4" s="6">
        <f ca="1">INDIRECT("X4")+INDIRECT("AF4")+INDIRECT("AN4")+INDIRECT("AV4")+INDIRECT("BD4")+INDIRECT("BL4")</f>
        <v>80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240</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v>80</v>
      </c>
      <c r="AE4" s="29">
        <v>80</v>
      </c>
      <c r="AF4" s="29">
        <v>80</v>
      </c>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13000000936</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160</v>
      </c>
      <c r="CB4" s="1">
        <v>160</v>
      </c>
      <c r="CC4" s="1">
        <f ca="1">INDIRECT("W4")+2*INDIRECT("AE4")+3*INDIRECT("AM4")+4*INDIRECT("AU4")+5*INDIRECT("BC4")+6*INDIRECT("BK4")</f>
        <v>160</v>
      </c>
      <c r="CD4" s="1">
        <v>160</v>
      </c>
      <c r="CE4" s="1">
        <f ca="1">INDIRECT("X4")+2*INDIRECT("AF4")+3*INDIRECT("AN4")+4*INDIRECT("AV4")+5*INDIRECT("BD4")+6*INDIRECT("BL4")</f>
        <v>160</v>
      </c>
      <c r="CF4" s="1">
        <v>160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960</v>
      </c>
      <c r="CP4" s="1">
        <v>960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0</v>
      </c>
      <c r="G5" s="6">
        <f>SUM(G4:G4)</f>
        <v>0</v>
      </c>
      <c r="H5" s="6">
        <f>SUM(H4:H4)</f>
        <v>80</v>
      </c>
      <c r="I5" s="6">
        <f>SUM(I4:I4)</f>
        <v>80</v>
      </c>
      <c r="J5" s="6">
        <f>SUM(J4:J4)</f>
        <v>80</v>
      </c>
      <c r="K5" s="6">
        <f>SUM(K4:K4)</f>
        <v>0</v>
      </c>
      <c r="L5" s="6">
        <f>SUM(L4:L4)</f>
        <v>0</v>
      </c>
      <c r="M5" s="6">
        <f>SUM(M4:M4)</f>
        <v>0</v>
      </c>
      <c r="N5" s="7">
        <f>SUM(N4:N4)</f>
        <v>0</v>
      </c>
      <c r="O5" s="6">
        <f>SUM(O4:O4)</f>
        <v>240</v>
      </c>
      <c r="P5" s="6">
        <f>SUM(P4:P4)</f>
        <v>0</v>
      </c>
      <c r="Q5" s="6">
        <f>SUM(Q4:Q4)</f>
        <v>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55</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HYPERLINK("http://www.dot.ca.gov/hq/transprog/stip2004/ff_sheets/10-2130e.xls","2130E")</f>
        <v>2130E</v>
      </c>
      <c r="C7" s="30" t="s">
        <v>7</v>
      </c>
      <c r="D7" s="30" t="s">
        <v>8</v>
      </c>
      <c r="E7" s="30" t="s">
        <v>3</v>
      </c>
      <c r="F7" s="32">
        <f ca="1">INDIRECT("T7")+INDIRECT("AB7")+INDIRECT("AJ7")+INDIRECT("AR7")+INDIRECT("AZ7")+INDIRECT("BH7")</f>
        <v>0</v>
      </c>
      <c r="G7" s="33">
        <f ca="1">INDIRECT("U7")+INDIRECT("AC7")+INDIRECT("AK7")+INDIRECT("AS7")+INDIRECT("BA7")+INDIRECT("BI7")</f>
        <v>0</v>
      </c>
      <c r="H7" s="33">
        <f ca="1">INDIRECT("V7")+INDIRECT("AD7")+INDIRECT("AL7")+INDIRECT("AT7")+INDIRECT("BB7")+INDIRECT("BJ7")</f>
        <v>0</v>
      </c>
      <c r="I7" s="33">
        <f ca="1">INDIRECT("W7")+INDIRECT("AE7")+INDIRECT("AM7")+INDIRECT("AU7")+INDIRECT("BC7")+INDIRECT("BK7")</f>
        <v>0</v>
      </c>
      <c r="J7" s="33">
        <f ca="1">INDIRECT("X7")+INDIRECT("AF7")+INDIRECT("AN7")+INDIRECT("AV7")+INDIRECT("BD7")+INDIRECT("BL7")</f>
        <v>1500</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1300</v>
      </c>
      <c r="P7" s="33">
        <f ca="1">INDIRECT("AJ7")+INDIRECT("AK7")+INDIRECT("AL7")+INDIRECT("AM7")+INDIRECT("AN7")+INDIRECT("AO7")+INDIRECT("AP7")+INDIRECT("AQ7")</f>
        <v>0</v>
      </c>
      <c r="Q7" s="33">
        <f ca="1">INDIRECT("AR7")+INDIRECT("AS7")+INDIRECT("AT7")+INDIRECT("AU7")+INDIRECT("AV7")+INDIRECT("AW7")+INDIRECT("AX7")+INDIRECT("AY7")</f>
        <v>64</v>
      </c>
      <c r="R7" s="33">
        <f ca="1">INDIRECT("AZ7")+INDIRECT("BA7")+INDIRECT("BB7")+INDIRECT("BC7")+INDIRECT("BD7")+INDIRECT("BE7")+INDIRECT("BF7")+INDIRECT("BG7")</f>
        <v>0</v>
      </c>
      <c r="S7" s="33">
        <f ca="1">INDIRECT("BH7")+INDIRECT("BI7")+INDIRECT("BJ7")+INDIRECT("BK7")+INDIRECT("BL7")+INDIRECT("BM7")+INDIRECT("BN7")+INDIRECT("BO7")</f>
        <v>136</v>
      </c>
      <c r="T7" s="34"/>
      <c r="U7" s="35"/>
      <c r="V7" s="35"/>
      <c r="W7" s="35"/>
      <c r="X7" s="35"/>
      <c r="Y7" s="35"/>
      <c r="Z7" s="35"/>
      <c r="AA7" s="35"/>
      <c r="AB7" s="34"/>
      <c r="AC7" s="35"/>
      <c r="AD7" s="35"/>
      <c r="AE7" s="35"/>
      <c r="AF7" s="35">
        <v>1300</v>
      </c>
      <c r="AG7" s="35"/>
      <c r="AH7" s="35"/>
      <c r="AI7" s="35"/>
      <c r="AJ7" s="34"/>
      <c r="AK7" s="35"/>
      <c r="AL7" s="35"/>
      <c r="AM7" s="35"/>
      <c r="AN7" s="35"/>
      <c r="AO7" s="35"/>
      <c r="AP7" s="35"/>
      <c r="AQ7" s="35"/>
      <c r="AR7" s="34"/>
      <c r="AS7" s="35"/>
      <c r="AT7" s="35"/>
      <c r="AU7" s="35"/>
      <c r="AV7" s="35">
        <v>64</v>
      </c>
      <c r="AW7" s="35"/>
      <c r="AX7" s="35"/>
      <c r="AY7" s="35"/>
      <c r="AZ7" s="34"/>
      <c r="BA7" s="35"/>
      <c r="BB7" s="35"/>
      <c r="BC7" s="35"/>
      <c r="BD7" s="35"/>
      <c r="BE7" s="35"/>
      <c r="BF7" s="35"/>
      <c r="BG7" s="35"/>
      <c r="BH7" s="34"/>
      <c r="BI7" s="35"/>
      <c r="BJ7" s="35"/>
      <c r="BK7" s="35"/>
      <c r="BL7" s="35">
        <v>136</v>
      </c>
      <c r="BM7" s="35"/>
      <c r="BN7" s="35"/>
      <c r="BO7" s="36"/>
      <c r="BP7" s="9">
        <v>13000001281</v>
      </c>
      <c r="BQ7" s="1" t="s">
        <v>3</v>
      </c>
      <c r="BR7" s="1" t="s">
        <v>0</v>
      </c>
      <c r="BS7" s="1" t="s">
        <v>0</v>
      </c>
      <c r="BT7" s="1" t="s">
        <v>0</v>
      </c>
      <c r="BU7" s="1" t="s">
        <v>10</v>
      </c>
      <c r="BW7" s="1">
        <f ca="1">INDIRECT("T7")+2*INDIRECT("AB7")+3*INDIRECT("AJ7")+4*INDIRECT("AR7")+5*INDIRECT("AZ7")+6*INDIRECT("BH7")</f>
        <v>0</v>
      </c>
      <c r="BX7" s="1">
        <v>0</v>
      </c>
      <c r="BY7" s="1">
        <f ca="1">INDIRECT("U7")+2*INDIRECT("AC7")+3*INDIRECT("AK7")+4*INDIRECT("AS7")+5*INDIRECT("BA7")+6*INDIRECT("BI7")</f>
        <v>0</v>
      </c>
      <c r="BZ7" s="1">
        <v>0</v>
      </c>
      <c r="CA7" s="1">
        <f ca="1">INDIRECT("V7")+2*INDIRECT("AD7")+3*INDIRECT("AL7")+4*INDIRECT("AT7")+5*INDIRECT("BB7")+6*INDIRECT("BJ7")</f>
        <v>0</v>
      </c>
      <c r="CB7" s="1">
        <v>0</v>
      </c>
      <c r="CC7" s="1">
        <f ca="1">INDIRECT("W7")+2*INDIRECT("AE7")+3*INDIRECT("AM7")+4*INDIRECT("AU7")+5*INDIRECT("BC7")+6*INDIRECT("BK7")</f>
        <v>0</v>
      </c>
      <c r="CD7" s="1">
        <v>0</v>
      </c>
      <c r="CE7" s="1">
        <f ca="1">INDIRECT("X7")+2*INDIRECT("AF7")+3*INDIRECT("AN7")+4*INDIRECT("AV7")+5*INDIRECT("BD7")+6*INDIRECT("BL7")</f>
        <v>3672</v>
      </c>
      <c r="CF7" s="1">
        <v>3672</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6500</v>
      </c>
      <c r="CP7" s="1">
        <v>6500</v>
      </c>
      <c r="CQ7" s="1">
        <f ca="1">INDIRECT("AJ7")+2*INDIRECT("AK7")+3*INDIRECT("AL7")+4*INDIRECT("AM7")+5*INDIRECT("AN7")+6*INDIRECT("AO7")+7*INDIRECT("AP7")+8*INDIRECT("AQ7")</f>
        <v>0</v>
      </c>
      <c r="CR7" s="1">
        <v>0</v>
      </c>
      <c r="CS7" s="1">
        <f ca="1">INDIRECT("AR7")+2*INDIRECT("AS7")+3*INDIRECT("AT7")+4*INDIRECT("AU7")+5*INDIRECT("AV7")+6*INDIRECT("AW7")+7*INDIRECT("AX7")+8*INDIRECT("AY7")</f>
        <v>320</v>
      </c>
      <c r="CT7" s="1">
        <v>320</v>
      </c>
      <c r="CU7" s="1">
        <f ca="1">INDIRECT("AZ7")+2*INDIRECT("BA7")+3*INDIRECT("BB7")+4*INDIRECT("BC7")+5*INDIRECT("BD7")+6*INDIRECT("BE7")+7*INDIRECT("BF7")+8*INDIRECT("BG7")</f>
        <v>0</v>
      </c>
      <c r="CV7" s="1">
        <v>0</v>
      </c>
      <c r="CW7" s="1">
        <f ca="1">INDIRECT("BH7")+2*INDIRECT("BI7")+3*INDIRECT("BJ7")+4*INDIRECT("BK7")+5*INDIRECT("BL7")+6*INDIRECT("BM7")+7*INDIRECT("BN7")+8*INDIRECT("BO7")</f>
        <v>680</v>
      </c>
      <c r="CX7" s="1">
        <v>680</v>
      </c>
    </row>
    <row r="8" spans="1:73" ht="11.25">
      <c r="A8" s="1" t="s">
        <v>0</v>
      </c>
      <c r="B8" s="1" t="s">
        <v>11</v>
      </c>
      <c r="C8" s="1" t="s">
        <v>12</v>
      </c>
      <c r="D8" s="1" t="s">
        <v>13</v>
      </c>
      <c r="E8" s="1" t="s">
        <v>6</v>
      </c>
      <c r="F8" s="7">
        <f>SUM(F7:F7)</f>
        <v>0</v>
      </c>
      <c r="G8" s="6">
        <f>SUM(G7:G7)</f>
        <v>0</v>
      </c>
      <c r="H8" s="6">
        <f>SUM(H7:H7)</f>
        <v>0</v>
      </c>
      <c r="I8" s="6">
        <f>SUM(I7:I7)</f>
        <v>0</v>
      </c>
      <c r="J8" s="6">
        <f>SUM(J7:J7)</f>
        <v>1500</v>
      </c>
      <c r="K8" s="6">
        <f>SUM(K7:K7)</f>
        <v>0</v>
      </c>
      <c r="L8" s="6">
        <f>SUM(L7:L7)</f>
        <v>0</v>
      </c>
      <c r="M8" s="6">
        <f>SUM(M7:M7)</f>
        <v>0</v>
      </c>
      <c r="N8" s="7">
        <f>SUM(N7:N7)</f>
        <v>0</v>
      </c>
      <c r="O8" s="6">
        <f>SUM(O7:O7)</f>
        <v>1300</v>
      </c>
      <c r="P8" s="6">
        <f>SUM(P7:P7)</f>
        <v>0</v>
      </c>
      <c r="Q8" s="6">
        <f>SUM(Q7:Q7)</f>
        <v>64</v>
      </c>
      <c r="R8" s="6">
        <f>SUM(R7:R7)</f>
        <v>0</v>
      </c>
      <c r="S8" s="6">
        <f>SUM(S7:S7)</f>
        <v>136</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55</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HYPERLINK("http://www.dot.ca.gov/hq/transprog/stip2004/ff_sheets/10-2130f.xls","2130F")</f>
        <v>2130F</v>
      </c>
      <c r="C10" s="30" t="s">
        <v>7</v>
      </c>
      <c r="D10" s="30" t="s">
        <v>8</v>
      </c>
      <c r="E10" s="30" t="s">
        <v>3</v>
      </c>
      <c r="F10" s="32">
        <f ca="1">INDIRECT("T10")+INDIRECT("AB10")+INDIRECT("AJ10")+INDIRECT("AR10")+INDIRECT("AZ10")+INDIRECT("BH10")</f>
        <v>0</v>
      </c>
      <c r="G10" s="33">
        <f ca="1">INDIRECT("U10")+INDIRECT("AC10")+INDIRECT("AK10")+INDIRECT("AS10")+INDIRECT("BA10")+INDIRECT("BI10")</f>
        <v>0</v>
      </c>
      <c r="H10" s="33">
        <f ca="1">INDIRECT("V10")+INDIRECT("AD10")+INDIRECT("AL10")+INDIRECT("AT10")+INDIRECT("BB10")+INDIRECT("BJ10")</f>
        <v>0</v>
      </c>
      <c r="I10" s="33">
        <f ca="1">INDIRECT("W10")+INDIRECT("AE10")+INDIRECT("AM10")+INDIRECT("AU10")+INDIRECT("BC10")+INDIRECT("BK10")</f>
        <v>0</v>
      </c>
      <c r="J10" s="33">
        <f ca="1">INDIRECT("X10")+INDIRECT("AF10")+INDIRECT("AN10")+INDIRECT("AV10")+INDIRECT("BD10")+INDIRECT("BL10")</f>
        <v>2590</v>
      </c>
      <c r="K10" s="33">
        <f ca="1">INDIRECT("Y10")+INDIRECT("AG10")+INDIRECT("AO10")+INDIRECT("AW10")+INDIRECT("BE10")+INDIRECT("BM10")</f>
        <v>0</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0</v>
      </c>
      <c r="O10" s="33">
        <f ca="1">INDIRECT("AB10")+INDIRECT("AC10")+INDIRECT("AD10")+INDIRECT("AE10")+INDIRECT("AF10")+INDIRECT("AG10")+INDIRECT("AH10")+INDIRECT("AI10")</f>
        <v>2590</v>
      </c>
      <c r="P10" s="33">
        <f ca="1">INDIRECT("AJ10")+INDIRECT("AK10")+INDIRECT("AL10")+INDIRECT("AM10")+INDIRECT("AN10")+INDIRECT("AO10")+INDIRECT("AP10")+INDIRECT("AQ10")</f>
        <v>0</v>
      </c>
      <c r="Q10" s="33">
        <f ca="1">INDIRECT("AR10")+INDIRECT("AS10")+INDIRECT("AT10")+INDIRECT("AU10")+INDIRECT("AV10")+INDIRECT("AW10")+INDIRECT("AX10")+INDIRECT("AY10")</f>
        <v>0</v>
      </c>
      <c r="R10" s="33">
        <f ca="1">INDIRECT("AZ10")+INDIRECT("BA10")+INDIRECT("BB10")+INDIRECT("BC10")+INDIRECT("BD10")+INDIRECT("BE10")+INDIRECT("BF10")+INDIRECT("BG10")</f>
        <v>0</v>
      </c>
      <c r="S10" s="33">
        <f ca="1">INDIRECT("BH10")+INDIRECT("BI10")+INDIRECT("BJ10")+INDIRECT("BK10")+INDIRECT("BL10")+INDIRECT("BM10")+INDIRECT("BN10")+INDIRECT("BO10")</f>
        <v>0</v>
      </c>
      <c r="T10" s="34"/>
      <c r="U10" s="35"/>
      <c r="V10" s="35"/>
      <c r="W10" s="35"/>
      <c r="X10" s="35"/>
      <c r="Y10" s="35"/>
      <c r="Z10" s="35"/>
      <c r="AA10" s="35"/>
      <c r="AB10" s="34"/>
      <c r="AC10" s="35"/>
      <c r="AD10" s="35"/>
      <c r="AE10" s="35"/>
      <c r="AF10" s="35">
        <v>2590</v>
      </c>
      <c r="AG10" s="35"/>
      <c r="AH10" s="35"/>
      <c r="AI10" s="35"/>
      <c r="AJ10" s="34"/>
      <c r="AK10" s="35"/>
      <c r="AL10" s="35"/>
      <c r="AM10" s="35"/>
      <c r="AN10" s="35"/>
      <c r="AO10" s="35"/>
      <c r="AP10" s="35"/>
      <c r="AQ10" s="35"/>
      <c r="AR10" s="34"/>
      <c r="AS10" s="35"/>
      <c r="AT10" s="35"/>
      <c r="AU10" s="35"/>
      <c r="AV10" s="35"/>
      <c r="AW10" s="35"/>
      <c r="AX10" s="35"/>
      <c r="AY10" s="35"/>
      <c r="AZ10" s="34"/>
      <c r="BA10" s="35"/>
      <c r="BB10" s="35"/>
      <c r="BC10" s="35"/>
      <c r="BD10" s="35"/>
      <c r="BE10" s="35"/>
      <c r="BF10" s="35"/>
      <c r="BG10" s="35"/>
      <c r="BH10" s="34"/>
      <c r="BI10" s="35"/>
      <c r="BJ10" s="35"/>
      <c r="BK10" s="35"/>
      <c r="BL10" s="35"/>
      <c r="BM10" s="35"/>
      <c r="BN10" s="35"/>
      <c r="BO10" s="36"/>
      <c r="BP10" s="9">
        <v>13000001282</v>
      </c>
      <c r="BQ10" s="1" t="s">
        <v>3</v>
      </c>
      <c r="BR10" s="1" t="s">
        <v>0</v>
      </c>
      <c r="BS10" s="1" t="s">
        <v>0</v>
      </c>
      <c r="BT10" s="1" t="s">
        <v>0</v>
      </c>
      <c r="BU10" s="1" t="s">
        <v>10</v>
      </c>
      <c r="BW10" s="1">
        <f ca="1">INDIRECT("T10")+2*INDIRECT("AB10")+3*INDIRECT("AJ10")+4*INDIRECT("AR10")+5*INDIRECT("AZ10")+6*INDIRECT("BH10")</f>
        <v>0</v>
      </c>
      <c r="BX10" s="1">
        <v>0</v>
      </c>
      <c r="BY10" s="1">
        <f ca="1">INDIRECT("U10")+2*INDIRECT("AC10")+3*INDIRECT("AK10")+4*INDIRECT("AS10")+5*INDIRECT("BA10")+6*INDIRECT("BI10")</f>
        <v>0</v>
      </c>
      <c r="BZ10" s="1">
        <v>0</v>
      </c>
      <c r="CA10" s="1">
        <f ca="1">INDIRECT("V10")+2*INDIRECT("AD10")+3*INDIRECT("AL10")+4*INDIRECT("AT10")+5*INDIRECT("BB10")+6*INDIRECT("BJ10")</f>
        <v>0</v>
      </c>
      <c r="CB10" s="1">
        <v>0</v>
      </c>
      <c r="CC10" s="1">
        <f ca="1">INDIRECT("W10")+2*INDIRECT("AE10")+3*INDIRECT("AM10")+4*INDIRECT("AU10")+5*INDIRECT("BC10")+6*INDIRECT("BK10")</f>
        <v>0</v>
      </c>
      <c r="CD10" s="1">
        <v>0</v>
      </c>
      <c r="CE10" s="1">
        <f ca="1">INDIRECT("X10")+2*INDIRECT("AF10")+3*INDIRECT("AN10")+4*INDIRECT("AV10")+5*INDIRECT("BD10")+6*INDIRECT("BL10")</f>
        <v>5180</v>
      </c>
      <c r="CF10" s="1">
        <v>5180</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0</v>
      </c>
      <c r="CN10" s="1">
        <v>0</v>
      </c>
      <c r="CO10" s="1">
        <f ca="1">INDIRECT("AB10")+2*INDIRECT("AC10")+3*INDIRECT("AD10")+4*INDIRECT("AE10")+5*INDIRECT("AF10")+6*INDIRECT("AG10")+7*INDIRECT("AH10")+8*INDIRECT("AI10")</f>
        <v>12950</v>
      </c>
      <c r="CP10" s="1">
        <v>12950</v>
      </c>
      <c r="CQ10" s="1">
        <f ca="1">INDIRECT("AJ10")+2*INDIRECT("AK10")+3*INDIRECT("AL10")+4*INDIRECT("AM10")+5*INDIRECT("AN10")+6*INDIRECT("AO10")+7*INDIRECT("AP10")+8*INDIRECT("AQ10")</f>
        <v>0</v>
      </c>
      <c r="CR10" s="1">
        <v>0</v>
      </c>
      <c r="CS10" s="1">
        <f ca="1">INDIRECT("AR10")+2*INDIRECT("AS10")+3*INDIRECT("AT10")+4*INDIRECT("AU10")+5*INDIRECT("AV10")+6*INDIRECT("AW10")+7*INDIRECT("AX10")+8*INDIRECT("AY10")</f>
        <v>0</v>
      </c>
      <c r="CT10" s="1">
        <v>0</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73" ht="11.25">
      <c r="A11" s="1" t="s">
        <v>0</v>
      </c>
      <c r="B11" s="1" t="s">
        <v>14</v>
      </c>
      <c r="C11" s="1" t="s">
        <v>12</v>
      </c>
      <c r="D11" s="1" t="s">
        <v>15</v>
      </c>
      <c r="E11" s="1" t="s">
        <v>6</v>
      </c>
      <c r="F11" s="7">
        <f>SUM(F10:F10)</f>
        <v>0</v>
      </c>
      <c r="G11" s="6">
        <f>SUM(G10:G10)</f>
        <v>0</v>
      </c>
      <c r="H11" s="6">
        <f>SUM(H10:H10)</f>
        <v>0</v>
      </c>
      <c r="I11" s="6">
        <f>SUM(I10:I10)</f>
        <v>0</v>
      </c>
      <c r="J11" s="6">
        <f>SUM(J10:J10)</f>
        <v>2590</v>
      </c>
      <c r="K11" s="6">
        <f>SUM(K10:K10)</f>
        <v>0</v>
      </c>
      <c r="L11" s="6">
        <f>SUM(L10:L10)</f>
        <v>0</v>
      </c>
      <c r="M11" s="6">
        <f>SUM(M10:M10)</f>
        <v>0</v>
      </c>
      <c r="N11" s="7">
        <f>SUM(N10:N10)</f>
        <v>0</v>
      </c>
      <c r="O11" s="6">
        <f>SUM(O10:O10)</f>
        <v>2590</v>
      </c>
      <c r="P11" s="6">
        <f>SUM(P10:P10)</f>
        <v>0</v>
      </c>
      <c r="Q11" s="6">
        <f>SUM(Q10:Q10)</f>
        <v>0</v>
      </c>
      <c r="R11" s="6">
        <f>SUM(R10:R10)</f>
        <v>0</v>
      </c>
      <c r="S11" s="6">
        <f>SUM(S10:S10)</f>
        <v>0</v>
      </c>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v>0</v>
      </c>
      <c r="BQ11" s="1" t="s">
        <v>0</v>
      </c>
      <c r="BR11" s="1" t="s">
        <v>0</v>
      </c>
      <c r="BS11" s="1" t="s">
        <v>0</v>
      </c>
      <c r="BT11" s="1" t="s">
        <v>0</v>
      </c>
      <c r="BU11" s="1" t="s">
        <v>0</v>
      </c>
    </row>
    <row r="12" spans="1:73" ht="11.25">
      <c r="A12" s="25"/>
      <c r="B12" s="25"/>
      <c r="C12" s="27" t="s">
        <v>55</v>
      </c>
      <c r="D12" s="26" t="s">
        <v>0</v>
      </c>
      <c r="E12" s="1" t="s">
        <v>0</v>
      </c>
      <c r="F12" s="7"/>
      <c r="G12" s="6"/>
      <c r="H12" s="6"/>
      <c r="I12" s="6"/>
      <c r="J12" s="6"/>
      <c r="K12" s="6"/>
      <c r="L12" s="6"/>
      <c r="M12" s="6"/>
      <c r="N12" s="7"/>
      <c r="O12" s="6"/>
      <c r="P12" s="6"/>
      <c r="Q12" s="6"/>
      <c r="R12" s="6"/>
      <c r="S12" s="6"/>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102" ht="11.25">
      <c r="A13" s="30" t="s">
        <v>1</v>
      </c>
      <c r="B13" s="31" t="str">
        <f>HYPERLINK("http://www.dot.ca.gov/hq/transprog/stip2004/ff_sheets/10-2497.xls","2497")</f>
        <v>2497</v>
      </c>
      <c r="C13" s="30" t="s">
        <v>16</v>
      </c>
      <c r="D13" s="30" t="s">
        <v>8</v>
      </c>
      <c r="E13" s="30" t="s">
        <v>3</v>
      </c>
      <c r="F13" s="32">
        <f ca="1">INDIRECT("T13")+INDIRECT("AB13")+INDIRECT("AJ13")+INDIRECT("AR13")+INDIRECT("AZ13")+INDIRECT("BH13")</f>
        <v>908</v>
      </c>
      <c r="G13" s="33">
        <f ca="1">INDIRECT("U13")+INDIRECT("AC13")+INDIRECT("AK13")+INDIRECT("AS13")+INDIRECT("BA13")+INDIRECT("BI13")</f>
        <v>0</v>
      </c>
      <c r="H13" s="33">
        <f ca="1">INDIRECT("V13")+INDIRECT("AD13")+INDIRECT("AL13")+INDIRECT("AT13")+INDIRECT("BB13")+INDIRECT("BJ13")</f>
        <v>5489</v>
      </c>
      <c r="I13" s="33">
        <f ca="1">INDIRECT("W13")+INDIRECT("AE13")+INDIRECT("AM13")+INDIRECT("AU13")+INDIRECT("BC13")+INDIRECT("BK13")</f>
        <v>0</v>
      </c>
      <c r="J13" s="33">
        <f ca="1">INDIRECT("X13")+INDIRECT("AF13")+INDIRECT("AN13")+INDIRECT("AV13")+INDIRECT("BD13")+INDIRECT("BL13")</f>
        <v>0</v>
      </c>
      <c r="K13" s="33">
        <f ca="1">INDIRECT("Y13")+INDIRECT("AG13")+INDIRECT("AO13")+INDIRECT("AW13")+INDIRECT("BE13")+INDIRECT("BM13")</f>
        <v>0</v>
      </c>
      <c r="L13" s="33">
        <f ca="1">INDIRECT("Z13")+INDIRECT("AH13")+INDIRECT("AP13")+INDIRECT("AX13")+INDIRECT("BF13")+INDIRECT("BN13")</f>
        <v>0</v>
      </c>
      <c r="M13" s="33">
        <f ca="1">INDIRECT("AA13")+INDIRECT("AI13")+INDIRECT("AQ13")+INDIRECT("AY13")+INDIRECT("BG13")+INDIRECT("BO13")</f>
        <v>0</v>
      </c>
      <c r="N13" s="32">
        <f ca="1">INDIRECT("T13")+INDIRECT("U13")+INDIRECT("V13")+INDIRECT("W13")+INDIRECT("X13")+INDIRECT("Y13")+INDIRECT("Z13")+INDIRECT("AA13")</f>
        <v>30</v>
      </c>
      <c r="O13" s="33">
        <f ca="1">INDIRECT("AB13")+INDIRECT("AC13")+INDIRECT("AD13")+INDIRECT("AE13")+INDIRECT("AF13")+INDIRECT("AG13")+INDIRECT("AH13")+INDIRECT("AI13")</f>
        <v>4914</v>
      </c>
      <c r="P13" s="33">
        <f ca="1">INDIRECT("AJ13")+INDIRECT("AK13")+INDIRECT("AL13")+INDIRECT("AM13")+INDIRECT("AN13")+INDIRECT("AO13")+INDIRECT("AP13")+INDIRECT("AQ13")</f>
        <v>413</v>
      </c>
      <c r="Q13" s="33">
        <f ca="1">INDIRECT("AR13")+INDIRECT("AS13")+INDIRECT("AT13")+INDIRECT("AU13")+INDIRECT("AV13")+INDIRECT("AW13")+INDIRECT("AX13")+INDIRECT("AY13")</f>
        <v>445</v>
      </c>
      <c r="R13" s="33">
        <f ca="1">INDIRECT("AZ13")+INDIRECT("BA13")+INDIRECT("BB13")+INDIRECT("BC13")+INDIRECT("BD13")+INDIRECT("BE13")+INDIRECT("BF13")+INDIRECT("BG13")</f>
        <v>20</v>
      </c>
      <c r="S13" s="33">
        <f ca="1">INDIRECT("BH13")+INDIRECT("BI13")+INDIRECT("BJ13")+INDIRECT("BK13")+INDIRECT("BL13")+INDIRECT("BM13")+INDIRECT("BN13")+INDIRECT("BO13")</f>
        <v>575</v>
      </c>
      <c r="T13" s="34">
        <v>30</v>
      </c>
      <c r="U13" s="35"/>
      <c r="V13" s="35"/>
      <c r="W13" s="35"/>
      <c r="X13" s="35"/>
      <c r="Y13" s="35"/>
      <c r="Z13" s="35"/>
      <c r="AA13" s="35"/>
      <c r="AB13" s="34"/>
      <c r="AC13" s="35"/>
      <c r="AD13" s="35">
        <v>4914</v>
      </c>
      <c r="AE13" s="35"/>
      <c r="AF13" s="35"/>
      <c r="AG13" s="35"/>
      <c r="AH13" s="35"/>
      <c r="AI13" s="35"/>
      <c r="AJ13" s="34">
        <v>413</v>
      </c>
      <c r="AK13" s="35"/>
      <c r="AL13" s="35"/>
      <c r="AM13" s="35"/>
      <c r="AN13" s="35"/>
      <c r="AO13" s="35"/>
      <c r="AP13" s="35"/>
      <c r="AQ13" s="35"/>
      <c r="AR13" s="34">
        <v>445</v>
      </c>
      <c r="AS13" s="35"/>
      <c r="AT13" s="35"/>
      <c r="AU13" s="35"/>
      <c r="AV13" s="35"/>
      <c r="AW13" s="35"/>
      <c r="AX13" s="35"/>
      <c r="AY13" s="35"/>
      <c r="AZ13" s="34">
        <v>20</v>
      </c>
      <c r="BA13" s="35"/>
      <c r="BB13" s="35"/>
      <c r="BC13" s="35"/>
      <c r="BD13" s="35"/>
      <c r="BE13" s="35"/>
      <c r="BF13" s="35"/>
      <c r="BG13" s="35"/>
      <c r="BH13" s="34"/>
      <c r="BI13" s="35"/>
      <c r="BJ13" s="35">
        <v>575</v>
      </c>
      <c r="BK13" s="35"/>
      <c r="BL13" s="35"/>
      <c r="BM13" s="35"/>
      <c r="BN13" s="35"/>
      <c r="BO13" s="36"/>
      <c r="BP13" s="9">
        <v>13000000603</v>
      </c>
      <c r="BQ13" s="1" t="s">
        <v>3</v>
      </c>
      <c r="BR13" s="1" t="s">
        <v>0</v>
      </c>
      <c r="BS13" s="1" t="s">
        <v>0</v>
      </c>
      <c r="BT13" s="1" t="s">
        <v>0</v>
      </c>
      <c r="BU13" s="1" t="s">
        <v>10</v>
      </c>
      <c r="BW13" s="1">
        <f ca="1">INDIRECT("T13")+2*INDIRECT("AB13")+3*INDIRECT("AJ13")+4*INDIRECT("AR13")+5*INDIRECT("AZ13")+6*INDIRECT("BH13")</f>
        <v>3149</v>
      </c>
      <c r="BX13" s="1">
        <v>3149</v>
      </c>
      <c r="BY13" s="1">
        <f ca="1">INDIRECT("U13")+2*INDIRECT("AC13")+3*INDIRECT("AK13")+4*INDIRECT("AS13")+5*INDIRECT("BA13")+6*INDIRECT("BI13")</f>
        <v>0</v>
      </c>
      <c r="BZ13" s="1">
        <v>0</v>
      </c>
      <c r="CA13" s="1">
        <f ca="1">INDIRECT("V13")+2*INDIRECT("AD13")+3*INDIRECT("AL13")+4*INDIRECT("AT13")+5*INDIRECT("BB13")+6*INDIRECT("BJ13")</f>
        <v>13278</v>
      </c>
      <c r="CB13" s="1">
        <v>13278</v>
      </c>
      <c r="CC13" s="1">
        <f ca="1">INDIRECT("W13")+2*INDIRECT("AE13")+3*INDIRECT("AM13")+4*INDIRECT("AU13")+5*INDIRECT("BC13")+6*INDIRECT("BK13")</f>
        <v>0</v>
      </c>
      <c r="CD13" s="1">
        <v>0</v>
      </c>
      <c r="CE13" s="1">
        <f ca="1">INDIRECT("X13")+2*INDIRECT("AF13")+3*INDIRECT("AN13")+4*INDIRECT("AV13")+5*INDIRECT("BD13")+6*INDIRECT("BL13")</f>
        <v>0</v>
      </c>
      <c r="CF13" s="1">
        <v>0</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30</v>
      </c>
      <c r="CN13" s="1">
        <v>30</v>
      </c>
      <c r="CO13" s="1">
        <f ca="1">INDIRECT("AB13")+2*INDIRECT("AC13")+3*INDIRECT("AD13")+4*INDIRECT("AE13")+5*INDIRECT("AF13")+6*INDIRECT("AG13")+7*INDIRECT("AH13")+8*INDIRECT("AI13")</f>
        <v>14742</v>
      </c>
      <c r="CP13" s="1">
        <v>14742</v>
      </c>
      <c r="CQ13" s="1">
        <f ca="1">INDIRECT("AJ13")+2*INDIRECT("AK13")+3*INDIRECT("AL13")+4*INDIRECT("AM13")+5*INDIRECT("AN13")+6*INDIRECT("AO13")+7*INDIRECT("AP13")+8*INDIRECT("AQ13")</f>
        <v>413</v>
      </c>
      <c r="CR13" s="1">
        <v>413</v>
      </c>
      <c r="CS13" s="1">
        <f ca="1">INDIRECT("AR13")+2*INDIRECT("AS13")+3*INDIRECT("AT13")+4*INDIRECT("AU13")+5*INDIRECT("AV13")+6*INDIRECT("AW13")+7*INDIRECT("AX13")+8*INDIRECT("AY13")</f>
        <v>445</v>
      </c>
      <c r="CT13" s="1">
        <v>445</v>
      </c>
      <c r="CU13" s="1">
        <f ca="1">INDIRECT("AZ13")+2*INDIRECT("BA13")+3*INDIRECT("BB13")+4*INDIRECT("BC13")+5*INDIRECT("BD13")+6*INDIRECT("BE13")+7*INDIRECT("BF13")+8*INDIRECT("BG13")</f>
        <v>20</v>
      </c>
      <c r="CV13" s="1">
        <v>20</v>
      </c>
      <c r="CW13" s="1">
        <f ca="1">INDIRECT("BH13")+2*INDIRECT("BI13")+3*INDIRECT("BJ13")+4*INDIRECT("BK13")+5*INDIRECT("BL13")+6*INDIRECT("BM13")+7*INDIRECT("BN13")+8*INDIRECT("BO13")</f>
        <v>1725</v>
      </c>
      <c r="CX13" s="1">
        <v>1725</v>
      </c>
    </row>
    <row r="14" spans="1:73" ht="11.25">
      <c r="A14" s="1" t="s">
        <v>0</v>
      </c>
      <c r="B14" s="1" t="s">
        <v>17</v>
      </c>
      <c r="C14" s="1" t="s">
        <v>18</v>
      </c>
      <c r="D14" s="1" t="s">
        <v>19</v>
      </c>
      <c r="E14" s="1" t="s">
        <v>6</v>
      </c>
      <c r="F14" s="7">
        <f>SUM(F13:F13)</f>
        <v>908</v>
      </c>
      <c r="G14" s="6">
        <f>SUM(G13:G13)</f>
        <v>0</v>
      </c>
      <c r="H14" s="6">
        <f>SUM(H13:H13)</f>
        <v>5489</v>
      </c>
      <c r="I14" s="6">
        <f>SUM(I13:I13)</f>
        <v>0</v>
      </c>
      <c r="J14" s="6">
        <f>SUM(J13:J13)</f>
        <v>0</v>
      </c>
      <c r="K14" s="6">
        <f>SUM(K13:K13)</f>
        <v>0</v>
      </c>
      <c r="L14" s="6">
        <f>SUM(L13:L13)</f>
        <v>0</v>
      </c>
      <c r="M14" s="6">
        <f>SUM(M13:M13)</f>
        <v>0</v>
      </c>
      <c r="N14" s="7">
        <f>SUM(N13:N13)</f>
        <v>30</v>
      </c>
      <c r="O14" s="6">
        <f>SUM(O13:O13)</f>
        <v>4914</v>
      </c>
      <c r="P14" s="6">
        <f>SUM(P13:P13)</f>
        <v>413</v>
      </c>
      <c r="Q14" s="6">
        <f>SUM(Q13:Q13)</f>
        <v>445</v>
      </c>
      <c r="R14" s="6">
        <f>SUM(R13:R13)</f>
        <v>20</v>
      </c>
      <c r="S14" s="6">
        <f>SUM(S13:S13)</f>
        <v>575</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1:73" ht="11.25">
      <c r="A15" s="25"/>
      <c r="B15" s="25"/>
      <c r="C15" s="27" t="s">
        <v>55</v>
      </c>
      <c r="D15" s="26"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102" ht="11.25">
      <c r="A16" s="30" t="s">
        <v>1</v>
      </c>
      <c r="B16" s="31" t="str">
        <f>HYPERLINK("http://www.dot.ca.gov/hq/transprog/stip2004/ff_sheets/10-2454.xls","2454")</f>
        <v>2454</v>
      </c>
      <c r="C16" s="30" t="s">
        <v>16</v>
      </c>
      <c r="D16" s="30" t="s">
        <v>8</v>
      </c>
      <c r="E16" s="30" t="s">
        <v>3</v>
      </c>
      <c r="F16" s="32">
        <f ca="1">INDIRECT("T16")+INDIRECT("AB16")+INDIRECT("AJ16")+INDIRECT("AR16")+INDIRECT("AZ16")+INDIRECT("BH16")</f>
        <v>0</v>
      </c>
      <c r="G16" s="33">
        <f ca="1">INDIRECT("U16")+INDIRECT("AC16")+INDIRECT("AK16")+INDIRECT("AS16")+INDIRECT("BA16")+INDIRECT("BI16")</f>
        <v>5</v>
      </c>
      <c r="H16" s="33">
        <f ca="1">INDIRECT("V16")+INDIRECT("AD16")+INDIRECT("AL16")+INDIRECT("AT16")+INDIRECT("BB16")+INDIRECT("BJ16")</f>
        <v>0</v>
      </c>
      <c r="I16" s="33">
        <f ca="1">INDIRECT("W16")+INDIRECT("AE16")+INDIRECT("AM16")+INDIRECT("AU16")+INDIRECT("BC16")+INDIRECT("BK16")</f>
        <v>0</v>
      </c>
      <c r="J16" s="33">
        <f ca="1">INDIRECT("X16")+INDIRECT("AF16")+INDIRECT("AN16")+INDIRECT("AV16")+INDIRECT("BD16")+INDIRECT("BL16")</f>
        <v>0</v>
      </c>
      <c r="K16" s="33">
        <f ca="1">INDIRECT("Y16")+INDIRECT("AG16")+INDIRECT("AO16")+INDIRECT("AW16")+INDIRECT("BE16")+INDIRECT("BM16")</f>
        <v>0</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0</v>
      </c>
      <c r="O16" s="33">
        <f ca="1">INDIRECT("AB16")+INDIRECT("AC16")+INDIRECT("AD16")+INDIRECT("AE16")+INDIRECT("AF16")+INDIRECT("AG16")+INDIRECT("AH16")+INDIRECT("AI16")</f>
        <v>0</v>
      </c>
      <c r="P16" s="33">
        <f ca="1">INDIRECT("AJ16")+INDIRECT("AK16")+INDIRECT("AL16")+INDIRECT("AM16")+INDIRECT("AN16")+INDIRECT("AO16")+INDIRECT("AP16")+INDIRECT("AQ16")</f>
        <v>5</v>
      </c>
      <c r="Q16" s="33">
        <f ca="1">INDIRECT("AR16")+INDIRECT("AS16")+INDIRECT("AT16")+INDIRECT("AU16")+INDIRECT("AV16")+INDIRECT("AW16")+INDIRECT("AX16")+INDIRECT("AY16")</f>
        <v>0</v>
      </c>
      <c r="R16" s="33">
        <f ca="1">INDIRECT("AZ16")+INDIRECT("BA16")+INDIRECT("BB16")+INDIRECT("BC16")+INDIRECT("BD16")+INDIRECT("BE16")+INDIRECT("BF16")+INDIRECT("BG16")</f>
        <v>0</v>
      </c>
      <c r="S16" s="33">
        <f ca="1">INDIRECT("BH16")+INDIRECT("BI16")+INDIRECT("BJ16")+INDIRECT("BK16")+INDIRECT("BL16")+INDIRECT("BM16")+INDIRECT("BN16")+INDIRECT("BO16")</f>
        <v>0</v>
      </c>
      <c r="T16" s="34"/>
      <c r="U16" s="35"/>
      <c r="V16" s="35"/>
      <c r="W16" s="35"/>
      <c r="X16" s="35"/>
      <c r="Y16" s="35"/>
      <c r="Z16" s="35"/>
      <c r="AA16" s="35"/>
      <c r="AB16" s="34"/>
      <c r="AC16" s="35"/>
      <c r="AD16" s="35"/>
      <c r="AE16" s="35"/>
      <c r="AF16" s="35"/>
      <c r="AG16" s="35"/>
      <c r="AH16" s="35"/>
      <c r="AI16" s="35"/>
      <c r="AJ16" s="34"/>
      <c r="AK16" s="35">
        <v>5</v>
      </c>
      <c r="AL16" s="35"/>
      <c r="AM16" s="35"/>
      <c r="AN16" s="35"/>
      <c r="AO16" s="35"/>
      <c r="AP16" s="35"/>
      <c r="AQ16" s="35"/>
      <c r="AR16" s="34"/>
      <c r="AS16" s="35"/>
      <c r="AT16" s="35"/>
      <c r="AU16" s="35"/>
      <c r="AV16" s="35"/>
      <c r="AW16" s="35"/>
      <c r="AX16" s="35"/>
      <c r="AY16" s="35"/>
      <c r="AZ16" s="34"/>
      <c r="BA16" s="35"/>
      <c r="BB16" s="35"/>
      <c r="BC16" s="35"/>
      <c r="BD16" s="35"/>
      <c r="BE16" s="35"/>
      <c r="BF16" s="35"/>
      <c r="BG16" s="35"/>
      <c r="BH16" s="34"/>
      <c r="BI16" s="35"/>
      <c r="BJ16" s="35"/>
      <c r="BK16" s="35"/>
      <c r="BL16" s="35"/>
      <c r="BM16" s="35"/>
      <c r="BN16" s="35"/>
      <c r="BO16" s="36"/>
      <c r="BP16" s="9">
        <v>13000001135</v>
      </c>
      <c r="BQ16" s="1" t="s">
        <v>3</v>
      </c>
      <c r="BR16" s="1" t="s">
        <v>0</v>
      </c>
      <c r="BS16" s="1" t="s">
        <v>0</v>
      </c>
      <c r="BT16" s="1" t="s">
        <v>0</v>
      </c>
      <c r="BU16" s="1" t="s">
        <v>10</v>
      </c>
      <c r="BW16" s="1">
        <f ca="1">INDIRECT("T16")+2*INDIRECT("AB16")+3*INDIRECT("AJ16")+4*INDIRECT("AR16")+5*INDIRECT("AZ16")+6*INDIRECT("BH16")</f>
        <v>0</v>
      </c>
      <c r="BX16" s="1">
        <v>0</v>
      </c>
      <c r="BY16" s="1">
        <f ca="1">INDIRECT("U16")+2*INDIRECT("AC16")+3*INDIRECT("AK16")+4*INDIRECT("AS16")+5*INDIRECT("BA16")+6*INDIRECT("BI16")</f>
        <v>15</v>
      </c>
      <c r="BZ16" s="1">
        <v>15</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0</v>
      </c>
      <c r="CH16" s="1">
        <v>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0</v>
      </c>
      <c r="CP16" s="1">
        <v>0</v>
      </c>
      <c r="CQ16" s="1">
        <f ca="1">INDIRECT("AJ16")+2*INDIRECT("AK16")+3*INDIRECT("AL16")+4*INDIRECT("AM16")+5*INDIRECT("AN16")+6*INDIRECT("AO16")+7*INDIRECT("AP16")+8*INDIRECT("AQ16")</f>
        <v>10</v>
      </c>
      <c r="CR16" s="1">
        <v>10</v>
      </c>
      <c r="CS16" s="1">
        <f ca="1">INDIRECT("AR16")+2*INDIRECT("AS16")+3*INDIRECT("AT16")+4*INDIRECT("AU16")+5*INDIRECT("AV16")+6*INDIRECT("AW16")+7*INDIRECT("AX16")+8*INDIRECT("AY16")</f>
        <v>0</v>
      </c>
      <c r="CT16" s="1">
        <v>0</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102" ht="11.25">
      <c r="A17" s="1" t="s">
        <v>0</v>
      </c>
      <c r="B17" s="1" t="s">
        <v>20</v>
      </c>
      <c r="C17" s="1" t="s">
        <v>21</v>
      </c>
      <c r="D17" s="1" t="s">
        <v>22</v>
      </c>
      <c r="E17" s="1" t="s">
        <v>3</v>
      </c>
      <c r="F17" s="7">
        <f ca="1">INDIRECT("T17")+INDIRECT("AB17")+INDIRECT("AJ17")+INDIRECT("AR17")+INDIRECT("AZ17")+INDIRECT("BH17")</f>
        <v>0</v>
      </c>
      <c r="G17" s="6">
        <f ca="1">INDIRECT("U17")+INDIRECT("AC17")+INDIRECT("AK17")+INDIRECT("AS17")+INDIRECT("BA17")+INDIRECT("BI17")</f>
        <v>1775</v>
      </c>
      <c r="H17" s="6">
        <f ca="1">INDIRECT("V17")+INDIRECT("AD17")+INDIRECT("AL17")+INDIRECT("AT17")+INDIRECT("BB17")+INDIRECT("BJ17")</f>
        <v>0</v>
      </c>
      <c r="I17" s="6">
        <f ca="1">INDIRECT("W17")+INDIRECT("AE17")+INDIRECT("AM17")+INDIRECT("AU17")+INDIRECT("BC17")+INDIRECT("BK17")</f>
        <v>0</v>
      </c>
      <c r="J17" s="6">
        <f ca="1">INDIRECT("X17")+INDIRECT("AF17")+INDIRECT("AN17")+INDIRECT("AV17")+INDIRECT("BD17")+INDIRECT("BL17")</f>
        <v>0</v>
      </c>
      <c r="K17" s="6">
        <f ca="1">INDIRECT("Y17")+INDIRECT("AG17")+INDIRECT("AO17")+INDIRECT("AW17")+INDIRECT("BE17")+INDIRECT("BM17")</f>
        <v>0</v>
      </c>
      <c r="L17" s="6">
        <f ca="1">INDIRECT("Z17")+INDIRECT("AH17")+INDIRECT("AP17")+INDIRECT("AX17")+INDIRECT("BF17")+INDIRECT("BN17")</f>
        <v>0</v>
      </c>
      <c r="M17" s="6">
        <f ca="1">INDIRECT("AA17")+INDIRECT("AI17")+INDIRECT("AQ17")+INDIRECT("AY17")+INDIRECT("BG17")+INDIRECT("BO17")</f>
        <v>0</v>
      </c>
      <c r="N17" s="7">
        <f ca="1">INDIRECT("T17")+INDIRECT("U17")+INDIRECT("V17")+INDIRECT("W17")+INDIRECT("X17")+INDIRECT("Y17")+INDIRECT("Z17")+INDIRECT("AA17")</f>
        <v>0</v>
      </c>
      <c r="O17" s="6">
        <f ca="1">INDIRECT("AB17")+INDIRECT("AC17")+INDIRECT("AD17")+INDIRECT("AE17")+INDIRECT("AF17")+INDIRECT("AG17")+INDIRECT("AH17")+INDIRECT("AI17")</f>
        <v>0</v>
      </c>
      <c r="P17" s="6">
        <f ca="1">INDIRECT("AJ17")+INDIRECT("AK17")+INDIRECT("AL17")+INDIRECT("AM17")+INDIRECT("AN17")+INDIRECT("AO17")+INDIRECT("AP17")+INDIRECT("AQ17")</f>
        <v>1775</v>
      </c>
      <c r="Q17" s="6">
        <f ca="1">INDIRECT("AR17")+INDIRECT("AS17")+INDIRECT("AT17")+INDIRECT("AU17")+INDIRECT("AV17")+INDIRECT("AW17")+INDIRECT("AX17")+INDIRECT("AY17")</f>
        <v>0</v>
      </c>
      <c r="R17" s="6">
        <f ca="1">INDIRECT("AZ17")+INDIRECT("BA17")+INDIRECT("BB17")+INDIRECT("BC17")+INDIRECT("BD17")+INDIRECT("BE17")+INDIRECT("BF17")+INDIRECT("BG17")</f>
        <v>0</v>
      </c>
      <c r="S17" s="6">
        <f ca="1">INDIRECT("BH17")+INDIRECT("BI17")+INDIRECT("BJ17")+INDIRECT("BK17")+INDIRECT("BL17")+INDIRECT("BM17")+INDIRECT("BN17")+INDIRECT("BO17")</f>
        <v>0</v>
      </c>
      <c r="T17" s="28"/>
      <c r="U17" s="29"/>
      <c r="V17" s="29"/>
      <c r="W17" s="29"/>
      <c r="X17" s="29"/>
      <c r="Y17" s="29"/>
      <c r="Z17" s="29"/>
      <c r="AA17" s="29"/>
      <c r="AB17" s="28"/>
      <c r="AC17" s="29"/>
      <c r="AD17" s="29"/>
      <c r="AE17" s="29"/>
      <c r="AF17" s="29"/>
      <c r="AG17" s="29"/>
      <c r="AH17" s="29"/>
      <c r="AI17" s="29"/>
      <c r="AJ17" s="28"/>
      <c r="AK17" s="29">
        <v>1775</v>
      </c>
      <c r="AL17" s="29"/>
      <c r="AM17" s="29"/>
      <c r="AN17" s="29"/>
      <c r="AO17" s="29"/>
      <c r="AP17" s="29"/>
      <c r="AQ17" s="29"/>
      <c r="AR17" s="28"/>
      <c r="AS17" s="29"/>
      <c r="AT17" s="29"/>
      <c r="AU17" s="29"/>
      <c r="AV17" s="29"/>
      <c r="AW17" s="29"/>
      <c r="AX17" s="29"/>
      <c r="AY17" s="29"/>
      <c r="AZ17" s="28"/>
      <c r="BA17" s="29"/>
      <c r="BB17" s="29"/>
      <c r="BC17" s="29"/>
      <c r="BD17" s="29"/>
      <c r="BE17" s="29"/>
      <c r="BF17" s="29"/>
      <c r="BG17" s="29"/>
      <c r="BH17" s="28"/>
      <c r="BI17" s="29"/>
      <c r="BJ17" s="29"/>
      <c r="BK17" s="29"/>
      <c r="BL17" s="29"/>
      <c r="BM17" s="29"/>
      <c r="BN17" s="29"/>
      <c r="BO17" s="29"/>
      <c r="BP17" s="9">
        <v>0</v>
      </c>
      <c r="BQ17" s="1" t="s">
        <v>3</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5325</v>
      </c>
      <c r="BZ17" s="1">
        <v>5325</v>
      </c>
      <c r="CA17" s="1">
        <f ca="1">INDIRECT("V17")+2*INDIRECT("AD17")+3*INDIRECT("AL17")+4*INDIRECT("AT17")+5*INDIRECT("BB17")+6*INDIRECT("BJ17")</f>
        <v>0</v>
      </c>
      <c r="CB17" s="1">
        <v>0</v>
      </c>
      <c r="CC17" s="1">
        <f ca="1">INDIRECT("W17")+2*INDIRECT("AE17")+3*INDIRECT("AM17")+4*INDIRECT("AU17")+5*INDIRECT("BC17")+6*INDIRECT("BK17")</f>
        <v>0</v>
      </c>
      <c r="CD17" s="1">
        <v>0</v>
      </c>
      <c r="CE17" s="1">
        <f ca="1">INDIRECT("X17")+2*INDIRECT("AF17")+3*INDIRECT("AN17")+4*INDIRECT("AV17")+5*INDIRECT("BD17")+6*INDIRECT("BL17")</f>
        <v>0</v>
      </c>
      <c r="CF17" s="1">
        <v>0</v>
      </c>
      <c r="CG17" s="1">
        <f ca="1">INDIRECT("Y17")+2*INDIRECT("AG17")+3*INDIRECT("AO17")+4*INDIRECT("AW17")+5*INDIRECT("BE17")+6*INDIRECT("BM17")</f>
        <v>0</v>
      </c>
      <c r="CH17" s="1">
        <v>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0</v>
      </c>
      <c r="CN17" s="1">
        <v>0</v>
      </c>
      <c r="CO17" s="1">
        <f ca="1">INDIRECT("AB17")+2*INDIRECT("AC17")+3*INDIRECT("AD17")+4*INDIRECT("AE17")+5*INDIRECT("AF17")+6*INDIRECT("AG17")+7*INDIRECT("AH17")+8*INDIRECT("AI17")</f>
        <v>0</v>
      </c>
      <c r="CP17" s="1">
        <v>0</v>
      </c>
      <c r="CQ17" s="1">
        <f ca="1">INDIRECT("AJ17")+2*INDIRECT("AK17")+3*INDIRECT("AL17")+4*INDIRECT("AM17")+5*INDIRECT("AN17")+6*INDIRECT("AO17")+7*INDIRECT("AP17")+8*INDIRECT("AQ17")</f>
        <v>3550</v>
      </c>
      <c r="CR17" s="1">
        <v>3550</v>
      </c>
      <c r="CS17" s="1">
        <f ca="1">INDIRECT("AR17")+2*INDIRECT("AS17")+3*INDIRECT("AT17")+4*INDIRECT("AU17")+5*INDIRECT("AV17")+6*INDIRECT("AW17")+7*INDIRECT("AX17")+8*INDIRECT("AY17")</f>
        <v>0</v>
      </c>
      <c r="CT17" s="1">
        <v>0</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102" ht="11.25">
      <c r="A18" s="25"/>
      <c r="B18" s="25"/>
      <c r="C18" s="27" t="s">
        <v>55</v>
      </c>
      <c r="D18" s="26" t="s">
        <v>0</v>
      </c>
      <c r="E18" s="1" t="s">
        <v>23</v>
      </c>
      <c r="F18" s="7">
        <f ca="1">INDIRECT("T18")+INDIRECT("AB18")+INDIRECT("AJ18")+INDIRECT("AR18")+INDIRECT("AZ18")+INDIRECT("BH18")</f>
        <v>0</v>
      </c>
      <c r="G18" s="6">
        <f ca="1">INDIRECT("U18")+INDIRECT("AC18")+INDIRECT("AK18")+INDIRECT("AS18")+INDIRECT("BA18")+INDIRECT("BI18")</f>
        <v>0</v>
      </c>
      <c r="H18" s="6">
        <f ca="1">INDIRECT("V18")+INDIRECT("AD18")+INDIRECT("AL18")+INDIRECT("AT18")+INDIRECT("BB18")+INDIRECT("BJ18")</f>
        <v>0</v>
      </c>
      <c r="I18" s="6">
        <f ca="1">INDIRECT("W18")+INDIRECT("AE18")+INDIRECT("AM18")+INDIRECT("AU18")+INDIRECT("BC18")+INDIRECT("BK18")</f>
        <v>2175</v>
      </c>
      <c r="J18" s="6">
        <f ca="1">INDIRECT("X18")+INDIRECT("AF18")+INDIRECT("AN18")+INDIRECT("AV18")+INDIRECT("BD18")+INDIRECT("BL18")</f>
        <v>5200</v>
      </c>
      <c r="K18" s="6">
        <f ca="1">INDIRECT("Y18")+INDIRECT("AG18")+INDIRECT("AO18")+INDIRECT("AW18")+INDIRECT("BE18")+INDIRECT("BM18")</f>
        <v>15800</v>
      </c>
      <c r="L18" s="6">
        <f ca="1">INDIRECT("Z18")+INDIRECT("AH18")+INDIRECT("AP18")+INDIRECT("AX18")+INDIRECT("BF18")+INDIRECT("BN18")</f>
        <v>0</v>
      </c>
      <c r="M18" s="6">
        <f ca="1">INDIRECT("AA18")+INDIRECT("AI18")+INDIRECT("AQ18")+INDIRECT("AY18")+INDIRECT("BG18")+INDIRECT("BO18")</f>
        <v>0</v>
      </c>
      <c r="N18" s="7">
        <f ca="1">INDIRECT("T18")+INDIRECT("U18")+INDIRECT("V18")+INDIRECT("W18")+INDIRECT("X18")+INDIRECT("Y18")+INDIRECT("Z18")+INDIRECT("AA18")</f>
        <v>3800</v>
      </c>
      <c r="O18" s="6">
        <f ca="1">INDIRECT("AB18")+INDIRECT("AC18")+INDIRECT("AD18")+INDIRECT("AE18")+INDIRECT("AF18")+INDIRECT("AG18")+INDIRECT("AH18")+INDIRECT("AI18")</f>
        <v>15800</v>
      </c>
      <c r="P18" s="6">
        <f ca="1">INDIRECT("AJ18")+INDIRECT("AK18")+INDIRECT("AL18")+INDIRECT("AM18")+INDIRECT("AN18")+INDIRECT("AO18")+INDIRECT("AP18")+INDIRECT("AQ18")</f>
        <v>0</v>
      </c>
      <c r="Q18" s="6">
        <f ca="1">INDIRECT("AR18")+INDIRECT("AS18")+INDIRECT("AT18")+INDIRECT("AU18")+INDIRECT("AV18")+INDIRECT("AW18")+INDIRECT("AX18")+INDIRECT("AY18")</f>
        <v>1060</v>
      </c>
      <c r="R18" s="6">
        <f ca="1">INDIRECT("AZ18")+INDIRECT("BA18")+INDIRECT("BB18")+INDIRECT("BC18")+INDIRECT("BD18")+INDIRECT("BE18")+INDIRECT("BF18")+INDIRECT("BG18")</f>
        <v>1115</v>
      </c>
      <c r="S18" s="6">
        <f ca="1">INDIRECT("BH18")+INDIRECT("BI18")+INDIRECT("BJ18")+INDIRECT("BK18")+INDIRECT("BL18")+INDIRECT("BM18")+INDIRECT("BN18")+INDIRECT("BO18")</f>
        <v>1400</v>
      </c>
      <c r="T18" s="28"/>
      <c r="U18" s="29"/>
      <c r="V18" s="29"/>
      <c r="W18" s="29"/>
      <c r="X18" s="29">
        <v>3800</v>
      </c>
      <c r="Y18" s="29"/>
      <c r="Z18" s="29"/>
      <c r="AA18" s="29"/>
      <c r="AB18" s="28"/>
      <c r="AC18" s="29"/>
      <c r="AD18" s="29"/>
      <c r="AE18" s="29"/>
      <c r="AF18" s="29"/>
      <c r="AG18" s="29">
        <v>15800</v>
      </c>
      <c r="AH18" s="29"/>
      <c r="AI18" s="29"/>
      <c r="AJ18" s="28"/>
      <c r="AK18" s="29"/>
      <c r="AL18" s="29"/>
      <c r="AM18" s="29"/>
      <c r="AN18" s="29"/>
      <c r="AO18" s="29"/>
      <c r="AP18" s="29"/>
      <c r="AQ18" s="29"/>
      <c r="AR18" s="28"/>
      <c r="AS18" s="29"/>
      <c r="AT18" s="29"/>
      <c r="AU18" s="29">
        <v>1060</v>
      </c>
      <c r="AV18" s="29"/>
      <c r="AW18" s="29"/>
      <c r="AX18" s="29"/>
      <c r="AY18" s="29"/>
      <c r="AZ18" s="28"/>
      <c r="BA18" s="29"/>
      <c r="BB18" s="29"/>
      <c r="BC18" s="29">
        <v>1115</v>
      </c>
      <c r="BD18" s="29"/>
      <c r="BE18" s="29"/>
      <c r="BF18" s="29"/>
      <c r="BG18" s="29"/>
      <c r="BH18" s="28"/>
      <c r="BI18" s="29"/>
      <c r="BJ18" s="29"/>
      <c r="BK18" s="29"/>
      <c r="BL18" s="29">
        <v>1400</v>
      </c>
      <c r="BM18" s="29"/>
      <c r="BN18" s="29"/>
      <c r="BO18" s="29"/>
      <c r="BP18" s="9">
        <v>0</v>
      </c>
      <c r="BQ18" s="1" t="s">
        <v>0</v>
      </c>
      <c r="BR18" s="1" t="s">
        <v>0</v>
      </c>
      <c r="BS18" s="1" t="s">
        <v>0</v>
      </c>
      <c r="BT18" s="1" t="s">
        <v>0</v>
      </c>
      <c r="BU18" s="1" t="s">
        <v>0</v>
      </c>
      <c r="BW18" s="1">
        <f ca="1">INDIRECT("T18")+2*INDIRECT("AB18")+3*INDIRECT("AJ18")+4*INDIRECT("AR18")+5*INDIRECT("AZ18")+6*INDIRECT("BH18")</f>
        <v>0</v>
      </c>
      <c r="BX18" s="1">
        <v>0</v>
      </c>
      <c r="BY18" s="1">
        <f ca="1">INDIRECT("U18")+2*INDIRECT("AC18")+3*INDIRECT("AK18")+4*INDIRECT("AS18")+5*INDIRECT("BA18")+6*INDIRECT("BI18")</f>
        <v>0</v>
      </c>
      <c r="BZ18" s="1">
        <v>0</v>
      </c>
      <c r="CA18" s="1">
        <f ca="1">INDIRECT("V18")+2*INDIRECT("AD18")+3*INDIRECT("AL18")+4*INDIRECT("AT18")+5*INDIRECT("BB18")+6*INDIRECT("BJ18")</f>
        <v>0</v>
      </c>
      <c r="CB18" s="1">
        <v>0</v>
      </c>
      <c r="CC18" s="1">
        <f ca="1">INDIRECT("W18")+2*INDIRECT("AE18")+3*INDIRECT("AM18")+4*INDIRECT("AU18")+5*INDIRECT("BC18")+6*INDIRECT("BK18")</f>
        <v>9815</v>
      </c>
      <c r="CD18" s="1">
        <v>9815</v>
      </c>
      <c r="CE18" s="1">
        <f ca="1">INDIRECT("X18")+2*INDIRECT("AF18")+3*INDIRECT("AN18")+4*INDIRECT("AV18")+5*INDIRECT("BD18")+6*INDIRECT("BL18")</f>
        <v>12200</v>
      </c>
      <c r="CF18" s="1">
        <v>12200</v>
      </c>
      <c r="CG18" s="1">
        <f ca="1">INDIRECT("Y18")+2*INDIRECT("AG18")+3*INDIRECT("AO18")+4*INDIRECT("AW18")+5*INDIRECT("BE18")+6*INDIRECT("BM18")</f>
        <v>31600</v>
      </c>
      <c r="CH18" s="1">
        <v>31600</v>
      </c>
      <c r="CI18" s="1">
        <f ca="1">INDIRECT("Z18")+2*INDIRECT("AH18")+3*INDIRECT("AP18")+4*INDIRECT("AX18")+5*INDIRECT("BF18")+6*INDIRECT("BN18")</f>
        <v>0</v>
      </c>
      <c r="CJ18" s="1">
        <v>0</v>
      </c>
      <c r="CK18" s="1">
        <f ca="1">INDIRECT("AA18")+2*INDIRECT("AI18")+3*INDIRECT("AQ18")+4*INDIRECT("AY18")+5*INDIRECT("BG18")+6*INDIRECT("BO18")</f>
        <v>0</v>
      </c>
      <c r="CL18" s="1">
        <v>0</v>
      </c>
      <c r="CM18" s="1">
        <f ca="1">INDIRECT("T18")+2*INDIRECT("U18")+3*INDIRECT("V18")+4*INDIRECT("W18")+5*INDIRECT("X18")+6*INDIRECT("Y18")+7*INDIRECT("Z18")+8*INDIRECT("AA18")</f>
        <v>19000</v>
      </c>
      <c r="CN18" s="1">
        <v>19000</v>
      </c>
      <c r="CO18" s="1">
        <f ca="1">INDIRECT("AB18")+2*INDIRECT("AC18")+3*INDIRECT("AD18")+4*INDIRECT("AE18")+5*INDIRECT("AF18")+6*INDIRECT("AG18")+7*INDIRECT("AH18")+8*INDIRECT("AI18")</f>
        <v>94800</v>
      </c>
      <c r="CP18" s="1">
        <v>94800</v>
      </c>
      <c r="CQ18" s="1">
        <f ca="1">INDIRECT("AJ18")+2*INDIRECT("AK18")+3*INDIRECT("AL18")+4*INDIRECT("AM18")+5*INDIRECT("AN18")+6*INDIRECT("AO18")+7*INDIRECT("AP18")+8*INDIRECT("AQ18")</f>
        <v>0</v>
      </c>
      <c r="CR18" s="1">
        <v>0</v>
      </c>
      <c r="CS18" s="1">
        <f ca="1">INDIRECT("AR18")+2*INDIRECT("AS18")+3*INDIRECT("AT18")+4*INDIRECT("AU18")+5*INDIRECT("AV18")+6*INDIRECT("AW18")+7*INDIRECT("AX18")+8*INDIRECT("AY18")</f>
        <v>4240</v>
      </c>
      <c r="CT18" s="1">
        <v>4240</v>
      </c>
      <c r="CU18" s="1">
        <f ca="1">INDIRECT("AZ18")+2*INDIRECT("BA18")+3*INDIRECT("BB18")+4*INDIRECT("BC18")+5*INDIRECT("BD18")+6*INDIRECT("BE18")+7*INDIRECT("BF18")+8*INDIRECT("BG18")</f>
        <v>4460</v>
      </c>
      <c r="CV18" s="1">
        <v>4460</v>
      </c>
      <c r="CW18" s="1">
        <f ca="1">INDIRECT("BH18")+2*INDIRECT("BI18")+3*INDIRECT("BJ18")+4*INDIRECT("BK18")+5*INDIRECT("BL18")+6*INDIRECT("BM18")+7*INDIRECT("BN18")+8*INDIRECT("BO18")</f>
        <v>7000</v>
      </c>
      <c r="CX18" s="1">
        <v>7000</v>
      </c>
    </row>
    <row r="19" spans="1:73" ht="11.25">
      <c r="A19" s="1" t="s">
        <v>0</v>
      </c>
      <c r="B19" s="1" t="s">
        <v>0</v>
      </c>
      <c r="C19" s="1" t="s">
        <v>0</v>
      </c>
      <c r="D19" s="1" t="s">
        <v>0</v>
      </c>
      <c r="E19" s="1" t="s">
        <v>6</v>
      </c>
      <c r="F19" s="7">
        <f>SUM(F16:F18)</f>
        <v>0</v>
      </c>
      <c r="G19" s="6">
        <f>SUM(G16:G18)</f>
        <v>1780</v>
      </c>
      <c r="H19" s="6">
        <f>SUM(H16:H18)</f>
        <v>0</v>
      </c>
      <c r="I19" s="6">
        <f>SUM(I16:I18)</f>
        <v>2175</v>
      </c>
      <c r="J19" s="6">
        <f>SUM(J16:J18)</f>
        <v>5200</v>
      </c>
      <c r="K19" s="6">
        <f>SUM(K16:K18)</f>
        <v>15800</v>
      </c>
      <c r="L19" s="6">
        <f>SUM(L16:L18)</f>
        <v>0</v>
      </c>
      <c r="M19" s="6">
        <f>SUM(M16:M18)</f>
        <v>0</v>
      </c>
      <c r="N19" s="7">
        <f>SUM(N16:N18)</f>
        <v>3800</v>
      </c>
      <c r="O19" s="6">
        <f>SUM(O16:O18)</f>
        <v>15800</v>
      </c>
      <c r="P19" s="6">
        <f>SUM(P16:P18)</f>
        <v>1780</v>
      </c>
      <c r="Q19" s="6">
        <f>SUM(Q16:Q18)</f>
        <v>1060</v>
      </c>
      <c r="R19" s="6">
        <f>SUM(R16:R18)</f>
        <v>1115</v>
      </c>
      <c r="S19" s="6">
        <f>SUM(S16:S18)</f>
        <v>1400</v>
      </c>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v>0</v>
      </c>
      <c r="BQ19" s="1" t="s">
        <v>0</v>
      </c>
      <c r="BR19" s="1" t="s">
        <v>0</v>
      </c>
      <c r="BS19" s="1" t="s">
        <v>0</v>
      </c>
      <c r="BT19" s="1" t="s">
        <v>0</v>
      </c>
      <c r="BU19" s="1" t="s">
        <v>0</v>
      </c>
    </row>
    <row r="20" spans="1:73" ht="11.25">
      <c r="A20" s="37"/>
      <c r="B20" s="37"/>
      <c r="C20" s="37" t="s">
        <v>0</v>
      </c>
      <c r="D20" s="37" t="s">
        <v>0</v>
      </c>
      <c r="E20" s="37" t="s">
        <v>0</v>
      </c>
      <c r="F20" s="38"/>
      <c r="G20" s="39"/>
      <c r="H20" s="39"/>
      <c r="I20" s="39"/>
      <c r="J20" s="39"/>
      <c r="K20" s="39"/>
      <c r="L20" s="39"/>
      <c r="M20" s="39"/>
      <c r="N20" s="38"/>
      <c r="O20" s="39"/>
      <c r="P20" s="39"/>
      <c r="Q20" s="39"/>
      <c r="R20" s="39"/>
      <c r="S20" s="39"/>
      <c r="T20" s="40"/>
      <c r="U20" s="41"/>
      <c r="V20" s="41"/>
      <c r="W20" s="41"/>
      <c r="X20" s="41"/>
      <c r="Y20" s="41"/>
      <c r="Z20" s="41"/>
      <c r="AA20" s="41"/>
      <c r="AB20" s="40"/>
      <c r="AC20" s="41"/>
      <c r="AD20" s="41"/>
      <c r="AE20" s="41"/>
      <c r="AF20" s="41"/>
      <c r="AG20" s="41"/>
      <c r="AH20" s="41"/>
      <c r="AI20" s="41"/>
      <c r="AJ20" s="40"/>
      <c r="AK20" s="41"/>
      <c r="AL20" s="41"/>
      <c r="AM20" s="41"/>
      <c r="AN20" s="41"/>
      <c r="AO20" s="41"/>
      <c r="AP20" s="41"/>
      <c r="AQ20" s="41"/>
      <c r="AR20" s="40"/>
      <c r="AS20" s="41"/>
      <c r="AT20" s="41"/>
      <c r="AU20" s="41"/>
      <c r="AV20" s="41"/>
      <c r="AW20" s="41"/>
      <c r="AX20" s="41"/>
      <c r="AY20" s="41"/>
      <c r="AZ20" s="40"/>
      <c r="BA20" s="41"/>
      <c r="BB20" s="41"/>
      <c r="BC20" s="41"/>
      <c r="BD20" s="41"/>
      <c r="BE20" s="41"/>
      <c r="BF20" s="41"/>
      <c r="BG20" s="41"/>
      <c r="BH20" s="40"/>
      <c r="BI20" s="41"/>
      <c r="BJ20" s="41"/>
      <c r="BK20" s="41"/>
      <c r="BL20" s="41"/>
      <c r="BM20" s="41"/>
      <c r="BN20" s="41"/>
      <c r="BO20" s="42"/>
      <c r="BP20" s="9"/>
      <c r="BT20" s="1" t="s">
        <v>0</v>
      </c>
      <c r="BU20" s="1" t="s">
        <v>0</v>
      </c>
    </row>
    <row r="23" spans="5:13" ht="11.25">
      <c r="E23" s="3" t="s">
        <v>62</v>
      </c>
      <c r="F23" s="5">
        <f>SUMIF($BQ4:$BQ20,"=RIP",F4:F20)</f>
        <v>908</v>
      </c>
      <c r="G23" s="5">
        <f aca="true" t="shared" si="0" ref="G23:M23">SUMIF($BQ4:$BQ20,"=RIP",G4:G20)</f>
        <v>1780</v>
      </c>
      <c r="H23" s="5">
        <f t="shared" si="0"/>
        <v>5569</v>
      </c>
      <c r="I23" s="5">
        <f t="shared" si="0"/>
        <v>80</v>
      </c>
      <c r="J23" s="5">
        <f t="shared" si="0"/>
        <v>4170</v>
      </c>
      <c r="K23" s="5">
        <f t="shared" si="0"/>
        <v>0</v>
      </c>
      <c r="L23" s="5">
        <f t="shared" si="0"/>
        <v>0</v>
      </c>
      <c r="M23" s="5">
        <f t="shared" si="0"/>
        <v>0</v>
      </c>
    </row>
    <row r="24" spans="5:13" ht="11.25">
      <c r="E24" s="3" t="s">
        <v>63</v>
      </c>
      <c r="F24" s="5">
        <f>SUMIF($BT4:$BT20,"=GARVEE",F4:F20)</f>
        <v>0</v>
      </c>
      <c r="G24" s="5">
        <f aca="true" t="shared" si="1" ref="G24:M24">SUMIF($BT4:$BT20,"=GARVEE",G4:G20)</f>
        <v>0</v>
      </c>
      <c r="H24" s="5">
        <f t="shared" si="1"/>
        <v>0</v>
      </c>
      <c r="I24" s="5">
        <f t="shared" si="1"/>
        <v>0</v>
      </c>
      <c r="J24" s="5">
        <f t="shared" si="1"/>
        <v>0</v>
      </c>
      <c r="K24" s="5">
        <f t="shared" si="1"/>
        <v>0</v>
      </c>
      <c r="L24" s="5">
        <f t="shared" si="1"/>
        <v>0</v>
      </c>
      <c r="M24" s="5">
        <f t="shared" si="1"/>
        <v>0</v>
      </c>
    </row>
    <row r="25" spans="5:13" ht="11.25">
      <c r="E25" s="3" t="s">
        <v>64</v>
      </c>
      <c r="F25" s="5">
        <f>SUMIF($BR4:$BR20,"=X",F4:F20)</f>
        <v>0</v>
      </c>
      <c r="G25" s="5">
        <f aca="true" t="shared" si="2" ref="G25:M25">SUMIF($BR4:$BR20,"=X",G4:G20)</f>
        <v>0</v>
      </c>
      <c r="H25" s="5">
        <f t="shared" si="2"/>
        <v>0</v>
      </c>
      <c r="I25" s="5">
        <f t="shared" si="2"/>
        <v>0</v>
      </c>
      <c r="J25" s="5">
        <f t="shared" si="2"/>
        <v>0</v>
      </c>
      <c r="K25" s="5">
        <f t="shared" si="2"/>
        <v>0</v>
      </c>
      <c r="L25" s="5">
        <f t="shared" si="2"/>
        <v>0</v>
      </c>
      <c r="M25" s="5">
        <f t="shared" si="2"/>
        <v>0</v>
      </c>
    </row>
    <row r="26" spans="5:13" ht="11.25">
      <c r="E26" s="3" t="s">
        <v>65</v>
      </c>
      <c r="F26" s="5">
        <f>SUMIF($BU4:$BU20,"=X",AJ4:AJ20)+SUMIF($BU4:$BU20,"=X",AR4:AR20)+SUMIF($BU4:$BU20,"=X",AZ4:AZ20)+SUMIF($BU4:$BU20,"=X",BH4:BH20)</f>
        <v>878</v>
      </c>
      <c r="G26" s="5">
        <f>SUMIF($BU4:$BU20,"=X",AK4:AK20)+SUMIF($BU4:$BU20,"=X",AS4:AS20)+SUMIF($BU4:$BU20,"=X",BA4:BA20)+SUMIF($BU4:$BU20,"=X",BI4:BI20)</f>
        <v>5</v>
      </c>
      <c r="H26" s="5"/>
      <c r="I26" s="5"/>
      <c r="J26" s="5"/>
      <c r="K26" s="5"/>
      <c r="L26" s="5"/>
      <c r="M26" s="5"/>
    </row>
    <row r="27" spans="5:13" ht="11.25">
      <c r="E27" s="3" t="s">
        <v>66</v>
      </c>
      <c r="F27" s="5">
        <f>SUMIF($BU4:$BU20,"=X",T4:T20)</f>
        <v>30</v>
      </c>
      <c r="G27" s="5">
        <f>SUMIF($BU4:$BU20,"=X",U4:U20)</f>
        <v>0</v>
      </c>
      <c r="H27" s="5"/>
      <c r="I27" s="5"/>
      <c r="J27" s="5"/>
      <c r="K27" s="5"/>
      <c r="L27" s="5"/>
      <c r="M27" s="5"/>
    </row>
    <row r="28" spans="5:13" ht="11.25">
      <c r="E28" s="3" t="s">
        <v>67</v>
      </c>
      <c r="F28" s="5">
        <f>F23-F24-F25-F26-F27</f>
        <v>0</v>
      </c>
      <c r="G28" s="5">
        <f aca="true" t="shared" si="3" ref="G28:M28">G23-G24-G25-G26-G27</f>
        <v>1775</v>
      </c>
      <c r="H28" s="5">
        <f t="shared" si="3"/>
        <v>5569</v>
      </c>
      <c r="I28" s="5">
        <f t="shared" si="3"/>
        <v>80</v>
      </c>
      <c r="J28" s="5">
        <f t="shared" si="3"/>
        <v>4170</v>
      </c>
      <c r="K28" s="5">
        <f t="shared" si="3"/>
        <v>0</v>
      </c>
      <c r="L28" s="5">
        <f t="shared" si="3"/>
        <v>0</v>
      </c>
      <c r="M28" s="5">
        <f t="shared" si="3"/>
        <v>0</v>
      </c>
    </row>
    <row r="30" spans="9:11" ht="11.25">
      <c r="I30" s="1">
        <f>SUM(F28:I28)</f>
        <v>7424</v>
      </c>
      <c r="J30" s="1">
        <f>J28</f>
        <v>4170</v>
      </c>
      <c r="K30" s="1">
        <f>K28</f>
        <v>0</v>
      </c>
    </row>
  </sheetData>
  <sheetProtection password="CB9B" sheet="1" objects="1" scenarios="1"/>
  <conditionalFormatting sqref="F4 F7 F10 F13 F16:F18">
    <cfRule type="expression" priority="1" dxfId="0" stopIfTrue="1">
      <formula>BW4&lt;&gt;BX4</formula>
    </cfRule>
  </conditionalFormatting>
  <conditionalFormatting sqref="G4 G7 G10 G13 G16:G18">
    <cfRule type="expression" priority="2" dxfId="0" stopIfTrue="1">
      <formula>BY4&lt;&gt;BZ4</formula>
    </cfRule>
  </conditionalFormatting>
  <conditionalFormatting sqref="H4 H7 H10 H13 H16:H18">
    <cfRule type="expression" priority="3" dxfId="0" stopIfTrue="1">
      <formula>CA4&lt;&gt;CB4</formula>
    </cfRule>
  </conditionalFormatting>
  <conditionalFormatting sqref="I4 I7 I10 I13 I16:I18">
    <cfRule type="expression" priority="4" dxfId="0" stopIfTrue="1">
      <formula>CC4&lt;&gt;CD4</formula>
    </cfRule>
  </conditionalFormatting>
  <conditionalFormatting sqref="J4 J7 J10 J13 J16:J18">
    <cfRule type="expression" priority="5" dxfId="0" stopIfTrue="1">
      <formula>CE4&lt;&gt;CF4</formula>
    </cfRule>
  </conditionalFormatting>
  <conditionalFormatting sqref="K4 K7 K10 K13 K16:K18">
    <cfRule type="expression" priority="6" dxfId="0" stopIfTrue="1">
      <formula>CG4&lt;&gt;CH4</formula>
    </cfRule>
  </conditionalFormatting>
  <conditionalFormatting sqref="L4 L7 L10 L13 L16:L18">
    <cfRule type="expression" priority="7" dxfId="0" stopIfTrue="1">
      <formula>CI4&lt;&gt;CJ4</formula>
    </cfRule>
  </conditionalFormatting>
  <conditionalFormatting sqref="M4 M7 M10 M13 M16:M18">
    <cfRule type="expression" priority="8" dxfId="0" stopIfTrue="1">
      <formula>CK4&lt;&gt;CL4</formula>
    </cfRule>
  </conditionalFormatting>
  <conditionalFormatting sqref="N4 N7 N10 N13 N16:N18">
    <cfRule type="expression" priority="9" dxfId="0" stopIfTrue="1">
      <formula>CM4&lt;&gt;CN4</formula>
    </cfRule>
  </conditionalFormatting>
  <conditionalFormatting sqref="O4 O7 O10 O13 O16:O18">
    <cfRule type="expression" priority="10" dxfId="0" stopIfTrue="1">
      <formula>CO4&lt;&gt;CP4</formula>
    </cfRule>
  </conditionalFormatting>
  <conditionalFormatting sqref="P4 P7 P10 P13 P16:P18">
    <cfRule type="expression" priority="11" dxfId="0" stopIfTrue="1">
      <formula>CQ4&lt;&gt;CR4</formula>
    </cfRule>
  </conditionalFormatting>
  <conditionalFormatting sqref="Q4 Q7 Q10 Q13 Q16:Q18">
    <cfRule type="expression" priority="12" dxfId="0" stopIfTrue="1">
      <formula>CS4&lt;&gt;CT4</formula>
    </cfRule>
  </conditionalFormatting>
  <conditionalFormatting sqref="R4 R7 R10 R13 R16:R18">
    <cfRule type="expression" priority="13" dxfId="0" stopIfTrue="1">
      <formula>CU4&lt;&gt;CV4</formula>
    </cfRule>
  </conditionalFormatting>
  <conditionalFormatting sqref="S4 S7 S10 S13 S16:S18">
    <cfRule type="expression" priority="14" dxfId="0" stopIfTrue="1">
      <formula>CW4&lt;&gt;CX4</formula>
    </cfRule>
  </conditionalFormatting>
  <dataValidations count="32">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20">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20">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BJ7:BO7 AL7:AQ7 AT7:AY7 BB7:BG7 V7:AI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AK7 AR7:AS7 AZ7:BA7 BH7:BI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U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BJ10:BO10 AL10:AQ10 AT10:AY10 BB10:BG10 V10:AI1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0:AK10 AR10:AS10 AZ10:BA10 BH10:BI1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0:U10">
      <formula1>0</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ErrorMessage="1" errorTitle="Maximum Dollar Input Exceeded" error="The maximum input value is $999,999 (x $1000), basically one billion dollars.  Please revise your figures." sqref="BJ13:BO13 AL13:AQ13 AT13:AY13 BB13:BG13 V13:AI1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3:AK13 AR13:AS13 AZ13:BA13 BH13:BI1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3:U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BJ16:BO16 AL16:AQ16 AT16:AY16 BB16:BG16 V16:AI1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6:AK16 AR16:AS16 AZ16:BA16 BH16:BI1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6:U16">
      <formula1>0</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ErrorMessage="1" errorTitle="Maximum Dollar Input Exceeded" error="The maximum input value is $999,999 (x $1000), basically one billion dollars.  Please revise your figures." sqref="T18:BO18">
      <formula1>0</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s>
  <printOptions gridLines="1"/>
  <pageMargins left="0.25" right="0.25" top="0.75" bottom="0.5" header="0.25" footer="0.25"/>
  <pageSetup blackAndWhite="1" fitToHeight="100" fitToWidth="1" horizontalDpi="600" verticalDpi="600" orientation="landscape" scale="85"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2003-11-25T21:41:37Z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