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Inventory'!$A$1:$S$47</definedName>
    <definedName name="_xlnm.Print_Titles" localSheetId="1">'Project Inventory'!$1:$3</definedName>
  </definedNames>
  <calcPr fullCalcOnLoad="1"/>
</workbook>
</file>

<file path=xl/sharedStrings.xml><?xml version="1.0" encoding="utf-8"?>
<sst xmlns="http://schemas.openxmlformats.org/spreadsheetml/2006/main" count="448" uniqueCount="93">
  <si>
    <t/>
  </si>
  <si>
    <t>COL</t>
  </si>
  <si>
    <t>Colusa County</t>
  </si>
  <si>
    <t>RIP</t>
  </si>
  <si>
    <t>Norman Road Rehabilitation</t>
  </si>
  <si>
    <t>Loc Funds (LTF)</t>
  </si>
  <si>
    <t>TOTAL</t>
  </si>
  <si>
    <t>Grimes-Arbuckle Road Rehabilitation</t>
  </si>
  <si>
    <t>Highway 99W Rehabilitation</t>
  </si>
  <si>
    <t>X</t>
  </si>
  <si>
    <t>AB 3090 Replacement Project</t>
  </si>
  <si>
    <t>Colusa County Transportation Commission</t>
  </si>
  <si>
    <t>0L0674</t>
  </si>
  <si>
    <t>Plan, Program, and Monitor</t>
  </si>
  <si>
    <t>Colusa, City of</t>
  </si>
  <si>
    <t>Seventh Street Rehabilitation</t>
  </si>
  <si>
    <t>Parkhill Street Rehabilitation</t>
  </si>
  <si>
    <t>Wescott Road Rehabilitation</t>
  </si>
  <si>
    <t>20</t>
  </si>
  <si>
    <t>Caltrans</t>
  </si>
  <si>
    <t>CO</t>
  </si>
  <si>
    <t>44640K</t>
  </si>
  <si>
    <t>36.0/38.0</t>
  </si>
  <si>
    <t>Colusa 20 Passing Lanes</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</si>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</sst>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67</v>
      </c>
    </row>
    <row r="3" ht="12.75">
      <c r="B3" s="46"/>
    </row>
    <row r="4" ht="12.75">
      <c r="B4" s="49" t="s">
        <v>68</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71</v>
      </c>
    </row>
    <row r="7" ht="12.75">
      <c r="B7" s="53" t="s">
        <v>72</v>
      </c>
    </row>
    <row r="8" ht="12.75">
      <c r="B8" s="53" t="s">
        <v>73</v>
      </c>
    </row>
    <row r="9" ht="25.5">
      <c r="B9" s="53" t="s">
        <v>74</v>
      </c>
    </row>
    <row r="10" ht="12.75">
      <c r="B10" s="51"/>
    </row>
    <row r="11" ht="12.75">
      <c r="B11" s="52" t="s">
        <v>75</v>
      </c>
    </row>
    <row r="12" ht="12.75">
      <c r="B12" s="53" t="s">
        <v>76</v>
      </c>
    </row>
    <row r="13" ht="12.75">
      <c r="B13" s="53" t="s">
        <v>77</v>
      </c>
    </row>
    <row r="14" ht="12.75">
      <c r="B14" s="53" t="s">
        <v>78</v>
      </c>
    </row>
    <row r="15" ht="12.75">
      <c r="B15" s="51"/>
    </row>
    <row r="16" ht="12.75">
      <c r="B16" s="54" t="s">
        <v>79</v>
      </c>
    </row>
    <row r="17" ht="25.5">
      <c r="B17" s="51" t="s">
        <v>80</v>
      </c>
    </row>
    <row r="18" ht="12.75">
      <c r="B18" s="51" t="s">
        <v>81</v>
      </c>
    </row>
    <row r="19" ht="12.75">
      <c r="B19" s="51" t="s">
        <v>82</v>
      </c>
    </row>
    <row r="20" ht="25.5">
      <c r="B20" s="51" t="s">
        <v>83</v>
      </c>
    </row>
    <row r="21" ht="12.75">
      <c r="B21" s="51"/>
    </row>
    <row r="22" ht="38.25">
      <c r="B22" s="51" t="s">
        <v>84</v>
      </c>
    </row>
    <row r="23" ht="12.75">
      <c r="B23" s="51"/>
    </row>
    <row r="24" ht="12.75">
      <c r="B24" s="55" t="s">
        <v>85</v>
      </c>
    </row>
    <row r="25" ht="12.75">
      <c r="B25" s="51"/>
    </row>
    <row r="26" ht="12.75">
      <c r="B26" s="49" t="s">
        <v>86</v>
      </c>
    </row>
    <row r="27" ht="12.75">
      <c r="B27" s="56" t="s">
        <v>87</v>
      </c>
    </row>
    <row r="28" ht="12.75">
      <c r="B28" s="56" t="s">
        <v>88</v>
      </c>
    </row>
    <row r="29" ht="12.75">
      <c r="B29" s="56" t="s">
        <v>89</v>
      </c>
    </row>
    <row r="30" ht="12.75">
      <c r="B30" s="56" t="s">
        <v>90</v>
      </c>
    </row>
    <row r="31" ht="12.75">
      <c r="B31" s="56" t="s">
        <v>91</v>
      </c>
    </row>
    <row r="32" ht="12.75">
      <c r="B32" s="46"/>
    </row>
    <row r="33" ht="12.75">
      <c r="B33" s="46"/>
    </row>
    <row r="34" ht="12.75">
      <c r="B34" s="46"/>
    </row>
    <row r="35" ht="13.5" thickBot="1">
      <c r="B35" s="47"/>
    </row>
    <row r="36" ht="13.5" thickTop="1">
      <c r="B36" s="57" t="s">
        <v>92</v>
      </c>
    </row>
    <row r="100" spans="7:8" ht="12.75">
      <c r="G100" t="s">
        <v>69</v>
      </c>
      <c r="H100" t="s">
        <v>70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9"/>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28125" style="1" bestFit="1" customWidth="1"/>
    <col min="3" max="3" width="7.421875" style="1" bestFit="1" customWidth="1"/>
    <col min="4" max="4" width="30.0039062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0" width="9.140625" style="1" customWidth="1"/>
    <col min="71" max="71" width="2.00390625" style="1" bestFit="1" customWidth="1"/>
    <col min="72"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53</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25</v>
      </c>
      <c r="C2" s="14" t="s">
        <v>26</v>
      </c>
      <c r="D2" s="14" t="s">
        <v>28</v>
      </c>
      <c r="E2" s="14"/>
      <c r="F2" s="15" t="s">
        <v>51</v>
      </c>
      <c r="G2" s="16"/>
      <c r="H2" s="16"/>
      <c r="I2" s="16"/>
      <c r="J2" s="16"/>
      <c r="K2" s="16"/>
      <c r="L2" s="16"/>
      <c r="M2" s="16"/>
      <c r="N2" s="15" t="s">
        <v>52</v>
      </c>
      <c r="O2" s="16"/>
      <c r="P2" s="16"/>
      <c r="Q2" s="16"/>
      <c r="R2" s="16"/>
      <c r="S2" s="16"/>
      <c r="T2" s="15" t="s">
        <v>39</v>
      </c>
      <c r="U2" s="16"/>
      <c r="V2" s="16"/>
      <c r="W2" s="16"/>
      <c r="X2" s="16"/>
      <c r="Y2" s="16"/>
      <c r="Z2" s="16"/>
      <c r="AA2" s="16"/>
      <c r="AB2" s="15" t="s">
        <v>40</v>
      </c>
      <c r="AC2" s="16"/>
      <c r="AD2" s="16"/>
      <c r="AE2" s="16"/>
      <c r="AF2" s="16"/>
      <c r="AG2" s="16"/>
      <c r="AH2" s="16"/>
      <c r="AI2" s="16"/>
      <c r="AJ2" s="15" t="s">
        <v>41</v>
      </c>
      <c r="AK2" s="16"/>
      <c r="AL2" s="16"/>
      <c r="AM2" s="16"/>
      <c r="AN2" s="16"/>
      <c r="AO2" s="16"/>
      <c r="AP2" s="16"/>
      <c r="AQ2" s="16"/>
      <c r="AR2" s="15" t="s">
        <v>42</v>
      </c>
      <c r="AS2" s="16"/>
      <c r="AT2" s="16"/>
      <c r="AU2" s="16"/>
      <c r="AV2" s="16"/>
      <c r="AW2" s="16"/>
      <c r="AX2" s="16"/>
      <c r="AY2" s="16"/>
      <c r="AZ2" s="15" t="s">
        <v>43</v>
      </c>
      <c r="BA2" s="16"/>
      <c r="BB2" s="16"/>
      <c r="BC2" s="16"/>
      <c r="BD2" s="16"/>
      <c r="BE2" s="16"/>
      <c r="BF2" s="16"/>
      <c r="BG2" s="16"/>
      <c r="BH2" s="15" t="s">
        <v>44</v>
      </c>
      <c r="BI2" s="16"/>
      <c r="BJ2" s="16"/>
      <c r="BK2" s="16"/>
      <c r="BL2" s="16"/>
      <c r="BM2" s="16"/>
      <c r="BN2" s="16"/>
      <c r="BO2" s="23"/>
      <c r="BP2" s="22"/>
      <c r="BW2" s="15" t="s">
        <v>51</v>
      </c>
      <c r="BX2" s="16" t="s">
        <v>51</v>
      </c>
      <c r="BY2" s="16"/>
      <c r="BZ2" s="16"/>
      <c r="CA2" s="16"/>
      <c r="CB2" s="16"/>
      <c r="CC2" s="16"/>
      <c r="CD2" s="16"/>
      <c r="CE2" s="15" t="s">
        <v>52</v>
      </c>
      <c r="CF2" s="16" t="s">
        <v>52</v>
      </c>
      <c r="CG2" s="16"/>
      <c r="CH2" s="16"/>
      <c r="CI2" s="16"/>
      <c r="CJ2" s="16"/>
    </row>
    <row r="3" spans="1:88" s="4" customFormat="1" ht="11.25">
      <c r="A3" s="17" t="s">
        <v>20</v>
      </c>
      <c r="B3" s="18" t="s">
        <v>24</v>
      </c>
      <c r="C3" s="18" t="s">
        <v>27</v>
      </c>
      <c r="D3" s="18" t="s">
        <v>29</v>
      </c>
      <c r="E3" s="18" t="s">
        <v>30</v>
      </c>
      <c r="F3" s="19" t="s">
        <v>31</v>
      </c>
      <c r="G3" s="20" t="s">
        <v>32</v>
      </c>
      <c r="H3" s="20" t="s">
        <v>33</v>
      </c>
      <c r="I3" s="20" t="s">
        <v>34</v>
      </c>
      <c r="J3" s="20" t="s">
        <v>35</v>
      </c>
      <c r="K3" s="20" t="s">
        <v>36</v>
      </c>
      <c r="L3" s="20" t="s">
        <v>37</v>
      </c>
      <c r="M3" s="20" t="s">
        <v>38</v>
      </c>
      <c r="N3" s="19" t="s">
        <v>45</v>
      </c>
      <c r="O3" s="21" t="s">
        <v>46</v>
      </c>
      <c r="P3" s="21" t="s">
        <v>47</v>
      </c>
      <c r="Q3" s="21" t="s">
        <v>48</v>
      </c>
      <c r="R3" s="21" t="s">
        <v>49</v>
      </c>
      <c r="S3" s="21" t="s">
        <v>50</v>
      </c>
      <c r="T3" s="19" t="s">
        <v>31</v>
      </c>
      <c r="U3" s="20" t="s">
        <v>32</v>
      </c>
      <c r="V3" s="20" t="s">
        <v>33</v>
      </c>
      <c r="W3" s="20" t="s">
        <v>34</v>
      </c>
      <c r="X3" s="20" t="s">
        <v>35</v>
      </c>
      <c r="Y3" s="20" t="s">
        <v>36</v>
      </c>
      <c r="Z3" s="20" t="s">
        <v>37</v>
      </c>
      <c r="AA3" s="20" t="s">
        <v>38</v>
      </c>
      <c r="AB3" s="19" t="s">
        <v>31</v>
      </c>
      <c r="AC3" s="20" t="s">
        <v>32</v>
      </c>
      <c r="AD3" s="20" t="s">
        <v>33</v>
      </c>
      <c r="AE3" s="20" t="s">
        <v>34</v>
      </c>
      <c r="AF3" s="20" t="s">
        <v>35</v>
      </c>
      <c r="AG3" s="20" t="s">
        <v>36</v>
      </c>
      <c r="AH3" s="20" t="s">
        <v>37</v>
      </c>
      <c r="AI3" s="20" t="s">
        <v>38</v>
      </c>
      <c r="AJ3" s="19" t="s">
        <v>31</v>
      </c>
      <c r="AK3" s="20" t="s">
        <v>32</v>
      </c>
      <c r="AL3" s="20" t="s">
        <v>33</v>
      </c>
      <c r="AM3" s="20" t="s">
        <v>34</v>
      </c>
      <c r="AN3" s="20" t="s">
        <v>35</v>
      </c>
      <c r="AO3" s="20" t="s">
        <v>36</v>
      </c>
      <c r="AP3" s="20" t="s">
        <v>37</v>
      </c>
      <c r="AQ3" s="20" t="s">
        <v>38</v>
      </c>
      <c r="AR3" s="19" t="s">
        <v>31</v>
      </c>
      <c r="AS3" s="20" t="s">
        <v>32</v>
      </c>
      <c r="AT3" s="20" t="s">
        <v>33</v>
      </c>
      <c r="AU3" s="20" t="s">
        <v>34</v>
      </c>
      <c r="AV3" s="20" t="s">
        <v>35</v>
      </c>
      <c r="AW3" s="20" t="s">
        <v>36</v>
      </c>
      <c r="AX3" s="20" t="s">
        <v>37</v>
      </c>
      <c r="AY3" s="20" t="s">
        <v>38</v>
      </c>
      <c r="AZ3" s="19" t="s">
        <v>31</v>
      </c>
      <c r="BA3" s="20" t="s">
        <v>32</v>
      </c>
      <c r="BB3" s="20" t="s">
        <v>33</v>
      </c>
      <c r="BC3" s="20" t="s">
        <v>34</v>
      </c>
      <c r="BD3" s="20" t="s">
        <v>35</v>
      </c>
      <c r="BE3" s="20" t="s">
        <v>36</v>
      </c>
      <c r="BF3" s="20" t="s">
        <v>37</v>
      </c>
      <c r="BG3" s="20" t="s">
        <v>38</v>
      </c>
      <c r="BH3" s="19" t="s">
        <v>31</v>
      </c>
      <c r="BI3" s="20" t="s">
        <v>32</v>
      </c>
      <c r="BJ3" s="20" t="s">
        <v>33</v>
      </c>
      <c r="BK3" s="20" t="s">
        <v>34</v>
      </c>
      <c r="BL3" s="20" t="s">
        <v>35</v>
      </c>
      <c r="BM3" s="20" t="s">
        <v>36</v>
      </c>
      <c r="BN3" s="20" t="s">
        <v>37</v>
      </c>
      <c r="BO3" s="24" t="s">
        <v>38</v>
      </c>
      <c r="BP3" s="22" t="s">
        <v>55</v>
      </c>
      <c r="BQ3" s="4" t="s">
        <v>56</v>
      </c>
      <c r="BR3" s="4" t="s">
        <v>57</v>
      </c>
      <c r="BS3" s="4" t="s">
        <v>58</v>
      </c>
      <c r="BT3" s="4" t="s">
        <v>59</v>
      </c>
      <c r="BU3" s="4" t="s">
        <v>60</v>
      </c>
      <c r="BW3" s="19" t="s">
        <v>31</v>
      </c>
      <c r="BX3" s="20" t="s">
        <v>31</v>
      </c>
      <c r="BY3" s="20" t="s">
        <v>33</v>
      </c>
      <c r="BZ3" s="20" t="s">
        <v>33</v>
      </c>
      <c r="CA3" s="20" t="s">
        <v>35</v>
      </c>
      <c r="CB3" s="20" t="s">
        <v>35</v>
      </c>
      <c r="CC3" s="20" t="s">
        <v>37</v>
      </c>
      <c r="CD3" s="20" t="s">
        <v>37</v>
      </c>
      <c r="CE3" s="19" t="s">
        <v>45</v>
      </c>
      <c r="CF3" s="21" t="s">
        <v>45</v>
      </c>
      <c r="CG3" s="21" t="s">
        <v>47</v>
      </c>
      <c r="CH3" s="21" t="s">
        <v>47</v>
      </c>
      <c r="CI3" s="21" t="s">
        <v>49</v>
      </c>
      <c r="CJ3" s="21" t="s">
        <v>49</v>
      </c>
    </row>
    <row r="4" spans="1:102" ht="11.25">
      <c r="A4" s="1" t="s">
        <v>1</v>
      </c>
      <c r="B4" s="2" t="str">
        <f>HYPERLINK("http://www.dot.ca.gov/hq/transprog/stip2004/ff_sheets/03-3l70.xls","3L70")</f>
        <v>3L70</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1076</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1076</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v>1076</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13000001264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2152</v>
      </c>
      <c r="CH4" s="1">
        <v>2152</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6456</v>
      </c>
      <c r="CP4" s="1">
        <v>6456</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0</v>
      </c>
      <c r="C5" s="1" t="s">
        <v>0</v>
      </c>
      <c r="D5" s="1" t="s">
        <v>4</v>
      </c>
      <c r="E5" s="1" t="s">
        <v>5</v>
      </c>
      <c r="F5" s="7">
        <f ca="1">INDIRECT("T5")+INDIRECT("AB5")+INDIRECT("AJ5")+INDIRECT("AR5")+INDIRECT("AZ5")+INDIRECT("BH5")</f>
        <v>0</v>
      </c>
      <c r="G5" s="6">
        <f ca="1">INDIRECT("U5")+INDIRECT("AC5")+INDIRECT("AK5")+INDIRECT("AS5")+INDIRECT("BA5")+INDIRECT("BI5")</f>
        <v>0</v>
      </c>
      <c r="H5" s="6">
        <f ca="1">INDIRECT("V5")+INDIRECT("AD5")+INDIRECT("AL5")+INDIRECT("AT5")+INDIRECT("BB5")+INDIRECT("BJ5")</f>
        <v>11</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1</v>
      </c>
      <c r="Q5" s="6">
        <f ca="1">INDIRECT("AR5")+INDIRECT("AS5")+INDIRECT("AT5")+INDIRECT("AU5")+INDIRECT("AV5")+INDIRECT("AW5")+INDIRECT("AX5")+INDIRECT("AY5")</f>
        <v>10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c r="AK5" s="29"/>
      <c r="AL5" s="29">
        <v>1</v>
      </c>
      <c r="AM5" s="29"/>
      <c r="AN5" s="29"/>
      <c r="AO5" s="29"/>
      <c r="AP5" s="29"/>
      <c r="AQ5" s="29"/>
      <c r="AR5" s="28"/>
      <c r="AS5" s="29"/>
      <c r="AT5" s="29">
        <v>10</v>
      </c>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43</v>
      </c>
      <c r="CB5" s="1">
        <v>43</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3</v>
      </c>
      <c r="CR5" s="1">
        <v>3</v>
      </c>
      <c r="CS5" s="1">
        <f ca="1">INDIRECT("AR5")+2*INDIRECT("AS5")+3*INDIRECT("AT5")+4*INDIRECT("AU5")+5*INDIRECT("AV5")+6*INDIRECT("AW5")+7*INDIRECT("AX5")+8*INDIRECT("AY5")</f>
        <v>30</v>
      </c>
      <c r="CT5" s="1">
        <v>30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54</v>
      </c>
      <c r="D6" s="26" t="s">
        <v>0</v>
      </c>
      <c r="E6" s="1" t="s">
        <v>6</v>
      </c>
      <c r="F6" s="7">
        <f>SUM(F4:F5)</f>
        <v>0</v>
      </c>
      <c r="G6" s="6">
        <f>SUM(G4:G5)</f>
        <v>0</v>
      </c>
      <c r="H6" s="6">
        <f>SUM(H4:H5)</f>
        <v>11</v>
      </c>
      <c r="I6" s="6">
        <f>SUM(I4:I5)</f>
        <v>0</v>
      </c>
      <c r="J6" s="6">
        <f>SUM(J4:J5)</f>
        <v>0</v>
      </c>
      <c r="K6" s="6">
        <f>SUM(K4:K5)</f>
        <v>1076</v>
      </c>
      <c r="L6" s="6">
        <f>SUM(L4:L5)</f>
        <v>0</v>
      </c>
      <c r="M6" s="6">
        <f>SUM(M4:M5)</f>
        <v>0</v>
      </c>
      <c r="N6" s="7">
        <f>SUM(N4:N5)</f>
        <v>0</v>
      </c>
      <c r="O6" s="6">
        <f>SUM(O4:O5)</f>
        <v>1076</v>
      </c>
      <c r="P6" s="6">
        <f>SUM(P4:P5)</f>
        <v>1</v>
      </c>
      <c r="Q6" s="6">
        <f>SUM(Q4:Q5)</f>
        <v>10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HYPERLINK("http://www.dot.ca.gov/hq/transprog/stip2004/ff_sheets/03-3l80.xls","3L80")</f>
        <v>3L80</v>
      </c>
      <c r="C8" s="30" t="s">
        <v>0</v>
      </c>
      <c r="D8" s="30" t="s">
        <v>2</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0</v>
      </c>
      <c r="I8" s="33">
        <f ca="1">INDIRECT("W8")+INDIRECT("AE8")+INDIRECT("AM8")+INDIRECT("AU8")+INDIRECT("BC8")+INDIRECT("BK8")</f>
        <v>0</v>
      </c>
      <c r="J8" s="33">
        <f ca="1">INDIRECT("X8")+INDIRECT("AF8")+INDIRECT("AN8")+INDIRECT("AV8")+INDIRECT("BD8")+INDIRECT("BL8")</f>
        <v>0</v>
      </c>
      <c r="K8" s="33">
        <f ca="1">INDIRECT("Y8")+INDIRECT("AG8")+INDIRECT("AO8")+INDIRECT("AW8")+INDIRECT("BE8")+INDIRECT("BM8")</f>
        <v>589</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589</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c r="AF8" s="35"/>
      <c r="AG8" s="35">
        <v>589</v>
      </c>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13000001265</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1178</v>
      </c>
      <c r="CH8" s="1">
        <v>1178</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3534</v>
      </c>
      <c r="CP8" s="1">
        <v>3534</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7</v>
      </c>
      <c r="E9" s="1" t="s">
        <v>5</v>
      </c>
      <c r="F9" s="7">
        <f ca="1">INDIRECT("T9")+INDIRECT("AB9")+INDIRECT("AJ9")+INDIRECT("AR9")+INDIRECT("AZ9")+INDIRECT("BH9")</f>
        <v>0</v>
      </c>
      <c r="G9" s="6">
        <f ca="1">INDIRECT("U9")+INDIRECT("AC9")+INDIRECT("AK9")+INDIRECT("AS9")+INDIRECT("BA9")+INDIRECT("BI9")</f>
        <v>0</v>
      </c>
      <c r="H9" s="6">
        <f ca="1">INDIRECT("V9")+INDIRECT("AD9")+INDIRECT("AL9")+INDIRECT("AT9")+INDIRECT("BB9")+INDIRECT("BJ9")</f>
        <v>11</v>
      </c>
      <c r="I9" s="6">
        <f ca="1">INDIRECT("W9")+INDIRECT("AE9")+INDIRECT("AM9")+INDIRECT("AU9")+INDIRECT("BC9")+INDIRECT("BK9")</f>
        <v>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0</v>
      </c>
      <c r="O9" s="6">
        <f ca="1">INDIRECT("AB9")+INDIRECT("AC9")+INDIRECT("AD9")+INDIRECT("AE9")+INDIRECT("AF9")+INDIRECT("AG9")+INDIRECT("AH9")+INDIRECT("AI9")</f>
        <v>0</v>
      </c>
      <c r="P9" s="6">
        <f ca="1">INDIRECT("AJ9")+INDIRECT("AK9")+INDIRECT("AL9")+INDIRECT("AM9")+INDIRECT("AN9")+INDIRECT("AO9")+INDIRECT("AP9")+INDIRECT("AQ9")</f>
        <v>1</v>
      </c>
      <c r="Q9" s="6">
        <f ca="1">INDIRECT("AR9")+INDIRECT("AS9")+INDIRECT("AT9")+INDIRECT("AU9")+INDIRECT("AV9")+INDIRECT("AW9")+INDIRECT("AX9")+INDIRECT("AY9")</f>
        <v>10</v>
      </c>
      <c r="R9" s="6">
        <f ca="1">INDIRECT("AZ9")+INDIRECT("BA9")+INDIRECT("BB9")+INDIRECT("BC9")+INDIRECT("BD9")+INDIRECT("BE9")+INDIRECT("BF9")+INDIRECT("BG9")</f>
        <v>0</v>
      </c>
      <c r="S9" s="6">
        <f ca="1">INDIRECT("BH9")+INDIRECT("BI9")+INDIRECT("BJ9")+INDIRECT("BK9")+INDIRECT("BL9")+INDIRECT("BM9")+INDIRECT("BN9")+INDIRECT("BO9")</f>
        <v>0</v>
      </c>
      <c r="T9" s="28"/>
      <c r="U9" s="29"/>
      <c r="V9" s="29"/>
      <c r="W9" s="29"/>
      <c r="X9" s="29"/>
      <c r="Y9" s="29"/>
      <c r="Z9" s="29"/>
      <c r="AA9" s="29"/>
      <c r="AB9" s="28"/>
      <c r="AC9" s="29"/>
      <c r="AD9" s="29"/>
      <c r="AE9" s="29"/>
      <c r="AF9" s="29"/>
      <c r="AG9" s="29"/>
      <c r="AH9" s="29"/>
      <c r="AI9" s="29"/>
      <c r="AJ9" s="28"/>
      <c r="AK9" s="29"/>
      <c r="AL9" s="29">
        <v>1</v>
      </c>
      <c r="AM9" s="29"/>
      <c r="AN9" s="29"/>
      <c r="AO9" s="29"/>
      <c r="AP9" s="29"/>
      <c r="AQ9" s="29"/>
      <c r="AR9" s="28"/>
      <c r="AS9" s="29"/>
      <c r="AT9" s="29">
        <v>10</v>
      </c>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0</v>
      </c>
      <c r="BZ9" s="1">
        <v>0</v>
      </c>
      <c r="CA9" s="1">
        <f ca="1">INDIRECT("V9")+2*INDIRECT("AD9")+3*INDIRECT("AL9")+4*INDIRECT("AT9")+5*INDIRECT("BB9")+6*INDIRECT("BJ9")</f>
        <v>43</v>
      </c>
      <c r="CB9" s="1">
        <v>43</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0</v>
      </c>
      <c r="CP9" s="1">
        <v>0</v>
      </c>
      <c r="CQ9" s="1">
        <f ca="1">INDIRECT("AJ9")+2*INDIRECT("AK9")+3*INDIRECT("AL9")+4*INDIRECT("AM9")+5*INDIRECT("AN9")+6*INDIRECT("AO9")+7*INDIRECT("AP9")+8*INDIRECT("AQ9")</f>
        <v>3</v>
      </c>
      <c r="CR9" s="1">
        <v>3</v>
      </c>
      <c r="CS9" s="1">
        <f ca="1">INDIRECT("AR9")+2*INDIRECT("AS9")+3*INDIRECT("AT9")+4*INDIRECT("AU9")+5*INDIRECT("AV9")+6*INDIRECT("AW9")+7*INDIRECT("AX9")+8*INDIRECT("AY9")</f>
        <v>30</v>
      </c>
      <c r="CT9" s="1">
        <v>30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54</v>
      </c>
      <c r="D10" s="26" t="s">
        <v>0</v>
      </c>
      <c r="E10" s="1" t="s">
        <v>6</v>
      </c>
      <c r="F10" s="7">
        <f>SUM(F8:F9)</f>
        <v>0</v>
      </c>
      <c r="G10" s="6">
        <f>SUM(G8:G9)</f>
        <v>0</v>
      </c>
      <c r="H10" s="6">
        <f>SUM(H8:H9)</f>
        <v>11</v>
      </c>
      <c r="I10" s="6">
        <f>SUM(I8:I9)</f>
        <v>0</v>
      </c>
      <c r="J10" s="6">
        <f>SUM(J8:J9)</f>
        <v>0</v>
      </c>
      <c r="K10" s="6">
        <f>SUM(K8:K9)</f>
        <v>589</v>
      </c>
      <c r="L10" s="6">
        <f>SUM(L8:L9)</f>
        <v>0</v>
      </c>
      <c r="M10" s="6">
        <f>SUM(M8:M9)</f>
        <v>0</v>
      </c>
      <c r="N10" s="7">
        <f>SUM(N8:N9)</f>
        <v>0</v>
      </c>
      <c r="O10" s="6">
        <f>SUM(O8:O9)</f>
        <v>589</v>
      </c>
      <c r="P10" s="6">
        <f>SUM(P8:P9)</f>
        <v>1</v>
      </c>
      <c r="Q10" s="6">
        <f>SUM(Q8:Q9)</f>
        <v>10</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HYPERLINK("http://www.dot.ca.gov/hq/transprog/stip2004/ff_sheets/03-3l81.xls","3L81")</f>
        <v>3L81</v>
      </c>
      <c r="C12" s="30" t="s">
        <v>0</v>
      </c>
      <c r="D12" s="30" t="s">
        <v>2</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0</v>
      </c>
      <c r="I12" s="33">
        <f ca="1">INDIRECT("W12")+INDIRECT("AE12")+INDIRECT("AM12")+INDIRECT("AU12")+INDIRECT("BC12")+INDIRECT("BK12")</f>
        <v>0</v>
      </c>
      <c r="J12" s="33">
        <f ca="1">INDIRECT("X12")+INDIRECT("AF12")+INDIRECT("AN12")+INDIRECT("AV12")+INDIRECT("BD12")+INDIRECT("BL12")</f>
        <v>0</v>
      </c>
      <c r="K12" s="33">
        <f ca="1">INDIRECT("Y12")+INDIRECT("AG12")+INDIRECT("AO12")+INDIRECT("AW12")+INDIRECT("BE12")+INDIRECT("BM12")</f>
        <v>436</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436</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c r="AE12" s="35"/>
      <c r="AF12" s="35"/>
      <c r="AG12" s="35">
        <v>436</v>
      </c>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13000001266</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872</v>
      </c>
      <c r="CH12" s="1">
        <v>872</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2616</v>
      </c>
      <c r="CP12" s="1">
        <v>2616</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0</v>
      </c>
      <c r="C13" s="1" t="s">
        <v>0</v>
      </c>
      <c r="D13" s="1" t="s">
        <v>8</v>
      </c>
      <c r="E13" s="1" t="s">
        <v>5</v>
      </c>
      <c r="F13" s="7">
        <f ca="1">INDIRECT("T13")+INDIRECT("AB13")+INDIRECT("AJ13")+INDIRECT("AR13")+INDIRECT("AZ13")+INDIRECT("BH13")</f>
        <v>0</v>
      </c>
      <c r="G13" s="6">
        <f ca="1">INDIRECT("U13")+INDIRECT("AC13")+INDIRECT("AK13")+INDIRECT("AS13")+INDIRECT("BA13")+INDIRECT("BI13")</f>
        <v>0</v>
      </c>
      <c r="H13" s="6">
        <f ca="1">INDIRECT("V13")+INDIRECT("AD13")+INDIRECT("AL13")+INDIRECT("AT13")+INDIRECT("BB13")+INDIRECT("BJ13")</f>
        <v>11</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0</v>
      </c>
      <c r="O13" s="6">
        <f ca="1">INDIRECT("AB13")+INDIRECT("AC13")+INDIRECT("AD13")+INDIRECT("AE13")+INDIRECT("AF13")+INDIRECT("AG13")+INDIRECT("AH13")+INDIRECT("AI13")</f>
        <v>0</v>
      </c>
      <c r="P13" s="6">
        <f ca="1">INDIRECT("AJ13")+INDIRECT("AK13")+INDIRECT("AL13")+INDIRECT("AM13")+INDIRECT("AN13")+INDIRECT("AO13")+INDIRECT("AP13")+INDIRECT("AQ13")</f>
        <v>1</v>
      </c>
      <c r="Q13" s="6">
        <f ca="1">INDIRECT("AR13")+INDIRECT("AS13")+INDIRECT("AT13")+INDIRECT("AU13")+INDIRECT("AV13")+INDIRECT("AW13")+INDIRECT("AX13")+INDIRECT("AY13")</f>
        <v>10</v>
      </c>
      <c r="R13" s="6">
        <f ca="1">INDIRECT("AZ13")+INDIRECT("BA13")+INDIRECT("BB13")+INDIRECT("BC13")+INDIRECT("BD13")+INDIRECT("BE13")+INDIRECT("BF13")+INDIRECT("BG13")</f>
        <v>0</v>
      </c>
      <c r="S13" s="6">
        <f ca="1">INDIRECT("BH13")+INDIRECT("BI13")+INDIRECT("BJ13")+INDIRECT("BK13")+INDIRECT("BL13")+INDIRECT("BM13")+INDIRECT("BN13")+INDIRECT("BO13")</f>
        <v>0</v>
      </c>
      <c r="T13" s="28"/>
      <c r="U13" s="29"/>
      <c r="V13" s="29"/>
      <c r="W13" s="29"/>
      <c r="X13" s="29"/>
      <c r="Y13" s="29"/>
      <c r="Z13" s="29"/>
      <c r="AA13" s="29"/>
      <c r="AB13" s="28"/>
      <c r="AC13" s="29"/>
      <c r="AD13" s="29"/>
      <c r="AE13" s="29"/>
      <c r="AF13" s="29"/>
      <c r="AG13" s="29"/>
      <c r="AH13" s="29"/>
      <c r="AI13" s="29"/>
      <c r="AJ13" s="28"/>
      <c r="AK13" s="29"/>
      <c r="AL13" s="29">
        <v>1</v>
      </c>
      <c r="AM13" s="29"/>
      <c r="AN13" s="29"/>
      <c r="AO13" s="29"/>
      <c r="AP13" s="29"/>
      <c r="AQ13" s="29"/>
      <c r="AR13" s="28"/>
      <c r="AS13" s="29"/>
      <c r="AT13" s="29">
        <v>10</v>
      </c>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43</v>
      </c>
      <c r="CB13" s="1">
        <v>43</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0</v>
      </c>
      <c r="CP13" s="1">
        <v>0</v>
      </c>
      <c r="CQ13" s="1">
        <f ca="1">INDIRECT("AJ13")+2*INDIRECT("AK13")+3*INDIRECT("AL13")+4*INDIRECT("AM13")+5*INDIRECT("AN13")+6*INDIRECT("AO13")+7*INDIRECT("AP13")+8*INDIRECT("AQ13")</f>
        <v>3</v>
      </c>
      <c r="CR13" s="1">
        <v>3</v>
      </c>
      <c r="CS13" s="1">
        <f ca="1">INDIRECT("AR13")+2*INDIRECT("AS13")+3*INDIRECT("AT13")+4*INDIRECT("AU13")+5*INDIRECT("AV13")+6*INDIRECT("AW13")+7*INDIRECT("AX13")+8*INDIRECT("AY13")</f>
        <v>30</v>
      </c>
      <c r="CT13" s="1">
        <v>30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25"/>
      <c r="B14" s="25"/>
      <c r="C14" s="27" t="s">
        <v>54</v>
      </c>
      <c r="D14" s="26" t="s">
        <v>0</v>
      </c>
      <c r="E14" s="1" t="s">
        <v>6</v>
      </c>
      <c r="F14" s="7">
        <f>SUM(F12:F13)</f>
        <v>0</v>
      </c>
      <c r="G14" s="6">
        <f>SUM(G12:G13)</f>
        <v>0</v>
      </c>
      <c r="H14" s="6">
        <f>SUM(H12:H13)</f>
        <v>11</v>
      </c>
      <c r="I14" s="6">
        <f>SUM(I12:I13)</f>
        <v>0</v>
      </c>
      <c r="J14" s="6">
        <f>SUM(J12:J13)</f>
        <v>0</v>
      </c>
      <c r="K14" s="6">
        <f>SUM(K12:K13)</f>
        <v>436</v>
      </c>
      <c r="L14" s="6">
        <f>SUM(L12:L13)</f>
        <v>0</v>
      </c>
      <c r="M14" s="6">
        <f>SUM(M12:M13)</f>
        <v>0</v>
      </c>
      <c r="N14" s="7">
        <f>SUM(N12:N13)</f>
        <v>0</v>
      </c>
      <c r="O14" s="6">
        <f>SUM(O12:O13)</f>
        <v>436</v>
      </c>
      <c r="P14" s="6">
        <f>SUM(P12:P13)</f>
        <v>1</v>
      </c>
      <c r="Q14" s="6">
        <f>SUM(Q12:Q13)</f>
        <v>10</v>
      </c>
      <c r="R14" s="6">
        <f>SUM(R12:R13)</f>
        <v>0</v>
      </c>
      <c r="S14" s="6">
        <f>SUM(S12:S13)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3:73" ht="11.25">
      <c r="C15" s="1" t="s">
        <v>0</v>
      </c>
      <c r="D15" s="1"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c r="BT15" s="1" t="s">
        <v>0</v>
      </c>
      <c r="BU15" s="1" t="s">
        <v>0</v>
      </c>
    </row>
    <row r="16" spans="1:102" ht="11.25">
      <c r="A16" s="30" t="s">
        <v>1</v>
      </c>
      <c r="B16" s="31" t="str">
        <f>HYPERLINK("http://www.dot.ca.gov/hq/transprog/stip2004/ff_sheets/03-3114.xls","3114")</f>
        <v>3114</v>
      </c>
      <c r="C16" s="30" t="s">
        <v>0</v>
      </c>
      <c r="D16" s="30" t="s">
        <v>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11</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11</v>
      </c>
      <c r="P16" s="33">
        <f ca="1">INDIRECT("AJ16")+INDIRECT("AK16")+INDIRECT("AL16")+INDIRECT("AM16")+INDIRECT("AN16")+INDIRECT("AO16")+INDIRECT("AP16")+INDIRECT("AQ16")</f>
        <v>0</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c r="AG16" s="35">
        <v>11</v>
      </c>
      <c r="AH16" s="35"/>
      <c r="AI16" s="35"/>
      <c r="AJ16" s="34"/>
      <c r="AK16" s="35"/>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13000001295</v>
      </c>
      <c r="BQ16" s="1" t="s">
        <v>3</v>
      </c>
      <c r="BR16" s="1" t="s">
        <v>0</v>
      </c>
      <c r="BS16" s="1" t="s">
        <v>9</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22</v>
      </c>
      <c r="CH16" s="1">
        <v>22</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66</v>
      </c>
      <c r="CP16" s="1">
        <v>66</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0</v>
      </c>
      <c r="C17" s="1" t="s">
        <v>0</v>
      </c>
      <c r="D17" s="1" t="s">
        <v>10</v>
      </c>
      <c r="E17" s="1" t="s">
        <v>6</v>
      </c>
      <c r="F17" s="7">
        <f>SUM(F16:F16)</f>
        <v>0</v>
      </c>
      <c r="G17" s="6">
        <f>SUM(G16:G16)</f>
        <v>0</v>
      </c>
      <c r="H17" s="6">
        <f>SUM(H16:H16)</f>
        <v>0</v>
      </c>
      <c r="I17" s="6">
        <f>SUM(I16:I16)</f>
        <v>0</v>
      </c>
      <c r="J17" s="6">
        <f>SUM(J16:J16)</f>
        <v>0</v>
      </c>
      <c r="K17" s="6">
        <f>SUM(K16:K16)</f>
        <v>11</v>
      </c>
      <c r="L17" s="6">
        <f>SUM(L16:L16)</f>
        <v>0</v>
      </c>
      <c r="M17" s="6">
        <f>SUM(M16:M16)</f>
        <v>0</v>
      </c>
      <c r="N17" s="7">
        <f>SUM(N16:N16)</f>
        <v>0</v>
      </c>
      <c r="O17" s="6">
        <f>SUM(O16:O16)</f>
        <v>11</v>
      </c>
      <c r="P17" s="6">
        <f>SUM(P16:P16)</f>
        <v>0</v>
      </c>
      <c r="Q17" s="6">
        <f>SUM(Q16:Q16)</f>
        <v>0</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54</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HYPERLINK("http://www.dot.ca.gov/hq/transprog/stip2004/ff_sheets/03-3114a.xls","3114A")</f>
        <v>3114A</v>
      </c>
      <c r="C19" s="30" t="s">
        <v>0</v>
      </c>
      <c r="D19" s="30" t="s">
        <v>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11</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11</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c r="AG19" s="35">
        <v>11</v>
      </c>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13000001296</v>
      </c>
      <c r="BQ19" s="1" t="s">
        <v>3</v>
      </c>
      <c r="BR19" s="1" t="s">
        <v>0</v>
      </c>
      <c r="BS19" s="1" t="s">
        <v>9</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22</v>
      </c>
      <c r="CH19" s="1">
        <v>22</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66</v>
      </c>
      <c r="CP19" s="1">
        <v>66</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10</v>
      </c>
      <c r="E20" s="1" t="s">
        <v>6</v>
      </c>
      <c r="F20" s="7">
        <f>SUM(F19:F19)</f>
        <v>0</v>
      </c>
      <c r="G20" s="6">
        <f>SUM(G19:G19)</f>
        <v>0</v>
      </c>
      <c r="H20" s="6">
        <f>SUM(H19:H19)</f>
        <v>0</v>
      </c>
      <c r="I20" s="6">
        <f>SUM(I19:I19)</f>
        <v>0</v>
      </c>
      <c r="J20" s="6">
        <f>SUM(J19:J19)</f>
        <v>0</v>
      </c>
      <c r="K20" s="6">
        <f>SUM(K19:K19)</f>
        <v>11</v>
      </c>
      <c r="L20" s="6">
        <f>SUM(L19:L19)</f>
        <v>0</v>
      </c>
      <c r="M20" s="6">
        <f>SUM(M19:M19)</f>
        <v>0</v>
      </c>
      <c r="N20" s="7">
        <f>SUM(N19:N19)</f>
        <v>0</v>
      </c>
      <c r="O20" s="6">
        <f>SUM(O19:O19)</f>
        <v>11</v>
      </c>
      <c r="P20" s="6">
        <f>SUM(P19:P19)</f>
        <v>0</v>
      </c>
      <c r="Q20" s="6">
        <f>SUM(Q19:Q19)</f>
        <v>0</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54</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HYPERLINK("http://www.dot.ca.gov/hq/transprog/stip2004/ff_sheets/03-3114b.xls","3114B")</f>
        <v>3114B</v>
      </c>
      <c r="C22" s="30" t="s">
        <v>0</v>
      </c>
      <c r="D22" s="30" t="s">
        <v>2</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11</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11</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c r="AE22" s="35"/>
      <c r="AF22" s="35"/>
      <c r="AG22" s="35">
        <v>11</v>
      </c>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13000001297</v>
      </c>
      <c r="BQ22" s="1" t="s">
        <v>3</v>
      </c>
      <c r="BR22" s="1" t="s">
        <v>0</v>
      </c>
      <c r="BS22" s="1" t="s">
        <v>9</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22</v>
      </c>
      <c r="CH22" s="1">
        <v>22</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66</v>
      </c>
      <c r="CP22" s="1">
        <v>66</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0</v>
      </c>
      <c r="C23" s="1" t="s">
        <v>0</v>
      </c>
      <c r="D23" s="1" t="s">
        <v>10</v>
      </c>
      <c r="E23" s="1" t="s">
        <v>6</v>
      </c>
      <c r="F23" s="7">
        <f>SUM(F22:F22)</f>
        <v>0</v>
      </c>
      <c r="G23" s="6">
        <f>SUM(G22:G22)</f>
        <v>0</v>
      </c>
      <c r="H23" s="6">
        <f>SUM(H22:H22)</f>
        <v>0</v>
      </c>
      <c r="I23" s="6">
        <f>SUM(I22:I22)</f>
        <v>0</v>
      </c>
      <c r="J23" s="6">
        <f>SUM(J22:J22)</f>
        <v>0</v>
      </c>
      <c r="K23" s="6">
        <f>SUM(K22:K22)</f>
        <v>11</v>
      </c>
      <c r="L23" s="6">
        <f>SUM(L22:L22)</f>
        <v>0</v>
      </c>
      <c r="M23" s="6">
        <f>SUM(M22:M22)</f>
        <v>0</v>
      </c>
      <c r="N23" s="7">
        <f>SUM(N22:N22)</f>
        <v>0</v>
      </c>
      <c r="O23" s="6">
        <f>SUM(O22:O22)</f>
        <v>11</v>
      </c>
      <c r="P23" s="6">
        <f>SUM(P22:P22)</f>
        <v>0</v>
      </c>
      <c r="Q23" s="6">
        <f>SUM(Q22:Q22)</f>
        <v>0</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54</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HYPERLINK("http://www.dot.ca.gov/hq/transprog/stip2004/ff_sheets/03-0l20.xls","0L20")</f>
        <v>0L20</v>
      </c>
      <c r="C25" s="30" t="s">
        <v>0</v>
      </c>
      <c r="D25" s="30" t="s">
        <v>11</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19</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19</v>
      </c>
      <c r="P25" s="33">
        <f ca="1">INDIRECT("AJ25")+INDIRECT("AK25")+INDIRECT("AL25")+INDIRECT("AM25")+INDIRECT("AN25")+INDIRECT("AO25")+INDIRECT("AP25")+INDIRECT("AQ25")</f>
        <v>0</v>
      </c>
      <c r="Q25" s="33">
        <f ca="1">INDIRECT("AR25")+INDIRECT("AS25")+INDIRECT("AT25")+INDIRECT("AU25")+INDIRECT("AV25")+INDIRECT("AW25")+INDIRECT("AX25")+INDIRECT("AY25")</f>
        <v>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v>19</v>
      </c>
      <c r="AE25" s="35"/>
      <c r="AF25" s="35"/>
      <c r="AG25" s="35"/>
      <c r="AH25" s="35"/>
      <c r="AI25" s="35"/>
      <c r="AJ25" s="34"/>
      <c r="AK25" s="35"/>
      <c r="AL25" s="35"/>
      <c r="AM25" s="35"/>
      <c r="AN25" s="35"/>
      <c r="AO25" s="35"/>
      <c r="AP25" s="35"/>
      <c r="AQ25" s="35"/>
      <c r="AR25" s="34"/>
      <c r="AS25" s="35"/>
      <c r="AT25" s="35"/>
      <c r="AU25" s="35"/>
      <c r="AV25" s="35"/>
      <c r="AW25" s="35"/>
      <c r="AX25" s="35"/>
      <c r="AY25" s="35"/>
      <c r="AZ25" s="34"/>
      <c r="BA25" s="35"/>
      <c r="BB25" s="35"/>
      <c r="BC25" s="35"/>
      <c r="BD25" s="35"/>
      <c r="BE25" s="35"/>
      <c r="BF25" s="35"/>
      <c r="BG25" s="35"/>
      <c r="BH25" s="34"/>
      <c r="BI25" s="35"/>
      <c r="BJ25" s="35"/>
      <c r="BK25" s="35"/>
      <c r="BL25" s="35"/>
      <c r="BM25" s="35"/>
      <c r="BN25" s="35"/>
      <c r="BO25" s="36"/>
      <c r="BP25" s="9">
        <v>13000000227</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38</v>
      </c>
      <c r="CB25" s="1">
        <v>38</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57</v>
      </c>
      <c r="CP25" s="1">
        <v>57</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12</v>
      </c>
      <c r="C26" s="1" t="s">
        <v>0</v>
      </c>
      <c r="D26" s="1" t="s">
        <v>13</v>
      </c>
      <c r="E26" s="1" t="s">
        <v>6</v>
      </c>
      <c r="F26" s="7">
        <f>SUM(F25:F25)</f>
        <v>0</v>
      </c>
      <c r="G26" s="6">
        <f>SUM(G25:G25)</f>
        <v>0</v>
      </c>
      <c r="H26" s="6">
        <f>SUM(H25:H25)</f>
        <v>19</v>
      </c>
      <c r="I26" s="6">
        <f>SUM(I25:I25)</f>
        <v>0</v>
      </c>
      <c r="J26" s="6">
        <f>SUM(J25:J25)</f>
        <v>0</v>
      </c>
      <c r="K26" s="6">
        <f>SUM(K25:K25)</f>
        <v>0</v>
      </c>
      <c r="L26" s="6">
        <f>SUM(L25:L25)</f>
        <v>0</v>
      </c>
      <c r="M26" s="6">
        <f>SUM(M25:M25)</f>
        <v>0</v>
      </c>
      <c r="N26" s="7">
        <f>SUM(N25:N25)</f>
        <v>0</v>
      </c>
      <c r="O26" s="6">
        <f>SUM(O25:O25)</f>
        <v>19</v>
      </c>
      <c r="P26" s="6">
        <f>SUM(P25:P25)</f>
        <v>0</v>
      </c>
      <c r="Q26" s="6">
        <f>SUM(Q25:Q25)</f>
        <v>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54</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HYPERLINK("http://www.dot.ca.gov/hq/transprog/stip2004/ff_sheets/03-3l35.xls","3L35")</f>
        <v>3L35</v>
      </c>
      <c r="C28" s="30" t="s">
        <v>0</v>
      </c>
      <c r="D28" s="30" t="s">
        <v>14</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87</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86</v>
      </c>
      <c r="P28" s="33">
        <f ca="1">INDIRECT("AJ28")+INDIRECT("AK28")+INDIRECT("AL28")+INDIRECT("AM28")+INDIRECT("AN28")+INDIRECT("AO28")+INDIRECT("AP28")+INDIRECT("AQ28")</f>
        <v>0</v>
      </c>
      <c r="Q28" s="33">
        <f ca="1">INDIRECT("AR28")+INDIRECT("AS28")+INDIRECT("AT28")+INDIRECT("AU28")+INDIRECT("AV28")+INDIRECT("AW28")+INDIRECT("AX28")+INDIRECT("AY28")</f>
        <v>1</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v>86</v>
      </c>
      <c r="AH28" s="35"/>
      <c r="AI28" s="35"/>
      <c r="AJ28" s="34"/>
      <c r="AK28" s="35"/>
      <c r="AL28" s="35"/>
      <c r="AM28" s="35"/>
      <c r="AN28" s="35"/>
      <c r="AO28" s="35"/>
      <c r="AP28" s="35"/>
      <c r="AQ28" s="35"/>
      <c r="AR28" s="34"/>
      <c r="AS28" s="35"/>
      <c r="AT28" s="35"/>
      <c r="AU28" s="35"/>
      <c r="AV28" s="35"/>
      <c r="AW28" s="35">
        <v>1</v>
      </c>
      <c r="AX28" s="35"/>
      <c r="AY28" s="35"/>
      <c r="AZ28" s="34"/>
      <c r="BA28" s="35"/>
      <c r="BB28" s="35"/>
      <c r="BC28" s="35"/>
      <c r="BD28" s="35"/>
      <c r="BE28" s="35"/>
      <c r="BF28" s="35"/>
      <c r="BG28" s="35"/>
      <c r="BH28" s="34"/>
      <c r="BI28" s="35"/>
      <c r="BJ28" s="35"/>
      <c r="BK28" s="35"/>
      <c r="BL28" s="35"/>
      <c r="BM28" s="35"/>
      <c r="BN28" s="35"/>
      <c r="BO28" s="36"/>
      <c r="BP28" s="9">
        <v>13000001261</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176</v>
      </c>
      <c r="CH28" s="1">
        <v>176</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516</v>
      </c>
      <c r="CP28" s="1">
        <v>516</v>
      </c>
      <c r="CQ28" s="1">
        <f ca="1">INDIRECT("AJ28")+2*INDIRECT("AK28")+3*INDIRECT("AL28")+4*INDIRECT("AM28")+5*INDIRECT("AN28")+6*INDIRECT("AO28")+7*INDIRECT("AP28")+8*INDIRECT("AQ28")</f>
        <v>0</v>
      </c>
      <c r="CR28" s="1">
        <v>0</v>
      </c>
      <c r="CS28" s="1">
        <f ca="1">INDIRECT("AR28")+2*INDIRECT("AS28")+3*INDIRECT("AT28")+4*INDIRECT("AU28")+5*INDIRECT("AV28")+6*INDIRECT("AW28")+7*INDIRECT("AX28")+8*INDIRECT("AY28")</f>
        <v>6</v>
      </c>
      <c r="CT28" s="1">
        <v>6</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0</v>
      </c>
      <c r="C29" s="1" t="s">
        <v>0</v>
      </c>
      <c r="D29" s="1" t="s">
        <v>15</v>
      </c>
      <c r="E29" s="1" t="s">
        <v>6</v>
      </c>
      <c r="F29" s="7">
        <f>SUM(F28:F28)</f>
        <v>0</v>
      </c>
      <c r="G29" s="6">
        <f>SUM(G28:G28)</f>
        <v>0</v>
      </c>
      <c r="H29" s="6">
        <f>SUM(H28:H28)</f>
        <v>0</v>
      </c>
      <c r="I29" s="6">
        <f>SUM(I28:I28)</f>
        <v>0</v>
      </c>
      <c r="J29" s="6">
        <f>SUM(J28:J28)</f>
        <v>0</v>
      </c>
      <c r="K29" s="6">
        <f>SUM(K28:K28)</f>
        <v>87</v>
      </c>
      <c r="L29" s="6">
        <f>SUM(L28:L28)</f>
        <v>0</v>
      </c>
      <c r="M29" s="6">
        <f>SUM(M28:M28)</f>
        <v>0</v>
      </c>
      <c r="N29" s="7">
        <f>SUM(N28:N28)</f>
        <v>0</v>
      </c>
      <c r="O29" s="6">
        <f>SUM(O28:O28)</f>
        <v>86</v>
      </c>
      <c r="P29" s="6">
        <f>SUM(P28:P28)</f>
        <v>0</v>
      </c>
      <c r="Q29" s="6">
        <f>SUM(Q28:Q28)</f>
        <v>1</v>
      </c>
      <c r="R29" s="6">
        <f>SUM(R28:R28)</f>
        <v>0</v>
      </c>
      <c r="S29" s="6">
        <f>SUM(S28:S28)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54</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HYPERLINK("http://www.dot.ca.gov/hq/transprog/stip2004/ff_sheets/03-3l51.xls","3L51")</f>
        <v>3L51</v>
      </c>
      <c r="C31" s="30" t="s">
        <v>0</v>
      </c>
      <c r="D31" s="30" t="s">
        <v>14</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119</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118</v>
      </c>
      <c r="P31" s="33">
        <f ca="1">INDIRECT("AJ31")+INDIRECT("AK31")+INDIRECT("AL31")+INDIRECT("AM31")+INDIRECT("AN31")+INDIRECT("AO31")+INDIRECT("AP31")+INDIRECT("AQ31")</f>
        <v>0</v>
      </c>
      <c r="Q31" s="33">
        <f ca="1">INDIRECT("AR31")+INDIRECT("AS31")+INDIRECT("AT31")+INDIRECT("AU31")+INDIRECT("AV31")+INDIRECT("AW31")+INDIRECT("AX31")+INDIRECT("AY31")</f>
        <v>1</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118</v>
      </c>
      <c r="AH31" s="35"/>
      <c r="AI31" s="35"/>
      <c r="AJ31" s="34"/>
      <c r="AK31" s="35"/>
      <c r="AL31" s="35"/>
      <c r="AM31" s="35"/>
      <c r="AN31" s="35"/>
      <c r="AO31" s="35"/>
      <c r="AP31" s="35"/>
      <c r="AQ31" s="35"/>
      <c r="AR31" s="34"/>
      <c r="AS31" s="35"/>
      <c r="AT31" s="35"/>
      <c r="AU31" s="35"/>
      <c r="AV31" s="35"/>
      <c r="AW31" s="35">
        <v>1</v>
      </c>
      <c r="AX31" s="35"/>
      <c r="AY31" s="35"/>
      <c r="AZ31" s="34"/>
      <c r="BA31" s="35"/>
      <c r="BB31" s="35"/>
      <c r="BC31" s="35"/>
      <c r="BD31" s="35"/>
      <c r="BE31" s="35"/>
      <c r="BF31" s="35"/>
      <c r="BG31" s="35"/>
      <c r="BH31" s="34"/>
      <c r="BI31" s="35"/>
      <c r="BJ31" s="35"/>
      <c r="BK31" s="35"/>
      <c r="BL31" s="35"/>
      <c r="BM31" s="35"/>
      <c r="BN31" s="35"/>
      <c r="BO31" s="36"/>
      <c r="BP31" s="9">
        <v>13000001262</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240</v>
      </c>
      <c r="CH31" s="1">
        <v>240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708</v>
      </c>
      <c r="CP31" s="1">
        <v>708</v>
      </c>
      <c r="CQ31" s="1">
        <f ca="1">INDIRECT("AJ31")+2*INDIRECT("AK31")+3*INDIRECT("AL31")+4*INDIRECT("AM31")+5*INDIRECT("AN31")+6*INDIRECT("AO31")+7*INDIRECT("AP31")+8*INDIRECT("AQ31")</f>
        <v>0</v>
      </c>
      <c r="CR31" s="1">
        <v>0</v>
      </c>
      <c r="CS31" s="1">
        <f ca="1">INDIRECT("AR31")+2*INDIRECT("AS31")+3*INDIRECT("AT31")+4*INDIRECT("AU31")+5*INDIRECT("AV31")+6*INDIRECT("AW31")+7*INDIRECT("AX31")+8*INDIRECT("AY31")</f>
        <v>6</v>
      </c>
      <c r="CT31" s="1">
        <v>6</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0</v>
      </c>
      <c r="C32" s="1" t="s">
        <v>0</v>
      </c>
      <c r="D32" s="1" t="s">
        <v>16</v>
      </c>
      <c r="E32" s="1" t="s">
        <v>6</v>
      </c>
      <c r="F32" s="7">
        <f>SUM(F31:F31)</f>
        <v>0</v>
      </c>
      <c r="G32" s="6">
        <f>SUM(G31:G31)</f>
        <v>0</v>
      </c>
      <c r="H32" s="6">
        <f>SUM(H31:H31)</f>
        <v>0</v>
      </c>
      <c r="I32" s="6">
        <f>SUM(I31:I31)</f>
        <v>0</v>
      </c>
      <c r="J32" s="6">
        <f>SUM(J31:J31)</f>
        <v>0</v>
      </c>
      <c r="K32" s="6">
        <f>SUM(K31:K31)</f>
        <v>119</v>
      </c>
      <c r="L32" s="6">
        <f>SUM(L31:L31)</f>
        <v>0</v>
      </c>
      <c r="M32" s="6">
        <f>SUM(M31:M31)</f>
        <v>0</v>
      </c>
      <c r="N32" s="7">
        <f>SUM(N31:N31)</f>
        <v>0</v>
      </c>
      <c r="O32" s="6">
        <f>SUM(O31:O31)</f>
        <v>118</v>
      </c>
      <c r="P32" s="6">
        <f>SUM(P31:P31)</f>
        <v>0</v>
      </c>
      <c r="Q32" s="6">
        <f>SUM(Q31:Q31)</f>
        <v>1</v>
      </c>
      <c r="R32" s="6">
        <f>SUM(R31:R31)</f>
        <v>0</v>
      </c>
      <c r="S32" s="6">
        <f>SUM(S31:S31)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73" ht="11.25">
      <c r="A33" s="25"/>
      <c r="B33" s="25"/>
      <c r="C33" s="27" t="s">
        <v>54</v>
      </c>
      <c r="D33" s="26"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102" ht="11.25">
      <c r="A34" s="30" t="s">
        <v>1</v>
      </c>
      <c r="B34" s="31" t="str">
        <f>HYPERLINK("http://www.dot.ca.gov/hq/transprog/stip2004/ff_sheets/03-3l60.xls","3L60")</f>
        <v>3L60</v>
      </c>
      <c r="C34" s="30" t="s">
        <v>0</v>
      </c>
      <c r="D34" s="30" t="s">
        <v>14</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495</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475</v>
      </c>
      <c r="P34" s="33">
        <f ca="1">INDIRECT("AJ34")+INDIRECT("AK34")+INDIRECT("AL34")+INDIRECT("AM34")+INDIRECT("AN34")+INDIRECT("AO34")+INDIRECT("AP34")+INDIRECT("AQ34")</f>
        <v>0</v>
      </c>
      <c r="Q34" s="33">
        <f ca="1">INDIRECT("AR34")+INDIRECT("AS34")+INDIRECT("AT34")+INDIRECT("AU34")+INDIRECT("AV34")+INDIRECT("AW34")+INDIRECT("AX34")+INDIRECT("AY34")</f>
        <v>20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c r="AG34" s="35">
        <v>475</v>
      </c>
      <c r="AH34" s="35"/>
      <c r="AI34" s="35"/>
      <c r="AJ34" s="34"/>
      <c r="AK34" s="35"/>
      <c r="AL34" s="35"/>
      <c r="AM34" s="35"/>
      <c r="AN34" s="35"/>
      <c r="AO34" s="35"/>
      <c r="AP34" s="35"/>
      <c r="AQ34" s="35"/>
      <c r="AR34" s="34"/>
      <c r="AS34" s="35"/>
      <c r="AT34" s="35"/>
      <c r="AU34" s="35"/>
      <c r="AV34" s="35"/>
      <c r="AW34" s="35">
        <v>20</v>
      </c>
      <c r="AX34" s="35"/>
      <c r="AY34" s="35"/>
      <c r="AZ34" s="34"/>
      <c r="BA34" s="35"/>
      <c r="BB34" s="35"/>
      <c r="BC34" s="35"/>
      <c r="BD34" s="35"/>
      <c r="BE34" s="35"/>
      <c r="BF34" s="35"/>
      <c r="BG34" s="35"/>
      <c r="BH34" s="34"/>
      <c r="BI34" s="35"/>
      <c r="BJ34" s="35"/>
      <c r="BK34" s="35"/>
      <c r="BL34" s="35"/>
      <c r="BM34" s="35"/>
      <c r="BN34" s="35"/>
      <c r="BO34" s="36"/>
      <c r="BP34" s="9">
        <v>13000001263</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1030</v>
      </c>
      <c r="CH34" s="1">
        <v>1030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2850</v>
      </c>
      <c r="CP34" s="1">
        <v>2850</v>
      </c>
      <c r="CQ34" s="1">
        <f ca="1">INDIRECT("AJ34")+2*INDIRECT("AK34")+3*INDIRECT("AL34")+4*INDIRECT("AM34")+5*INDIRECT("AN34")+6*INDIRECT("AO34")+7*INDIRECT("AP34")+8*INDIRECT("AQ34")</f>
        <v>0</v>
      </c>
      <c r="CR34" s="1">
        <v>0</v>
      </c>
      <c r="CS34" s="1">
        <f ca="1">INDIRECT("AR34")+2*INDIRECT("AS34")+3*INDIRECT("AT34")+4*INDIRECT("AU34")+5*INDIRECT("AV34")+6*INDIRECT("AW34")+7*INDIRECT("AX34")+8*INDIRECT("AY34")</f>
        <v>120</v>
      </c>
      <c r="CT34" s="1">
        <v>120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1" t="s">
        <v>0</v>
      </c>
      <c r="B35" s="1" t="s">
        <v>0</v>
      </c>
      <c r="C35" s="1" t="s">
        <v>0</v>
      </c>
      <c r="D35" s="1" t="s">
        <v>17</v>
      </c>
      <c r="E35" s="1" t="s">
        <v>6</v>
      </c>
      <c r="F35" s="7">
        <f>SUM(F34:F34)</f>
        <v>0</v>
      </c>
      <c r="G35" s="6">
        <f>SUM(G34:G34)</f>
        <v>0</v>
      </c>
      <c r="H35" s="6">
        <f>SUM(H34:H34)</f>
        <v>0</v>
      </c>
      <c r="I35" s="6">
        <f>SUM(I34:I34)</f>
        <v>0</v>
      </c>
      <c r="J35" s="6">
        <f>SUM(J34:J34)</f>
        <v>0</v>
      </c>
      <c r="K35" s="6">
        <f>SUM(K34:K34)</f>
        <v>495</v>
      </c>
      <c r="L35" s="6">
        <f>SUM(L34:L34)</f>
        <v>0</v>
      </c>
      <c r="M35" s="6">
        <f>SUM(M34:M34)</f>
        <v>0</v>
      </c>
      <c r="N35" s="7">
        <f>SUM(N34:N34)</f>
        <v>0</v>
      </c>
      <c r="O35" s="6">
        <f>SUM(O34:O34)</f>
        <v>475</v>
      </c>
      <c r="P35" s="6">
        <f>SUM(P34:P34)</f>
        <v>0</v>
      </c>
      <c r="Q35" s="6">
        <f>SUM(Q34:Q34)</f>
        <v>20</v>
      </c>
      <c r="R35" s="6">
        <f>SUM(R34:R34)</f>
        <v>0</v>
      </c>
      <c r="S35" s="6">
        <f>SUM(S34:S34)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1:73" ht="11.25">
      <c r="A36" s="25"/>
      <c r="B36" s="25"/>
      <c r="C36" s="27" t="s">
        <v>54</v>
      </c>
      <c r="D36" s="26"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102" ht="11.25">
      <c r="A37" s="30" t="s">
        <v>1</v>
      </c>
      <c r="B37" s="31" t="str">
        <f>HYPERLINK("http://www.dot.ca.gov/hq/transprog/stip2004/ff_sheets/03-2928.xls","2928")</f>
        <v>2928</v>
      </c>
      <c r="C37" s="30" t="s">
        <v>18</v>
      </c>
      <c r="D37" s="30" t="s">
        <v>19</v>
      </c>
      <c r="E37" s="30" t="s">
        <v>3</v>
      </c>
      <c r="F37" s="32">
        <f ca="1">INDIRECT("T37")+INDIRECT("AB37")+INDIRECT("AJ37")+INDIRECT("AR37")+INDIRECT("AZ37")+INDIRECT("BH37")</f>
        <v>545</v>
      </c>
      <c r="G37" s="33">
        <f ca="1">INDIRECT("U37")+INDIRECT("AC37")+INDIRECT("AK37")+INDIRECT("AS37")+INDIRECT("BA37")+INDIRECT("BI37")</f>
        <v>54</v>
      </c>
      <c r="H37" s="33">
        <f ca="1">INDIRECT("V37")+INDIRECT("AD37")+INDIRECT("AL37")+INDIRECT("AT37")+INDIRECT("BB37")+INDIRECT("BJ37")</f>
        <v>0</v>
      </c>
      <c r="I37" s="33">
        <f ca="1">INDIRECT("W37")+INDIRECT("AE37")+INDIRECT("AM37")+INDIRECT("AU37")+INDIRECT("BC37")+INDIRECT("BK37")</f>
        <v>3718</v>
      </c>
      <c r="J37" s="33">
        <f ca="1">INDIRECT("X37")+INDIRECT("AF37")+INDIRECT("AN37")+INDIRECT("AV37")+INDIRECT("BD37")+INDIRECT("BL37")</f>
        <v>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21</v>
      </c>
      <c r="O37" s="33">
        <f ca="1">INDIRECT("AB37")+INDIRECT("AC37")+INDIRECT("AD37")+INDIRECT("AE37")+INDIRECT("AF37")+INDIRECT("AG37")+INDIRECT("AH37")+INDIRECT("AI37")</f>
        <v>3305</v>
      </c>
      <c r="P37" s="33">
        <f ca="1">INDIRECT("AJ37")+INDIRECT("AK37")+INDIRECT("AL37")+INDIRECT("AM37")+INDIRECT("AN37")+INDIRECT("AO37")+INDIRECT("AP37")+INDIRECT("AQ37")</f>
        <v>124</v>
      </c>
      <c r="Q37" s="33">
        <f ca="1">INDIRECT("AR37")+INDIRECT("AS37")+INDIRECT("AT37")+INDIRECT("AU37")+INDIRECT("AV37")+INDIRECT("AW37")+INDIRECT("AX37")+INDIRECT("AY37")</f>
        <v>420</v>
      </c>
      <c r="R37" s="33">
        <f ca="1">INDIRECT("AZ37")+INDIRECT("BA37")+INDIRECT("BB37")+INDIRECT("BC37")+INDIRECT("BD37")+INDIRECT("BE37")+INDIRECT("BF37")+INDIRECT("BG37")</f>
        <v>34</v>
      </c>
      <c r="S37" s="33">
        <f ca="1">INDIRECT("BH37")+INDIRECT("BI37")+INDIRECT("BJ37")+INDIRECT("BK37")+INDIRECT("BL37")+INDIRECT("BM37")+INDIRECT("BN37")+INDIRECT("BO37")</f>
        <v>413</v>
      </c>
      <c r="T37" s="34">
        <v>1</v>
      </c>
      <c r="U37" s="35">
        <v>20</v>
      </c>
      <c r="V37" s="35"/>
      <c r="W37" s="35"/>
      <c r="X37" s="35"/>
      <c r="Y37" s="35"/>
      <c r="Z37" s="35"/>
      <c r="AA37" s="35"/>
      <c r="AB37" s="34"/>
      <c r="AC37" s="35"/>
      <c r="AD37" s="35"/>
      <c r="AE37" s="35">
        <v>3305</v>
      </c>
      <c r="AF37" s="35"/>
      <c r="AG37" s="35"/>
      <c r="AH37" s="35"/>
      <c r="AI37" s="35"/>
      <c r="AJ37" s="34">
        <v>124</v>
      </c>
      <c r="AK37" s="35"/>
      <c r="AL37" s="35"/>
      <c r="AM37" s="35"/>
      <c r="AN37" s="35"/>
      <c r="AO37" s="35"/>
      <c r="AP37" s="35"/>
      <c r="AQ37" s="35"/>
      <c r="AR37" s="34">
        <v>420</v>
      </c>
      <c r="AS37" s="35"/>
      <c r="AT37" s="35"/>
      <c r="AU37" s="35"/>
      <c r="AV37" s="35"/>
      <c r="AW37" s="35"/>
      <c r="AX37" s="35"/>
      <c r="AY37" s="35"/>
      <c r="AZ37" s="34"/>
      <c r="BA37" s="35">
        <v>34</v>
      </c>
      <c r="BB37" s="35"/>
      <c r="BC37" s="35"/>
      <c r="BD37" s="35"/>
      <c r="BE37" s="35"/>
      <c r="BF37" s="35"/>
      <c r="BG37" s="35"/>
      <c r="BH37" s="34"/>
      <c r="BI37" s="35"/>
      <c r="BJ37" s="35"/>
      <c r="BK37" s="35">
        <v>413</v>
      </c>
      <c r="BL37" s="35"/>
      <c r="BM37" s="35"/>
      <c r="BN37" s="35"/>
      <c r="BO37" s="36"/>
      <c r="BP37" s="9">
        <v>13000000230</v>
      </c>
      <c r="BQ37" s="1" t="s">
        <v>3</v>
      </c>
      <c r="BR37" s="1" t="s">
        <v>0</v>
      </c>
      <c r="BS37" s="1" t="s">
        <v>0</v>
      </c>
      <c r="BT37" s="1" t="s">
        <v>0</v>
      </c>
      <c r="BU37" s="1" t="s">
        <v>9</v>
      </c>
      <c r="BW37" s="1">
        <f ca="1">INDIRECT("T37")+2*INDIRECT("AB37")+3*INDIRECT("AJ37")+4*INDIRECT("AR37")+5*INDIRECT("AZ37")+6*INDIRECT("BH37")</f>
        <v>2053</v>
      </c>
      <c r="BX37" s="1">
        <v>2053</v>
      </c>
      <c r="BY37" s="1">
        <f ca="1">INDIRECT("U37")+2*INDIRECT("AC37")+3*INDIRECT("AK37")+4*INDIRECT("AS37")+5*INDIRECT("BA37")+6*INDIRECT("BI37")</f>
        <v>190</v>
      </c>
      <c r="BZ37" s="1">
        <v>190</v>
      </c>
      <c r="CA37" s="1">
        <f ca="1">INDIRECT("V37")+2*INDIRECT("AD37")+3*INDIRECT("AL37")+4*INDIRECT("AT37")+5*INDIRECT("BB37")+6*INDIRECT("BJ37")</f>
        <v>0</v>
      </c>
      <c r="CB37" s="1">
        <v>0</v>
      </c>
      <c r="CC37" s="1">
        <f ca="1">INDIRECT("W37")+2*INDIRECT("AE37")+3*INDIRECT("AM37")+4*INDIRECT("AU37")+5*INDIRECT("BC37")+6*INDIRECT("BK37")</f>
        <v>9088</v>
      </c>
      <c r="CD37" s="1">
        <v>9088</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41</v>
      </c>
      <c r="CN37" s="1">
        <v>41</v>
      </c>
      <c r="CO37" s="1">
        <f ca="1">INDIRECT("AB37")+2*INDIRECT("AC37")+3*INDIRECT("AD37")+4*INDIRECT("AE37")+5*INDIRECT("AF37")+6*INDIRECT("AG37")+7*INDIRECT("AH37")+8*INDIRECT("AI37")</f>
        <v>13220</v>
      </c>
      <c r="CP37" s="1">
        <v>13220</v>
      </c>
      <c r="CQ37" s="1">
        <f ca="1">INDIRECT("AJ37")+2*INDIRECT("AK37")+3*INDIRECT("AL37")+4*INDIRECT("AM37")+5*INDIRECT("AN37")+6*INDIRECT("AO37")+7*INDIRECT("AP37")+8*INDIRECT("AQ37")</f>
        <v>124</v>
      </c>
      <c r="CR37" s="1">
        <v>124</v>
      </c>
      <c r="CS37" s="1">
        <f ca="1">INDIRECT("AR37")+2*INDIRECT("AS37")+3*INDIRECT("AT37")+4*INDIRECT("AU37")+5*INDIRECT("AV37")+6*INDIRECT("AW37")+7*INDIRECT("AX37")+8*INDIRECT("AY37")</f>
        <v>420</v>
      </c>
      <c r="CT37" s="1">
        <v>420</v>
      </c>
      <c r="CU37" s="1">
        <f ca="1">INDIRECT("AZ37")+2*INDIRECT("BA37")+3*INDIRECT("BB37")+4*INDIRECT("BC37")+5*INDIRECT("BD37")+6*INDIRECT("BE37")+7*INDIRECT("BF37")+8*INDIRECT("BG37")</f>
        <v>68</v>
      </c>
      <c r="CV37" s="1">
        <v>68</v>
      </c>
      <c r="CW37" s="1">
        <f ca="1">INDIRECT("BH37")+2*INDIRECT("BI37")+3*INDIRECT("BJ37")+4*INDIRECT("BK37")+5*INDIRECT("BL37")+6*INDIRECT("BM37")+7*INDIRECT("BN37")+8*INDIRECT("BO37")</f>
        <v>1652</v>
      </c>
      <c r="CX37" s="1">
        <v>1652</v>
      </c>
    </row>
    <row r="38" spans="1:73" ht="11.25">
      <c r="A38" s="1" t="s">
        <v>0</v>
      </c>
      <c r="B38" s="1" t="s">
        <v>21</v>
      </c>
      <c r="C38" s="1" t="s">
        <v>22</v>
      </c>
      <c r="D38" s="1" t="s">
        <v>23</v>
      </c>
      <c r="E38" s="1" t="s">
        <v>6</v>
      </c>
      <c r="F38" s="7">
        <f>SUM(F37:F37)</f>
        <v>545</v>
      </c>
      <c r="G38" s="6">
        <f>SUM(G37:G37)</f>
        <v>54</v>
      </c>
      <c r="H38" s="6">
        <f>SUM(H37:H37)</f>
        <v>0</v>
      </c>
      <c r="I38" s="6">
        <f>SUM(I37:I37)</f>
        <v>3718</v>
      </c>
      <c r="J38" s="6">
        <f>SUM(J37:J37)</f>
        <v>0</v>
      </c>
      <c r="K38" s="6">
        <f>SUM(K37:K37)</f>
        <v>0</v>
      </c>
      <c r="L38" s="6">
        <f>SUM(L37:L37)</f>
        <v>0</v>
      </c>
      <c r="M38" s="6">
        <f>SUM(M37:M37)</f>
        <v>0</v>
      </c>
      <c r="N38" s="7">
        <f>SUM(N37:N37)</f>
        <v>21</v>
      </c>
      <c r="O38" s="6">
        <f>SUM(O37:O37)</f>
        <v>3305</v>
      </c>
      <c r="P38" s="6">
        <f>SUM(P37:P37)</f>
        <v>124</v>
      </c>
      <c r="Q38" s="6">
        <f>SUM(Q37:Q37)</f>
        <v>420</v>
      </c>
      <c r="R38" s="6">
        <f>SUM(R37:R37)</f>
        <v>34</v>
      </c>
      <c r="S38" s="6">
        <f>SUM(S37:S37)</f>
        <v>413</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73" ht="11.25">
      <c r="A39" s="37"/>
      <c r="B39" s="37"/>
      <c r="C39" s="38" t="s">
        <v>54</v>
      </c>
      <c r="D39" s="39" t="s">
        <v>0</v>
      </c>
      <c r="E39" s="40" t="s">
        <v>0</v>
      </c>
      <c r="F39" s="41"/>
      <c r="G39" s="42"/>
      <c r="H39" s="42"/>
      <c r="I39" s="42"/>
      <c r="J39" s="42"/>
      <c r="K39" s="42"/>
      <c r="L39" s="42"/>
      <c r="M39" s="42"/>
      <c r="N39" s="41"/>
      <c r="O39" s="42"/>
      <c r="P39" s="42"/>
      <c r="Q39" s="42"/>
      <c r="R39" s="42"/>
      <c r="S39" s="42"/>
      <c r="T39" s="43"/>
      <c r="U39" s="44"/>
      <c r="V39" s="44"/>
      <c r="W39" s="44"/>
      <c r="X39" s="44"/>
      <c r="Y39" s="44"/>
      <c r="Z39" s="44"/>
      <c r="AA39" s="44"/>
      <c r="AB39" s="43"/>
      <c r="AC39" s="44"/>
      <c r="AD39" s="44"/>
      <c r="AE39" s="44"/>
      <c r="AF39" s="44"/>
      <c r="AG39" s="44"/>
      <c r="AH39" s="44"/>
      <c r="AI39" s="44"/>
      <c r="AJ39" s="43"/>
      <c r="AK39" s="44"/>
      <c r="AL39" s="44"/>
      <c r="AM39" s="44"/>
      <c r="AN39" s="44"/>
      <c r="AO39" s="44"/>
      <c r="AP39" s="44"/>
      <c r="AQ39" s="44"/>
      <c r="AR39" s="43"/>
      <c r="AS39" s="44"/>
      <c r="AT39" s="44"/>
      <c r="AU39" s="44"/>
      <c r="AV39" s="44"/>
      <c r="AW39" s="44"/>
      <c r="AX39" s="44"/>
      <c r="AY39" s="44"/>
      <c r="AZ39" s="43"/>
      <c r="BA39" s="44"/>
      <c r="BB39" s="44"/>
      <c r="BC39" s="44"/>
      <c r="BD39" s="44"/>
      <c r="BE39" s="44"/>
      <c r="BF39" s="44"/>
      <c r="BG39" s="44"/>
      <c r="BH39" s="43"/>
      <c r="BI39" s="44"/>
      <c r="BJ39" s="44"/>
      <c r="BK39" s="44"/>
      <c r="BL39" s="44"/>
      <c r="BM39" s="44"/>
      <c r="BN39" s="44"/>
      <c r="BO39" s="45"/>
      <c r="BP39" s="9">
        <v>0</v>
      </c>
      <c r="BQ39" s="1" t="s">
        <v>0</v>
      </c>
      <c r="BR39" s="1" t="s">
        <v>0</v>
      </c>
      <c r="BS39" s="1" t="s">
        <v>0</v>
      </c>
      <c r="BT39" s="1" t="s">
        <v>0</v>
      </c>
      <c r="BU39" s="1" t="s">
        <v>0</v>
      </c>
    </row>
    <row r="42" spans="5:13" ht="11.25">
      <c r="E42" s="3" t="s">
        <v>61</v>
      </c>
      <c r="F42" s="5">
        <f>SUMIF($BQ4:$BQ39,"=RIP",F4:F39)</f>
        <v>545</v>
      </c>
      <c r="G42" s="5">
        <f aca="true" t="shared" si="0" ref="G42:M42">SUMIF($BQ4:$BQ39,"=RIP",G4:G39)</f>
        <v>54</v>
      </c>
      <c r="H42" s="5">
        <f t="shared" si="0"/>
        <v>19</v>
      </c>
      <c r="I42" s="5">
        <f t="shared" si="0"/>
        <v>3718</v>
      </c>
      <c r="J42" s="5">
        <f t="shared" si="0"/>
        <v>0</v>
      </c>
      <c r="K42" s="5">
        <f t="shared" si="0"/>
        <v>2835</v>
      </c>
      <c r="L42" s="5">
        <f t="shared" si="0"/>
        <v>0</v>
      </c>
      <c r="M42" s="5">
        <f t="shared" si="0"/>
        <v>0</v>
      </c>
    </row>
    <row r="43" spans="5:13" ht="11.25">
      <c r="E43" s="3" t="s">
        <v>62</v>
      </c>
      <c r="F43" s="5">
        <f>SUMIF($BT4:$BT39,"=GARVEE",F4:F39)</f>
        <v>0</v>
      </c>
      <c r="G43" s="5">
        <f aca="true" t="shared" si="1" ref="G43:M43">SUMIF($BT4:$BT39,"=GARVEE",G4:G39)</f>
        <v>0</v>
      </c>
      <c r="H43" s="5">
        <f t="shared" si="1"/>
        <v>0</v>
      </c>
      <c r="I43" s="5">
        <f t="shared" si="1"/>
        <v>0</v>
      </c>
      <c r="J43" s="5">
        <f t="shared" si="1"/>
        <v>0</v>
      </c>
      <c r="K43" s="5">
        <f t="shared" si="1"/>
        <v>0</v>
      </c>
      <c r="L43" s="5">
        <f t="shared" si="1"/>
        <v>0</v>
      </c>
      <c r="M43" s="5">
        <f t="shared" si="1"/>
        <v>0</v>
      </c>
    </row>
    <row r="44" spans="5:13" ht="11.25">
      <c r="E44" s="3" t="s">
        <v>63</v>
      </c>
      <c r="F44" s="5">
        <f>SUMIF($BR4:$BR39,"=X",F4:F39)</f>
        <v>0</v>
      </c>
      <c r="G44" s="5">
        <f aca="true" t="shared" si="2" ref="G44:M44">SUMIF($BR4:$BR39,"=X",G4:G39)</f>
        <v>0</v>
      </c>
      <c r="H44" s="5">
        <f t="shared" si="2"/>
        <v>0</v>
      </c>
      <c r="I44" s="5">
        <f t="shared" si="2"/>
        <v>0</v>
      </c>
      <c r="J44" s="5">
        <f t="shared" si="2"/>
        <v>0</v>
      </c>
      <c r="K44" s="5">
        <f t="shared" si="2"/>
        <v>0</v>
      </c>
      <c r="L44" s="5">
        <f t="shared" si="2"/>
        <v>0</v>
      </c>
      <c r="M44" s="5">
        <f t="shared" si="2"/>
        <v>0</v>
      </c>
    </row>
    <row r="45" spans="5:13" ht="11.25">
      <c r="E45" s="3" t="s">
        <v>64</v>
      </c>
      <c r="F45" s="5">
        <f>SUMIF($BU4:$BU39,"=X",AJ4:AJ39)+SUMIF($BU4:$BU39,"=X",AR4:AR39)+SUMIF($BU4:$BU39,"=X",AZ4:AZ39)+SUMIF($BU4:$BU39,"=X",BH4:BH39)</f>
        <v>544</v>
      </c>
      <c r="G45" s="5">
        <f>SUMIF($BU4:$BU39,"=X",AK4:AK39)+SUMIF($BU4:$BU39,"=X",AS4:AS39)+SUMIF($BU4:$BU39,"=X",BA4:BA39)+SUMIF($BU4:$BU39,"=X",BI4:BI39)</f>
        <v>34</v>
      </c>
      <c r="H45" s="5"/>
      <c r="I45" s="5"/>
      <c r="J45" s="5"/>
      <c r="K45" s="5"/>
      <c r="L45" s="5"/>
      <c r="M45" s="5"/>
    </row>
    <row r="46" spans="5:13" ht="11.25">
      <c r="E46" s="3" t="s">
        <v>65</v>
      </c>
      <c r="F46" s="5">
        <f>SUMIF($BU4:$BU39,"=X",T4:T39)</f>
        <v>1</v>
      </c>
      <c r="G46" s="5">
        <f>SUMIF($BU4:$BU39,"=X",U4:U39)</f>
        <v>20</v>
      </c>
      <c r="H46" s="5"/>
      <c r="I46" s="5"/>
      <c r="J46" s="5"/>
      <c r="K46" s="5"/>
      <c r="L46" s="5"/>
      <c r="M46" s="5"/>
    </row>
    <row r="47" spans="5:13" ht="11.25">
      <c r="E47" s="3" t="s">
        <v>66</v>
      </c>
      <c r="F47" s="5">
        <f>F42-F43-F44-F45-F46</f>
        <v>0</v>
      </c>
      <c r="G47" s="5">
        <f aca="true" t="shared" si="3" ref="G47:M47">G42-G43-G44-G45-G46</f>
        <v>0</v>
      </c>
      <c r="H47" s="5">
        <f t="shared" si="3"/>
        <v>19</v>
      </c>
      <c r="I47" s="5">
        <f t="shared" si="3"/>
        <v>3718</v>
      </c>
      <c r="J47" s="5">
        <f t="shared" si="3"/>
        <v>0</v>
      </c>
      <c r="K47" s="5">
        <f t="shared" si="3"/>
        <v>2835</v>
      </c>
      <c r="L47" s="5">
        <f t="shared" si="3"/>
        <v>0</v>
      </c>
      <c r="M47" s="5">
        <f t="shared" si="3"/>
        <v>0</v>
      </c>
    </row>
    <row r="49" spans="9:11" ht="11.25">
      <c r="I49" s="1">
        <f>SUM(F47:I47)</f>
        <v>3737</v>
      </c>
      <c r="J49" s="1">
        <f>J47</f>
        <v>0</v>
      </c>
      <c r="K49" s="1">
        <f>K47</f>
        <v>2835</v>
      </c>
    </row>
  </sheetData>
  <sheetProtection password="CB9B" sheet="1" objects="1" scenarios="1"/>
  <conditionalFormatting sqref="F4:F5 F8:F9 F12:F13 F16 F19 F22 F25 F28 F31 F34 F37">
    <cfRule type="expression" priority="1" dxfId="0" stopIfTrue="1">
      <formula>BW4&lt;&gt;BX4</formula>
    </cfRule>
  </conditionalFormatting>
  <conditionalFormatting sqref="G4:G5 G8:G9 G12:G13 G16 G19 G22 G25 G28 G31 G34 G37">
    <cfRule type="expression" priority="2" dxfId="0" stopIfTrue="1">
      <formula>BY4&lt;&gt;BZ4</formula>
    </cfRule>
  </conditionalFormatting>
  <conditionalFormatting sqref="H4:H5 H8:H9 H12:H13 H16 H19 H22 H25 H28 H31 H34 H37">
    <cfRule type="expression" priority="3" dxfId="0" stopIfTrue="1">
      <formula>CA4&lt;&gt;CB4</formula>
    </cfRule>
  </conditionalFormatting>
  <conditionalFormatting sqref="I4:I5 I8:I9 I12:I13 I16 I19 I22 I25 I28 I31 I34 I37">
    <cfRule type="expression" priority="4" dxfId="0" stopIfTrue="1">
      <formula>CC4&lt;&gt;CD4</formula>
    </cfRule>
  </conditionalFormatting>
  <conditionalFormatting sqref="J4:J5 J8:J9 J12:J13 J16 J19 J22 J25 J28 J31 J34 J37">
    <cfRule type="expression" priority="5" dxfId="0" stopIfTrue="1">
      <formula>CE4&lt;&gt;CF4</formula>
    </cfRule>
  </conditionalFormatting>
  <conditionalFormatting sqref="K4:K5 K8:K9 K12:K13 K16 K19 K22 K25 K28 K31 K34 K37">
    <cfRule type="expression" priority="6" dxfId="0" stopIfTrue="1">
      <formula>CG4&lt;&gt;CH4</formula>
    </cfRule>
  </conditionalFormatting>
  <conditionalFormatting sqref="L4:L5 L8:L9 L12:L13 L16 L19 L22 L25 L28 L31 L34 L37">
    <cfRule type="expression" priority="7" dxfId="0" stopIfTrue="1">
      <formula>CI4&lt;&gt;CJ4</formula>
    </cfRule>
  </conditionalFormatting>
  <conditionalFormatting sqref="M4:M5 M8:M9 M12:M13 M16 M19 M22 M25 M28 M31 M34 M37">
    <cfRule type="expression" priority="8" dxfId="0" stopIfTrue="1">
      <formula>CK4&lt;&gt;CL4</formula>
    </cfRule>
  </conditionalFormatting>
  <conditionalFormatting sqref="N4:N5 N8:N9 N12:N13 N16 N19 N22 N25 N28 N31 N34 N37">
    <cfRule type="expression" priority="9" dxfId="0" stopIfTrue="1">
      <formula>CM4&lt;&gt;CN4</formula>
    </cfRule>
  </conditionalFormatting>
  <conditionalFormatting sqref="O4:O5 O8:O9 O12:O13 O16 O19 O22 O25 O28 O31 O34 O37">
    <cfRule type="expression" priority="10" dxfId="0" stopIfTrue="1">
      <formula>CO4&lt;&gt;CP4</formula>
    </cfRule>
  </conditionalFormatting>
  <conditionalFormatting sqref="P4:P5 P8:P9 P12:P13 P16 P19 P22 P25 P28 P31 P34 P37">
    <cfRule type="expression" priority="11" dxfId="0" stopIfTrue="1">
      <formula>CQ4&lt;&gt;CR4</formula>
    </cfRule>
  </conditionalFormatting>
  <conditionalFormatting sqref="Q4:Q5 Q8:Q9 Q12:Q13 Q16 Q19 Q22 Q25 Q28 Q31 Q34 Q37">
    <cfRule type="expression" priority="12" dxfId="0" stopIfTrue="1">
      <formula>CS4&lt;&gt;CT4</formula>
    </cfRule>
  </conditionalFormatting>
  <conditionalFormatting sqref="R4:R5 R8:R9 R12:R13 R16 R19 R22 R25 R28 R31 R34 R37">
    <cfRule type="expression" priority="13" dxfId="0" stopIfTrue="1">
      <formula>CU4&lt;&gt;CV4</formula>
    </cfRule>
  </conditionalFormatting>
  <conditionalFormatting sqref="S4:S5 S8:S9 S12:S13 S16 S19 S22 S25 S28 S31 S34 S37">
    <cfRule type="expression" priority="14" dxfId="0" stopIfTrue="1">
      <formula>CW4&lt;&gt;CX4</formula>
    </cfRule>
  </conditionalFormatting>
  <dataValidations count="5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9">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9">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BJ37:BO37 AL37:AQ37 AT37:AY37 BB37:BG37 V37:AI3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7:AK37 AR37:AS37 AZ37:BA37 BH37:BI3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7:U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2003-11-25T21:45:43Z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