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Inventory'!$A$1:$S$54</definedName>
    <definedName name="_xlnm.Print_Titles" localSheetId="1">'Project Inventory'!$1:$3</definedName>
  </definedNames>
  <calcPr fullCalcOnLoad="1"/>
</workbook>
</file>

<file path=xl/sharedStrings.xml><?xml version="1.0" encoding="utf-8"?>
<sst xmlns="http://schemas.openxmlformats.org/spreadsheetml/2006/main" count="493" uniqueCount="116">
  <si>
    <t/>
  </si>
  <si>
    <t>ED</t>
  </si>
  <si>
    <t>El Dorado Local Transportation Commission</t>
  </si>
  <si>
    <t>RIP</t>
  </si>
  <si>
    <t>0L0654</t>
  </si>
  <si>
    <t>Plan, program and monitor</t>
  </si>
  <si>
    <t>TOTAL</t>
  </si>
  <si>
    <t>0L0324</t>
  </si>
  <si>
    <t>Highway 50 Corridor LRT Route Refinement Study</t>
  </si>
  <si>
    <t>Tahoe Regional Planning Agency</t>
  </si>
  <si>
    <t>0L0454</t>
  </si>
  <si>
    <t>CMAQ Match Reserve</t>
  </si>
  <si>
    <t>50</t>
  </si>
  <si>
    <t>Caltrans</t>
  </si>
  <si>
    <t>GF RIP</t>
  </si>
  <si>
    <t>CO</t>
  </si>
  <si>
    <t>X</t>
  </si>
  <si>
    <t>355510</t>
  </si>
  <si>
    <t>16.4/18.3</t>
  </si>
  <si>
    <t>Placerville - Lawyer Dr to Bedford Ave</t>
  </si>
  <si>
    <t>IIP</t>
  </si>
  <si>
    <t>3A710K</t>
  </si>
  <si>
    <t>0.5/R8.5</t>
  </si>
  <si>
    <t>HOV-El Dorado to S. Shingle</t>
  </si>
  <si>
    <t>Future Need</t>
  </si>
  <si>
    <t>Loc Funds (DEV FEE)</t>
  </si>
  <si>
    <t>367400</t>
  </si>
  <si>
    <t>20.8/25.8</t>
  </si>
  <si>
    <t>Hwy 50 Access Restriction</t>
  </si>
  <si>
    <t>365200</t>
  </si>
  <si>
    <t>66.7/67.8</t>
  </si>
  <si>
    <t>Echo Summit Viaduct Replacement</t>
  </si>
  <si>
    <t>436010</t>
  </si>
  <si>
    <t>77.3/79.3</t>
  </si>
  <si>
    <t>Highway 50 Improvements - Phase 1</t>
  </si>
  <si>
    <t>436020</t>
  </si>
  <si>
    <t>75.4/77.3</t>
  </si>
  <si>
    <t>Highway 50 Improvements - Phase 2</t>
  </si>
  <si>
    <t>El Dorado County</t>
  </si>
  <si>
    <t>370000</t>
  </si>
  <si>
    <t>14.4/15.8</t>
  </si>
  <si>
    <t>Missouri Flat Road Interchange Improvements</t>
  </si>
  <si>
    <t>Loc Funds (LTF)</t>
  </si>
  <si>
    <t>Placerville, City of</t>
  </si>
  <si>
    <t>372800</t>
  </si>
  <si>
    <t>15.1/17.0</t>
  </si>
  <si>
    <t>Placerville Interchange Improvements</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</si>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</sst>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90</v>
      </c>
    </row>
    <row r="3" ht="12.75">
      <c r="B3" s="43"/>
    </row>
    <row r="4" ht="12.75">
      <c r="B4" s="46" t="s">
        <v>91</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94</v>
      </c>
    </row>
    <row r="7" ht="12.75">
      <c r="B7" s="50" t="s">
        <v>95</v>
      </c>
    </row>
    <row r="8" ht="12.75">
      <c r="B8" s="50" t="s">
        <v>96</v>
      </c>
    </row>
    <row r="9" ht="25.5">
      <c r="B9" s="50" t="s">
        <v>97</v>
      </c>
    </row>
    <row r="10" ht="12.75">
      <c r="B10" s="48"/>
    </row>
    <row r="11" ht="12.75">
      <c r="B11" s="49" t="s">
        <v>98</v>
      </c>
    </row>
    <row r="12" ht="12.75">
      <c r="B12" s="50" t="s">
        <v>99</v>
      </c>
    </row>
    <row r="13" ht="12.75">
      <c r="B13" s="50" t="s">
        <v>100</v>
      </c>
    </row>
    <row r="14" ht="12.75">
      <c r="B14" s="50" t="s">
        <v>101</v>
      </c>
    </row>
    <row r="15" ht="12.75">
      <c r="B15" s="48"/>
    </row>
    <row r="16" ht="12.75">
      <c r="B16" s="51" t="s">
        <v>102</v>
      </c>
    </row>
    <row r="17" ht="25.5">
      <c r="B17" s="48" t="s">
        <v>103</v>
      </c>
    </row>
    <row r="18" ht="12.75">
      <c r="B18" s="48" t="s">
        <v>104</v>
      </c>
    </row>
    <row r="19" ht="12.75">
      <c r="B19" s="48" t="s">
        <v>105</v>
      </c>
    </row>
    <row r="20" ht="25.5">
      <c r="B20" s="48" t="s">
        <v>106</v>
      </c>
    </row>
    <row r="21" ht="12.75">
      <c r="B21" s="48"/>
    </row>
    <row r="22" ht="38.25">
      <c r="B22" s="48" t="s">
        <v>107</v>
      </c>
    </row>
    <row r="23" ht="12.75">
      <c r="B23" s="48"/>
    </row>
    <row r="24" ht="12.75">
      <c r="B24" s="52" t="s">
        <v>108</v>
      </c>
    </row>
    <row r="25" ht="12.75">
      <c r="B25" s="48"/>
    </row>
    <row r="26" ht="12.75">
      <c r="B26" s="46" t="s">
        <v>109</v>
      </c>
    </row>
    <row r="27" ht="12.75">
      <c r="B27" s="53" t="s">
        <v>110</v>
      </c>
    </row>
    <row r="28" ht="12.75">
      <c r="B28" s="53" t="s">
        <v>111</v>
      </c>
    </row>
    <row r="29" ht="12.75">
      <c r="B29" s="53" t="s">
        <v>112</v>
      </c>
    </row>
    <row r="30" ht="12.75">
      <c r="B30" s="53" t="s">
        <v>113</v>
      </c>
    </row>
    <row r="31" ht="12.75">
      <c r="B31" s="53" t="s">
        <v>114</v>
      </c>
    </row>
    <row r="32" ht="12.75">
      <c r="B32" s="43"/>
    </row>
    <row r="33" ht="12.75">
      <c r="B33" s="43"/>
    </row>
    <row r="34" ht="12.75">
      <c r="B34" s="43"/>
    </row>
    <row r="35" ht="13.5" thickBot="1">
      <c r="B35" s="44"/>
    </row>
    <row r="36" ht="13.5" thickTop="1">
      <c r="B36" s="54" t="s">
        <v>115</v>
      </c>
    </row>
    <row r="100" spans="7:8" ht="12.75">
      <c r="G100" t="s">
        <v>92</v>
      </c>
      <c r="H100" t="s">
        <v>93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56"/>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28125" style="1" bestFit="1" customWidth="1"/>
    <col min="2" max="2" width="6.57421875" style="1" bestFit="1" customWidth="1"/>
    <col min="3" max="3" width="7.421875" style="1" bestFit="1" customWidth="1"/>
    <col min="4" max="4" width="35.421875" style="1" bestFit="1" customWidth="1"/>
    <col min="5" max="5" width="15.8515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38</v>
      </c>
      <c r="B1" s="10"/>
      <c r="C1" s="10"/>
      <c r="D1" s="10"/>
      <c r="E1" s="10"/>
      <c r="F1" s="10"/>
      <c r="G1" s="10"/>
      <c r="H1" s="10"/>
      <c r="I1" s="10"/>
      <c r="J1" s="10"/>
      <c r="K1" s="10"/>
      <c r="L1" s="10"/>
      <c r="M1" s="10"/>
      <c r="N1" s="10"/>
      <c r="O1" s="10"/>
      <c r="P1" s="10"/>
      <c r="Q1" s="10"/>
      <c r="R1" s="10"/>
      <c r="S1" s="10"/>
      <c r="T1" s="12" t="s">
        <v>76</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48</v>
      </c>
      <c r="C2" s="14" t="s">
        <v>49</v>
      </c>
      <c r="D2" s="14" t="s">
        <v>51</v>
      </c>
      <c r="E2" s="14"/>
      <c r="F2" s="15" t="s">
        <v>74</v>
      </c>
      <c r="G2" s="16"/>
      <c r="H2" s="16"/>
      <c r="I2" s="16"/>
      <c r="J2" s="16"/>
      <c r="K2" s="16"/>
      <c r="L2" s="16"/>
      <c r="M2" s="16"/>
      <c r="N2" s="15" t="s">
        <v>75</v>
      </c>
      <c r="O2" s="16"/>
      <c r="P2" s="16"/>
      <c r="Q2" s="16"/>
      <c r="R2" s="16"/>
      <c r="S2" s="16"/>
      <c r="T2" s="15" t="s">
        <v>62</v>
      </c>
      <c r="U2" s="16"/>
      <c r="V2" s="16"/>
      <c r="W2" s="16"/>
      <c r="X2" s="16"/>
      <c r="Y2" s="16"/>
      <c r="Z2" s="16"/>
      <c r="AA2" s="16"/>
      <c r="AB2" s="15" t="s">
        <v>63</v>
      </c>
      <c r="AC2" s="16"/>
      <c r="AD2" s="16"/>
      <c r="AE2" s="16"/>
      <c r="AF2" s="16"/>
      <c r="AG2" s="16"/>
      <c r="AH2" s="16"/>
      <c r="AI2" s="16"/>
      <c r="AJ2" s="15" t="s">
        <v>64</v>
      </c>
      <c r="AK2" s="16"/>
      <c r="AL2" s="16"/>
      <c r="AM2" s="16"/>
      <c r="AN2" s="16"/>
      <c r="AO2" s="16"/>
      <c r="AP2" s="16"/>
      <c r="AQ2" s="16"/>
      <c r="AR2" s="15" t="s">
        <v>65</v>
      </c>
      <c r="AS2" s="16"/>
      <c r="AT2" s="16"/>
      <c r="AU2" s="16"/>
      <c r="AV2" s="16"/>
      <c r="AW2" s="16"/>
      <c r="AX2" s="16"/>
      <c r="AY2" s="16"/>
      <c r="AZ2" s="15" t="s">
        <v>66</v>
      </c>
      <c r="BA2" s="16"/>
      <c r="BB2" s="16"/>
      <c r="BC2" s="16"/>
      <c r="BD2" s="16"/>
      <c r="BE2" s="16"/>
      <c r="BF2" s="16"/>
      <c r="BG2" s="16"/>
      <c r="BH2" s="15" t="s">
        <v>67</v>
      </c>
      <c r="BI2" s="16"/>
      <c r="BJ2" s="16"/>
      <c r="BK2" s="16"/>
      <c r="BL2" s="16"/>
      <c r="BM2" s="16"/>
      <c r="BN2" s="16"/>
      <c r="BO2" s="23"/>
      <c r="BP2" s="22"/>
      <c r="BW2" s="15" t="s">
        <v>74</v>
      </c>
      <c r="BX2" s="16" t="s">
        <v>74</v>
      </c>
      <c r="BY2" s="16"/>
      <c r="BZ2" s="16"/>
      <c r="CA2" s="16"/>
      <c r="CB2" s="16"/>
      <c r="CC2" s="16"/>
      <c r="CD2" s="16"/>
      <c r="CE2" s="15" t="s">
        <v>75</v>
      </c>
      <c r="CF2" s="16" t="s">
        <v>75</v>
      </c>
      <c r="CG2" s="16"/>
      <c r="CH2" s="16"/>
      <c r="CI2" s="16"/>
      <c r="CJ2" s="16"/>
    </row>
    <row r="3" spans="1:88" s="4" customFormat="1" ht="11.25">
      <c r="A3" s="17" t="s">
        <v>15</v>
      </c>
      <c r="B3" s="18" t="s">
        <v>47</v>
      </c>
      <c r="C3" s="18" t="s">
        <v>50</v>
      </c>
      <c r="D3" s="18" t="s">
        <v>52</v>
      </c>
      <c r="E3" s="18" t="s">
        <v>53</v>
      </c>
      <c r="F3" s="19" t="s">
        <v>54</v>
      </c>
      <c r="G3" s="20" t="s">
        <v>55</v>
      </c>
      <c r="H3" s="20" t="s">
        <v>56</v>
      </c>
      <c r="I3" s="20" t="s">
        <v>57</v>
      </c>
      <c r="J3" s="20" t="s">
        <v>58</v>
      </c>
      <c r="K3" s="20" t="s">
        <v>59</v>
      </c>
      <c r="L3" s="20" t="s">
        <v>60</v>
      </c>
      <c r="M3" s="20" t="s">
        <v>61</v>
      </c>
      <c r="N3" s="19" t="s">
        <v>68</v>
      </c>
      <c r="O3" s="21" t="s">
        <v>69</v>
      </c>
      <c r="P3" s="21" t="s">
        <v>70</v>
      </c>
      <c r="Q3" s="21" t="s">
        <v>71</v>
      </c>
      <c r="R3" s="21" t="s">
        <v>72</v>
      </c>
      <c r="S3" s="21" t="s">
        <v>73</v>
      </c>
      <c r="T3" s="19" t="s">
        <v>54</v>
      </c>
      <c r="U3" s="20" t="s">
        <v>55</v>
      </c>
      <c r="V3" s="20" t="s">
        <v>56</v>
      </c>
      <c r="W3" s="20" t="s">
        <v>57</v>
      </c>
      <c r="X3" s="20" t="s">
        <v>58</v>
      </c>
      <c r="Y3" s="20" t="s">
        <v>59</v>
      </c>
      <c r="Z3" s="20" t="s">
        <v>60</v>
      </c>
      <c r="AA3" s="20" t="s">
        <v>61</v>
      </c>
      <c r="AB3" s="19" t="s">
        <v>54</v>
      </c>
      <c r="AC3" s="20" t="s">
        <v>55</v>
      </c>
      <c r="AD3" s="20" t="s">
        <v>56</v>
      </c>
      <c r="AE3" s="20" t="s">
        <v>57</v>
      </c>
      <c r="AF3" s="20" t="s">
        <v>58</v>
      </c>
      <c r="AG3" s="20" t="s">
        <v>59</v>
      </c>
      <c r="AH3" s="20" t="s">
        <v>60</v>
      </c>
      <c r="AI3" s="20" t="s">
        <v>61</v>
      </c>
      <c r="AJ3" s="19" t="s">
        <v>54</v>
      </c>
      <c r="AK3" s="20" t="s">
        <v>55</v>
      </c>
      <c r="AL3" s="20" t="s">
        <v>56</v>
      </c>
      <c r="AM3" s="20" t="s">
        <v>57</v>
      </c>
      <c r="AN3" s="20" t="s">
        <v>58</v>
      </c>
      <c r="AO3" s="20" t="s">
        <v>59</v>
      </c>
      <c r="AP3" s="20" t="s">
        <v>60</v>
      </c>
      <c r="AQ3" s="20" t="s">
        <v>61</v>
      </c>
      <c r="AR3" s="19" t="s">
        <v>54</v>
      </c>
      <c r="AS3" s="20" t="s">
        <v>55</v>
      </c>
      <c r="AT3" s="20" t="s">
        <v>56</v>
      </c>
      <c r="AU3" s="20" t="s">
        <v>57</v>
      </c>
      <c r="AV3" s="20" t="s">
        <v>58</v>
      </c>
      <c r="AW3" s="20" t="s">
        <v>59</v>
      </c>
      <c r="AX3" s="20" t="s">
        <v>60</v>
      </c>
      <c r="AY3" s="20" t="s">
        <v>61</v>
      </c>
      <c r="AZ3" s="19" t="s">
        <v>54</v>
      </c>
      <c r="BA3" s="20" t="s">
        <v>55</v>
      </c>
      <c r="BB3" s="20" t="s">
        <v>56</v>
      </c>
      <c r="BC3" s="20" t="s">
        <v>57</v>
      </c>
      <c r="BD3" s="20" t="s">
        <v>58</v>
      </c>
      <c r="BE3" s="20" t="s">
        <v>59</v>
      </c>
      <c r="BF3" s="20" t="s">
        <v>60</v>
      </c>
      <c r="BG3" s="20" t="s">
        <v>61</v>
      </c>
      <c r="BH3" s="19" t="s">
        <v>54</v>
      </c>
      <c r="BI3" s="20" t="s">
        <v>55</v>
      </c>
      <c r="BJ3" s="20" t="s">
        <v>56</v>
      </c>
      <c r="BK3" s="20" t="s">
        <v>57</v>
      </c>
      <c r="BL3" s="20" t="s">
        <v>58</v>
      </c>
      <c r="BM3" s="20" t="s">
        <v>59</v>
      </c>
      <c r="BN3" s="20" t="s">
        <v>60</v>
      </c>
      <c r="BO3" s="24" t="s">
        <v>61</v>
      </c>
      <c r="BP3" s="22" t="s">
        <v>78</v>
      </c>
      <c r="BQ3" s="4" t="s">
        <v>79</v>
      </c>
      <c r="BR3" s="4" t="s">
        <v>80</v>
      </c>
      <c r="BS3" s="4" t="s">
        <v>81</v>
      </c>
      <c r="BT3" s="4" t="s">
        <v>82</v>
      </c>
      <c r="BU3" s="4" t="s">
        <v>83</v>
      </c>
      <c r="BW3" s="19" t="s">
        <v>54</v>
      </c>
      <c r="BX3" s="20" t="s">
        <v>54</v>
      </c>
      <c r="BY3" s="20" t="s">
        <v>56</v>
      </c>
      <c r="BZ3" s="20" t="s">
        <v>56</v>
      </c>
      <c r="CA3" s="20" t="s">
        <v>58</v>
      </c>
      <c r="CB3" s="20" t="s">
        <v>58</v>
      </c>
      <c r="CC3" s="20" t="s">
        <v>60</v>
      </c>
      <c r="CD3" s="20" t="s">
        <v>60</v>
      </c>
      <c r="CE3" s="19" t="s">
        <v>68</v>
      </c>
      <c r="CF3" s="21" t="s">
        <v>68</v>
      </c>
      <c r="CG3" s="21" t="s">
        <v>70</v>
      </c>
      <c r="CH3" s="21" t="s">
        <v>70</v>
      </c>
      <c r="CI3" s="21" t="s">
        <v>72</v>
      </c>
      <c r="CJ3" s="21" t="s">
        <v>72</v>
      </c>
    </row>
    <row r="4" spans="1:102" ht="11.25">
      <c r="A4" s="1" t="s">
        <v>1</v>
      </c>
      <c r="B4" s="2" t="str">
        <f>HYPERLINK("http://www.dot.ca.gov/hq/transprog/stip2004/ff_sheets/03-0l14.xls","0L14")</f>
        <v>0L14</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120</v>
      </c>
      <c r="I4" s="6">
        <f ca="1">INDIRECT("W4")+INDIRECT("AE4")+INDIRECT("AM4")+INDIRECT("AU4")+INDIRECT("BC4")+INDIRECT("BK4")</f>
        <v>125</v>
      </c>
      <c r="J4" s="6">
        <f ca="1">INDIRECT("X4")+INDIRECT("AF4")+INDIRECT("AN4")+INDIRECT("AV4")+INDIRECT("BD4")+INDIRECT("BL4")</f>
        <v>127</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372</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120</v>
      </c>
      <c r="AE4" s="29">
        <v>125</v>
      </c>
      <c r="AF4" s="29">
        <v>127</v>
      </c>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10700000048</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240</v>
      </c>
      <c r="CB4" s="1">
        <v>240</v>
      </c>
      <c r="CC4" s="1">
        <f ca="1">INDIRECT("W4")+2*INDIRECT("AE4")+3*INDIRECT("AM4")+4*INDIRECT("AU4")+5*INDIRECT("BC4")+6*INDIRECT("BK4")</f>
        <v>250</v>
      </c>
      <c r="CD4" s="1">
        <v>250</v>
      </c>
      <c r="CE4" s="1">
        <f ca="1">INDIRECT("X4")+2*INDIRECT("AF4")+3*INDIRECT("AN4")+4*INDIRECT("AV4")+5*INDIRECT("BD4")+6*INDIRECT("BL4")</f>
        <v>254</v>
      </c>
      <c r="CF4" s="1">
        <v>254</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1495</v>
      </c>
      <c r="CP4" s="1">
        <v>1495</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0</v>
      </c>
      <c r="H5" s="6">
        <f>SUM(H4:H4)</f>
        <v>120</v>
      </c>
      <c r="I5" s="6">
        <f>SUM(I4:I4)</f>
        <v>125</v>
      </c>
      <c r="J5" s="6">
        <f>SUM(J4:J4)</f>
        <v>127</v>
      </c>
      <c r="K5" s="6">
        <f>SUM(K4:K4)</f>
        <v>0</v>
      </c>
      <c r="L5" s="6">
        <f>SUM(L4:L4)</f>
        <v>0</v>
      </c>
      <c r="M5" s="6">
        <f>SUM(M4:M4)</f>
        <v>0</v>
      </c>
      <c r="N5" s="7">
        <f>SUM(N4:N4)</f>
        <v>0</v>
      </c>
      <c r="O5" s="6">
        <f>SUM(O4:O4)</f>
        <v>372</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77</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HYPERLINK("http://www.dot.ca.gov/hq/transprog/stip2004/ff_sheets/03-b3l15.xls","B3L15")</f>
        <v>B3L15</v>
      </c>
      <c r="C7" s="30" t="s">
        <v>0</v>
      </c>
      <c r="D7" s="30" t="s">
        <v>2</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0</v>
      </c>
      <c r="I7" s="33">
        <f ca="1">INDIRECT("W7")+INDIRECT("AE7")+INDIRECT("AM7")+INDIRECT("AU7")+INDIRECT("BC7")+INDIRECT("BK7")</f>
        <v>0</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0</v>
      </c>
      <c r="P7" s="33">
        <f ca="1">INDIRECT("AJ7")+INDIRECT("AK7")+INDIRECT("AL7")+INDIRECT("AM7")+INDIRECT("AN7")+INDIRECT("AO7")+INDIRECT("AP7")+INDIRECT("AQ7")</f>
        <v>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c r="AF7" s="35"/>
      <c r="AG7" s="35"/>
      <c r="AH7" s="35"/>
      <c r="AI7" s="35"/>
      <c r="AJ7" s="34"/>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10700000512</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0</v>
      </c>
      <c r="CB7" s="1">
        <v>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0</v>
      </c>
      <c r="CP7" s="1">
        <v>0</v>
      </c>
      <c r="CQ7" s="1">
        <f ca="1">INDIRECT("AJ7")+2*INDIRECT("AK7")+3*INDIRECT("AL7")+4*INDIRECT("AM7")+5*INDIRECT("AN7")+6*INDIRECT("AO7")+7*INDIRECT("AP7")+8*INDIRECT("AQ7")</f>
        <v>0</v>
      </c>
      <c r="CR7" s="1">
        <v>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7</v>
      </c>
      <c r="C8" s="1" t="s">
        <v>0</v>
      </c>
      <c r="D8" s="1" t="s">
        <v>8</v>
      </c>
      <c r="E8" s="1" t="s">
        <v>6</v>
      </c>
      <c r="F8" s="7">
        <f>SUM(F7:F7)</f>
        <v>0</v>
      </c>
      <c r="G8" s="6">
        <f>SUM(G7:G7)</f>
        <v>0</v>
      </c>
      <c r="H8" s="6">
        <f>SUM(H7:H7)</f>
        <v>0</v>
      </c>
      <c r="I8" s="6">
        <f>SUM(I7:I7)</f>
        <v>0</v>
      </c>
      <c r="J8" s="6">
        <f>SUM(J7:J7)</f>
        <v>0</v>
      </c>
      <c r="K8" s="6">
        <f>SUM(K7:K7)</f>
        <v>0</v>
      </c>
      <c r="L8" s="6">
        <f>SUM(L7:L7)</f>
        <v>0</v>
      </c>
      <c r="M8" s="6">
        <f>SUM(M7:M7)</f>
        <v>0</v>
      </c>
      <c r="N8" s="7">
        <f>SUM(N7:N7)</f>
        <v>0</v>
      </c>
      <c r="O8" s="6">
        <f>SUM(O7:O7)</f>
        <v>0</v>
      </c>
      <c r="P8" s="6">
        <f>SUM(P7:P7)</f>
        <v>0</v>
      </c>
      <c r="Q8" s="6">
        <f>SUM(Q7:Q7)</f>
        <v>0</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77</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HYPERLINK("http://www.dot.ca.gov/hq/transprog/stip2004/ff_sheets/03-3l85.xls","3L85")</f>
        <v>3L85</v>
      </c>
      <c r="C10" s="30" t="s">
        <v>0</v>
      </c>
      <c r="D10" s="30" t="s">
        <v>9</v>
      </c>
      <c r="E10" s="30" t="s">
        <v>3</v>
      </c>
      <c r="F10" s="32">
        <f ca="1">INDIRECT("T10")+INDIRECT("AB10")+INDIRECT("AJ10")+INDIRECT("AR10")+INDIRECT("AZ10")+INDIRECT("BH10")</f>
        <v>0</v>
      </c>
      <c r="G10" s="33">
        <f ca="1">INDIRECT("U10")+INDIRECT("AC10")+INDIRECT("AK10")+INDIRECT("AS10")+INDIRECT("BA10")+INDIRECT("BI10")</f>
        <v>92</v>
      </c>
      <c r="H10" s="33">
        <f ca="1">INDIRECT("V10")+INDIRECT("AD10")+INDIRECT("AL10")+INDIRECT("AT10")+INDIRECT("BB10")+INDIRECT("BJ10")</f>
        <v>0</v>
      </c>
      <c r="I10" s="33">
        <f ca="1">INDIRECT("W10")+INDIRECT("AE10")+INDIRECT("AM10")+INDIRECT("AU10")+INDIRECT("BC10")+INDIRECT("BK10")</f>
        <v>0</v>
      </c>
      <c r="J10" s="33">
        <f ca="1">INDIRECT("X10")+INDIRECT("AF10")+INDIRECT("AN10")+INDIRECT("AV10")+INDIRECT("BD10")+INDIRECT("BL10")</f>
        <v>0</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36</v>
      </c>
      <c r="O10" s="33">
        <f ca="1">INDIRECT("AB10")+INDIRECT("AC10")+INDIRECT("AD10")+INDIRECT("AE10")+INDIRECT("AF10")+INDIRECT("AG10")+INDIRECT("AH10")+INDIRECT("AI10")</f>
        <v>56</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0</v>
      </c>
      <c r="S10" s="33">
        <f ca="1">INDIRECT("BH10")+INDIRECT("BI10")+INDIRECT("BJ10")+INDIRECT("BK10")+INDIRECT("BL10")+INDIRECT("BM10")+INDIRECT("BN10")+INDIRECT("BO10")</f>
        <v>0</v>
      </c>
      <c r="T10" s="34"/>
      <c r="U10" s="35">
        <v>36</v>
      </c>
      <c r="V10" s="35"/>
      <c r="W10" s="35"/>
      <c r="X10" s="35"/>
      <c r="Y10" s="35"/>
      <c r="Z10" s="35"/>
      <c r="AA10" s="35"/>
      <c r="AB10" s="34"/>
      <c r="AC10" s="35">
        <v>56</v>
      </c>
      <c r="AD10" s="35"/>
      <c r="AE10" s="35"/>
      <c r="AF10" s="35"/>
      <c r="AG10" s="35"/>
      <c r="AH10" s="35"/>
      <c r="AI10" s="35"/>
      <c r="AJ10" s="34"/>
      <c r="AK10" s="35"/>
      <c r="AL10" s="35"/>
      <c r="AM10" s="35"/>
      <c r="AN10" s="35"/>
      <c r="AO10" s="35"/>
      <c r="AP10" s="35"/>
      <c r="AQ10" s="35"/>
      <c r="AR10" s="34"/>
      <c r="AS10" s="35"/>
      <c r="AT10" s="35"/>
      <c r="AU10" s="35"/>
      <c r="AV10" s="35"/>
      <c r="AW10" s="35"/>
      <c r="AX10" s="35"/>
      <c r="AY10" s="35"/>
      <c r="AZ10" s="34"/>
      <c r="BA10" s="35"/>
      <c r="BB10" s="35"/>
      <c r="BC10" s="35"/>
      <c r="BD10" s="35"/>
      <c r="BE10" s="35"/>
      <c r="BF10" s="35"/>
      <c r="BG10" s="35"/>
      <c r="BH10" s="34"/>
      <c r="BI10" s="35"/>
      <c r="BJ10" s="35"/>
      <c r="BK10" s="35"/>
      <c r="BL10" s="35"/>
      <c r="BM10" s="35"/>
      <c r="BN10" s="35"/>
      <c r="BO10" s="36"/>
      <c r="BP10" s="9">
        <v>12000000029</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148</v>
      </c>
      <c r="BZ10" s="1">
        <v>148</v>
      </c>
      <c r="CA10" s="1">
        <f ca="1">INDIRECT("V10")+2*INDIRECT("AD10")+3*INDIRECT("AL10")+4*INDIRECT("AT10")+5*INDIRECT("BB10")+6*INDIRECT("BJ10")</f>
        <v>0</v>
      </c>
      <c r="CB10" s="1">
        <v>0</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72</v>
      </c>
      <c r="CN10" s="1">
        <v>72</v>
      </c>
      <c r="CO10" s="1">
        <f ca="1">INDIRECT("AB10")+2*INDIRECT("AC10")+3*INDIRECT("AD10")+4*INDIRECT("AE10")+5*INDIRECT("AF10")+6*INDIRECT("AG10")+7*INDIRECT("AH10")+8*INDIRECT("AI10")</f>
        <v>112</v>
      </c>
      <c r="CP10" s="1">
        <v>112</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10</v>
      </c>
      <c r="C11" s="1" t="s">
        <v>0</v>
      </c>
      <c r="D11" s="1" t="s">
        <v>11</v>
      </c>
      <c r="E11" s="1" t="s">
        <v>6</v>
      </c>
      <c r="F11" s="7">
        <f>SUM(F10:F10)</f>
        <v>0</v>
      </c>
      <c r="G11" s="6">
        <f>SUM(G10:G10)</f>
        <v>92</v>
      </c>
      <c r="H11" s="6">
        <f>SUM(H10:H10)</f>
        <v>0</v>
      </c>
      <c r="I11" s="6">
        <f>SUM(I10:I10)</f>
        <v>0</v>
      </c>
      <c r="J11" s="6">
        <f>SUM(J10:J10)</f>
        <v>0</v>
      </c>
      <c r="K11" s="6">
        <f>SUM(K10:K10)</f>
        <v>0</v>
      </c>
      <c r="L11" s="6">
        <f>SUM(L10:L10)</f>
        <v>0</v>
      </c>
      <c r="M11" s="6">
        <f>SUM(M10:M10)</f>
        <v>0</v>
      </c>
      <c r="N11" s="7">
        <f>SUM(N10:N10)</f>
        <v>36</v>
      </c>
      <c r="O11" s="6">
        <f>SUM(O10:O10)</f>
        <v>56</v>
      </c>
      <c r="P11" s="6">
        <f>SUM(P10:P10)</f>
        <v>0</v>
      </c>
      <c r="Q11" s="6">
        <f>SUM(Q10:Q10)</f>
        <v>0</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77</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HYPERLINK("http://www.dot.ca.gov/hq/transprog/stip2004/ff_sheets/03-3209.xls","3209")</f>
        <v>3209</v>
      </c>
      <c r="C13" s="30" t="s">
        <v>12</v>
      </c>
      <c r="D13" s="30" t="s">
        <v>13</v>
      </c>
      <c r="E13" s="30" t="s">
        <v>14</v>
      </c>
      <c r="F13" s="32">
        <f ca="1">INDIRECT("T13")+INDIRECT("AB13")+INDIRECT("AJ13")+INDIRECT("AR13")+INDIRECT("AZ13")+INDIRECT("BH13")</f>
        <v>8112</v>
      </c>
      <c r="G13" s="33">
        <f ca="1">INDIRECT("U13")+INDIRECT("AC13")+INDIRECT("AK13")+INDIRECT("AS13")+INDIRECT("BA13")+INDIRECT("BI13")</f>
        <v>0</v>
      </c>
      <c r="H13" s="33">
        <f ca="1">INDIRECT("V13")+INDIRECT("AD13")+INDIRECT("AL13")+INDIRECT("AT13")+INDIRECT("BB13")+INDIRECT("BJ13")</f>
        <v>14881</v>
      </c>
      <c r="I13" s="33">
        <f ca="1">INDIRECT("W13")+INDIRECT("AE13")+INDIRECT("AM13")+INDIRECT("AU13")+INDIRECT("BC13")+INDIRECT("BK13")</f>
        <v>0</v>
      </c>
      <c r="J13" s="33">
        <f ca="1">INDIRECT("X13")+INDIRECT("AF13")+INDIRECT("AN13")+INDIRECT("AV13")+INDIRECT("BD13")+INDIRECT("BL13")</f>
        <v>0</v>
      </c>
      <c r="K13" s="33">
        <f ca="1">INDIRECT("Y13")+INDIRECT("AG13")+INDIRECT("AO13")+INDIRECT("AW13")+INDIRECT("BE13")+INDIRECT("BM13")</f>
        <v>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3289</v>
      </c>
      <c r="O13" s="33">
        <f ca="1">INDIRECT("AB13")+INDIRECT("AC13")+INDIRECT("AD13")+INDIRECT("AE13")+INDIRECT("AF13")+INDIRECT("AG13")+INDIRECT("AH13")+INDIRECT("AI13")</f>
        <v>12681</v>
      </c>
      <c r="P13" s="33">
        <f ca="1">INDIRECT("AJ13")+INDIRECT("AK13")+INDIRECT("AL13")+INDIRECT("AM13")+INDIRECT("AN13")+INDIRECT("AO13")+INDIRECT("AP13")+INDIRECT("AQ13")</f>
        <v>1600</v>
      </c>
      <c r="Q13" s="33">
        <f ca="1">INDIRECT("AR13")+INDIRECT("AS13")+INDIRECT("AT13")+INDIRECT("AU13")+INDIRECT("AV13")+INDIRECT("AW13")+INDIRECT("AX13")+INDIRECT("AY13")</f>
        <v>2900</v>
      </c>
      <c r="R13" s="33">
        <f ca="1">INDIRECT("AZ13")+INDIRECT("BA13")+INDIRECT("BB13")+INDIRECT("BC13")+INDIRECT("BD13")+INDIRECT("BE13")+INDIRECT("BF13")+INDIRECT("BG13")</f>
        <v>323</v>
      </c>
      <c r="S13" s="33">
        <f ca="1">INDIRECT("BH13")+INDIRECT("BI13")+INDIRECT("BJ13")+INDIRECT("BK13")+INDIRECT("BL13")+INDIRECT("BM13")+INDIRECT("BN13")+INDIRECT("BO13")</f>
        <v>2200</v>
      </c>
      <c r="T13" s="34">
        <v>3289</v>
      </c>
      <c r="U13" s="35"/>
      <c r="V13" s="35"/>
      <c r="W13" s="35"/>
      <c r="X13" s="35"/>
      <c r="Y13" s="35"/>
      <c r="Z13" s="35"/>
      <c r="AA13" s="35"/>
      <c r="AB13" s="34"/>
      <c r="AC13" s="35"/>
      <c r="AD13" s="35">
        <v>12681</v>
      </c>
      <c r="AE13" s="35"/>
      <c r="AF13" s="35"/>
      <c r="AG13" s="35"/>
      <c r="AH13" s="35"/>
      <c r="AI13" s="35"/>
      <c r="AJ13" s="34">
        <v>1600</v>
      </c>
      <c r="AK13" s="35"/>
      <c r="AL13" s="35"/>
      <c r="AM13" s="35"/>
      <c r="AN13" s="35"/>
      <c r="AO13" s="35"/>
      <c r="AP13" s="35"/>
      <c r="AQ13" s="35"/>
      <c r="AR13" s="34">
        <v>2900</v>
      </c>
      <c r="AS13" s="35"/>
      <c r="AT13" s="35"/>
      <c r="AU13" s="35"/>
      <c r="AV13" s="35"/>
      <c r="AW13" s="35"/>
      <c r="AX13" s="35"/>
      <c r="AY13" s="35"/>
      <c r="AZ13" s="34">
        <v>323</v>
      </c>
      <c r="BA13" s="35"/>
      <c r="BB13" s="35"/>
      <c r="BC13" s="35"/>
      <c r="BD13" s="35"/>
      <c r="BE13" s="35"/>
      <c r="BF13" s="35"/>
      <c r="BG13" s="35"/>
      <c r="BH13" s="34"/>
      <c r="BI13" s="35"/>
      <c r="BJ13" s="35">
        <v>2200</v>
      </c>
      <c r="BK13" s="35"/>
      <c r="BL13" s="35"/>
      <c r="BM13" s="35"/>
      <c r="BN13" s="35"/>
      <c r="BO13" s="36"/>
      <c r="BP13" s="9">
        <v>10700000059</v>
      </c>
      <c r="BQ13" s="1" t="s">
        <v>3</v>
      </c>
      <c r="BR13" s="1" t="s">
        <v>0</v>
      </c>
      <c r="BS13" s="1" t="s">
        <v>0</v>
      </c>
      <c r="BT13" s="1" t="s">
        <v>0</v>
      </c>
      <c r="BU13" s="1" t="s">
        <v>16</v>
      </c>
      <c r="BW13" s="1">
        <f ca="1">INDIRECT("T13")+2*INDIRECT("AB13")+3*INDIRECT("AJ13")+4*INDIRECT("AR13")+5*INDIRECT("AZ13")+6*INDIRECT("BH13")</f>
        <v>21304</v>
      </c>
      <c r="BX13" s="1">
        <v>21304</v>
      </c>
      <c r="BY13" s="1">
        <f ca="1">INDIRECT("U13")+2*INDIRECT("AC13")+3*INDIRECT("AK13")+4*INDIRECT("AS13")+5*INDIRECT("BA13")+6*INDIRECT("BI13")</f>
        <v>0</v>
      </c>
      <c r="BZ13" s="1">
        <v>0</v>
      </c>
      <c r="CA13" s="1">
        <f ca="1">INDIRECT("V13")+2*INDIRECT("AD13")+3*INDIRECT("AL13")+4*INDIRECT("AT13")+5*INDIRECT("BB13")+6*INDIRECT("BJ13")</f>
        <v>38562</v>
      </c>
      <c r="CB13" s="1">
        <v>38562</v>
      </c>
      <c r="CC13" s="1">
        <f ca="1">INDIRECT("W13")+2*INDIRECT("AE13")+3*INDIRECT("AM13")+4*INDIRECT("AU13")+5*INDIRECT("BC13")+6*INDIRECT("BK13")</f>
        <v>0</v>
      </c>
      <c r="CD13" s="1">
        <v>0</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3289</v>
      </c>
      <c r="CN13" s="1">
        <v>3289</v>
      </c>
      <c r="CO13" s="1">
        <f ca="1">INDIRECT("AB13")+2*INDIRECT("AC13")+3*INDIRECT("AD13")+4*INDIRECT("AE13")+5*INDIRECT("AF13")+6*INDIRECT("AG13")+7*INDIRECT("AH13")+8*INDIRECT("AI13")</f>
        <v>38043</v>
      </c>
      <c r="CP13" s="1">
        <v>38043</v>
      </c>
      <c r="CQ13" s="1">
        <f ca="1">INDIRECT("AJ13")+2*INDIRECT("AK13")+3*INDIRECT("AL13")+4*INDIRECT("AM13")+5*INDIRECT("AN13")+6*INDIRECT("AO13")+7*INDIRECT("AP13")+8*INDIRECT("AQ13")</f>
        <v>1600</v>
      </c>
      <c r="CR13" s="1">
        <v>1600</v>
      </c>
      <c r="CS13" s="1">
        <f ca="1">INDIRECT("AR13")+2*INDIRECT("AS13")+3*INDIRECT("AT13")+4*INDIRECT("AU13")+5*INDIRECT("AV13")+6*INDIRECT("AW13")+7*INDIRECT("AX13")+8*INDIRECT("AY13")</f>
        <v>2900</v>
      </c>
      <c r="CT13" s="1">
        <v>2900</v>
      </c>
      <c r="CU13" s="1">
        <f ca="1">INDIRECT("AZ13")+2*INDIRECT("BA13")+3*INDIRECT("BB13")+4*INDIRECT("BC13")+5*INDIRECT("BD13")+6*INDIRECT("BE13")+7*INDIRECT("BF13")+8*INDIRECT("BG13")</f>
        <v>323</v>
      </c>
      <c r="CV13" s="1">
        <v>323</v>
      </c>
      <c r="CW13" s="1">
        <f ca="1">INDIRECT("BH13")+2*INDIRECT("BI13")+3*INDIRECT("BJ13")+4*INDIRECT("BK13")+5*INDIRECT("BL13")+6*INDIRECT("BM13")+7*INDIRECT("BN13")+8*INDIRECT("BO13")</f>
        <v>6600</v>
      </c>
      <c r="CX13" s="1">
        <v>6600</v>
      </c>
    </row>
    <row r="14" spans="1:102" ht="11.25">
      <c r="A14" s="1" t="s">
        <v>0</v>
      </c>
      <c r="B14" s="1" t="s">
        <v>17</v>
      </c>
      <c r="C14" s="1" t="s">
        <v>18</v>
      </c>
      <c r="D14" s="1" t="s">
        <v>19</v>
      </c>
      <c r="E14" s="1" t="s">
        <v>3</v>
      </c>
      <c r="F14" s="7">
        <f ca="1">INDIRECT("T14")+INDIRECT("AB14")+INDIRECT("AJ14")+INDIRECT("AR14")+INDIRECT("AZ14")+INDIRECT("BH14")</f>
        <v>0</v>
      </c>
      <c r="G14" s="6">
        <f ca="1">INDIRECT("U14")+INDIRECT("AC14")+INDIRECT("AK14")+INDIRECT("AS14")+INDIRECT("BA14")+INDIRECT("BI14")</f>
        <v>0</v>
      </c>
      <c r="H14" s="6">
        <f ca="1">INDIRECT("V14")+INDIRECT("AD14")+INDIRECT("AL14")+INDIRECT("AT14")+INDIRECT("BB14")+INDIRECT("BJ14")</f>
        <v>4500</v>
      </c>
      <c r="I14" s="6">
        <f ca="1">INDIRECT("W14")+INDIRECT("AE14")+INDIRECT("AM14")+INDIRECT("AU14")+INDIRECT("BC14")+INDIRECT("BK14")</f>
        <v>0</v>
      </c>
      <c r="J14" s="6">
        <f ca="1">INDIRECT("X14")+INDIRECT("AF14")+INDIRECT("AN14")+INDIRECT("AV14")+INDIRECT("BD14")+INDIRECT("BL14")</f>
        <v>0</v>
      </c>
      <c r="K14" s="6">
        <f ca="1">INDIRECT("Y14")+INDIRECT("AG14")+INDIRECT("AO14")+INDIRECT("AW14")+INDIRECT("BE14")+INDIRECT("BM14")</f>
        <v>0</v>
      </c>
      <c r="L14" s="6">
        <f ca="1">INDIRECT("Z14")+INDIRECT("AH14")+INDIRECT("AP14")+INDIRECT("AX14")+INDIRECT("BF14")+INDIRECT("BN14")</f>
        <v>0</v>
      </c>
      <c r="M14" s="6">
        <f ca="1">INDIRECT("AA14")+INDIRECT("AI14")+INDIRECT("AQ14")+INDIRECT("AY14")+INDIRECT("BG14")+INDIRECT("BO14")</f>
        <v>0</v>
      </c>
      <c r="N14" s="7">
        <f ca="1">INDIRECT("T14")+INDIRECT("U14")+INDIRECT("V14")+INDIRECT("W14")+INDIRECT("X14")+INDIRECT("Y14")+INDIRECT("Z14")+INDIRECT("AA14")</f>
        <v>0</v>
      </c>
      <c r="O14" s="6">
        <f ca="1">INDIRECT("AB14")+INDIRECT("AC14")+INDIRECT("AD14")+INDIRECT("AE14")+INDIRECT("AF14")+INDIRECT("AG14")+INDIRECT("AH14")+INDIRECT("AI14")</f>
        <v>4500</v>
      </c>
      <c r="P14" s="6">
        <f ca="1">INDIRECT("AJ14")+INDIRECT("AK14")+INDIRECT("AL14")+INDIRECT("AM14")+INDIRECT("AN14")+INDIRECT("AO14")+INDIRECT("AP14")+INDIRECT("AQ14")</f>
        <v>0</v>
      </c>
      <c r="Q14" s="6">
        <f ca="1">INDIRECT("AR14")+INDIRECT("AS14")+INDIRECT("AT14")+INDIRECT("AU14")+INDIRECT("AV14")+INDIRECT("AW14")+INDIRECT("AX14")+INDIRECT("AY14")</f>
        <v>0</v>
      </c>
      <c r="R14" s="6">
        <f ca="1">INDIRECT("AZ14")+INDIRECT("BA14")+INDIRECT("BB14")+INDIRECT("BC14")+INDIRECT("BD14")+INDIRECT("BE14")+INDIRECT("BF14")+INDIRECT("BG14")</f>
        <v>0</v>
      </c>
      <c r="S14" s="6">
        <f ca="1">INDIRECT("BH14")+INDIRECT("BI14")+INDIRECT("BJ14")+INDIRECT("BK14")+INDIRECT("BL14")+INDIRECT("BM14")+INDIRECT("BN14")+INDIRECT("BO14")</f>
        <v>0</v>
      </c>
      <c r="T14" s="28"/>
      <c r="U14" s="29"/>
      <c r="V14" s="29"/>
      <c r="W14" s="29"/>
      <c r="X14" s="29"/>
      <c r="Y14" s="29"/>
      <c r="Z14" s="29"/>
      <c r="AA14" s="29"/>
      <c r="AB14" s="28"/>
      <c r="AC14" s="29"/>
      <c r="AD14" s="29">
        <v>4500</v>
      </c>
      <c r="AE14" s="29"/>
      <c r="AF14" s="29"/>
      <c r="AG14" s="29"/>
      <c r="AH14" s="29"/>
      <c r="AI14" s="29"/>
      <c r="AJ14" s="28"/>
      <c r="AK14" s="29"/>
      <c r="AL14" s="29"/>
      <c r="AM14" s="29"/>
      <c r="AN14" s="29"/>
      <c r="AO14" s="29"/>
      <c r="AP14" s="29"/>
      <c r="AQ14" s="29"/>
      <c r="AR14" s="28"/>
      <c r="AS14" s="29"/>
      <c r="AT14" s="29"/>
      <c r="AU14" s="29"/>
      <c r="AV14" s="29"/>
      <c r="AW14" s="29"/>
      <c r="AX14" s="29"/>
      <c r="AY14" s="29"/>
      <c r="AZ14" s="28"/>
      <c r="BA14" s="29"/>
      <c r="BB14" s="29"/>
      <c r="BC14" s="29"/>
      <c r="BD14" s="29"/>
      <c r="BE14" s="29"/>
      <c r="BF14" s="29"/>
      <c r="BG14" s="29"/>
      <c r="BH14" s="28"/>
      <c r="BI14" s="29"/>
      <c r="BJ14" s="29"/>
      <c r="BK14" s="29"/>
      <c r="BL14" s="29"/>
      <c r="BM14" s="29"/>
      <c r="BN14" s="29"/>
      <c r="BO14" s="29"/>
      <c r="BP14" s="9">
        <v>0</v>
      </c>
      <c r="BQ14" s="1" t="s">
        <v>3</v>
      </c>
      <c r="BR14" s="1" t="s">
        <v>0</v>
      </c>
      <c r="BS14" s="1" t="s">
        <v>0</v>
      </c>
      <c r="BT14" s="1" t="s">
        <v>0</v>
      </c>
      <c r="BU14" s="1" t="s">
        <v>16</v>
      </c>
      <c r="BW14" s="1">
        <f ca="1">INDIRECT("T14")+2*INDIRECT("AB14")+3*INDIRECT("AJ14")+4*INDIRECT("AR14")+5*INDIRECT("AZ14")+6*INDIRECT("BH14")</f>
        <v>0</v>
      </c>
      <c r="BX14" s="1">
        <v>0</v>
      </c>
      <c r="BY14" s="1">
        <f ca="1">INDIRECT("U14")+2*INDIRECT("AC14")+3*INDIRECT("AK14")+4*INDIRECT("AS14")+5*INDIRECT("BA14")+6*INDIRECT("BI14")</f>
        <v>0</v>
      </c>
      <c r="BZ14" s="1">
        <v>0</v>
      </c>
      <c r="CA14" s="1">
        <f ca="1">INDIRECT("V14")+2*INDIRECT("AD14")+3*INDIRECT("AL14")+4*INDIRECT("AT14")+5*INDIRECT("BB14")+6*INDIRECT("BJ14")</f>
        <v>9000</v>
      </c>
      <c r="CB14" s="1">
        <v>9000</v>
      </c>
      <c r="CC14" s="1">
        <f ca="1">INDIRECT("W14")+2*INDIRECT("AE14")+3*INDIRECT("AM14")+4*INDIRECT("AU14")+5*INDIRECT("BC14")+6*INDIRECT("BK14")</f>
        <v>0</v>
      </c>
      <c r="CD14" s="1">
        <v>0</v>
      </c>
      <c r="CE14" s="1">
        <f ca="1">INDIRECT("X14")+2*INDIRECT("AF14")+3*INDIRECT("AN14")+4*INDIRECT("AV14")+5*INDIRECT("BD14")+6*INDIRECT("BL14")</f>
        <v>0</v>
      </c>
      <c r="CF14" s="1">
        <v>0</v>
      </c>
      <c r="CG14" s="1">
        <f ca="1">INDIRECT("Y14")+2*INDIRECT("AG14")+3*INDIRECT("AO14")+4*INDIRECT("AW14")+5*INDIRECT("BE14")+6*INDIRECT("BM14")</f>
        <v>0</v>
      </c>
      <c r="CH14" s="1">
        <v>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13500</v>
      </c>
      <c r="CP14" s="1">
        <v>13500</v>
      </c>
      <c r="CQ14" s="1">
        <f ca="1">INDIRECT("AJ14")+2*INDIRECT("AK14")+3*INDIRECT("AL14")+4*INDIRECT("AM14")+5*INDIRECT("AN14")+6*INDIRECT("AO14")+7*INDIRECT("AP14")+8*INDIRECT("AQ14")</f>
        <v>0</v>
      </c>
      <c r="CR14" s="1">
        <v>0</v>
      </c>
      <c r="CS14" s="1">
        <f ca="1">INDIRECT("AR14")+2*INDIRECT("AS14")+3*INDIRECT("AT14")+4*INDIRECT("AU14")+5*INDIRECT("AV14")+6*INDIRECT("AW14")+7*INDIRECT("AX14")+8*INDIRECT("AY14")</f>
        <v>0</v>
      </c>
      <c r="CT14" s="1">
        <v>0</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102" ht="11.25">
      <c r="A15" s="25"/>
      <c r="B15" s="25"/>
      <c r="C15" s="27" t="s">
        <v>77</v>
      </c>
      <c r="D15" s="26" t="s">
        <v>0</v>
      </c>
      <c r="E15" s="1" t="s">
        <v>20</v>
      </c>
      <c r="F15" s="7">
        <f ca="1">INDIRECT("T15")+INDIRECT("AB15")+INDIRECT("AJ15")+INDIRECT("AR15")+INDIRECT("AZ15")+INDIRECT("BH15")</f>
        <v>0</v>
      </c>
      <c r="G15" s="6">
        <f ca="1">INDIRECT("U15")+INDIRECT("AC15")+INDIRECT("AK15")+INDIRECT("AS15")+INDIRECT("BA15")+INDIRECT("BI15")</f>
        <v>0</v>
      </c>
      <c r="H15" s="6">
        <f ca="1">INDIRECT("V15")+INDIRECT("AD15")+INDIRECT("AL15")+INDIRECT("AT15")+INDIRECT("BB15")+INDIRECT("BJ15")</f>
        <v>4400</v>
      </c>
      <c r="I15" s="6">
        <f ca="1">INDIRECT("W15")+INDIRECT("AE15")+INDIRECT("AM15")+INDIRECT("AU15")+INDIRECT("BC15")+INDIRECT("BK15")</f>
        <v>0</v>
      </c>
      <c r="J15" s="6">
        <f ca="1">INDIRECT("X15")+INDIRECT("AF15")+INDIRECT("AN15")+INDIRECT("AV15")+INDIRECT("BD15")+INDIRECT("BL15")</f>
        <v>0</v>
      </c>
      <c r="K15" s="6">
        <f ca="1">INDIRECT("Y15")+INDIRECT("AG15")+INDIRECT("AO15")+INDIRECT("AW15")+INDIRECT("BE15")+INDIRECT("BM15")</f>
        <v>0</v>
      </c>
      <c r="L15" s="6">
        <f ca="1">INDIRECT("Z15")+INDIRECT("AH15")+INDIRECT("AP15")+INDIRECT("AX15")+INDIRECT("BF15")+INDIRECT("BN15")</f>
        <v>0</v>
      </c>
      <c r="M15" s="6">
        <f ca="1">INDIRECT("AA15")+INDIRECT("AI15")+INDIRECT("AQ15")+INDIRECT("AY15")+INDIRECT("BG15")+INDIRECT("BO15")</f>
        <v>0</v>
      </c>
      <c r="N15" s="7">
        <f ca="1">INDIRECT("T15")+INDIRECT("U15")+INDIRECT("V15")+INDIRECT("W15")+INDIRECT("X15")+INDIRECT("Y15")+INDIRECT("Z15")+INDIRECT("AA15")</f>
        <v>0</v>
      </c>
      <c r="O15" s="6">
        <f ca="1">INDIRECT("AB15")+INDIRECT("AC15")+INDIRECT("AD15")+INDIRECT("AE15")+INDIRECT("AF15")+INDIRECT("AG15")+INDIRECT("AH15")+INDIRECT("AI15")</f>
        <v>4400</v>
      </c>
      <c r="P15" s="6">
        <f ca="1">INDIRECT("AJ15")+INDIRECT("AK15")+INDIRECT("AL15")+INDIRECT("AM15")+INDIRECT("AN15")+INDIRECT("AO15")+INDIRECT("AP15")+INDIRECT("AQ15")</f>
        <v>0</v>
      </c>
      <c r="Q15" s="6">
        <f ca="1">INDIRECT("AR15")+INDIRECT("AS15")+INDIRECT("AT15")+INDIRECT("AU15")+INDIRECT("AV15")+INDIRECT("AW15")+INDIRECT("AX15")+INDIRECT("AY15")</f>
        <v>0</v>
      </c>
      <c r="R15" s="6">
        <f ca="1">INDIRECT("AZ15")+INDIRECT("BA15")+INDIRECT("BB15")+INDIRECT("BC15")+INDIRECT("BD15")+INDIRECT("BE15")+INDIRECT("BF15")+INDIRECT("BG15")</f>
        <v>0</v>
      </c>
      <c r="S15" s="6">
        <f ca="1">INDIRECT("BH15")+INDIRECT("BI15")+INDIRECT("BJ15")+INDIRECT("BK15")+INDIRECT("BL15")+INDIRECT("BM15")+INDIRECT("BN15")+INDIRECT("BO15")</f>
        <v>0</v>
      </c>
      <c r="T15" s="28"/>
      <c r="U15" s="29"/>
      <c r="V15" s="29"/>
      <c r="W15" s="29"/>
      <c r="X15" s="29"/>
      <c r="Y15" s="29"/>
      <c r="Z15" s="29"/>
      <c r="AA15" s="29"/>
      <c r="AB15" s="28"/>
      <c r="AC15" s="29"/>
      <c r="AD15" s="29">
        <v>4400</v>
      </c>
      <c r="AE15" s="29"/>
      <c r="AF15" s="29"/>
      <c r="AG15" s="29"/>
      <c r="AH15" s="29"/>
      <c r="AI15" s="29"/>
      <c r="AJ15" s="28"/>
      <c r="AK15" s="29"/>
      <c r="AL15" s="29"/>
      <c r="AM15" s="29"/>
      <c r="AN15" s="29"/>
      <c r="AO15" s="29"/>
      <c r="AP15" s="29"/>
      <c r="AQ15" s="29"/>
      <c r="AR15" s="28"/>
      <c r="AS15" s="29"/>
      <c r="AT15" s="29"/>
      <c r="AU15" s="29"/>
      <c r="AV15" s="29"/>
      <c r="AW15" s="29"/>
      <c r="AX15" s="29"/>
      <c r="AY15" s="29"/>
      <c r="AZ15" s="28"/>
      <c r="BA15" s="29"/>
      <c r="BB15" s="29"/>
      <c r="BC15" s="29"/>
      <c r="BD15" s="29"/>
      <c r="BE15" s="29"/>
      <c r="BF15" s="29"/>
      <c r="BG15" s="29"/>
      <c r="BH15" s="28"/>
      <c r="BI15" s="29"/>
      <c r="BJ15" s="29"/>
      <c r="BK15" s="29"/>
      <c r="BL15" s="29"/>
      <c r="BM15" s="29"/>
      <c r="BN15" s="29"/>
      <c r="BO15" s="29"/>
      <c r="BP15" s="9">
        <v>0</v>
      </c>
      <c r="BQ15" s="1" t="s">
        <v>0</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8800</v>
      </c>
      <c r="CB15" s="1">
        <v>8800</v>
      </c>
      <c r="CC15" s="1">
        <f ca="1">INDIRECT("W15")+2*INDIRECT("AE15")+3*INDIRECT("AM15")+4*INDIRECT("AU15")+5*INDIRECT("BC15")+6*INDIRECT("BK15")</f>
        <v>0</v>
      </c>
      <c r="CD15" s="1">
        <v>0</v>
      </c>
      <c r="CE15" s="1">
        <f ca="1">INDIRECT("X15")+2*INDIRECT("AF15")+3*INDIRECT("AN15")+4*INDIRECT("AV15")+5*INDIRECT("BD15")+6*INDIRECT("BL15")</f>
        <v>0</v>
      </c>
      <c r="CF15" s="1">
        <v>0</v>
      </c>
      <c r="CG15" s="1">
        <f ca="1">INDIRECT("Y15")+2*INDIRECT("AG15")+3*INDIRECT("AO15")+4*INDIRECT("AW15")+5*INDIRECT("BE15")+6*INDIRECT("BM15")</f>
        <v>0</v>
      </c>
      <c r="CH15" s="1">
        <v>0</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13200</v>
      </c>
      <c r="CP15" s="1">
        <v>13200</v>
      </c>
      <c r="CQ15" s="1">
        <f ca="1">INDIRECT("AJ15")+2*INDIRECT("AK15")+3*INDIRECT("AL15")+4*INDIRECT("AM15")+5*INDIRECT("AN15")+6*INDIRECT("AO15")+7*INDIRECT("AP15")+8*INDIRECT("AQ15")</f>
        <v>0</v>
      </c>
      <c r="CR15" s="1">
        <v>0</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73" ht="11.25">
      <c r="A16" s="1" t="s">
        <v>0</v>
      </c>
      <c r="B16" s="1" t="s">
        <v>0</v>
      </c>
      <c r="C16" s="1" t="s">
        <v>0</v>
      </c>
      <c r="D16" s="1" t="s">
        <v>0</v>
      </c>
      <c r="E16" s="1" t="s">
        <v>6</v>
      </c>
      <c r="F16" s="7">
        <f>SUM(F13:F15)</f>
        <v>8112</v>
      </c>
      <c r="G16" s="6">
        <f>SUM(G13:G15)</f>
        <v>0</v>
      </c>
      <c r="H16" s="6">
        <f>SUM(H13:H15)</f>
        <v>23781</v>
      </c>
      <c r="I16" s="6">
        <f>SUM(I13:I15)</f>
        <v>0</v>
      </c>
      <c r="J16" s="6">
        <f>SUM(J13:J15)</f>
        <v>0</v>
      </c>
      <c r="K16" s="6">
        <f>SUM(K13:K15)</f>
        <v>0</v>
      </c>
      <c r="L16" s="6">
        <f>SUM(L13:L15)</f>
        <v>0</v>
      </c>
      <c r="M16" s="6">
        <f>SUM(M13:M15)</f>
        <v>0</v>
      </c>
      <c r="N16" s="7">
        <f>SUM(N13:N15)</f>
        <v>3289</v>
      </c>
      <c r="O16" s="6">
        <f>SUM(O13:O15)</f>
        <v>21581</v>
      </c>
      <c r="P16" s="6">
        <f>SUM(P13:P15)</f>
        <v>1600</v>
      </c>
      <c r="Q16" s="6">
        <f>SUM(Q13:Q15)</f>
        <v>2900</v>
      </c>
      <c r="R16" s="6">
        <f>SUM(R13:R15)</f>
        <v>323</v>
      </c>
      <c r="S16" s="6">
        <f>SUM(S13:S15)</f>
        <v>2200</v>
      </c>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v>0</v>
      </c>
      <c r="BQ16" s="1" t="s">
        <v>0</v>
      </c>
      <c r="BR16" s="1" t="s">
        <v>0</v>
      </c>
      <c r="BS16" s="1" t="s">
        <v>0</v>
      </c>
      <c r="BT16" s="1" t="s">
        <v>0</v>
      </c>
      <c r="BU16" s="1" t="s">
        <v>0</v>
      </c>
    </row>
    <row r="17" spans="3:73" ht="11.25">
      <c r="C17" s="1" t="s">
        <v>0</v>
      </c>
      <c r="D17" s="1" t="s">
        <v>0</v>
      </c>
      <c r="E17" s="1" t="s">
        <v>0</v>
      </c>
      <c r="F17" s="7"/>
      <c r="G17" s="6"/>
      <c r="H17" s="6"/>
      <c r="I17" s="6"/>
      <c r="J17" s="6"/>
      <c r="K17" s="6"/>
      <c r="L17" s="6"/>
      <c r="M17" s="6"/>
      <c r="N17" s="7"/>
      <c r="O17" s="6"/>
      <c r="P17" s="6"/>
      <c r="Q17" s="6"/>
      <c r="R17" s="6"/>
      <c r="S17" s="6"/>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c r="BT17" s="1" t="s">
        <v>0</v>
      </c>
      <c r="BU17" s="1" t="s">
        <v>0</v>
      </c>
    </row>
    <row r="18" spans="1:102" ht="11.25">
      <c r="A18" s="30" t="s">
        <v>1</v>
      </c>
      <c r="B18" s="31" t="str">
        <f>HYPERLINK("http://www.dot.ca.gov/hq/transprog/stip2004/ff_sheets/03-3240.xls","3240")</f>
        <v>3240</v>
      </c>
      <c r="C18" s="30" t="s">
        <v>12</v>
      </c>
      <c r="D18" s="30" t="s">
        <v>13</v>
      </c>
      <c r="E18" s="30" t="s">
        <v>3</v>
      </c>
      <c r="F18" s="32">
        <f ca="1">INDIRECT("T18")+INDIRECT("AB18")+INDIRECT("AJ18")+INDIRECT("AR18")+INDIRECT("AZ18")+INDIRECT("BH18")</f>
        <v>0</v>
      </c>
      <c r="G18" s="33">
        <f ca="1">INDIRECT("U18")+INDIRECT("AC18")+INDIRECT("AK18")+INDIRECT("AS18")+INDIRECT("BA18")+INDIRECT("BI18")</f>
        <v>1692</v>
      </c>
      <c r="H18" s="33">
        <f ca="1">INDIRECT("V18")+INDIRECT("AD18")+INDIRECT("AL18")+INDIRECT("AT18")+INDIRECT("BB18")+INDIRECT("BJ18")</f>
        <v>0</v>
      </c>
      <c r="I18" s="33">
        <f ca="1">INDIRECT("W18")+INDIRECT("AE18")+INDIRECT("AM18")+INDIRECT("AU18")+INDIRECT("BC18")+INDIRECT("BK18")</f>
        <v>0</v>
      </c>
      <c r="J18" s="33">
        <f ca="1">INDIRECT("X18")+INDIRECT("AF18")+INDIRECT("AN18")+INDIRECT("AV18")+INDIRECT("BD18")+INDIRECT("BL18")</f>
        <v>0</v>
      </c>
      <c r="K18" s="33">
        <f ca="1">INDIRECT("Y18")+INDIRECT("AG18")+INDIRECT("AO18")+INDIRECT("AW18")+INDIRECT("BE18")+INDIRECT("BM18")</f>
        <v>0</v>
      </c>
      <c r="L18" s="33">
        <f ca="1">INDIRECT("Z18")+INDIRECT("AH18")+INDIRECT("AP18")+INDIRECT("AX18")+INDIRECT("BF18")+INDIRECT("BN18")</f>
        <v>0</v>
      </c>
      <c r="M18" s="33">
        <f ca="1">INDIRECT("AA18")+INDIRECT("AI18")+INDIRECT("AQ18")+INDIRECT("AY18")+INDIRECT("BG18")+INDIRECT("BO18")</f>
        <v>0</v>
      </c>
      <c r="N18" s="32">
        <f ca="1">INDIRECT("T18")+INDIRECT("U18")+INDIRECT("V18")+INDIRECT("W18")+INDIRECT("X18")+INDIRECT("Y18")+INDIRECT("Z18")+INDIRECT("AA18")</f>
        <v>0</v>
      </c>
      <c r="O18" s="33">
        <f ca="1">INDIRECT("AB18")+INDIRECT("AC18")+INDIRECT("AD18")+INDIRECT("AE18")+INDIRECT("AF18")+INDIRECT("AG18")+INDIRECT("AH18")+INDIRECT("AI18")</f>
        <v>0</v>
      </c>
      <c r="P18" s="33">
        <f ca="1">INDIRECT("AJ18")+INDIRECT("AK18")+INDIRECT("AL18")+INDIRECT("AM18")+INDIRECT("AN18")+INDIRECT("AO18")+INDIRECT("AP18")+INDIRECT("AQ18")</f>
        <v>0</v>
      </c>
      <c r="Q18" s="33">
        <f ca="1">INDIRECT("AR18")+INDIRECT("AS18")+INDIRECT("AT18")+INDIRECT("AU18")+INDIRECT("AV18")+INDIRECT("AW18")+INDIRECT("AX18")+INDIRECT("AY18")</f>
        <v>1692</v>
      </c>
      <c r="R18" s="33">
        <f ca="1">INDIRECT("AZ18")+INDIRECT("BA18")+INDIRECT("BB18")+INDIRECT("BC18")+INDIRECT("BD18")+INDIRECT("BE18")+INDIRECT("BF18")+INDIRECT("BG18")</f>
        <v>0</v>
      </c>
      <c r="S18" s="33">
        <f ca="1">INDIRECT("BH18")+INDIRECT("BI18")+INDIRECT("BJ18")+INDIRECT("BK18")+INDIRECT("BL18")+INDIRECT("BM18")+INDIRECT("BN18")+INDIRECT("BO18")</f>
        <v>0</v>
      </c>
      <c r="T18" s="34"/>
      <c r="U18" s="35"/>
      <c r="V18" s="35"/>
      <c r="W18" s="35"/>
      <c r="X18" s="35"/>
      <c r="Y18" s="35"/>
      <c r="Z18" s="35"/>
      <c r="AA18" s="35"/>
      <c r="AB18" s="34"/>
      <c r="AC18" s="35"/>
      <c r="AD18" s="35"/>
      <c r="AE18" s="35"/>
      <c r="AF18" s="35"/>
      <c r="AG18" s="35"/>
      <c r="AH18" s="35"/>
      <c r="AI18" s="35"/>
      <c r="AJ18" s="34"/>
      <c r="AK18" s="35"/>
      <c r="AL18" s="35"/>
      <c r="AM18" s="35"/>
      <c r="AN18" s="35"/>
      <c r="AO18" s="35"/>
      <c r="AP18" s="35"/>
      <c r="AQ18" s="35"/>
      <c r="AR18" s="34"/>
      <c r="AS18" s="35">
        <v>1692</v>
      </c>
      <c r="AT18" s="35"/>
      <c r="AU18" s="35"/>
      <c r="AV18" s="35"/>
      <c r="AW18" s="35"/>
      <c r="AX18" s="35"/>
      <c r="AY18" s="35"/>
      <c r="AZ18" s="34"/>
      <c r="BA18" s="35"/>
      <c r="BB18" s="35"/>
      <c r="BC18" s="35"/>
      <c r="BD18" s="35"/>
      <c r="BE18" s="35"/>
      <c r="BF18" s="35"/>
      <c r="BG18" s="35"/>
      <c r="BH18" s="34"/>
      <c r="BI18" s="35"/>
      <c r="BJ18" s="35"/>
      <c r="BK18" s="35"/>
      <c r="BL18" s="35"/>
      <c r="BM18" s="35"/>
      <c r="BN18" s="35"/>
      <c r="BO18" s="36"/>
      <c r="BP18" s="9">
        <v>10700000165</v>
      </c>
      <c r="BQ18" s="1" t="s">
        <v>3</v>
      </c>
      <c r="BR18" s="1" t="s">
        <v>0</v>
      </c>
      <c r="BS18" s="1" t="s">
        <v>0</v>
      </c>
      <c r="BT18" s="1" t="s">
        <v>0</v>
      </c>
      <c r="BU18" s="1" t="s">
        <v>16</v>
      </c>
      <c r="BW18" s="1">
        <f ca="1">INDIRECT("T18")+2*INDIRECT("AB18")+3*INDIRECT("AJ18")+4*INDIRECT("AR18")+5*INDIRECT("AZ18")+6*INDIRECT("BH18")</f>
        <v>0</v>
      </c>
      <c r="BX18" s="1">
        <v>0</v>
      </c>
      <c r="BY18" s="1">
        <f ca="1">INDIRECT("U18")+2*INDIRECT("AC18")+3*INDIRECT("AK18")+4*INDIRECT("AS18")+5*INDIRECT("BA18")+6*INDIRECT("BI18")</f>
        <v>6768</v>
      </c>
      <c r="BZ18" s="1">
        <v>6768</v>
      </c>
      <c r="CA18" s="1">
        <f ca="1">INDIRECT("V18")+2*INDIRECT("AD18")+3*INDIRECT("AL18")+4*INDIRECT("AT18")+5*INDIRECT("BB18")+6*INDIRECT("BJ18")</f>
        <v>0</v>
      </c>
      <c r="CB18" s="1">
        <v>0</v>
      </c>
      <c r="CC18" s="1">
        <f ca="1">INDIRECT("W18")+2*INDIRECT("AE18")+3*INDIRECT("AM18")+4*INDIRECT("AU18")+5*INDIRECT("BC18")+6*INDIRECT("BK18")</f>
        <v>0</v>
      </c>
      <c r="CD18" s="1">
        <v>0</v>
      </c>
      <c r="CE18" s="1">
        <f ca="1">INDIRECT("X18")+2*INDIRECT("AF18")+3*INDIRECT("AN18")+4*INDIRECT("AV18")+5*INDIRECT("BD18")+6*INDIRECT("BL18")</f>
        <v>0</v>
      </c>
      <c r="CF18" s="1">
        <v>0</v>
      </c>
      <c r="CG18" s="1">
        <f ca="1">INDIRECT("Y18")+2*INDIRECT("AG18")+3*INDIRECT("AO18")+4*INDIRECT("AW18")+5*INDIRECT("BE18")+6*INDIRECT("BM18")</f>
        <v>0</v>
      </c>
      <c r="CH18" s="1">
        <v>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0</v>
      </c>
      <c r="CP18" s="1">
        <v>0</v>
      </c>
      <c r="CQ18" s="1">
        <f ca="1">INDIRECT("AJ18")+2*INDIRECT("AK18")+3*INDIRECT("AL18")+4*INDIRECT("AM18")+5*INDIRECT("AN18")+6*INDIRECT("AO18")+7*INDIRECT("AP18")+8*INDIRECT("AQ18")</f>
        <v>0</v>
      </c>
      <c r="CR18" s="1">
        <v>0</v>
      </c>
      <c r="CS18" s="1">
        <f ca="1">INDIRECT("AR18")+2*INDIRECT("AS18")+3*INDIRECT("AT18")+4*INDIRECT("AU18")+5*INDIRECT("AV18")+6*INDIRECT("AW18")+7*INDIRECT("AX18")+8*INDIRECT("AY18")</f>
        <v>3384</v>
      </c>
      <c r="CT18" s="1">
        <v>3384</v>
      </c>
      <c r="CU18" s="1">
        <f ca="1">INDIRECT("AZ18")+2*INDIRECT("BA18")+3*INDIRECT("BB18")+4*INDIRECT("BC18")+5*INDIRECT("BD18")+6*INDIRECT("BE18")+7*INDIRECT("BF18")+8*INDIRECT("BG18")</f>
        <v>0</v>
      </c>
      <c r="CV18" s="1">
        <v>0</v>
      </c>
      <c r="CW18" s="1">
        <f ca="1">INDIRECT("BH18")+2*INDIRECT("BI18")+3*INDIRECT("BJ18")+4*INDIRECT("BK18")+5*INDIRECT("BL18")+6*INDIRECT("BM18")+7*INDIRECT("BN18")+8*INDIRECT("BO18")</f>
        <v>0</v>
      </c>
      <c r="CX18" s="1">
        <v>0</v>
      </c>
    </row>
    <row r="19" spans="1:102" ht="11.25">
      <c r="A19" s="1" t="s">
        <v>0</v>
      </c>
      <c r="B19" s="1" t="s">
        <v>21</v>
      </c>
      <c r="C19" s="1" t="s">
        <v>22</v>
      </c>
      <c r="D19" s="1" t="s">
        <v>23</v>
      </c>
      <c r="E19" s="1" t="s">
        <v>24</v>
      </c>
      <c r="F19" s="7">
        <f ca="1">INDIRECT("T19")+INDIRECT("AB19")+INDIRECT("AJ19")+INDIRECT("AR19")+INDIRECT("AZ19")+INDIRECT("BH19")</f>
        <v>0</v>
      </c>
      <c r="G19" s="6">
        <f ca="1">INDIRECT("U19")+INDIRECT("AC19")+INDIRECT("AK19")+INDIRECT("AS19")+INDIRECT("BA19")+INDIRECT("BI19")</f>
        <v>0</v>
      </c>
      <c r="H19" s="6">
        <f ca="1">INDIRECT("V19")+INDIRECT("AD19")+INDIRECT("AL19")+INDIRECT("AT19")+INDIRECT("BB19")+INDIRECT("BJ19")</f>
        <v>0</v>
      </c>
      <c r="I19" s="6">
        <f ca="1">INDIRECT("W19")+INDIRECT("AE19")+INDIRECT("AM19")+INDIRECT("AU19")+INDIRECT("BC19")+INDIRECT("BK19")</f>
        <v>0</v>
      </c>
      <c r="J19" s="6">
        <f ca="1">INDIRECT("X19")+INDIRECT("AF19")+INDIRECT("AN19")+INDIRECT("AV19")+INDIRECT("BD19")+INDIRECT("BL19")</f>
        <v>0</v>
      </c>
      <c r="K19" s="6">
        <f ca="1">INDIRECT("Y19")+INDIRECT("AG19")+INDIRECT("AO19")+INDIRECT("AW19")+INDIRECT("BE19")+INDIRECT("BM19")</f>
        <v>0</v>
      </c>
      <c r="L19" s="6">
        <f ca="1">INDIRECT("Z19")+INDIRECT("AH19")+INDIRECT("AP19")+INDIRECT("AX19")+INDIRECT("BF19")+INDIRECT("BN19")</f>
        <v>39550</v>
      </c>
      <c r="M19" s="6">
        <f ca="1">INDIRECT("AA19")+INDIRECT("AI19")+INDIRECT("AQ19")+INDIRECT("AY19")+INDIRECT("BG19")+INDIRECT("BO19")</f>
        <v>0</v>
      </c>
      <c r="N19" s="7">
        <f ca="1">INDIRECT("T19")+INDIRECT("U19")+INDIRECT("V19")+INDIRECT("W19")+INDIRECT("X19")+INDIRECT("Y19")+INDIRECT("Z19")+INDIRECT("AA19")</f>
        <v>100</v>
      </c>
      <c r="O19" s="6">
        <f ca="1">INDIRECT("AB19")+INDIRECT("AC19")+INDIRECT("AD19")+INDIRECT("AE19")+INDIRECT("AF19")+INDIRECT("AG19")+INDIRECT("AH19")+INDIRECT("AI19")</f>
        <v>34000</v>
      </c>
      <c r="P19" s="6">
        <f ca="1">INDIRECT("AJ19")+INDIRECT("AK19")+INDIRECT("AL19")+INDIRECT("AM19")+INDIRECT("AN19")+INDIRECT("AO19")+INDIRECT("AP19")+INDIRECT("AQ19")</f>
        <v>0</v>
      </c>
      <c r="Q19" s="6">
        <f ca="1">INDIRECT("AR19")+INDIRECT("AS19")+INDIRECT("AT19")+INDIRECT("AU19")+INDIRECT("AV19")+INDIRECT("AW19")+INDIRECT("AX19")+INDIRECT("AY19")</f>
        <v>0</v>
      </c>
      <c r="R19" s="6">
        <f ca="1">INDIRECT("AZ19")+INDIRECT("BA19")+INDIRECT("BB19")+INDIRECT("BC19")+INDIRECT("BD19")+INDIRECT("BE19")+INDIRECT("BF19")+INDIRECT("BG19")</f>
        <v>250</v>
      </c>
      <c r="S19" s="6">
        <f ca="1">INDIRECT("BH19")+INDIRECT("BI19")+INDIRECT("BJ19")+INDIRECT("BK19")+INDIRECT("BL19")+INDIRECT("BM19")+INDIRECT("BN19")+INDIRECT("BO19")</f>
        <v>5200</v>
      </c>
      <c r="T19" s="28"/>
      <c r="U19" s="29"/>
      <c r="V19" s="29"/>
      <c r="W19" s="29"/>
      <c r="X19" s="29"/>
      <c r="Y19" s="29"/>
      <c r="Z19" s="29">
        <v>100</v>
      </c>
      <c r="AA19" s="29"/>
      <c r="AB19" s="28"/>
      <c r="AC19" s="29"/>
      <c r="AD19" s="29"/>
      <c r="AE19" s="29"/>
      <c r="AF19" s="29"/>
      <c r="AG19" s="29"/>
      <c r="AH19" s="29">
        <v>34000</v>
      </c>
      <c r="AI19" s="29"/>
      <c r="AJ19" s="28"/>
      <c r="AK19" s="29"/>
      <c r="AL19" s="29"/>
      <c r="AM19" s="29"/>
      <c r="AN19" s="29"/>
      <c r="AO19" s="29"/>
      <c r="AP19" s="29"/>
      <c r="AQ19" s="29"/>
      <c r="AR19" s="28"/>
      <c r="AS19" s="29"/>
      <c r="AT19" s="29"/>
      <c r="AU19" s="29"/>
      <c r="AV19" s="29"/>
      <c r="AW19" s="29"/>
      <c r="AX19" s="29"/>
      <c r="AY19" s="29"/>
      <c r="AZ19" s="28"/>
      <c r="BA19" s="29"/>
      <c r="BB19" s="29"/>
      <c r="BC19" s="29"/>
      <c r="BD19" s="29"/>
      <c r="BE19" s="29"/>
      <c r="BF19" s="29">
        <v>250</v>
      </c>
      <c r="BG19" s="29"/>
      <c r="BH19" s="28"/>
      <c r="BI19" s="29"/>
      <c r="BJ19" s="29"/>
      <c r="BK19" s="29"/>
      <c r="BL19" s="29"/>
      <c r="BM19" s="29"/>
      <c r="BN19" s="29">
        <v>5200</v>
      </c>
      <c r="BO19" s="29"/>
      <c r="BP19" s="9">
        <v>0</v>
      </c>
      <c r="BQ19" s="1" t="s">
        <v>0</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0</v>
      </c>
      <c r="CD19" s="1">
        <v>0</v>
      </c>
      <c r="CE19" s="1">
        <f ca="1">INDIRECT("X19")+2*INDIRECT("AF19")+3*INDIRECT("AN19")+4*INDIRECT("AV19")+5*INDIRECT("BD19")+6*INDIRECT("BL19")</f>
        <v>0</v>
      </c>
      <c r="CF19" s="1">
        <v>0</v>
      </c>
      <c r="CG19" s="1">
        <f ca="1">INDIRECT("Y19")+2*INDIRECT("AG19")+3*INDIRECT("AO19")+4*INDIRECT("AW19")+5*INDIRECT("BE19")+6*INDIRECT("BM19")</f>
        <v>0</v>
      </c>
      <c r="CH19" s="1">
        <v>0</v>
      </c>
      <c r="CI19" s="1">
        <f ca="1">INDIRECT("Z19")+2*INDIRECT("AH19")+3*INDIRECT("AP19")+4*INDIRECT("AX19")+5*INDIRECT("BF19")+6*INDIRECT("BN19")</f>
        <v>100550</v>
      </c>
      <c r="CJ19" s="1">
        <v>100550</v>
      </c>
      <c r="CK19" s="1">
        <f ca="1">INDIRECT("AA19")+2*INDIRECT("AI19")+3*INDIRECT("AQ19")+4*INDIRECT("AY19")+5*INDIRECT("BG19")+6*INDIRECT("BO19")</f>
        <v>0</v>
      </c>
      <c r="CL19" s="1">
        <v>0</v>
      </c>
      <c r="CM19" s="1">
        <f ca="1">INDIRECT("T19")+2*INDIRECT("U19")+3*INDIRECT("V19")+4*INDIRECT("W19")+5*INDIRECT("X19")+6*INDIRECT("Y19")+7*INDIRECT("Z19")+8*INDIRECT("AA19")</f>
        <v>700</v>
      </c>
      <c r="CN19" s="1">
        <v>700</v>
      </c>
      <c r="CO19" s="1">
        <f ca="1">INDIRECT("AB19")+2*INDIRECT("AC19")+3*INDIRECT("AD19")+4*INDIRECT("AE19")+5*INDIRECT("AF19")+6*INDIRECT("AG19")+7*INDIRECT("AH19")+8*INDIRECT("AI19")</f>
        <v>238000</v>
      </c>
      <c r="CP19" s="1">
        <v>238000</v>
      </c>
      <c r="CQ19" s="1">
        <f ca="1">INDIRECT("AJ19")+2*INDIRECT("AK19")+3*INDIRECT("AL19")+4*INDIRECT("AM19")+5*INDIRECT("AN19")+6*INDIRECT("AO19")+7*INDIRECT("AP19")+8*INDIRECT("AQ19")</f>
        <v>0</v>
      </c>
      <c r="CR19" s="1">
        <v>0</v>
      </c>
      <c r="CS19" s="1">
        <f ca="1">INDIRECT("AR19")+2*INDIRECT("AS19")+3*INDIRECT("AT19")+4*INDIRECT("AU19")+5*INDIRECT("AV19")+6*INDIRECT("AW19")+7*INDIRECT("AX19")+8*INDIRECT("AY19")</f>
        <v>0</v>
      </c>
      <c r="CT19" s="1">
        <v>0</v>
      </c>
      <c r="CU19" s="1">
        <f ca="1">INDIRECT("AZ19")+2*INDIRECT("BA19")+3*INDIRECT("BB19")+4*INDIRECT("BC19")+5*INDIRECT("BD19")+6*INDIRECT("BE19")+7*INDIRECT("BF19")+8*INDIRECT("BG19")</f>
        <v>1750</v>
      </c>
      <c r="CV19" s="1">
        <v>1750</v>
      </c>
      <c r="CW19" s="1">
        <f ca="1">INDIRECT("BH19")+2*INDIRECT("BI19")+3*INDIRECT("BJ19")+4*INDIRECT("BK19")+5*INDIRECT("BL19")+6*INDIRECT("BM19")+7*INDIRECT("BN19")+8*INDIRECT("BO19")</f>
        <v>36400</v>
      </c>
      <c r="CX19" s="1">
        <v>36400</v>
      </c>
    </row>
    <row r="20" spans="1:102" ht="11.25">
      <c r="A20" s="25"/>
      <c r="B20" s="25"/>
      <c r="C20" s="27" t="s">
        <v>77</v>
      </c>
      <c r="D20" s="26" t="s">
        <v>0</v>
      </c>
      <c r="E20" s="1" t="s">
        <v>25</v>
      </c>
      <c r="F20" s="7">
        <f ca="1">INDIRECT("T20")+INDIRECT("AB20")+INDIRECT("AJ20")+INDIRECT("AR20")+INDIRECT("AZ20")+INDIRECT("BH20")</f>
        <v>437</v>
      </c>
      <c r="G20" s="6">
        <f ca="1">INDIRECT("U20")+INDIRECT("AC20")+INDIRECT("AK20")+INDIRECT("AS20")+INDIRECT("BA20")+INDIRECT("BI20")</f>
        <v>308</v>
      </c>
      <c r="H20" s="6">
        <f ca="1">INDIRECT("V20")+INDIRECT("AD20")+INDIRECT("AL20")+INDIRECT("AT20")+INDIRECT("BB20")+INDIRECT("BJ20")</f>
        <v>0</v>
      </c>
      <c r="I20" s="6">
        <f ca="1">INDIRECT("W20")+INDIRECT("AE20")+INDIRECT("AM20")+INDIRECT("AU20")+INDIRECT("BC20")+INDIRECT("BK20")</f>
        <v>0</v>
      </c>
      <c r="J20" s="6">
        <f ca="1">INDIRECT("X20")+INDIRECT("AF20")+INDIRECT("AN20")+INDIRECT("AV20")+INDIRECT("BD20")+INDIRECT("BL20")</f>
        <v>0</v>
      </c>
      <c r="K20" s="6">
        <f ca="1">INDIRECT("Y20")+INDIRECT("AG20")+INDIRECT("AO20")+INDIRECT("AW20")+INDIRECT("BE20")+INDIRECT("BM20")</f>
        <v>0</v>
      </c>
      <c r="L20" s="6">
        <f ca="1">INDIRECT("Z20")+INDIRECT("AH20")+INDIRECT("AP20")+INDIRECT("AX20")+INDIRECT("BF20")+INDIRECT("BN20")</f>
        <v>0</v>
      </c>
      <c r="M20" s="6">
        <f ca="1">INDIRECT("AA20")+INDIRECT("AI20")+INDIRECT("AQ20")+INDIRECT("AY20")+INDIRECT("BG20")+INDIRECT("BO20")</f>
        <v>0</v>
      </c>
      <c r="N20" s="7">
        <f ca="1">INDIRECT("T20")+INDIRECT("U20")+INDIRECT("V20")+INDIRECT("W20")+INDIRECT("X20")+INDIRECT("Y20")+INDIRECT("Z20")+INDIRECT("AA20")</f>
        <v>0</v>
      </c>
      <c r="O20" s="6">
        <f ca="1">INDIRECT("AB20")+INDIRECT("AC20")+INDIRECT("AD20")+INDIRECT("AE20")+INDIRECT("AF20")+INDIRECT("AG20")+INDIRECT("AH20")+INDIRECT("AI20")</f>
        <v>0</v>
      </c>
      <c r="P20" s="6">
        <f ca="1">INDIRECT("AJ20")+INDIRECT("AK20")+INDIRECT("AL20")+INDIRECT("AM20")+INDIRECT("AN20")+INDIRECT("AO20")+INDIRECT("AP20")+INDIRECT("AQ20")</f>
        <v>437</v>
      </c>
      <c r="Q20" s="6">
        <f ca="1">INDIRECT("AR20")+INDIRECT("AS20")+INDIRECT("AT20")+INDIRECT("AU20")+INDIRECT("AV20")+INDIRECT("AW20")+INDIRECT("AX20")+INDIRECT("AY20")</f>
        <v>308</v>
      </c>
      <c r="R20" s="6">
        <f ca="1">INDIRECT("AZ20")+INDIRECT("BA20")+INDIRECT("BB20")+INDIRECT("BC20")+INDIRECT("BD20")+INDIRECT("BE20")+INDIRECT("BF20")+INDIRECT("BG20")</f>
        <v>0</v>
      </c>
      <c r="S20" s="6">
        <f ca="1">INDIRECT("BH20")+INDIRECT("BI20")+INDIRECT("BJ20")+INDIRECT("BK20")+INDIRECT("BL20")+INDIRECT("BM20")+INDIRECT("BN20")+INDIRECT("BO20")</f>
        <v>0</v>
      </c>
      <c r="T20" s="28"/>
      <c r="U20" s="29"/>
      <c r="V20" s="29"/>
      <c r="W20" s="29"/>
      <c r="X20" s="29"/>
      <c r="Y20" s="29"/>
      <c r="Z20" s="29"/>
      <c r="AA20" s="29"/>
      <c r="AB20" s="28"/>
      <c r="AC20" s="29"/>
      <c r="AD20" s="29"/>
      <c r="AE20" s="29"/>
      <c r="AF20" s="29"/>
      <c r="AG20" s="29"/>
      <c r="AH20" s="29"/>
      <c r="AI20" s="29"/>
      <c r="AJ20" s="28">
        <v>437</v>
      </c>
      <c r="AK20" s="29"/>
      <c r="AL20" s="29"/>
      <c r="AM20" s="29"/>
      <c r="AN20" s="29"/>
      <c r="AO20" s="29"/>
      <c r="AP20" s="29"/>
      <c r="AQ20" s="29"/>
      <c r="AR20" s="28"/>
      <c r="AS20" s="29">
        <v>308</v>
      </c>
      <c r="AT20" s="29"/>
      <c r="AU20" s="29"/>
      <c r="AV20" s="29"/>
      <c r="AW20" s="29"/>
      <c r="AX20" s="29"/>
      <c r="AY20" s="29"/>
      <c r="AZ20" s="28"/>
      <c r="BA20" s="29"/>
      <c r="BB20" s="29"/>
      <c r="BC20" s="29"/>
      <c r="BD20" s="29"/>
      <c r="BE20" s="29"/>
      <c r="BF20" s="29"/>
      <c r="BG20" s="29"/>
      <c r="BH20" s="28"/>
      <c r="BI20" s="29"/>
      <c r="BJ20" s="29"/>
      <c r="BK20" s="29"/>
      <c r="BL20" s="29"/>
      <c r="BM20" s="29"/>
      <c r="BN20" s="29"/>
      <c r="BO20" s="29"/>
      <c r="BP20" s="9">
        <v>0</v>
      </c>
      <c r="BQ20" s="1" t="s">
        <v>0</v>
      </c>
      <c r="BR20" s="1" t="s">
        <v>0</v>
      </c>
      <c r="BS20" s="1" t="s">
        <v>0</v>
      </c>
      <c r="BT20" s="1" t="s">
        <v>0</v>
      </c>
      <c r="BU20" s="1" t="s">
        <v>0</v>
      </c>
      <c r="BW20" s="1">
        <f ca="1">INDIRECT("T20")+2*INDIRECT("AB20")+3*INDIRECT("AJ20")+4*INDIRECT("AR20")+5*INDIRECT("AZ20")+6*INDIRECT("BH20")</f>
        <v>1311</v>
      </c>
      <c r="BX20" s="1">
        <v>1311</v>
      </c>
      <c r="BY20" s="1">
        <f ca="1">INDIRECT("U20")+2*INDIRECT("AC20")+3*INDIRECT("AK20")+4*INDIRECT("AS20")+5*INDIRECT("BA20")+6*INDIRECT("BI20")</f>
        <v>1232</v>
      </c>
      <c r="BZ20" s="1">
        <v>1232</v>
      </c>
      <c r="CA20" s="1">
        <f ca="1">INDIRECT("V20")+2*INDIRECT("AD20")+3*INDIRECT("AL20")+4*INDIRECT("AT20")+5*INDIRECT("BB20")+6*INDIRECT("BJ20")</f>
        <v>0</v>
      </c>
      <c r="CB20" s="1">
        <v>0</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0</v>
      </c>
      <c r="CP20" s="1">
        <v>0</v>
      </c>
      <c r="CQ20" s="1">
        <f ca="1">INDIRECT("AJ20")+2*INDIRECT("AK20")+3*INDIRECT("AL20")+4*INDIRECT("AM20")+5*INDIRECT("AN20")+6*INDIRECT("AO20")+7*INDIRECT("AP20")+8*INDIRECT("AQ20")</f>
        <v>437</v>
      </c>
      <c r="CR20" s="1">
        <v>437</v>
      </c>
      <c r="CS20" s="1">
        <f ca="1">INDIRECT("AR20")+2*INDIRECT("AS20")+3*INDIRECT("AT20")+4*INDIRECT("AU20")+5*INDIRECT("AV20")+6*INDIRECT("AW20")+7*INDIRECT("AX20")+8*INDIRECT("AY20")</f>
        <v>616</v>
      </c>
      <c r="CT20" s="1">
        <v>616</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73" ht="11.25">
      <c r="A21" s="1" t="s">
        <v>0</v>
      </c>
      <c r="B21" s="1" t="s">
        <v>0</v>
      </c>
      <c r="C21" s="1" t="s">
        <v>0</v>
      </c>
      <c r="D21" s="1" t="s">
        <v>0</v>
      </c>
      <c r="E21" s="1" t="s">
        <v>6</v>
      </c>
      <c r="F21" s="7">
        <f>SUM(F18:F20)</f>
        <v>437</v>
      </c>
      <c r="G21" s="6">
        <f>SUM(G18:G20)</f>
        <v>2000</v>
      </c>
      <c r="H21" s="6">
        <f>SUM(H18:H20)</f>
        <v>0</v>
      </c>
      <c r="I21" s="6">
        <f>SUM(I18:I20)</f>
        <v>0</v>
      </c>
      <c r="J21" s="6">
        <f>SUM(J18:J20)</f>
        <v>0</v>
      </c>
      <c r="K21" s="6">
        <f>SUM(K18:K20)</f>
        <v>0</v>
      </c>
      <c r="L21" s="6">
        <f>SUM(L18:L20)</f>
        <v>39550</v>
      </c>
      <c r="M21" s="6">
        <f>SUM(M18:M20)</f>
        <v>0</v>
      </c>
      <c r="N21" s="7">
        <f>SUM(N18:N20)</f>
        <v>100</v>
      </c>
      <c r="O21" s="6">
        <f>SUM(O18:O20)</f>
        <v>34000</v>
      </c>
      <c r="P21" s="6">
        <f>SUM(P18:P20)</f>
        <v>437</v>
      </c>
      <c r="Q21" s="6">
        <f>SUM(Q18:Q20)</f>
        <v>2000</v>
      </c>
      <c r="R21" s="6">
        <f>SUM(R18:R20)</f>
        <v>250</v>
      </c>
      <c r="S21" s="6">
        <f>SUM(S18:S20)</f>
        <v>5200</v>
      </c>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3:73" ht="11.25">
      <c r="C22" s="1" t="s">
        <v>0</v>
      </c>
      <c r="D22" s="1" t="s">
        <v>0</v>
      </c>
      <c r="E22" s="1" t="s">
        <v>0</v>
      </c>
      <c r="F22" s="7"/>
      <c r="G22" s="6"/>
      <c r="H22" s="6"/>
      <c r="I22" s="6"/>
      <c r="J22" s="6"/>
      <c r="K22" s="6"/>
      <c r="L22" s="6"/>
      <c r="M22" s="6"/>
      <c r="N22" s="7"/>
      <c r="O22" s="6"/>
      <c r="P22" s="6"/>
      <c r="Q22" s="6"/>
      <c r="R22" s="6"/>
      <c r="S22" s="6"/>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c r="BT22" s="1" t="s">
        <v>0</v>
      </c>
      <c r="BU22" s="1" t="s">
        <v>0</v>
      </c>
    </row>
    <row r="23" spans="1:102" ht="11.25">
      <c r="A23" s="30" t="s">
        <v>1</v>
      </c>
      <c r="B23" s="31" t="str">
        <f>HYPERLINK("http://www.dot.ca.gov/hq/transprog/stip2004/ff_sheets/03-0060a.xls","0060A")</f>
        <v>0060A</v>
      </c>
      <c r="C23" s="30" t="s">
        <v>12</v>
      </c>
      <c r="D23" s="30" t="s">
        <v>13</v>
      </c>
      <c r="E23" s="30" t="s">
        <v>3</v>
      </c>
      <c r="F23" s="32">
        <f ca="1">INDIRECT("T23")+INDIRECT("AB23")+INDIRECT("AJ23")+INDIRECT("AR23")+INDIRECT("AZ23")+INDIRECT("BH23")</f>
        <v>1900</v>
      </c>
      <c r="G23" s="33">
        <f ca="1">INDIRECT("U23")+INDIRECT("AC23")+INDIRECT("AK23")+INDIRECT("AS23")+INDIRECT("BA23")+INDIRECT("BI23")</f>
        <v>0</v>
      </c>
      <c r="H23" s="33">
        <f ca="1">INDIRECT("V23")+INDIRECT("AD23")+INDIRECT("AL23")+INDIRECT("AT23")+INDIRECT("BB23")+INDIRECT("BJ23")</f>
        <v>0</v>
      </c>
      <c r="I23" s="33">
        <f ca="1">INDIRECT("W23")+INDIRECT("AE23")+INDIRECT("AM23")+INDIRECT("AU23")+INDIRECT("BC23")+INDIRECT("BK23")</f>
        <v>0</v>
      </c>
      <c r="J23" s="33">
        <f ca="1">INDIRECT("X23")+INDIRECT("AF23")+INDIRECT("AN23")+INDIRECT("AV23")+INDIRECT("BD23")+INDIRECT("BL23")</f>
        <v>0</v>
      </c>
      <c r="K23" s="33">
        <f ca="1">INDIRECT("Y23")+INDIRECT("AG23")+INDIRECT("AO23")+INDIRECT("AW23")+INDIRECT("BE23")+INDIRECT("BM23")</f>
        <v>0</v>
      </c>
      <c r="L23" s="33">
        <f ca="1">INDIRECT("Z23")+INDIRECT("AH23")+INDIRECT("AP23")+INDIRECT("AX23")+INDIRECT("BF23")+INDIRECT("BN23")</f>
        <v>0</v>
      </c>
      <c r="M23" s="33">
        <f ca="1">INDIRECT("AA23")+INDIRECT("AI23")+INDIRECT("AQ23")+INDIRECT("AY23")+INDIRECT("BG23")+INDIRECT("BO23")</f>
        <v>0</v>
      </c>
      <c r="N23" s="32">
        <f ca="1">INDIRECT("T23")+INDIRECT("U23")+INDIRECT("V23")+INDIRECT("W23")+INDIRECT("X23")+INDIRECT("Y23")+INDIRECT("Z23")+INDIRECT("AA23")</f>
        <v>0</v>
      </c>
      <c r="O23" s="33">
        <f ca="1">INDIRECT("AB23")+INDIRECT("AC23")+INDIRECT("AD23")+INDIRECT("AE23")+INDIRECT("AF23")+INDIRECT("AG23")+INDIRECT("AH23")+INDIRECT("AI23")</f>
        <v>0</v>
      </c>
      <c r="P23" s="33">
        <f ca="1">INDIRECT("AJ23")+INDIRECT("AK23")+INDIRECT("AL23")+INDIRECT("AM23")+INDIRECT("AN23")+INDIRECT("AO23")+INDIRECT("AP23")+INDIRECT("AQ23")</f>
        <v>1900</v>
      </c>
      <c r="Q23" s="33">
        <f ca="1">INDIRECT("AR23")+INDIRECT("AS23")+INDIRECT("AT23")+INDIRECT("AU23")+INDIRECT("AV23")+INDIRECT("AW23")+INDIRECT("AX23")+INDIRECT("AY23")</f>
        <v>0</v>
      </c>
      <c r="R23" s="33">
        <f ca="1">INDIRECT("AZ23")+INDIRECT("BA23")+INDIRECT("BB23")+INDIRECT("BC23")+INDIRECT("BD23")+INDIRECT("BE23")+INDIRECT("BF23")+INDIRECT("BG23")</f>
        <v>0</v>
      </c>
      <c r="S23" s="33">
        <f ca="1">INDIRECT("BH23")+INDIRECT("BI23")+INDIRECT("BJ23")+INDIRECT("BK23")+INDIRECT("BL23")+INDIRECT("BM23")+INDIRECT("BN23")+INDIRECT("BO23")</f>
        <v>0</v>
      </c>
      <c r="T23" s="34"/>
      <c r="U23" s="35"/>
      <c r="V23" s="35"/>
      <c r="W23" s="35"/>
      <c r="X23" s="35"/>
      <c r="Y23" s="35"/>
      <c r="Z23" s="35"/>
      <c r="AA23" s="35"/>
      <c r="AB23" s="34"/>
      <c r="AC23" s="35"/>
      <c r="AD23" s="35"/>
      <c r="AE23" s="35"/>
      <c r="AF23" s="35"/>
      <c r="AG23" s="35"/>
      <c r="AH23" s="35"/>
      <c r="AI23" s="35"/>
      <c r="AJ23" s="34">
        <v>1900</v>
      </c>
      <c r="AK23" s="35"/>
      <c r="AL23" s="35"/>
      <c r="AM23" s="35"/>
      <c r="AN23" s="35"/>
      <c r="AO23" s="35"/>
      <c r="AP23" s="35"/>
      <c r="AQ23" s="35"/>
      <c r="AR23" s="34"/>
      <c r="AS23" s="35"/>
      <c r="AT23" s="35"/>
      <c r="AU23" s="35"/>
      <c r="AV23" s="35"/>
      <c r="AW23" s="35"/>
      <c r="AX23" s="35"/>
      <c r="AY23" s="35"/>
      <c r="AZ23" s="34"/>
      <c r="BA23" s="35"/>
      <c r="BB23" s="35"/>
      <c r="BC23" s="35"/>
      <c r="BD23" s="35"/>
      <c r="BE23" s="35"/>
      <c r="BF23" s="35"/>
      <c r="BG23" s="35"/>
      <c r="BH23" s="34"/>
      <c r="BI23" s="35"/>
      <c r="BJ23" s="35"/>
      <c r="BK23" s="35"/>
      <c r="BL23" s="35"/>
      <c r="BM23" s="35"/>
      <c r="BN23" s="35"/>
      <c r="BO23" s="36"/>
      <c r="BP23" s="9">
        <v>10700000233</v>
      </c>
      <c r="BQ23" s="1" t="s">
        <v>3</v>
      </c>
      <c r="BR23" s="1" t="s">
        <v>0</v>
      </c>
      <c r="BS23" s="1" t="s">
        <v>0</v>
      </c>
      <c r="BT23" s="1" t="s">
        <v>0</v>
      </c>
      <c r="BU23" s="1" t="s">
        <v>16</v>
      </c>
      <c r="BW23" s="1">
        <f ca="1">INDIRECT("T23")+2*INDIRECT("AB23")+3*INDIRECT("AJ23")+4*INDIRECT("AR23")+5*INDIRECT("AZ23")+6*INDIRECT("BH23")</f>
        <v>5700</v>
      </c>
      <c r="BX23" s="1">
        <v>5700</v>
      </c>
      <c r="BY23" s="1">
        <f ca="1">INDIRECT("U23")+2*INDIRECT("AC23")+3*INDIRECT("AK23")+4*INDIRECT("AS23")+5*INDIRECT("BA23")+6*INDIRECT("BI23")</f>
        <v>0</v>
      </c>
      <c r="BZ23" s="1">
        <v>0</v>
      </c>
      <c r="CA23" s="1">
        <f ca="1">INDIRECT("V23")+2*INDIRECT("AD23")+3*INDIRECT("AL23")+4*INDIRECT("AT23")+5*INDIRECT("BB23")+6*INDIRECT("BJ23")</f>
        <v>0</v>
      </c>
      <c r="CB23" s="1">
        <v>0</v>
      </c>
      <c r="CC23" s="1">
        <f ca="1">INDIRECT("W23")+2*INDIRECT("AE23")+3*INDIRECT("AM23")+4*INDIRECT("AU23")+5*INDIRECT("BC23")+6*INDIRECT("BK23")</f>
        <v>0</v>
      </c>
      <c r="CD23" s="1">
        <v>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0</v>
      </c>
      <c r="CP23" s="1">
        <v>0</v>
      </c>
      <c r="CQ23" s="1">
        <f ca="1">INDIRECT("AJ23")+2*INDIRECT("AK23")+3*INDIRECT("AL23")+4*INDIRECT("AM23")+5*INDIRECT("AN23")+6*INDIRECT("AO23")+7*INDIRECT("AP23")+8*INDIRECT("AQ23")</f>
        <v>1900</v>
      </c>
      <c r="CR23" s="1">
        <v>1900</v>
      </c>
      <c r="CS23" s="1">
        <f ca="1">INDIRECT("AR23")+2*INDIRECT("AS23")+3*INDIRECT("AT23")+4*INDIRECT("AU23")+5*INDIRECT("AV23")+6*INDIRECT("AW23")+7*INDIRECT("AX23")+8*INDIRECT("AY23")</f>
        <v>0</v>
      </c>
      <c r="CT23" s="1">
        <v>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102" ht="11.25">
      <c r="A24" s="1" t="s">
        <v>0</v>
      </c>
      <c r="B24" s="1" t="s">
        <v>26</v>
      </c>
      <c r="C24" s="1" t="s">
        <v>27</v>
      </c>
      <c r="D24" s="1" t="s">
        <v>28</v>
      </c>
      <c r="E24" s="1" t="s">
        <v>24</v>
      </c>
      <c r="F24" s="7">
        <f ca="1">INDIRECT("T24")+INDIRECT("AB24")+INDIRECT("AJ24")+INDIRECT("AR24")+INDIRECT("AZ24")+INDIRECT("BH24")</f>
        <v>0</v>
      </c>
      <c r="G24" s="6">
        <f ca="1">INDIRECT("U24")+INDIRECT("AC24")+INDIRECT("AK24")+INDIRECT("AS24")+INDIRECT("BA24")+INDIRECT("BI24")</f>
        <v>0</v>
      </c>
      <c r="H24" s="6">
        <f ca="1">INDIRECT("V24")+INDIRECT("AD24")+INDIRECT("AL24")+INDIRECT("AT24")+INDIRECT("BB24")+INDIRECT("BJ24")</f>
        <v>0</v>
      </c>
      <c r="I24" s="6">
        <f ca="1">INDIRECT("W24")+INDIRECT("AE24")+INDIRECT("AM24")+INDIRECT("AU24")+INDIRECT("BC24")+INDIRECT("BK24")</f>
        <v>0</v>
      </c>
      <c r="J24" s="6">
        <f ca="1">INDIRECT("X24")+INDIRECT("AF24")+INDIRECT("AN24")+INDIRECT("AV24")+INDIRECT("BD24")+INDIRECT("BL24")</f>
        <v>0</v>
      </c>
      <c r="K24" s="6">
        <f ca="1">INDIRECT("Y24")+INDIRECT("AG24")+INDIRECT("AO24")+INDIRECT("AW24")+INDIRECT("BE24")+INDIRECT("BM24")</f>
        <v>0</v>
      </c>
      <c r="L24" s="6">
        <f ca="1">INDIRECT("Z24")+INDIRECT("AH24")+INDIRECT("AP24")+INDIRECT("AX24")+INDIRECT("BF24")+INDIRECT("BN24")</f>
        <v>5930</v>
      </c>
      <c r="M24" s="6">
        <f ca="1">INDIRECT("AA24")+INDIRECT("AI24")+INDIRECT("AQ24")+INDIRECT("AY24")+INDIRECT("BG24")+INDIRECT("BO24")</f>
        <v>10800</v>
      </c>
      <c r="N24" s="7">
        <f ca="1">INDIRECT("T24")+INDIRECT("U24")+INDIRECT("V24")+INDIRECT("W24")+INDIRECT("X24")+INDIRECT("Y24")+INDIRECT("Z24")+INDIRECT("AA24")</f>
        <v>10800</v>
      </c>
      <c r="O24" s="6">
        <f ca="1">INDIRECT("AB24")+INDIRECT("AC24")+INDIRECT("AD24")+INDIRECT("AE24")+INDIRECT("AF24")+INDIRECT("AG24")+INDIRECT("AH24")+INDIRECT("AI24")</f>
        <v>0</v>
      </c>
      <c r="P24" s="6">
        <f ca="1">INDIRECT("AJ24")+INDIRECT("AK24")+INDIRECT("AL24")+INDIRECT("AM24")+INDIRECT("AN24")+INDIRECT("AO24")+INDIRECT("AP24")+INDIRECT("AQ24")</f>
        <v>0</v>
      </c>
      <c r="Q24" s="6">
        <f ca="1">INDIRECT("AR24")+INDIRECT("AS24")+INDIRECT("AT24")+INDIRECT("AU24")+INDIRECT("AV24")+INDIRECT("AW24")+INDIRECT("AX24")+INDIRECT("AY24")</f>
        <v>4830</v>
      </c>
      <c r="R24" s="6">
        <f ca="1">INDIRECT("AZ24")+INDIRECT("BA24")+INDIRECT("BB24")+INDIRECT("BC24")+INDIRECT("BD24")+INDIRECT("BE24")+INDIRECT("BF24")+INDIRECT("BG24")</f>
        <v>1100</v>
      </c>
      <c r="S24" s="6">
        <f ca="1">INDIRECT("BH24")+INDIRECT("BI24")+INDIRECT("BJ24")+INDIRECT("BK24")+INDIRECT("BL24")+INDIRECT("BM24")+INDIRECT("BN24")+INDIRECT("BO24")</f>
        <v>0</v>
      </c>
      <c r="T24" s="28"/>
      <c r="U24" s="29"/>
      <c r="V24" s="29"/>
      <c r="W24" s="29"/>
      <c r="X24" s="29"/>
      <c r="Y24" s="29"/>
      <c r="Z24" s="29"/>
      <c r="AA24" s="29">
        <v>10800</v>
      </c>
      <c r="AB24" s="28"/>
      <c r="AC24" s="29"/>
      <c r="AD24" s="29"/>
      <c r="AE24" s="29"/>
      <c r="AF24" s="29"/>
      <c r="AG24" s="29"/>
      <c r="AH24" s="29"/>
      <c r="AI24" s="29"/>
      <c r="AJ24" s="28"/>
      <c r="AK24" s="29"/>
      <c r="AL24" s="29"/>
      <c r="AM24" s="29"/>
      <c r="AN24" s="29"/>
      <c r="AO24" s="29"/>
      <c r="AP24" s="29"/>
      <c r="AQ24" s="29"/>
      <c r="AR24" s="28"/>
      <c r="AS24" s="29"/>
      <c r="AT24" s="29"/>
      <c r="AU24" s="29"/>
      <c r="AV24" s="29"/>
      <c r="AW24" s="29"/>
      <c r="AX24" s="29">
        <v>4830</v>
      </c>
      <c r="AY24" s="29"/>
      <c r="AZ24" s="28"/>
      <c r="BA24" s="29"/>
      <c r="BB24" s="29"/>
      <c r="BC24" s="29"/>
      <c r="BD24" s="29"/>
      <c r="BE24" s="29"/>
      <c r="BF24" s="29">
        <v>1100</v>
      </c>
      <c r="BG24" s="29"/>
      <c r="BH24" s="28"/>
      <c r="BI24" s="29"/>
      <c r="BJ24" s="29"/>
      <c r="BK24" s="29"/>
      <c r="BL24" s="29"/>
      <c r="BM24" s="29"/>
      <c r="BN24" s="29"/>
      <c r="BO24" s="29"/>
      <c r="BP24" s="9">
        <v>0</v>
      </c>
      <c r="BQ24" s="1" t="s">
        <v>0</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0</v>
      </c>
      <c r="BZ24" s="1">
        <v>0</v>
      </c>
      <c r="CA24" s="1">
        <f ca="1">INDIRECT("V24")+2*INDIRECT("AD24")+3*INDIRECT("AL24")+4*INDIRECT("AT24")+5*INDIRECT("BB24")+6*INDIRECT("BJ24")</f>
        <v>0</v>
      </c>
      <c r="CB24" s="1">
        <v>0</v>
      </c>
      <c r="CC24" s="1">
        <f ca="1">INDIRECT("W24")+2*INDIRECT("AE24")+3*INDIRECT("AM24")+4*INDIRECT("AU24")+5*INDIRECT("BC24")+6*INDIRECT("BK24")</f>
        <v>0</v>
      </c>
      <c r="CD24" s="1">
        <v>0</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24820</v>
      </c>
      <c r="CJ24" s="1">
        <v>24820</v>
      </c>
      <c r="CK24" s="1">
        <f ca="1">INDIRECT("AA24")+2*INDIRECT("AI24")+3*INDIRECT("AQ24")+4*INDIRECT("AY24")+5*INDIRECT("BG24")+6*INDIRECT("BO24")</f>
        <v>10800</v>
      </c>
      <c r="CL24" s="1">
        <v>10800</v>
      </c>
      <c r="CM24" s="1">
        <f ca="1">INDIRECT("T24")+2*INDIRECT("U24")+3*INDIRECT("V24")+4*INDIRECT("W24")+5*INDIRECT("X24")+6*INDIRECT("Y24")+7*INDIRECT("Z24")+8*INDIRECT("AA24")</f>
        <v>86400</v>
      </c>
      <c r="CN24" s="1">
        <v>86400</v>
      </c>
      <c r="CO24" s="1">
        <f ca="1">INDIRECT("AB24")+2*INDIRECT("AC24")+3*INDIRECT("AD24")+4*INDIRECT("AE24")+5*INDIRECT("AF24")+6*INDIRECT("AG24")+7*INDIRECT("AH24")+8*INDIRECT("AI24")</f>
        <v>0</v>
      </c>
      <c r="CP24" s="1">
        <v>0</v>
      </c>
      <c r="CQ24" s="1">
        <f ca="1">INDIRECT("AJ24")+2*INDIRECT("AK24")+3*INDIRECT("AL24")+4*INDIRECT("AM24")+5*INDIRECT("AN24")+6*INDIRECT("AO24")+7*INDIRECT("AP24")+8*INDIRECT("AQ24")</f>
        <v>0</v>
      </c>
      <c r="CR24" s="1">
        <v>0</v>
      </c>
      <c r="CS24" s="1">
        <f ca="1">INDIRECT("AR24")+2*INDIRECT("AS24")+3*INDIRECT("AT24")+4*INDIRECT("AU24")+5*INDIRECT("AV24")+6*INDIRECT("AW24")+7*INDIRECT("AX24")+8*INDIRECT("AY24")</f>
        <v>33810</v>
      </c>
      <c r="CT24" s="1">
        <v>33810</v>
      </c>
      <c r="CU24" s="1">
        <f ca="1">INDIRECT("AZ24")+2*INDIRECT("BA24")+3*INDIRECT("BB24")+4*INDIRECT("BC24")+5*INDIRECT("BD24")+6*INDIRECT("BE24")+7*INDIRECT("BF24")+8*INDIRECT("BG24")</f>
        <v>7700</v>
      </c>
      <c r="CV24" s="1">
        <v>7700</v>
      </c>
      <c r="CW24" s="1">
        <f ca="1">INDIRECT("BH24")+2*INDIRECT("BI24")+3*INDIRECT("BJ24")+4*INDIRECT("BK24")+5*INDIRECT("BL24")+6*INDIRECT("BM24")+7*INDIRECT("BN24")+8*INDIRECT("BO24")</f>
        <v>0</v>
      </c>
      <c r="CX24" s="1">
        <v>0</v>
      </c>
    </row>
    <row r="25" spans="1:73" ht="11.25">
      <c r="A25" s="25"/>
      <c r="B25" s="25"/>
      <c r="C25" s="27" t="s">
        <v>77</v>
      </c>
      <c r="D25" s="26" t="s">
        <v>0</v>
      </c>
      <c r="E25" s="1" t="s">
        <v>6</v>
      </c>
      <c r="F25" s="7">
        <f>SUM(F23:F24)</f>
        <v>1900</v>
      </c>
      <c r="G25" s="6">
        <f>SUM(G23:G24)</f>
        <v>0</v>
      </c>
      <c r="H25" s="6">
        <f>SUM(H23:H24)</f>
        <v>0</v>
      </c>
      <c r="I25" s="6">
        <f>SUM(I23:I24)</f>
        <v>0</v>
      </c>
      <c r="J25" s="6">
        <f>SUM(J23:J24)</f>
        <v>0</v>
      </c>
      <c r="K25" s="6">
        <f>SUM(K23:K24)</f>
        <v>0</v>
      </c>
      <c r="L25" s="6">
        <f>SUM(L23:L24)</f>
        <v>5930</v>
      </c>
      <c r="M25" s="6">
        <f>SUM(M23:M24)</f>
        <v>10800</v>
      </c>
      <c r="N25" s="7">
        <f>SUM(N23:N24)</f>
        <v>10800</v>
      </c>
      <c r="O25" s="6">
        <f>SUM(O23:O24)</f>
        <v>0</v>
      </c>
      <c r="P25" s="6">
        <f>SUM(P23:P24)</f>
        <v>1900</v>
      </c>
      <c r="Q25" s="6">
        <f>SUM(Q23:Q24)</f>
        <v>4830</v>
      </c>
      <c r="R25" s="6">
        <f>SUM(R23:R24)</f>
        <v>1100</v>
      </c>
      <c r="S25" s="6">
        <f>SUM(S23:S24)</f>
        <v>0</v>
      </c>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v>0</v>
      </c>
      <c r="BQ25" s="1" t="s">
        <v>0</v>
      </c>
      <c r="BR25" s="1" t="s">
        <v>0</v>
      </c>
      <c r="BS25" s="1" t="s">
        <v>0</v>
      </c>
      <c r="BT25" s="1" t="s">
        <v>0</v>
      </c>
      <c r="BU25" s="1" t="s">
        <v>0</v>
      </c>
    </row>
    <row r="26" spans="3:73" ht="11.25">
      <c r="C26" s="1" t="s">
        <v>0</v>
      </c>
      <c r="D26" s="1" t="s">
        <v>0</v>
      </c>
      <c r="E26" s="1" t="s">
        <v>0</v>
      </c>
      <c r="F26" s="7"/>
      <c r="G26" s="6"/>
      <c r="H26" s="6"/>
      <c r="I26" s="6"/>
      <c r="J26" s="6"/>
      <c r="K26" s="6"/>
      <c r="L26" s="6"/>
      <c r="M26" s="6"/>
      <c r="N26" s="7"/>
      <c r="O26" s="6"/>
      <c r="P26" s="6"/>
      <c r="Q26" s="6"/>
      <c r="R26" s="6"/>
      <c r="S26" s="6"/>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c r="BT26" s="1" t="s">
        <v>0</v>
      </c>
      <c r="BU26" s="1" t="s">
        <v>0</v>
      </c>
    </row>
    <row r="27" spans="1:102" ht="11.25">
      <c r="A27" s="30" t="s">
        <v>1</v>
      </c>
      <c r="B27" s="31" t="str">
        <f>HYPERLINK("http://www.dot.ca.gov/hq/transprog/stip2004/ff_sheets/03-0070c.xls","0070C")</f>
        <v>0070C</v>
      </c>
      <c r="C27" s="30" t="s">
        <v>12</v>
      </c>
      <c r="D27" s="30" t="s">
        <v>13</v>
      </c>
      <c r="E27" s="30" t="s">
        <v>3</v>
      </c>
      <c r="F27" s="32">
        <f ca="1">INDIRECT("T27")+INDIRECT("AB27")+INDIRECT("AJ27")+INDIRECT("AR27")+INDIRECT("AZ27")+INDIRECT("BH27")</f>
        <v>178</v>
      </c>
      <c r="G27" s="33">
        <f ca="1">INDIRECT("U27")+INDIRECT("AC27")+INDIRECT("AK27")+INDIRECT("AS27")+INDIRECT("BA27")+INDIRECT("BI27")</f>
        <v>557</v>
      </c>
      <c r="H27" s="33">
        <f ca="1">INDIRECT("V27")+INDIRECT("AD27")+INDIRECT("AL27")+INDIRECT("AT27")+INDIRECT("BB27")+INDIRECT("BJ27")</f>
        <v>0</v>
      </c>
      <c r="I27" s="33">
        <f ca="1">INDIRECT("W27")+INDIRECT("AE27")+INDIRECT("AM27")+INDIRECT("AU27")+INDIRECT("BC27")+INDIRECT("BK27")</f>
        <v>0</v>
      </c>
      <c r="J27" s="33">
        <f ca="1">INDIRECT("X27")+INDIRECT("AF27")+INDIRECT("AN27")+INDIRECT("AV27")+INDIRECT("BD27")+INDIRECT("BL27")</f>
        <v>0</v>
      </c>
      <c r="K27" s="33">
        <f ca="1">INDIRECT("Y27")+INDIRECT("AG27")+INDIRECT("AO27")+INDIRECT("AW27")+INDIRECT("BE27")+INDIRECT("BM27")</f>
        <v>0</v>
      </c>
      <c r="L27" s="33">
        <f ca="1">INDIRECT("Z27")+INDIRECT("AH27")+INDIRECT("AP27")+INDIRECT("AX27")+INDIRECT("BF27")+INDIRECT("BN27")</f>
        <v>0</v>
      </c>
      <c r="M27" s="33">
        <f ca="1">INDIRECT("AA27")+INDIRECT("AI27")+INDIRECT("AQ27")+INDIRECT("AY27")+INDIRECT("BG27")+INDIRECT("BO27")</f>
        <v>0</v>
      </c>
      <c r="N27" s="32">
        <f ca="1">INDIRECT("T27")+INDIRECT("U27")+INDIRECT("V27")+INDIRECT("W27")+INDIRECT("X27")+INDIRECT("Y27")+INDIRECT("Z27")+INDIRECT("AA27")</f>
        <v>19</v>
      </c>
      <c r="O27" s="33">
        <f ca="1">INDIRECT("AB27")+INDIRECT("AC27")+INDIRECT("AD27")+INDIRECT("AE27")+INDIRECT("AF27")+INDIRECT("AG27")+INDIRECT("AH27")+INDIRECT("AI27")</f>
        <v>0</v>
      </c>
      <c r="P27" s="33">
        <f ca="1">INDIRECT("AJ27")+INDIRECT("AK27")+INDIRECT("AL27")+INDIRECT("AM27")+INDIRECT("AN27")+INDIRECT("AO27")+INDIRECT("AP27")+INDIRECT("AQ27")</f>
        <v>178</v>
      </c>
      <c r="Q27" s="33">
        <f ca="1">INDIRECT("AR27")+INDIRECT("AS27")+INDIRECT("AT27")+INDIRECT("AU27")+INDIRECT("AV27")+INDIRECT("AW27")+INDIRECT("AX27")+INDIRECT("AY27")</f>
        <v>500</v>
      </c>
      <c r="R27" s="33">
        <f ca="1">INDIRECT("AZ27")+INDIRECT("BA27")+INDIRECT("BB27")+INDIRECT("BC27")+INDIRECT("BD27")+INDIRECT("BE27")+INDIRECT("BF27")+INDIRECT("BG27")</f>
        <v>38</v>
      </c>
      <c r="S27" s="33">
        <f ca="1">INDIRECT("BH27")+INDIRECT("BI27")+INDIRECT("BJ27")+INDIRECT("BK27")+INDIRECT("BL27")+INDIRECT("BM27")+INDIRECT("BN27")+INDIRECT("BO27")</f>
        <v>0</v>
      </c>
      <c r="T27" s="34"/>
      <c r="U27" s="35">
        <v>19</v>
      </c>
      <c r="V27" s="35"/>
      <c r="W27" s="35"/>
      <c r="X27" s="35"/>
      <c r="Y27" s="35"/>
      <c r="Z27" s="35"/>
      <c r="AA27" s="35"/>
      <c r="AB27" s="34"/>
      <c r="AC27" s="35"/>
      <c r="AD27" s="35"/>
      <c r="AE27" s="35"/>
      <c r="AF27" s="35"/>
      <c r="AG27" s="35"/>
      <c r="AH27" s="35"/>
      <c r="AI27" s="35"/>
      <c r="AJ27" s="34">
        <v>178</v>
      </c>
      <c r="AK27" s="35"/>
      <c r="AL27" s="35"/>
      <c r="AM27" s="35"/>
      <c r="AN27" s="35"/>
      <c r="AO27" s="35"/>
      <c r="AP27" s="35"/>
      <c r="AQ27" s="35"/>
      <c r="AR27" s="34"/>
      <c r="AS27" s="35">
        <v>500</v>
      </c>
      <c r="AT27" s="35"/>
      <c r="AU27" s="35"/>
      <c r="AV27" s="35"/>
      <c r="AW27" s="35"/>
      <c r="AX27" s="35"/>
      <c r="AY27" s="35"/>
      <c r="AZ27" s="34"/>
      <c r="BA27" s="35">
        <v>38</v>
      </c>
      <c r="BB27" s="35"/>
      <c r="BC27" s="35"/>
      <c r="BD27" s="35"/>
      <c r="BE27" s="35"/>
      <c r="BF27" s="35"/>
      <c r="BG27" s="35"/>
      <c r="BH27" s="34"/>
      <c r="BI27" s="35"/>
      <c r="BJ27" s="35"/>
      <c r="BK27" s="35"/>
      <c r="BL27" s="35"/>
      <c r="BM27" s="35"/>
      <c r="BN27" s="35"/>
      <c r="BO27" s="36"/>
      <c r="BP27" s="9">
        <v>12000000002</v>
      </c>
      <c r="BQ27" s="1" t="s">
        <v>3</v>
      </c>
      <c r="BR27" s="1" t="s">
        <v>0</v>
      </c>
      <c r="BS27" s="1" t="s">
        <v>0</v>
      </c>
      <c r="BT27" s="1" t="s">
        <v>0</v>
      </c>
      <c r="BU27" s="1" t="s">
        <v>16</v>
      </c>
      <c r="BW27" s="1">
        <f ca="1">INDIRECT("T27")+2*INDIRECT("AB27")+3*INDIRECT("AJ27")+4*INDIRECT("AR27")+5*INDIRECT("AZ27")+6*INDIRECT("BH27")</f>
        <v>534</v>
      </c>
      <c r="BX27" s="1">
        <v>534</v>
      </c>
      <c r="BY27" s="1">
        <f ca="1">INDIRECT("U27")+2*INDIRECT("AC27")+3*INDIRECT("AK27")+4*INDIRECT("AS27")+5*INDIRECT("BA27")+6*INDIRECT("BI27")</f>
        <v>2209</v>
      </c>
      <c r="BZ27" s="1">
        <v>2209</v>
      </c>
      <c r="CA27" s="1">
        <f ca="1">INDIRECT("V27")+2*INDIRECT("AD27")+3*INDIRECT("AL27")+4*INDIRECT("AT27")+5*INDIRECT("BB27")+6*INDIRECT("BJ27")</f>
        <v>0</v>
      </c>
      <c r="CB27" s="1">
        <v>0</v>
      </c>
      <c r="CC27" s="1">
        <f ca="1">INDIRECT("W27")+2*INDIRECT("AE27")+3*INDIRECT("AM27")+4*INDIRECT("AU27")+5*INDIRECT("BC27")+6*INDIRECT("BK27")</f>
        <v>0</v>
      </c>
      <c r="CD27" s="1">
        <v>0</v>
      </c>
      <c r="CE27" s="1">
        <f ca="1">INDIRECT("X27")+2*INDIRECT("AF27")+3*INDIRECT("AN27")+4*INDIRECT("AV27")+5*INDIRECT("BD27")+6*INDIRECT("BL27")</f>
        <v>0</v>
      </c>
      <c r="CF27" s="1">
        <v>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38</v>
      </c>
      <c r="CN27" s="1">
        <v>38</v>
      </c>
      <c r="CO27" s="1">
        <f ca="1">INDIRECT("AB27")+2*INDIRECT("AC27")+3*INDIRECT("AD27")+4*INDIRECT("AE27")+5*INDIRECT("AF27")+6*INDIRECT("AG27")+7*INDIRECT("AH27")+8*INDIRECT("AI27")</f>
        <v>0</v>
      </c>
      <c r="CP27" s="1">
        <v>0</v>
      </c>
      <c r="CQ27" s="1">
        <f ca="1">INDIRECT("AJ27")+2*INDIRECT("AK27")+3*INDIRECT("AL27")+4*INDIRECT("AM27")+5*INDIRECT("AN27")+6*INDIRECT("AO27")+7*INDIRECT("AP27")+8*INDIRECT("AQ27")</f>
        <v>178</v>
      </c>
      <c r="CR27" s="1">
        <v>178</v>
      </c>
      <c r="CS27" s="1">
        <f ca="1">INDIRECT("AR27")+2*INDIRECT("AS27")+3*INDIRECT("AT27")+4*INDIRECT("AU27")+5*INDIRECT("AV27")+6*INDIRECT("AW27")+7*INDIRECT("AX27")+8*INDIRECT("AY27")</f>
        <v>1000</v>
      </c>
      <c r="CT27" s="1">
        <v>1000</v>
      </c>
      <c r="CU27" s="1">
        <f ca="1">INDIRECT("AZ27")+2*INDIRECT("BA27")+3*INDIRECT("BB27")+4*INDIRECT("BC27")+5*INDIRECT("BD27")+6*INDIRECT("BE27")+7*INDIRECT("BF27")+8*INDIRECT("BG27")</f>
        <v>76</v>
      </c>
      <c r="CV27" s="1">
        <v>76</v>
      </c>
      <c r="CW27" s="1">
        <f ca="1">INDIRECT("BH27")+2*INDIRECT("BI27")+3*INDIRECT("BJ27")+4*INDIRECT("BK27")+5*INDIRECT("BL27")+6*INDIRECT("BM27")+7*INDIRECT("BN27")+8*INDIRECT("BO27")</f>
        <v>0</v>
      </c>
      <c r="CX27" s="1">
        <v>0</v>
      </c>
    </row>
    <row r="28" spans="1:102" ht="11.25">
      <c r="A28" s="1" t="s">
        <v>0</v>
      </c>
      <c r="B28" s="1" t="s">
        <v>29</v>
      </c>
      <c r="C28" s="1" t="s">
        <v>30</v>
      </c>
      <c r="D28" s="1" t="s">
        <v>31</v>
      </c>
      <c r="E28" s="1" t="s">
        <v>24</v>
      </c>
      <c r="F28" s="7">
        <f ca="1">INDIRECT("T28")+INDIRECT("AB28")+INDIRECT("AJ28")+INDIRECT("AR28")+INDIRECT("AZ28")+INDIRECT("BH28")</f>
        <v>0</v>
      </c>
      <c r="G28" s="6">
        <f ca="1">INDIRECT("U28")+INDIRECT("AC28")+INDIRECT("AK28")+INDIRECT("AS28")+INDIRECT("BA28")+INDIRECT("BI28")</f>
        <v>0</v>
      </c>
      <c r="H28" s="6">
        <f ca="1">INDIRECT("V28")+INDIRECT("AD28")+INDIRECT("AL28")+INDIRECT("AT28")+INDIRECT("BB28")+INDIRECT("BJ28")</f>
        <v>0</v>
      </c>
      <c r="I28" s="6">
        <f ca="1">INDIRECT("W28")+INDIRECT("AE28")+INDIRECT("AM28")+INDIRECT("AU28")+INDIRECT("BC28")+INDIRECT("BK28")</f>
        <v>0</v>
      </c>
      <c r="J28" s="6">
        <f ca="1">INDIRECT("X28")+INDIRECT("AF28")+INDIRECT("AN28")+INDIRECT("AV28")+INDIRECT("BD28")+INDIRECT("BL28")</f>
        <v>0</v>
      </c>
      <c r="K28" s="6">
        <f ca="1">INDIRECT("Y28")+INDIRECT("AG28")+INDIRECT("AO28")+INDIRECT("AW28")+INDIRECT("BE28")+INDIRECT("BM28")</f>
        <v>0</v>
      </c>
      <c r="L28" s="6">
        <f ca="1">INDIRECT("Z28")+INDIRECT("AH28")+INDIRECT("AP28")+INDIRECT("AX28")+INDIRECT("BF28")+INDIRECT("BN28")</f>
        <v>8700</v>
      </c>
      <c r="M28" s="6">
        <f ca="1">INDIRECT("AA28")+INDIRECT("AI28")+INDIRECT("AQ28")+INDIRECT("AY28")+INDIRECT("BG28")+INDIRECT("BO28")</f>
        <v>0</v>
      </c>
      <c r="N28" s="7">
        <f ca="1">INDIRECT("T28")+INDIRECT("U28")+INDIRECT("V28")+INDIRECT("W28")+INDIRECT("X28")+INDIRECT("Y28")+INDIRECT("Z28")+INDIRECT("AA28")</f>
        <v>0</v>
      </c>
      <c r="O28" s="6">
        <f ca="1">INDIRECT("AB28")+INDIRECT("AC28")+INDIRECT("AD28")+INDIRECT("AE28")+INDIRECT("AF28")+INDIRECT("AG28")+INDIRECT("AH28")+INDIRECT("AI28")</f>
        <v>7500</v>
      </c>
      <c r="P28" s="6">
        <f ca="1">INDIRECT("AJ28")+INDIRECT("AK28")+INDIRECT("AL28")+INDIRECT("AM28")+INDIRECT("AN28")+INDIRECT("AO28")+INDIRECT("AP28")+INDIRECT("AQ28")</f>
        <v>0</v>
      </c>
      <c r="Q28" s="6">
        <f ca="1">INDIRECT("AR28")+INDIRECT("AS28")+INDIRECT("AT28")+INDIRECT("AU28")+INDIRECT("AV28")+INDIRECT("AW28")+INDIRECT("AX28")+INDIRECT("AY28")</f>
        <v>0</v>
      </c>
      <c r="R28" s="6">
        <f ca="1">INDIRECT("AZ28")+INDIRECT("BA28")+INDIRECT("BB28")+INDIRECT("BC28")+INDIRECT("BD28")+INDIRECT("BE28")+INDIRECT("BF28")+INDIRECT("BG28")</f>
        <v>0</v>
      </c>
      <c r="S28" s="6">
        <f ca="1">INDIRECT("BH28")+INDIRECT("BI28")+INDIRECT("BJ28")+INDIRECT("BK28")+INDIRECT("BL28")+INDIRECT("BM28")+INDIRECT("BN28")+INDIRECT("BO28")</f>
        <v>1200</v>
      </c>
      <c r="T28" s="28"/>
      <c r="U28" s="29"/>
      <c r="V28" s="29"/>
      <c r="W28" s="29"/>
      <c r="X28" s="29"/>
      <c r="Y28" s="29"/>
      <c r="Z28" s="29"/>
      <c r="AA28" s="29"/>
      <c r="AB28" s="28"/>
      <c r="AC28" s="29"/>
      <c r="AD28" s="29"/>
      <c r="AE28" s="29"/>
      <c r="AF28" s="29"/>
      <c r="AG28" s="29"/>
      <c r="AH28" s="29">
        <v>7500</v>
      </c>
      <c r="AI28" s="29"/>
      <c r="AJ28" s="28"/>
      <c r="AK28" s="29"/>
      <c r="AL28" s="29"/>
      <c r="AM28" s="29"/>
      <c r="AN28" s="29"/>
      <c r="AO28" s="29"/>
      <c r="AP28" s="29"/>
      <c r="AQ28" s="29"/>
      <c r="AR28" s="28"/>
      <c r="AS28" s="29"/>
      <c r="AT28" s="29"/>
      <c r="AU28" s="29"/>
      <c r="AV28" s="29"/>
      <c r="AW28" s="29"/>
      <c r="AX28" s="29"/>
      <c r="AY28" s="29"/>
      <c r="AZ28" s="28"/>
      <c r="BA28" s="29"/>
      <c r="BB28" s="29"/>
      <c r="BC28" s="29"/>
      <c r="BD28" s="29"/>
      <c r="BE28" s="29"/>
      <c r="BF28" s="29"/>
      <c r="BG28" s="29"/>
      <c r="BH28" s="28"/>
      <c r="BI28" s="29"/>
      <c r="BJ28" s="29"/>
      <c r="BK28" s="29"/>
      <c r="BL28" s="29"/>
      <c r="BM28" s="29"/>
      <c r="BN28" s="29">
        <v>1200</v>
      </c>
      <c r="BO28" s="29"/>
      <c r="BP28" s="9">
        <v>0</v>
      </c>
      <c r="BQ28" s="1" t="s">
        <v>0</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0</v>
      </c>
      <c r="CH28" s="1">
        <v>0</v>
      </c>
      <c r="CI28" s="1">
        <f ca="1">INDIRECT("Z28")+2*INDIRECT("AH28")+3*INDIRECT("AP28")+4*INDIRECT("AX28")+5*INDIRECT("BF28")+6*INDIRECT("BN28")</f>
        <v>22200</v>
      </c>
      <c r="CJ28" s="1">
        <v>22200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52500</v>
      </c>
      <c r="CP28" s="1">
        <v>52500</v>
      </c>
      <c r="CQ28" s="1">
        <f ca="1">INDIRECT("AJ28")+2*INDIRECT("AK28")+3*INDIRECT("AL28")+4*INDIRECT("AM28")+5*INDIRECT("AN28")+6*INDIRECT("AO28")+7*INDIRECT("AP28")+8*INDIRECT("AQ28")</f>
        <v>0</v>
      </c>
      <c r="CR28" s="1">
        <v>0</v>
      </c>
      <c r="CS28" s="1">
        <f ca="1">INDIRECT("AR28")+2*INDIRECT("AS28")+3*INDIRECT("AT28")+4*INDIRECT("AU28")+5*INDIRECT("AV28")+6*INDIRECT("AW28")+7*INDIRECT("AX28")+8*INDIRECT("AY28")</f>
        <v>0</v>
      </c>
      <c r="CT28" s="1">
        <v>0</v>
      </c>
      <c r="CU28" s="1">
        <f ca="1">INDIRECT("AZ28")+2*INDIRECT("BA28")+3*INDIRECT("BB28")+4*INDIRECT("BC28")+5*INDIRECT("BD28")+6*INDIRECT("BE28")+7*INDIRECT("BF28")+8*INDIRECT("BG28")</f>
        <v>0</v>
      </c>
      <c r="CV28" s="1">
        <v>0</v>
      </c>
      <c r="CW28" s="1">
        <f ca="1">INDIRECT("BH28")+2*INDIRECT("BI28")+3*INDIRECT("BJ28")+4*INDIRECT("BK28")+5*INDIRECT("BL28")+6*INDIRECT("BM28")+7*INDIRECT("BN28")+8*INDIRECT("BO28")</f>
        <v>8400</v>
      </c>
      <c r="CX28" s="1">
        <v>8400</v>
      </c>
    </row>
    <row r="29" spans="1:73" ht="11.25">
      <c r="A29" s="25"/>
      <c r="B29" s="25"/>
      <c r="C29" s="27" t="s">
        <v>77</v>
      </c>
      <c r="D29" s="26" t="s">
        <v>0</v>
      </c>
      <c r="E29" s="1" t="s">
        <v>6</v>
      </c>
      <c r="F29" s="7">
        <f>SUM(F27:F28)</f>
        <v>178</v>
      </c>
      <c r="G29" s="6">
        <f>SUM(G27:G28)</f>
        <v>557</v>
      </c>
      <c r="H29" s="6">
        <f>SUM(H27:H28)</f>
        <v>0</v>
      </c>
      <c r="I29" s="6">
        <f>SUM(I27:I28)</f>
        <v>0</v>
      </c>
      <c r="J29" s="6">
        <f>SUM(J27:J28)</f>
        <v>0</v>
      </c>
      <c r="K29" s="6">
        <f>SUM(K27:K28)</f>
        <v>0</v>
      </c>
      <c r="L29" s="6">
        <f>SUM(L27:L28)</f>
        <v>8700</v>
      </c>
      <c r="M29" s="6">
        <f>SUM(M27:M28)</f>
        <v>0</v>
      </c>
      <c r="N29" s="7">
        <f>SUM(N27:N28)</f>
        <v>19</v>
      </c>
      <c r="O29" s="6">
        <f>SUM(O27:O28)</f>
        <v>7500</v>
      </c>
      <c r="P29" s="6">
        <f>SUM(P27:P28)</f>
        <v>178</v>
      </c>
      <c r="Q29" s="6">
        <f>SUM(Q27:Q28)</f>
        <v>500</v>
      </c>
      <c r="R29" s="6">
        <f>SUM(R27:R28)</f>
        <v>38</v>
      </c>
      <c r="S29" s="6">
        <f>SUM(S27:S28)</f>
        <v>1200</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3:73" ht="11.25">
      <c r="C30" s="1" t="s">
        <v>0</v>
      </c>
      <c r="D30" s="1"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c r="BT30" s="1" t="s">
        <v>0</v>
      </c>
      <c r="BU30" s="1" t="s">
        <v>0</v>
      </c>
    </row>
    <row r="31" spans="1:102" ht="11.25">
      <c r="A31" s="30" t="s">
        <v>1</v>
      </c>
      <c r="B31" s="31" t="str">
        <f>HYPERLINK("http://www.dot.ca.gov/hq/transprog/stip2004/ff_sheets/03-3208.xls","3208")</f>
        <v>3208</v>
      </c>
      <c r="C31" s="30" t="s">
        <v>12</v>
      </c>
      <c r="D31" s="30" t="s">
        <v>13</v>
      </c>
      <c r="E31" s="30" t="s">
        <v>3</v>
      </c>
      <c r="F31" s="32">
        <f ca="1">INDIRECT("T31")+INDIRECT("AB31")+INDIRECT("AJ31")+INDIRECT("AR31")+INDIRECT("AZ31")+INDIRECT("BH31")</f>
        <v>4167</v>
      </c>
      <c r="G31" s="33">
        <f ca="1">INDIRECT("U31")+INDIRECT("AC31")+INDIRECT("AK31")+INDIRECT("AS31")+INDIRECT("BA31")+INDIRECT("BI31")</f>
        <v>0</v>
      </c>
      <c r="H31" s="33">
        <f ca="1">INDIRECT("V31")+INDIRECT("AD31")+INDIRECT("AL31")+INDIRECT("AT31")+INDIRECT("BB31")+INDIRECT("BJ31")</f>
        <v>0</v>
      </c>
      <c r="I31" s="33">
        <f ca="1">INDIRECT("W31")+INDIRECT("AE31")+INDIRECT("AM31")+INDIRECT("AU31")+INDIRECT("BC31")+INDIRECT("BK31")</f>
        <v>0</v>
      </c>
      <c r="J31" s="33">
        <f ca="1">INDIRECT("X31")+INDIRECT("AF31")+INDIRECT("AN31")+INDIRECT("AV31")+INDIRECT("BD31")+INDIRECT("BL31")</f>
        <v>0</v>
      </c>
      <c r="K31" s="33">
        <f ca="1">INDIRECT("Y31")+INDIRECT("AG31")+INDIRECT("AO31")+INDIRECT("AW31")+INDIRECT("BE31")+INDIRECT("BM31")</f>
        <v>0</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2000</v>
      </c>
      <c r="O31" s="33">
        <f ca="1">INDIRECT("AB31")+INDIRECT("AC31")+INDIRECT("AD31")+INDIRECT("AE31")+INDIRECT("AF31")+INDIRECT("AG31")+INDIRECT("AH31")+INDIRECT("AI31")</f>
        <v>0</v>
      </c>
      <c r="P31" s="33">
        <f ca="1">INDIRECT("AJ31")+INDIRECT("AK31")+INDIRECT("AL31")+INDIRECT("AM31")+INDIRECT("AN31")+INDIRECT("AO31")+INDIRECT("AP31")+INDIRECT("AQ31")</f>
        <v>750</v>
      </c>
      <c r="Q31" s="33">
        <f ca="1">INDIRECT("AR31")+INDIRECT("AS31")+INDIRECT("AT31")+INDIRECT("AU31")+INDIRECT("AV31")+INDIRECT("AW31")+INDIRECT("AX31")+INDIRECT("AY31")</f>
        <v>817</v>
      </c>
      <c r="R31" s="33">
        <f ca="1">INDIRECT("AZ31")+INDIRECT("BA31")+INDIRECT("BB31")+INDIRECT("BC31")+INDIRECT("BD31")+INDIRECT("BE31")+INDIRECT("BF31")+INDIRECT("BG31")</f>
        <v>600</v>
      </c>
      <c r="S31" s="33">
        <f ca="1">INDIRECT("BH31")+INDIRECT("BI31")+INDIRECT("BJ31")+INDIRECT("BK31")+INDIRECT("BL31")+INDIRECT("BM31")+INDIRECT("BN31")+INDIRECT("BO31")</f>
        <v>0</v>
      </c>
      <c r="T31" s="34">
        <v>2000</v>
      </c>
      <c r="U31" s="35"/>
      <c r="V31" s="35"/>
      <c r="W31" s="35"/>
      <c r="X31" s="35"/>
      <c r="Y31" s="35"/>
      <c r="Z31" s="35"/>
      <c r="AA31" s="35"/>
      <c r="AB31" s="34"/>
      <c r="AC31" s="35"/>
      <c r="AD31" s="35"/>
      <c r="AE31" s="35"/>
      <c r="AF31" s="35"/>
      <c r="AG31" s="35"/>
      <c r="AH31" s="35"/>
      <c r="AI31" s="35"/>
      <c r="AJ31" s="34">
        <v>750</v>
      </c>
      <c r="AK31" s="35"/>
      <c r="AL31" s="35"/>
      <c r="AM31" s="35"/>
      <c r="AN31" s="35"/>
      <c r="AO31" s="35"/>
      <c r="AP31" s="35"/>
      <c r="AQ31" s="35"/>
      <c r="AR31" s="34">
        <v>817</v>
      </c>
      <c r="AS31" s="35"/>
      <c r="AT31" s="35"/>
      <c r="AU31" s="35"/>
      <c r="AV31" s="35"/>
      <c r="AW31" s="35"/>
      <c r="AX31" s="35"/>
      <c r="AY31" s="35"/>
      <c r="AZ31" s="34">
        <v>600</v>
      </c>
      <c r="BA31" s="35"/>
      <c r="BB31" s="35"/>
      <c r="BC31" s="35"/>
      <c r="BD31" s="35"/>
      <c r="BE31" s="35"/>
      <c r="BF31" s="35"/>
      <c r="BG31" s="35"/>
      <c r="BH31" s="34"/>
      <c r="BI31" s="35"/>
      <c r="BJ31" s="35"/>
      <c r="BK31" s="35"/>
      <c r="BL31" s="35"/>
      <c r="BM31" s="35"/>
      <c r="BN31" s="35"/>
      <c r="BO31" s="36"/>
      <c r="BP31" s="9">
        <v>12000000011</v>
      </c>
      <c r="BQ31" s="1" t="s">
        <v>3</v>
      </c>
      <c r="BR31" s="1" t="s">
        <v>0</v>
      </c>
      <c r="BS31" s="1" t="s">
        <v>0</v>
      </c>
      <c r="BT31" s="1" t="s">
        <v>0</v>
      </c>
      <c r="BU31" s="1" t="s">
        <v>16</v>
      </c>
      <c r="BW31" s="1">
        <f ca="1">INDIRECT("T31")+2*INDIRECT("AB31")+3*INDIRECT("AJ31")+4*INDIRECT("AR31")+5*INDIRECT("AZ31")+6*INDIRECT("BH31")</f>
        <v>10518</v>
      </c>
      <c r="BX31" s="1">
        <v>10518</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2000</v>
      </c>
      <c r="CN31" s="1">
        <v>2000</v>
      </c>
      <c r="CO31" s="1">
        <f ca="1">INDIRECT("AB31")+2*INDIRECT("AC31")+3*INDIRECT("AD31")+4*INDIRECT("AE31")+5*INDIRECT("AF31")+6*INDIRECT("AG31")+7*INDIRECT("AH31")+8*INDIRECT("AI31")</f>
        <v>0</v>
      </c>
      <c r="CP31" s="1">
        <v>0</v>
      </c>
      <c r="CQ31" s="1">
        <f ca="1">INDIRECT("AJ31")+2*INDIRECT("AK31")+3*INDIRECT("AL31")+4*INDIRECT("AM31")+5*INDIRECT("AN31")+6*INDIRECT("AO31")+7*INDIRECT("AP31")+8*INDIRECT("AQ31")</f>
        <v>750</v>
      </c>
      <c r="CR31" s="1">
        <v>750</v>
      </c>
      <c r="CS31" s="1">
        <f ca="1">INDIRECT("AR31")+2*INDIRECT("AS31")+3*INDIRECT("AT31")+4*INDIRECT("AU31")+5*INDIRECT("AV31")+6*INDIRECT("AW31")+7*INDIRECT("AX31")+8*INDIRECT("AY31")</f>
        <v>817</v>
      </c>
      <c r="CT31" s="1">
        <v>817</v>
      </c>
      <c r="CU31" s="1">
        <f ca="1">INDIRECT("AZ31")+2*INDIRECT("BA31")+3*INDIRECT("BB31")+4*INDIRECT("BC31")+5*INDIRECT("BD31")+6*INDIRECT("BE31")+7*INDIRECT("BF31")+8*INDIRECT("BG31")</f>
        <v>600</v>
      </c>
      <c r="CV31" s="1">
        <v>600</v>
      </c>
      <c r="CW31" s="1">
        <f ca="1">INDIRECT("BH31")+2*INDIRECT("BI31")+3*INDIRECT("BJ31")+4*INDIRECT("BK31")+5*INDIRECT("BL31")+6*INDIRECT("BM31")+7*INDIRECT("BN31")+8*INDIRECT("BO31")</f>
        <v>0</v>
      </c>
      <c r="CX31" s="1">
        <v>0</v>
      </c>
    </row>
    <row r="32" spans="1:102" ht="11.25">
      <c r="A32" s="1" t="s">
        <v>0</v>
      </c>
      <c r="B32" s="1" t="s">
        <v>32</v>
      </c>
      <c r="C32" s="1" t="s">
        <v>33</v>
      </c>
      <c r="D32" s="1" t="s">
        <v>34</v>
      </c>
      <c r="E32" s="1" t="s">
        <v>24</v>
      </c>
      <c r="F32" s="7">
        <f ca="1">INDIRECT("T32")+INDIRECT("AB32")+INDIRECT("AJ32")+INDIRECT("AR32")+INDIRECT("AZ32")+INDIRECT("BH32")</f>
        <v>0</v>
      </c>
      <c r="G32" s="6">
        <f ca="1">INDIRECT("U32")+INDIRECT("AC32")+INDIRECT("AK32")+INDIRECT("AS32")+INDIRECT("BA32")+INDIRECT("BI32")</f>
        <v>0</v>
      </c>
      <c r="H32" s="6">
        <f ca="1">INDIRECT("V32")+INDIRECT("AD32")+INDIRECT("AL32")+INDIRECT("AT32")+INDIRECT("BB32")+INDIRECT("BJ32")</f>
        <v>0</v>
      </c>
      <c r="I32" s="6">
        <f ca="1">INDIRECT("W32")+INDIRECT("AE32")+INDIRECT("AM32")+INDIRECT("AU32")+INDIRECT("BC32")+INDIRECT("BK32")</f>
        <v>0</v>
      </c>
      <c r="J32" s="6">
        <f ca="1">INDIRECT("X32")+INDIRECT("AF32")+INDIRECT("AN32")+INDIRECT("AV32")+INDIRECT("BD32")+INDIRECT("BL32")</f>
        <v>0</v>
      </c>
      <c r="K32" s="6">
        <f ca="1">INDIRECT("Y32")+INDIRECT("AG32")+INDIRECT("AO32")+INDIRECT("AW32")+INDIRECT("BE32")+INDIRECT("BM32")</f>
        <v>0</v>
      </c>
      <c r="L32" s="6">
        <f ca="1">INDIRECT("Z32")+INDIRECT("AH32")+INDIRECT("AP32")+INDIRECT("AX32")+INDIRECT("BF32")+INDIRECT("BN32")</f>
        <v>10915</v>
      </c>
      <c r="M32" s="6">
        <f ca="1">INDIRECT("AA32")+INDIRECT("AI32")+INDIRECT("AQ32")+INDIRECT("AY32")+INDIRECT("BG32")+INDIRECT("BO32")</f>
        <v>0</v>
      </c>
      <c r="N32" s="7">
        <f ca="1">INDIRECT("T32")+INDIRECT("U32")+INDIRECT("V32")+INDIRECT("W32")+INDIRECT("X32")+INDIRECT("Y32")+INDIRECT("Z32")+INDIRECT("AA32")</f>
        <v>0</v>
      </c>
      <c r="O32" s="6">
        <f ca="1">INDIRECT("AB32")+INDIRECT("AC32")+INDIRECT("AD32")+INDIRECT("AE32")+INDIRECT("AF32")+INDIRECT("AG32")+INDIRECT("AH32")+INDIRECT("AI32")</f>
        <v>9315</v>
      </c>
      <c r="P32" s="6">
        <f ca="1">INDIRECT("AJ32")+INDIRECT("AK32")+INDIRECT("AL32")+INDIRECT("AM32")+INDIRECT("AN32")+INDIRECT("AO32")+INDIRECT("AP32")+INDIRECT("AQ32")</f>
        <v>0</v>
      </c>
      <c r="Q32" s="6">
        <f ca="1">INDIRECT("AR32")+INDIRECT("AS32")+INDIRECT("AT32")+INDIRECT("AU32")+INDIRECT("AV32")+INDIRECT("AW32")+INDIRECT("AX32")+INDIRECT("AY32")</f>
        <v>0</v>
      </c>
      <c r="R32" s="6">
        <f ca="1">INDIRECT("AZ32")+INDIRECT("BA32")+INDIRECT("BB32")+INDIRECT("BC32")+INDIRECT("BD32")+INDIRECT("BE32")+INDIRECT("BF32")+INDIRECT("BG32")</f>
        <v>0</v>
      </c>
      <c r="S32" s="6">
        <f ca="1">INDIRECT("BH32")+INDIRECT("BI32")+INDIRECT("BJ32")+INDIRECT("BK32")+INDIRECT("BL32")+INDIRECT("BM32")+INDIRECT("BN32")+INDIRECT("BO32")</f>
        <v>1600</v>
      </c>
      <c r="T32" s="28"/>
      <c r="U32" s="29"/>
      <c r="V32" s="29"/>
      <c r="W32" s="29"/>
      <c r="X32" s="29"/>
      <c r="Y32" s="29"/>
      <c r="Z32" s="29"/>
      <c r="AA32" s="29"/>
      <c r="AB32" s="28"/>
      <c r="AC32" s="29"/>
      <c r="AD32" s="29"/>
      <c r="AE32" s="29"/>
      <c r="AF32" s="29"/>
      <c r="AG32" s="29"/>
      <c r="AH32" s="29">
        <v>9315</v>
      </c>
      <c r="AI32" s="29"/>
      <c r="AJ32" s="28"/>
      <c r="AK32" s="29"/>
      <c r="AL32" s="29"/>
      <c r="AM32" s="29"/>
      <c r="AN32" s="29"/>
      <c r="AO32" s="29"/>
      <c r="AP32" s="29"/>
      <c r="AQ32" s="29"/>
      <c r="AR32" s="28"/>
      <c r="AS32" s="29"/>
      <c r="AT32" s="29"/>
      <c r="AU32" s="29"/>
      <c r="AV32" s="29"/>
      <c r="AW32" s="29"/>
      <c r="AX32" s="29"/>
      <c r="AY32" s="29"/>
      <c r="AZ32" s="28"/>
      <c r="BA32" s="29"/>
      <c r="BB32" s="29"/>
      <c r="BC32" s="29"/>
      <c r="BD32" s="29"/>
      <c r="BE32" s="29"/>
      <c r="BF32" s="29"/>
      <c r="BG32" s="29"/>
      <c r="BH32" s="28"/>
      <c r="BI32" s="29"/>
      <c r="BJ32" s="29"/>
      <c r="BK32" s="29"/>
      <c r="BL32" s="29"/>
      <c r="BM32" s="29"/>
      <c r="BN32" s="29">
        <v>1600</v>
      </c>
      <c r="BO32" s="29"/>
      <c r="BP32" s="9">
        <v>0</v>
      </c>
      <c r="BQ32" s="1" t="s">
        <v>0</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0</v>
      </c>
      <c r="CB32" s="1">
        <v>0</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0</v>
      </c>
      <c r="CH32" s="1">
        <v>0</v>
      </c>
      <c r="CI32" s="1">
        <f ca="1">INDIRECT("Z32")+2*INDIRECT("AH32")+3*INDIRECT("AP32")+4*INDIRECT("AX32")+5*INDIRECT("BF32")+6*INDIRECT("BN32")</f>
        <v>28230</v>
      </c>
      <c r="CJ32" s="1">
        <v>28230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65205</v>
      </c>
      <c r="CP32" s="1">
        <v>65205</v>
      </c>
      <c r="CQ32" s="1">
        <f ca="1">INDIRECT("AJ32")+2*INDIRECT("AK32")+3*INDIRECT("AL32")+4*INDIRECT("AM32")+5*INDIRECT("AN32")+6*INDIRECT("AO32")+7*INDIRECT("AP32")+8*INDIRECT("AQ32")</f>
        <v>0</v>
      </c>
      <c r="CR32" s="1">
        <v>0</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11200</v>
      </c>
      <c r="CX32" s="1">
        <v>11200</v>
      </c>
    </row>
    <row r="33" spans="1:73" ht="11.25">
      <c r="A33" s="25"/>
      <c r="B33" s="25"/>
      <c r="C33" s="27" t="s">
        <v>77</v>
      </c>
      <c r="D33" s="26" t="s">
        <v>0</v>
      </c>
      <c r="E33" s="1" t="s">
        <v>6</v>
      </c>
      <c r="F33" s="7">
        <f>SUM(F31:F32)</f>
        <v>4167</v>
      </c>
      <c r="G33" s="6">
        <f>SUM(G31:G32)</f>
        <v>0</v>
      </c>
      <c r="H33" s="6">
        <f>SUM(H31:H32)</f>
        <v>0</v>
      </c>
      <c r="I33" s="6">
        <f>SUM(I31:I32)</f>
        <v>0</v>
      </c>
      <c r="J33" s="6">
        <f>SUM(J31:J32)</f>
        <v>0</v>
      </c>
      <c r="K33" s="6">
        <f>SUM(K31:K32)</f>
        <v>0</v>
      </c>
      <c r="L33" s="6">
        <f>SUM(L31:L32)</f>
        <v>10915</v>
      </c>
      <c r="M33" s="6">
        <f>SUM(M31:M32)</f>
        <v>0</v>
      </c>
      <c r="N33" s="7">
        <f>SUM(N31:N32)</f>
        <v>2000</v>
      </c>
      <c r="O33" s="6">
        <f>SUM(O31:O32)</f>
        <v>9315</v>
      </c>
      <c r="P33" s="6">
        <f>SUM(P31:P32)</f>
        <v>750</v>
      </c>
      <c r="Q33" s="6">
        <f>SUM(Q31:Q32)</f>
        <v>817</v>
      </c>
      <c r="R33" s="6">
        <f>SUM(R31:R32)</f>
        <v>600</v>
      </c>
      <c r="S33" s="6">
        <f>SUM(S31:S32)</f>
        <v>1600</v>
      </c>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3:73" ht="11.25">
      <c r="C34" s="1" t="s">
        <v>0</v>
      </c>
      <c r="D34" s="1" t="s">
        <v>0</v>
      </c>
      <c r="E34" s="1" t="s">
        <v>0</v>
      </c>
      <c r="F34" s="7"/>
      <c r="G34" s="6"/>
      <c r="H34" s="6"/>
      <c r="I34" s="6"/>
      <c r="J34" s="6"/>
      <c r="K34" s="6"/>
      <c r="L34" s="6"/>
      <c r="M34" s="6"/>
      <c r="N34" s="7"/>
      <c r="O34" s="6"/>
      <c r="P34" s="6"/>
      <c r="Q34" s="6"/>
      <c r="R34" s="6"/>
      <c r="S34" s="6"/>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c r="BT34" s="1" t="s">
        <v>0</v>
      </c>
      <c r="BU34" s="1" t="s">
        <v>0</v>
      </c>
    </row>
    <row r="35" spans="1:102" ht="11.25">
      <c r="A35" s="30" t="s">
        <v>1</v>
      </c>
      <c r="B35" s="31" t="str">
        <f>HYPERLINK("http://www.dot.ca.gov/hq/transprog/stip2004/ff_sheets/03-3208a.xls","3208A")</f>
        <v>3208A</v>
      </c>
      <c r="C35" s="30" t="s">
        <v>12</v>
      </c>
      <c r="D35" s="30" t="s">
        <v>13</v>
      </c>
      <c r="E35" s="30" t="s">
        <v>3</v>
      </c>
      <c r="F35" s="32">
        <f ca="1">INDIRECT("T35")+INDIRECT("AB35")+INDIRECT("AJ35")+INDIRECT("AR35")+INDIRECT("AZ35")+INDIRECT("BH35")</f>
        <v>297</v>
      </c>
      <c r="G35" s="33">
        <f ca="1">INDIRECT("U35")+INDIRECT("AC35")+INDIRECT("AK35")+INDIRECT("AS35")+INDIRECT("BA35")+INDIRECT("BI35")</f>
        <v>1000</v>
      </c>
      <c r="H35" s="33">
        <f ca="1">INDIRECT("V35")+INDIRECT("AD35")+INDIRECT("AL35")+INDIRECT("AT35")+INDIRECT("BB35")+INDIRECT("BJ35")</f>
        <v>0</v>
      </c>
      <c r="I35" s="33">
        <f ca="1">INDIRECT("W35")+INDIRECT("AE35")+INDIRECT("AM35")+INDIRECT("AU35")+INDIRECT("BC35")+INDIRECT("BK35")</f>
        <v>0</v>
      </c>
      <c r="J35" s="33">
        <f ca="1">INDIRECT("X35")+INDIRECT("AF35")+INDIRECT("AN35")+INDIRECT("AV35")+INDIRECT("BD35")+INDIRECT("BL35")</f>
        <v>0</v>
      </c>
      <c r="K35" s="33">
        <f ca="1">INDIRECT("Y35")+INDIRECT("AG35")+INDIRECT("AO35")+INDIRECT("AW35")+INDIRECT("BE35")+INDIRECT("BM35")</f>
        <v>0</v>
      </c>
      <c r="L35" s="33">
        <f ca="1">INDIRECT("Z35")+INDIRECT("AH35")+INDIRECT("AP35")+INDIRECT("AX35")+INDIRECT("BF35")+INDIRECT("BN35")</f>
        <v>0</v>
      </c>
      <c r="M35" s="33">
        <f ca="1">INDIRECT("AA35")+INDIRECT("AI35")+INDIRECT("AQ35")+INDIRECT("AY35")+INDIRECT("BG35")+INDIRECT("BO35")</f>
        <v>0</v>
      </c>
      <c r="N35" s="32">
        <f ca="1">INDIRECT("T35")+INDIRECT("U35")+INDIRECT("V35")+INDIRECT("W35")+INDIRECT("X35")+INDIRECT("Y35")+INDIRECT("Z35")+INDIRECT("AA35")</f>
        <v>0</v>
      </c>
      <c r="O35" s="33">
        <f ca="1">INDIRECT("AB35")+INDIRECT("AC35")+INDIRECT("AD35")+INDIRECT("AE35")+INDIRECT("AF35")+INDIRECT("AG35")+INDIRECT("AH35")+INDIRECT("AI35")</f>
        <v>0</v>
      </c>
      <c r="P35" s="33">
        <f ca="1">INDIRECT("AJ35")+INDIRECT("AK35")+INDIRECT("AL35")+INDIRECT("AM35")+INDIRECT("AN35")+INDIRECT("AO35")+INDIRECT("AP35")+INDIRECT("AQ35")</f>
        <v>297</v>
      </c>
      <c r="Q35" s="33">
        <f ca="1">INDIRECT("AR35")+INDIRECT("AS35")+INDIRECT("AT35")+INDIRECT("AU35")+INDIRECT("AV35")+INDIRECT("AW35")+INDIRECT("AX35")+INDIRECT("AY35")</f>
        <v>1000</v>
      </c>
      <c r="R35" s="33">
        <f ca="1">INDIRECT("AZ35")+INDIRECT("BA35")+INDIRECT("BB35")+INDIRECT("BC35")+INDIRECT("BD35")+INDIRECT("BE35")+INDIRECT("BF35")+INDIRECT("BG35")</f>
        <v>0</v>
      </c>
      <c r="S35" s="33">
        <f ca="1">INDIRECT("BH35")+INDIRECT("BI35")+INDIRECT("BJ35")+INDIRECT("BK35")+INDIRECT("BL35")+INDIRECT("BM35")+INDIRECT("BN35")+INDIRECT("BO35")</f>
        <v>0</v>
      </c>
      <c r="T35" s="34"/>
      <c r="U35" s="35"/>
      <c r="V35" s="35"/>
      <c r="W35" s="35"/>
      <c r="X35" s="35"/>
      <c r="Y35" s="35"/>
      <c r="Z35" s="35"/>
      <c r="AA35" s="35"/>
      <c r="AB35" s="34"/>
      <c r="AC35" s="35"/>
      <c r="AD35" s="35"/>
      <c r="AE35" s="35"/>
      <c r="AF35" s="35"/>
      <c r="AG35" s="35"/>
      <c r="AH35" s="35"/>
      <c r="AI35" s="35"/>
      <c r="AJ35" s="34">
        <v>297</v>
      </c>
      <c r="AK35" s="35"/>
      <c r="AL35" s="35"/>
      <c r="AM35" s="35"/>
      <c r="AN35" s="35"/>
      <c r="AO35" s="35"/>
      <c r="AP35" s="35"/>
      <c r="AQ35" s="35"/>
      <c r="AR35" s="34"/>
      <c r="AS35" s="35">
        <v>1000</v>
      </c>
      <c r="AT35" s="35"/>
      <c r="AU35" s="35"/>
      <c r="AV35" s="35"/>
      <c r="AW35" s="35"/>
      <c r="AX35" s="35"/>
      <c r="AY35" s="35"/>
      <c r="AZ35" s="34"/>
      <c r="BA35" s="35"/>
      <c r="BB35" s="35"/>
      <c r="BC35" s="35"/>
      <c r="BD35" s="35"/>
      <c r="BE35" s="35"/>
      <c r="BF35" s="35"/>
      <c r="BG35" s="35"/>
      <c r="BH35" s="34"/>
      <c r="BI35" s="35"/>
      <c r="BJ35" s="35"/>
      <c r="BK35" s="35"/>
      <c r="BL35" s="35"/>
      <c r="BM35" s="35"/>
      <c r="BN35" s="35"/>
      <c r="BO35" s="36"/>
      <c r="BP35" s="9">
        <v>12000000017</v>
      </c>
      <c r="BQ35" s="1" t="s">
        <v>3</v>
      </c>
      <c r="BR35" s="1" t="s">
        <v>0</v>
      </c>
      <c r="BS35" s="1" t="s">
        <v>0</v>
      </c>
      <c r="BT35" s="1" t="s">
        <v>0</v>
      </c>
      <c r="BU35" s="1" t="s">
        <v>16</v>
      </c>
      <c r="BW35" s="1">
        <f ca="1">INDIRECT("T35")+2*INDIRECT("AB35")+3*INDIRECT("AJ35")+4*INDIRECT("AR35")+5*INDIRECT("AZ35")+6*INDIRECT("BH35")</f>
        <v>891</v>
      </c>
      <c r="BX35" s="1">
        <v>891</v>
      </c>
      <c r="BY35" s="1">
        <f ca="1">INDIRECT("U35")+2*INDIRECT("AC35")+3*INDIRECT("AK35")+4*INDIRECT("AS35")+5*INDIRECT("BA35")+6*INDIRECT("BI35")</f>
        <v>4000</v>
      </c>
      <c r="BZ35" s="1">
        <v>4000</v>
      </c>
      <c r="CA35" s="1">
        <f ca="1">INDIRECT("V35")+2*INDIRECT("AD35")+3*INDIRECT("AL35")+4*INDIRECT("AT35")+5*INDIRECT("BB35")+6*INDIRECT("BJ35")</f>
        <v>0</v>
      </c>
      <c r="CB35" s="1">
        <v>0</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0</v>
      </c>
      <c r="CP35" s="1">
        <v>0</v>
      </c>
      <c r="CQ35" s="1">
        <f ca="1">INDIRECT("AJ35")+2*INDIRECT("AK35")+3*INDIRECT("AL35")+4*INDIRECT("AM35")+5*INDIRECT("AN35")+6*INDIRECT("AO35")+7*INDIRECT("AP35")+8*INDIRECT("AQ35")</f>
        <v>297</v>
      </c>
      <c r="CR35" s="1">
        <v>297</v>
      </c>
      <c r="CS35" s="1">
        <f ca="1">INDIRECT("AR35")+2*INDIRECT("AS35")+3*INDIRECT("AT35")+4*INDIRECT("AU35")+5*INDIRECT("AV35")+6*INDIRECT("AW35")+7*INDIRECT("AX35")+8*INDIRECT("AY35")</f>
        <v>2000</v>
      </c>
      <c r="CT35" s="1">
        <v>2000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102" ht="11.25">
      <c r="A36" s="1" t="s">
        <v>0</v>
      </c>
      <c r="B36" s="1" t="s">
        <v>35</v>
      </c>
      <c r="C36" s="1" t="s">
        <v>36</v>
      </c>
      <c r="D36" s="1" t="s">
        <v>37</v>
      </c>
      <c r="E36" s="1" t="s">
        <v>24</v>
      </c>
      <c r="F36" s="7">
        <f ca="1">INDIRECT("T36")+INDIRECT("AB36")+INDIRECT("AJ36")+INDIRECT("AR36")+INDIRECT("AZ36")+INDIRECT("BH36")</f>
        <v>0</v>
      </c>
      <c r="G36" s="6">
        <f ca="1">INDIRECT("U36")+INDIRECT("AC36")+INDIRECT("AK36")+INDIRECT("AS36")+INDIRECT("BA36")+INDIRECT("BI36")</f>
        <v>0</v>
      </c>
      <c r="H36" s="6">
        <f ca="1">INDIRECT("V36")+INDIRECT("AD36")+INDIRECT("AL36")+INDIRECT("AT36")+INDIRECT("BB36")+INDIRECT("BJ36")</f>
        <v>0</v>
      </c>
      <c r="I36" s="6">
        <f ca="1">INDIRECT("W36")+INDIRECT("AE36")+INDIRECT("AM36")+INDIRECT("AU36")+INDIRECT("BC36")+INDIRECT("BK36")</f>
        <v>0</v>
      </c>
      <c r="J36" s="6">
        <f ca="1">INDIRECT("X36")+INDIRECT("AF36")+INDIRECT("AN36")+INDIRECT("AV36")+INDIRECT("BD36")+INDIRECT("BL36")</f>
        <v>2500</v>
      </c>
      <c r="K36" s="6">
        <f ca="1">INDIRECT("Y36")+INDIRECT("AG36")+INDIRECT("AO36")+INDIRECT("AW36")+INDIRECT("BE36")+INDIRECT("BM36")</f>
        <v>0</v>
      </c>
      <c r="L36" s="6">
        <f ca="1">INDIRECT("Z36")+INDIRECT("AH36")+INDIRECT("AP36")+INDIRECT("AX36")+INDIRECT("BF36")+INDIRECT("BN36")</f>
        <v>11600</v>
      </c>
      <c r="M36" s="6">
        <f ca="1">INDIRECT("AA36")+INDIRECT("AI36")+INDIRECT("AQ36")+INDIRECT("AY36")+INDIRECT("BG36")+INDIRECT("BO36")</f>
        <v>0</v>
      </c>
      <c r="N36" s="7">
        <f ca="1">INDIRECT("T36")+INDIRECT("U36")+INDIRECT("V36")+INDIRECT("W36")+INDIRECT("X36")+INDIRECT("Y36")+INDIRECT("Z36")+INDIRECT("AA36")</f>
        <v>2000</v>
      </c>
      <c r="O36" s="6">
        <f ca="1">INDIRECT("AB36")+INDIRECT("AC36")+INDIRECT("AD36")+INDIRECT("AE36")+INDIRECT("AF36")+INDIRECT("AG36")+INDIRECT("AH36")+INDIRECT("AI36")</f>
        <v>10000</v>
      </c>
      <c r="P36" s="6">
        <f ca="1">INDIRECT("AJ36")+INDIRECT("AK36")+INDIRECT("AL36")+INDIRECT("AM36")+INDIRECT("AN36")+INDIRECT("AO36")+INDIRECT("AP36")+INDIRECT("AQ36")</f>
        <v>0</v>
      </c>
      <c r="Q36" s="6">
        <f ca="1">INDIRECT("AR36")+INDIRECT("AS36")+INDIRECT("AT36")+INDIRECT("AU36")+INDIRECT("AV36")+INDIRECT("AW36")+INDIRECT("AX36")+INDIRECT("AY36")</f>
        <v>0</v>
      </c>
      <c r="R36" s="6">
        <f ca="1">INDIRECT("AZ36")+INDIRECT("BA36")+INDIRECT("BB36")+INDIRECT("BC36")+INDIRECT("BD36")+INDIRECT("BE36")+INDIRECT("BF36")+INDIRECT("BG36")</f>
        <v>500</v>
      </c>
      <c r="S36" s="6">
        <f ca="1">INDIRECT("BH36")+INDIRECT("BI36")+INDIRECT("BJ36")+INDIRECT("BK36")+INDIRECT("BL36")+INDIRECT("BM36")+INDIRECT("BN36")+INDIRECT("BO36")</f>
        <v>1600</v>
      </c>
      <c r="T36" s="28"/>
      <c r="U36" s="29"/>
      <c r="V36" s="29"/>
      <c r="W36" s="29"/>
      <c r="X36" s="29">
        <v>2000</v>
      </c>
      <c r="Y36" s="29"/>
      <c r="Z36" s="29"/>
      <c r="AA36" s="29"/>
      <c r="AB36" s="28"/>
      <c r="AC36" s="29"/>
      <c r="AD36" s="29"/>
      <c r="AE36" s="29"/>
      <c r="AF36" s="29"/>
      <c r="AG36" s="29"/>
      <c r="AH36" s="29">
        <v>10000</v>
      </c>
      <c r="AI36" s="29"/>
      <c r="AJ36" s="28"/>
      <c r="AK36" s="29"/>
      <c r="AL36" s="29"/>
      <c r="AM36" s="29"/>
      <c r="AN36" s="29"/>
      <c r="AO36" s="29"/>
      <c r="AP36" s="29"/>
      <c r="AQ36" s="29"/>
      <c r="AR36" s="28"/>
      <c r="AS36" s="29"/>
      <c r="AT36" s="29"/>
      <c r="AU36" s="29"/>
      <c r="AV36" s="29"/>
      <c r="AW36" s="29"/>
      <c r="AX36" s="29"/>
      <c r="AY36" s="29"/>
      <c r="AZ36" s="28"/>
      <c r="BA36" s="29"/>
      <c r="BB36" s="29"/>
      <c r="BC36" s="29"/>
      <c r="BD36" s="29">
        <v>500</v>
      </c>
      <c r="BE36" s="29"/>
      <c r="BF36" s="29"/>
      <c r="BG36" s="29"/>
      <c r="BH36" s="28"/>
      <c r="BI36" s="29"/>
      <c r="BJ36" s="29"/>
      <c r="BK36" s="29"/>
      <c r="BL36" s="29"/>
      <c r="BM36" s="29"/>
      <c r="BN36" s="29">
        <v>1600</v>
      </c>
      <c r="BO36" s="29"/>
      <c r="BP36" s="9">
        <v>0</v>
      </c>
      <c r="BQ36" s="1" t="s">
        <v>0</v>
      </c>
      <c r="BR36" s="1" t="s">
        <v>0</v>
      </c>
      <c r="BS36" s="1" t="s">
        <v>0</v>
      </c>
      <c r="BT36" s="1" t="s">
        <v>0</v>
      </c>
      <c r="BU36" s="1" t="s">
        <v>0</v>
      </c>
      <c r="BW36" s="1">
        <f ca="1">INDIRECT("T36")+2*INDIRECT("AB36")+3*INDIRECT("AJ36")+4*INDIRECT("AR36")+5*INDIRECT("AZ36")+6*INDIRECT("BH36")</f>
        <v>0</v>
      </c>
      <c r="BX36" s="1">
        <v>0</v>
      </c>
      <c r="BY36" s="1">
        <f ca="1">INDIRECT("U36")+2*INDIRECT("AC36")+3*INDIRECT("AK36")+4*INDIRECT("AS36")+5*INDIRECT("BA36")+6*INDIRECT("BI36")</f>
        <v>0</v>
      </c>
      <c r="BZ36" s="1">
        <v>0</v>
      </c>
      <c r="CA36" s="1">
        <f ca="1">INDIRECT("V36")+2*INDIRECT("AD36")+3*INDIRECT("AL36")+4*INDIRECT("AT36")+5*INDIRECT("BB36")+6*INDIRECT("BJ36")</f>
        <v>0</v>
      </c>
      <c r="CB36" s="1">
        <v>0</v>
      </c>
      <c r="CC36" s="1">
        <f ca="1">INDIRECT("W36")+2*INDIRECT("AE36")+3*INDIRECT("AM36")+4*INDIRECT("AU36")+5*INDIRECT("BC36")+6*INDIRECT("BK36")</f>
        <v>0</v>
      </c>
      <c r="CD36" s="1">
        <v>0</v>
      </c>
      <c r="CE36" s="1">
        <f ca="1">INDIRECT("X36")+2*INDIRECT("AF36")+3*INDIRECT("AN36")+4*INDIRECT("AV36")+5*INDIRECT("BD36")+6*INDIRECT("BL36")</f>
        <v>4500</v>
      </c>
      <c r="CF36" s="1">
        <v>4500</v>
      </c>
      <c r="CG36" s="1">
        <f ca="1">INDIRECT("Y36")+2*INDIRECT("AG36")+3*INDIRECT("AO36")+4*INDIRECT("AW36")+5*INDIRECT("BE36")+6*INDIRECT("BM36")</f>
        <v>0</v>
      </c>
      <c r="CH36" s="1">
        <v>0</v>
      </c>
      <c r="CI36" s="1">
        <f ca="1">INDIRECT("Z36")+2*INDIRECT("AH36")+3*INDIRECT("AP36")+4*INDIRECT("AX36")+5*INDIRECT("BF36")+6*INDIRECT("BN36")</f>
        <v>29600</v>
      </c>
      <c r="CJ36" s="1">
        <v>29600</v>
      </c>
      <c r="CK36" s="1">
        <f ca="1">INDIRECT("AA36")+2*INDIRECT("AI36")+3*INDIRECT("AQ36")+4*INDIRECT("AY36")+5*INDIRECT("BG36")+6*INDIRECT("BO36")</f>
        <v>0</v>
      </c>
      <c r="CL36" s="1">
        <v>0</v>
      </c>
      <c r="CM36" s="1">
        <f ca="1">INDIRECT("T36")+2*INDIRECT("U36")+3*INDIRECT("V36")+4*INDIRECT("W36")+5*INDIRECT("X36")+6*INDIRECT("Y36")+7*INDIRECT("Z36")+8*INDIRECT("AA36")</f>
        <v>10000</v>
      </c>
      <c r="CN36" s="1">
        <v>10000</v>
      </c>
      <c r="CO36" s="1">
        <f ca="1">INDIRECT("AB36")+2*INDIRECT("AC36")+3*INDIRECT("AD36")+4*INDIRECT("AE36")+5*INDIRECT("AF36")+6*INDIRECT("AG36")+7*INDIRECT("AH36")+8*INDIRECT("AI36")</f>
        <v>70000</v>
      </c>
      <c r="CP36" s="1">
        <v>70000</v>
      </c>
      <c r="CQ36" s="1">
        <f ca="1">INDIRECT("AJ36")+2*INDIRECT("AK36")+3*INDIRECT("AL36")+4*INDIRECT("AM36")+5*INDIRECT("AN36")+6*INDIRECT("AO36")+7*INDIRECT("AP36")+8*INDIRECT("AQ36")</f>
        <v>0</v>
      </c>
      <c r="CR36" s="1">
        <v>0</v>
      </c>
      <c r="CS36" s="1">
        <f ca="1">INDIRECT("AR36")+2*INDIRECT("AS36")+3*INDIRECT("AT36")+4*INDIRECT("AU36")+5*INDIRECT("AV36")+6*INDIRECT("AW36")+7*INDIRECT("AX36")+8*INDIRECT("AY36")</f>
        <v>0</v>
      </c>
      <c r="CT36" s="1">
        <v>0</v>
      </c>
      <c r="CU36" s="1">
        <f ca="1">INDIRECT("AZ36")+2*INDIRECT("BA36")+3*INDIRECT("BB36")+4*INDIRECT("BC36")+5*INDIRECT("BD36")+6*INDIRECT("BE36")+7*INDIRECT("BF36")+8*INDIRECT("BG36")</f>
        <v>2500</v>
      </c>
      <c r="CV36" s="1">
        <v>2500</v>
      </c>
      <c r="CW36" s="1">
        <f ca="1">INDIRECT("BH36")+2*INDIRECT("BI36")+3*INDIRECT("BJ36")+4*INDIRECT("BK36")+5*INDIRECT("BL36")+6*INDIRECT("BM36")+7*INDIRECT("BN36")+8*INDIRECT("BO36")</f>
        <v>11200</v>
      </c>
      <c r="CX36" s="1">
        <v>11200</v>
      </c>
    </row>
    <row r="37" spans="1:73" ht="11.25">
      <c r="A37" s="25"/>
      <c r="B37" s="25"/>
      <c r="C37" s="27" t="s">
        <v>77</v>
      </c>
      <c r="D37" s="26" t="s">
        <v>0</v>
      </c>
      <c r="E37" s="1" t="s">
        <v>6</v>
      </c>
      <c r="F37" s="7">
        <f>SUM(F35:F36)</f>
        <v>297</v>
      </c>
      <c r="G37" s="6">
        <f>SUM(G35:G36)</f>
        <v>1000</v>
      </c>
      <c r="H37" s="6">
        <f>SUM(H35:H36)</f>
        <v>0</v>
      </c>
      <c r="I37" s="6">
        <f>SUM(I35:I36)</f>
        <v>0</v>
      </c>
      <c r="J37" s="6">
        <f>SUM(J35:J36)</f>
        <v>2500</v>
      </c>
      <c r="K37" s="6">
        <f>SUM(K35:K36)</f>
        <v>0</v>
      </c>
      <c r="L37" s="6">
        <f>SUM(L35:L36)</f>
        <v>11600</v>
      </c>
      <c r="M37" s="6">
        <f>SUM(M35:M36)</f>
        <v>0</v>
      </c>
      <c r="N37" s="7">
        <f>SUM(N35:N36)</f>
        <v>2000</v>
      </c>
      <c r="O37" s="6">
        <f>SUM(O35:O36)</f>
        <v>10000</v>
      </c>
      <c r="P37" s="6">
        <f>SUM(P35:P36)</f>
        <v>297</v>
      </c>
      <c r="Q37" s="6">
        <f>SUM(Q35:Q36)</f>
        <v>1000</v>
      </c>
      <c r="R37" s="6">
        <f>SUM(R35:R36)</f>
        <v>500</v>
      </c>
      <c r="S37" s="6">
        <f>SUM(S35:S36)</f>
        <v>1600</v>
      </c>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3:73" ht="11.25">
      <c r="C38" s="1" t="s">
        <v>0</v>
      </c>
      <c r="D38" s="1" t="s">
        <v>0</v>
      </c>
      <c r="E38" s="1" t="s">
        <v>0</v>
      </c>
      <c r="F38" s="7"/>
      <c r="G38" s="6"/>
      <c r="H38" s="6"/>
      <c r="I38" s="6"/>
      <c r="J38" s="6"/>
      <c r="K38" s="6"/>
      <c r="L38" s="6"/>
      <c r="M38" s="6"/>
      <c r="N38" s="7"/>
      <c r="O38" s="6"/>
      <c r="P38" s="6"/>
      <c r="Q38" s="6"/>
      <c r="R38" s="6"/>
      <c r="S38" s="6"/>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c r="BT38" s="1" t="s">
        <v>0</v>
      </c>
      <c r="BU38" s="1" t="s">
        <v>0</v>
      </c>
    </row>
    <row r="39" spans="1:102" ht="11.25">
      <c r="A39" s="30" t="s">
        <v>1</v>
      </c>
      <c r="B39" s="31" t="str">
        <f>HYPERLINK("http://www.dot.ca.gov/hq/transprog/stip2004/ff_sheets/03-3l19.xls","3L19")</f>
        <v>3L19</v>
      </c>
      <c r="C39" s="30" t="s">
        <v>12</v>
      </c>
      <c r="D39" s="30" t="s">
        <v>38</v>
      </c>
      <c r="E39" s="30" t="s">
        <v>3</v>
      </c>
      <c r="F39" s="32">
        <f ca="1">INDIRECT("T39")+INDIRECT("AB39")+INDIRECT("AJ39")+INDIRECT("AR39")+INDIRECT("AZ39")+INDIRECT("BH39")</f>
        <v>0</v>
      </c>
      <c r="G39" s="33">
        <f ca="1">INDIRECT("U39")+INDIRECT("AC39")+INDIRECT("AK39")+INDIRECT("AS39")+INDIRECT("BA39")+INDIRECT("BI39")</f>
        <v>0</v>
      </c>
      <c r="H39" s="33">
        <f ca="1">INDIRECT("V39")+INDIRECT("AD39")+INDIRECT("AL39")+INDIRECT("AT39")+INDIRECT("BB39")+INDIRECT("BJ39")</f>
        <v>0</v>
      </c>
      <c r="I39" s="33">
        <f ca="1">INDIRECT("W39")+INDIRECT("AE39")+INDIRECT("AM39")+INDIRECT("AU39")+INDIRECT("BC39")+INDIRECT("BK39")</f>
        <v>0</v>
      </c>
      <c r="J39" s="33">
        <f ca="1">INDIRECT("X39")+INDIRECT("AF39")+INDIRECT("AN39")+INDIRECT("AV39")+INDIRECT("BD39")+INDIRECT("BL39")</f>
        <v>0</v>
      </c>
      <c r="K39" s="33">
        <f ca="1">INDIRECT("Y39")+INDIRECT("AG39")+INDIRECT("AO39")+INDIRECT("AW39")+INDIRECT("BE39")+INDIRECT("BM39")</f>
        <v>17620</v>
      </c>
      <c r="L39" s="33">
        <f ca="1">INDIRECT("Z39")+INDIRECT("AH39")+INDIRECT("AP39")+INDIRECT("AX39")+INDIRECT("BF39")+INDIRECT("BN39")</f>
        <v>0</v>
      </c>
      <c r="M39" s="33">
        <f ca="1">INDIRECT("AA39")+INDIRECT("AI39")+INDIRECT("AQ39")+INDIRECT("AY39")+INDIRECT("BG39")+INDIRECT("BO39")</f>
        <v>0</v>
      </c>
      <c r="N39" s="32">
        <f ca="1">INDIRECT("T39")+INDIRECT("U39")+INDIRECT("V39")+INDIRECT("W39")+INDIRECT("X39")+INDIRECT("Y39")+INDIRECT("Z39")+INDIRECT("AA39")</f>
        <v>0</v>
      </c>
      <c r="O39" s="33">
        <f ca="1">INDIRECT("AB39")+INDIRECT("AC39")+INDIRECT("AD39")+INDIRECT("AE39")+INDIRECT("AF39")+INDIRECT("AG39")+INDIRECT("AH39")+INDIRECT("AI39")</f>
        <v>17620</v>
      </c>
      <c r="P39" s="33">
        <f ca="1">INDIRECT("AJ39")+INDIRECT("AK39")+INDIRECT("AL39")+INDIRECT("AM39")+INDIRECT("AN39")+INDIRECT("AO39")+INDIRECT("AP39")+INDIRECT("AQ39")</f>
        <v>0</v>
      </c>
      <c r="Q39" s="33">
        <f ca="1">INDIRECT("AR39")+INDIRECT("AS39")+INDIRECT("AT39")+INDIRECT("AU39")+INDIRECT("AV39")+INDIRECT("AW39")+INDIRECT("AX39")+INDIRECT("AY39")</f>
        <v>0</v>
      </c>
      <c r="R39" s="33">
        <f ca="1">INDIRECT("AZ39")+INDIRECT("BA39")+INDIRECT("BB39")+INDIRECT("BC39")+INDIRECT("BD39")+INDIRECT("BE39")+INDIRECT("BF39")+INDIRECT("BG39")</f>
        <v>0</v>
      </c>
      <c r="S39" s="33">
        <f ca="1">INDIRECT("BH39")+INDIRECT("BI39")+INDIRECT("BJ39")+INDIRECT("BK39")+INDIRECT("BL39")+INDIRECT("BM39")+INDIRECT("BN39")+INDIRECT("BO39")</f>
        <v>0</v>
      </c>
      <c r="T39" s="34"/>
      <c r="U39" s="35"/>
      <c r="V39" s="35"/>
      <c r="W39" s="35"/>
      <c r="X39" s="35"/>
      <c r="Y39" s="35"/>
      <c r="Z39" s="35"/>
      <c r="AA39" s="35"/>
      <c r="AB39" s="34"/>
      <c r="AC39" s="35"/>
      <c r="AD39" s="35"/>
      <c r="AE39" s="35"/>
      <c r="AF39" s="35"/>
      <c r="AG39" s="35">
        <v>17620</v>
      </c>
      <c r="AH39" s="35"/>
      <c r="AI39" s="35"/>
      <c r="AJ39" s="34"/>
      <c r="AK39" s="35"/>
      <c r="AL39" s="35"/>
      <c r="AM39" s="35"/>
      <c r="AN39" s="35"/>
      <c r="AO39" s="35"/>
      <c r="AP39" s="35"/>
      <c r="AQ39" s="35"/>
      <c r="AR39" s="34"/>
      <c r="AS39" s="35"/>
      <c r="AT39" s="35"/>
      <c r="AU39" s="35"/>
      <c r="AV39" s="35"/>
      <c r="AW39" s="35"/>
      <c r="AX39" s="35"/>
      <c r="AY39" s="35"/>
      <c r="AZ39" s="34"/>
      <c r="BA39" s="35"/>
      <c r="BB39" s="35"/>
      <c r="BC39" s="35"/>
      <c r="BD39" s="35"/>
      <c r="BE39" s="35"/>
      <c r="BF39" s="35"/>
      <c r="BG39" s="35"/>
      <c r="BH39" s="34"/>
      <c r="BI39" s="35"/>
      <c r="BJ39" s="35"/>
      <c r="BK39" s="35"/>
      <c r="BL39" s="35"/>
      <c r="BM39" s="35"/>
      <c r="BN39" s="35"/>
      <c r="BO39" s="36"/>
      <c r="BP39" s="9">
        <v>10700000511</v>
      </c>
      <c r="BQ39" s="1" t="s">
        <v>3</v>
      </c>
      <c r="BR39" s="1" t="s">
        <v>0</v>
      </c>
      <c r="BS39" s="1" t="s">
        <v>0</v>
      </c>
      <c r="BT39" s="1" t="s">
        <v>0</v>
      </c>
      <c r="BU39" s="1" t="s">
        <v>0</v>
      </c>
      <c r="BW39" s="1">
        <f ca="1">INDIRECT("T39")+2*INDIRECT("AB39")+3*INDIRECT("AJ39")+4*INDIRECT("AR39")+5*INDIRECT("AZ39")+6*INDIRECT("BH39")</f>
        <v>0</v>
      </c>
      <c r="BX39" s="1">
        <v>0</v>
      </c>
      <c r="BY39" s="1">
        <f ca="1">INDIRECT("U39")+2*INDIRECT("AC39")+3*INDIRECT("AK39")+4*INDIRECT("AS39")+5*INDIRECT("BA39")+6*INDIRECT("BI39")</f>
        <v>0</v>
      </c>
      <c r="BZ39" s="1">
        <v>0</v>
      </c>
      <c r="CA39" s="1">
        <f ca="1">INDIRECT("V39")+2*INDIRECT("AD39")+3*INDIRECT("AL39")+4*INDIRECT("AT39")+5*INDIRECT("BB39")+6*INDIRECT("BJ39")</f>
        <v>0</v>
      </c>
      <c r="CB39" s="1">
        <v>0</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35240</v>
      </c>
      <c r="CH39" s="1">
        <v>35240</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0</v>
      </c>
      <c r="CN39" s="1">
        <v>0</v>
      </c>
      <c r="CO39" s="1">
        <f ca="1">INDIRECT("AB39")+2*INDIRECT("AC39")+3*INDIRECT("AD39")+4*INDIRECT("AE39")+5*INDIRECT("AF39")+6*INDIRECT("AG39")+7*INDIRECT("AH39")+8*INDIRECT("AI39")</f>
        <v>105720</v>
      </c>
      <c r="CP39" s="1">
        <v>105720</v>
      </c>
      <c r="CQ39" s="1">
        <f ca="1">INDIRECT("AJ39")+2*INDIRECT("AK39")+3*INDIRECT("AL39")+4*INDIRECT("AM39")+5*INDIRECT("AN39")+6*INDIRECT("AO39")+7*INDIRECT("AP39")+8*INDIRECT("AQ39")</f>
        <v>0</v>
      </c>
      <c r="CR39" s="1">
        <v>0</v>
      </c>
      <c r="CS39" s="1">
        <f ca="1">INDIRECT("AR39")+2*INDIRECT("AS39")+3*INDIRECT("AT39")+4*INDIRECT("AU39")+5*INDIRECT("AV39")+6*INDIRECT("AW39")+7*INDIRECT("AX39")+8*INDIRECT("AY39")</f>
        <v>0</v>
      </c>
      <c r="CT39" s="1">
        <v>0</v>
      </c>
      <c r="CU39" s="1">
        <f ca="1">INDIRECT("AZ39")+2*INDIRECT("BA39")+3*INDIRECT("BB39")+4*INDIRECT("BC39")+5*INDIRECT("BD39")+6*INDIRECT("BE39")+7*INDIRECT("BF39")+8*INDIRECT("BG39")</f>
        <v>0</v>
      </c>
      <c r="CV39" s="1">
        <v>0</v>
      </c>
      <c r="CW39" s="1">
        <f ca="1">INDIRECT("BH39")+2*INDIRECT("BI39")+3*INDIRECT("BJ39")+4*INDIRECT("BK39")+5*INDIRECT("BL39")+6*INDIRECT("BM39")+7*INDIRECT("BN39")+8*INDIRECT("BO39")</f>
        <v>0</v>
      </c>
      <c r="CX39" s="1">
        <v>0</v>
      </c>
    </row>
    <row r="40" spans="1:102" ht="11.25">
      <c r="A40" s="1" t="s">
        <v>0</v>
      </c>
      <c r="B40" s="1" t="s">
        <v>39</v>
      </c>
      <c r="C40" s="1" t="s">
        <v>40</v>
      </c>
      <c r="D40" s="1" t="s">
        <v>41</v>
      </c>
      <c r="E40" s="1" t="s">
        <v>42</v>
      </c>
      <c r="F40" s="7">
        <f ca="1">INDIRECT("T40")+INDIRECT("AB40")+INDIRECT("AJ40")+INDIRECT("AR40")+INDIRECT("AZ40")+INDIRECT("BH40")</f>
        <v>1000</v>
      </c>
      <c r="G40" s="6">
        <f ca="1">INDIRECT("U40")+INDIRECT("AC40")+INDIRECT("AK40")+INDIRECT("AS40")+INDIRECT("BA40")+INDIRECT("BI40")</f>
        <v>2369</v>
      </c>
      <c r="H40" s="6">
        <f ca="1">INDIRECT("V40")+INDIRECT("AD40")+INDIRECT("AL40")+INDIRECT("AT40")+INDIRECT("BB40")+INDIRECT("BJ40")</f>
        <v>3436</v>
      </c>
      <c r="I40" s="6">
        <f ca="1">INDIRECT("W40")+INDIRECT("AE40")+INDIRECT("AM40")+INDIRECT("AU40")+INDIRECT("BC40")+INDIRECT("BK40")</f>
        <v>0</v>
      </c>
      <c r="J40" s="6">
        <f ca="1">INDIRECT("X40")+INDIRECT("AF40")+INDIRECT("AN40")+INDIRECT("AV40")+INDIRECT("BD40")+INDIRECT("BL40")</f>
        <v>9541</v>
      </c>
      <c r="K40" s="6">
        <f ca="1">INDIRECT("Y40")+INDIRECT("AG40")+INDIRECT("AO40")+INDIRECT("AW40")+INDIRECT("BE40")+INDIRECT("BM40")</f>
        <v>0</v>
      </c>
      <c r="L40" s="6">
        <f ca="1">INDIRECT("Z40")+INDIRECT("AH40")+INDIRECT("AP40")+INDIRECT("AX40")+INDIRECT("BF40")+INDIRECT("BN40")</f>
        <v>0</v>
      </c>
      <c r="M40" s="6">
        <f ca="1">INDIRECT("AA40")+INDIRECT("AI40")+INDIRECT("AQ40")+INDIRECT("AY40")+INDIRECT("BG40")+INDIRECT("BO40")</f>
        <v>0</v>
      </c>
      <c r="N40" s="7">
        <f ca="1">INDIRECT("T40")+INDIRECT("U40")+INDIRECT("V40")+INDIRECT("W40")+INDIRECT("X40")+INDIRECT("Y40")+INDIRECT("Z40")+INDIRECT("AA40")</f>
        <v>2900</v>
      </c>
      <c r="O40" s="6">
        <f ca="1">INDIRECT("AB40")+INDIRECT("AC40")+INDIRECT("AD40")+INDIRECT("AE40")+INDIRECT("AF40")+INDIRECT("AG40")+INDIRECT("AH40")+INDIRECT("AI40")</f>
        <v>6921</v>
      </c>
      <c r="P40" s="6">
        <f ca="1">INDIRECT("AJ40")+INDIRECT("AK40")+INDIRECT("AL40")+INDIRECT("AM40")+INDIRECT("AN40")+INDIRECT("AO40")+INDIRECT("AP40")+INDIRECT("AQ40")</f>
        <v>1000</v>
      </c>
      <c r="Q40" s="6">
        <f ca="1">INDIRECT("AR40")+INDIRECT("AS40")+INDIRECT("AT40")+INDIRECT("AU40")+INDIRECT("AV40")+INDIRECT("AW40")+INDIRECT("AX40")+INDIRECT("AY40")</f>
        <v>2369</v>
      </c>
      <c r="R40" s="6">
        <f ca="1">INDIRECT("AZ40")+INDIRECT("BA40")+INDIRECT("BB40")+INDIRECT("BC40")+INDIRECT("BD40")+INDIRECT("BE40")+INDIRECT("BF40")+INDIRECT("BG40")</f>
        <v>536</v>
      </c>
      <c r="S40" s="6">
        <f ca="1">INDIRECT("BH40")+INDIRECT("BI40")+INDIRECT("BJ40")+INDIRECT("BK40")+INDIRECT("BL40")+INDIRECT("BM40")+INDIRECT("BN40")+INDIRECT("BO40")</f>
        <v>2620</v>
      </c>
      <c r="T40" s="28"/>
      <c r="U40" s="29"/>
      <c r="V40" s="29">
        <v>2900</v>
      </c>
      <c r="W40" s="29"/>
      <c r="X40" s="29"/>
      <c r="Y40" s="29"/>
      <c r="Z40" s="29"/>
      <c r="AA40" s="29"/>
      <c r="AB40" s="28"/>
      <c r="AC40" s="29"/>
      <c r="AD40" s="29"/>
      <c r="AE40" s="29"/>
      <c r="AF40" s="29">
        <v>6921</v>
      </c>
      <c r="AG40" s="29"/>
      <c r="AH40" s="29"/>
      <c r="AI40" s="29"/>
      <c r="AJ40" s="28">
        <v>1000</v>
      </c>
      <c r="AK40" s="29"/>
      <c r="AL40" s="29"/>
      <c r="AM40" s="29"/>
      <c r="AN40" s="29"/>
      <c r="AO40" s="29"/>
      <c r="AP40" s="29"/>
      <c r="AQ40" s="29"/>
      <c r="AR40" s="28"/>
      <c r="AS40" s="29">
        <v>2369</v>
      </c>
      <c r="AT40" s="29"/>
      <c r="AU40" s="29"/>
      <c r="AV40" s="29"/>
      <c r="AW40" s="29"/>
      <c r="AX40" s="29"/>
      <c r="AY40" s="29"/>
      <c r="AZ40" s="28"/>
      <c r="BA40" s="29"/>
      <c r="BB40" s="29">
        <v>536</v>
      </c>
      <c r="BC40" s="29"/>
      <c r="BD40" s="29"/>
      <c r="BE40" s="29"/>
      <c r="BF40" s="29"/>
      <c r="BG40" s="29"/>
      <c r="BH40" s="28"/>
      <c r="BI40" s="29"/>
      <c r="BJ40" s="29"/>
      <c r="BK40" s="29"/>
      <c r="BL40" s="29">
        <v>2620</v>
      </c>
      <c r="BM40" s="29"/>
      <c r="BN40" s="29"/>
      <c r="BO40" s="29"/>
      <c r="BP40" s="9">
        <v>0</v>
      </c>
      <c r="BQ40" s="1" t="s">
        <v>0</v>
      </c>
      <c r="BR40" s="1" t="s">
        <v>0</v>
      </c>
      <c r="BS40" s="1" t="s">
        <v>0</v>
      </c>
      <c r="BT40" s="1" t="s">
        <v>0</v>
      </c>
      <c r="BU40" s="1" t="s">
        <v>0</v>
      </c>
      <c r="BW40" s="1">
        <f ca="1">INDIRECT("T40")+2*INDIRECT("AB40")+3*INDIRECT("AJ40")+4*INDIRECT("AR40")+5*INDIRECT("AZ40")+6*INDIRECT("BH40")</f>
        <v>3000</v>
      </c>
      <c r="BX40" s="1">
        <v>3000</v>
      </c>
      <c r="BY40" s="1">
        <f ca="1">INDIRECT("U40")+2*INDIRECT("AC40")+3*INDIRECT("AK40")+4*INDIRECT("AS40")+5*INDIRECT("BA40")+6*INDIRECT("BI40")</f>
        <v>9476</v>
      </c>
      <c r="BZ40" s="1">
        <v>9476</v>
      </c>
      <c r="CA40" s="1">
        <f ca="1">INDIRECT("V40")+2*INDIRECT("AD40")+3*INDIRECT("AL40")+4*INDIRECT("AT40")+5*INDIRECT("BB40")+6*INDIRECT("BJ40")</f>
        <v>5580</v>
      </c>
      <c r="CB40" s="1">
        <v>5580</v>
      </c>
      <c r="CC40" s="1">
        <f ca="1">INDIRECT("W40")+2*INDIRECT("AE40")+3*INDIRECT("AM40")+4*INDIRECT("AU40")+5*INDIRECT("BC40")+6*INDIRECT("BK40")</f>
        <v>0</v>
      </c>
      <c r="CD40" s="1">
        <v>0</v>
      </c>
      <c r="CE40" s="1">
        <f ca="1">INDIRECT("X40")+2*INDIRECT("AF40")+3*INDIRECT("AN40")+4*INDIRECT("AV40")+5*INDIRECT("BD40")+6*INDIRECT("BL40")</f>
        <v>29562</v>
      </c>
      <c r="CF40" s="1">
        <v>29562</v>
      </c>
      <c r="CG40" s="1">
        <f ca="1">INDIRECT("Y40")+2*INDIRECT("AG40")+3*INDIRECT("AO40")+4*INDIRECT("AW40")+5*INDIRECT("BE40")+6*INDIRECT("BM40")</f>
        <v>0</v>
      </c>
      <c r="CH40" s="1">
        <v>0</v>
      </c>
      <c r="CI40" s="1">
        <f ca="1">INDIRECT("Z40")+2*INDIRECT("AH40")+3*INDIRECT("AP40")+4*INDIRECT("AX40")+5*INDIRECT("BF40")+6*INDIRECT("BN40")</f>
        <v>0</v>
      </c>
      <c r="CJ40" s="1">
        <v>0</v>
      </c>
      <c r="CK40" s="1">
        <f ca="1">INDIRECT("AA40")+2*INDIRECT("AI40")+3*INDIRECT("AQ40")+4*INDIRECT("AY40")+5*INDIRECT("BG40")+6*INDIRECT("BO40")</f>
        <v>0</v>
      </c>
      <c r="CL40" s="1">
        <v>0</v>
      </c>
      <c r="CM40" s="1">
        <f ca="1">INDIRECT("T40")+2*INDIRECT("U40")+3*INDIRECT("V40")+4*INDIRECT("W40")+5*INDIRECT("X40")+6*INDIRECT("Y40")+7*INDIRECT("Z40")+8*INDIRECT("AA40")</f>
        <v>8700</v>
      </c>
      <c r="CN40" s="1">
        <v>8700</v>
      </c>
      <c r="CO40" s="1">
        <f ca="1">INDIRECT("AB40")+2*INDIRECT("AC40")+3*INDIRECT("AD40")+4*INDIRECT("AE40")+5*INDIRECT("AF40")+6*INDIRECT("AG40")+7*INDIRECT("AH40")+8*INDIRECT("AI40")</f>
        <v>34605</v>
      </c>
      <c r="CP40" s="1">
        <v>34605</v>
      </c>
      <c r="CQ40" s="1">
        <f ca="1">INDIRECT("AJ40")+2*INDIRECT("AK40")+3*INDIRECT("AL40")+4*INDIRECT("AM40")+5*INDIRECT("AN40")+6*INDIRECT("AO40")+7*INDIRECT("AP40")+8*INDIRECT("AQ40")</f>
        <v>1000</v>
      </c>
      <c r="CR40" s="1">
        <v>1000</v>
      </c>
      <c r="CS40" s="1">
        <f ca="1">INDIRECT("AR40")+2*INDIRECT("AS40")+3*INDIRECT("AT40")+4*INDIRECT("AU40")+5*INDIRECT("AV40")+6*INDIRECT("AW40")+7*INDIRECT("AX40")+8*INDIRECT("AY40")</f>
        <v>4738</v>
      </c>
      <c r="CT40" s="1">
        <v>4738</v>
      </c>
      <c r="CU40" s="1">
        <f ca="1">INDIRECT("AZ40")+2*INDIRECT("BA40")+3*INDIRECT("BB40")+4*INDIRECT("BC40")+5*INDIRECT("BD40")+6*INDIRECT("BE40")+7*INDIRECT("BF40")+8*INDIRECT("BG40")</f>
        <v>1608</v>
      </c>
      <c r="CV40" s="1">
        <v>1608</v>
      </c>
      <c r="CW40" s="1">
        <f ca="1">INDIRECT("BH40")+2*INDIRECT("BI40")+3*INDIRECT("BJ40")+4*INDIRECT("BK40")+5*INDIRECT("BL40")+6*INDIRECT("BM40")+7*INDIRECT("BN40")+8*INDIRECT("BO40")</f>
        <v>13100</v>
      </c>
      <c r="CX40" s="1">
        <v>13100</v>
      </c>
    </row>
    <row r="41" spans="1:73" ht="11.25">
      <c r="A41" s="25"/>
      <c r="B41" s="25"/>
      <c r="C41" s="27" t="s">
        <v>77</v>
      </c>
      <c r="D41" s="26" t="s">
        <v>0</v>
      </c>
      <c r="E41" s="1" t="s">
        <v>6</v>
      </c>
      <c r="F41" s="7">
        <f>SUM(F39:F40)</f>
        <v>1000</v>
      </c>
      <c r="G41" s="6">
        <f>SUM(G39:G40)</f>
        <v>2369</v>
      </c>
      <c r="H41" s="6">
        <f>SUM(H39:H40)</f>
        <v>3436</v>
      </c>
      <c r="I41" s="6">
        <f>SUM(I39:I40)</f>
        <v>0</v>
      </c>
      <c r="J41" s="6">
        <f>SUM(J39:J40)</f>
        <v>9541</v>
      </c>
      <c r="K41" s="6">
        <f>SUM(K39:K40)</f>
        <v>17620</v>
      </c>
      <c r="L41" s="6">
        <f>SUM(L39:L40)</f>
        <v>0</v>
      </c>
      <c r="M41" s="6">
        <f>SUM(M39:M40)</f>
        <v>0</v>
      </c>
      <c r="N41" s="7">
        <f>SUM(N39:N40)</f>
        <v>2900</v>
      </c>
      <c r="O41" s="6">
        <f>SUM(O39:O40)</f>
        <v>24541</v>
      </c>
      <c r="P41" s="6">
        <f>SUM(P39:P40)</f>
        <v>1000</v>
      </c>
      <c r="Q41" s="6">
        <f>SUM(Q39:Q40)</f>
        <v>2369</v>
      </c>
      <c r="R41" s="6">
        <f>SUM(R39:R40)</f>
        <v>536</v>
      </c>
      <c r="S41" s="6">
        <f>SUM(S39:S40)</f>
        <v>2620</v>
      </c>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v>0</v>
      </c>
      <c r="BQ41" s="1" t="s">
        <v>0</v>
      </c>
      <c r="BR41" s="1" t="s">
        <v>0</v>
      </c>
      <c r="BS41" s="1" t="s">
        <v>0</v>
      </c>
      <c r="BT41" s="1" t="s">
        <v>0</v>
      </c>
      <c r="BU41" s="1" t="s">
        <v>0</v>
      </c>
    </row>
    <row r="42" spans="3:73" ht="11.25">
      <c r="C42" s="1" t="s">
        <v>0</v>
      </c>
      <c r="D42" s="1" t="s">
        <v>0</v>
      </c>
      <c r="E42" s="1" t="s">
        <v>0</v>
      </c>
      <c r="F42" s="7"/>
      <c r="G42" s="6"/>
      <c r="H42" s="6"/>
      <c r="I42" s="6"/>
      <c r="J42" s="6"/>
      <c r="K42" s="6"/>
      <c r="L42" s="6"/>
      <c r="M42" s="6"/>
      <c r="N42" s="7"/>
      <c r="O42" s="6"/>
      <c r="P42" s="6"/>
      <c r="Q42" s="6"/>
      <c r="R42" s="6"/>
      <c r="S42" s="6"/>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c r="BT42" s="1" t="s">
        <v>0</v>
      </c>
      <c r="BU42" s="1" t="s">
        <v>0</v>
      </c>
    </row>
    <row r="43" spans="1:102" ht="11.25">
      <c r="A43" s="30" t="s">
        <v>1</v>
      </c>
      <c r="B43" s="31" t="str">
        <f>HYPERLINK("http://www.dot.ca.gov/hq/transprog/stip2004/ff_sheets/03-3l00.xls","3L00")</f>
        <v>3L00</v>
      </c>
      <c r="C43" s="30" t="s">
        <v>12</v>
      </c>
      <c r="D43" s="30" t="s">
        <v>43</v>
      </c>
      <c r="E43" s="30" t="s">
        <v>3</v>
      </c>
      <c r="F43" s="32">
        <f ca="1">INDIRECT("T43")+INDIRECT("AB43")+INDIRECT("AJ43")+INDIRECT("AR43")+INDIRECT("AZ43")+INDIRECT("BH43")</f>
        <v>0</v>
      </c>
      <c r="G43" s="33">
        <f ca="1">INDIRECT("U43")+INDIRECT("AC43")+INDIRECT("AK43")+INDIRECT("AS43")+INDIRECT("BA43")+INDIRECT("BI43")</f>
        <v>0</v>
      </c>
      <c r="H43" s="33">
        <f ca="1">INDIRECT("V43")+INDIRECT("AD43")+INDIRECT("AL43")+INDIRECT("AT43")+INDIRECT("BB43")+INDIRECT("BJ43")</f>
        <v>0</v>
      </c>
      <c r="I43" s="33">
        <f ca="1">INDIRECT("W43")+INDIRECT("AE43")+INDIRECT("AM43")+INDIRECT("AU43")+INDIRECT("BC43")+INDIRECT("BK43")</f>
        <v>0</v>
      </c>
      <c r="J43" s="33">
        <f ca="1">INDIRECT("X43")+INDIRECT("AF43")+INDIRECT("AN43")+INDIRECT("AV43")+INDIRECT("BD43")+INDIRECT("BL43")</f>
        <v>0</v>
      </c>
      <c r="K43" s="33">
        <f ca="1">INDIRECT("Y43")+INDIRECT("AG43")+INDIRECT("AO43")+INDIRECT("AW43")+INDIRECT("BE43")+INDIRECT("BM43")</f>
        <v>1825</v>
      </c>
      <c r="L43" s="33">
        <f ca="1">INDIRECT("Z43")+INDIRECT("AH43")+INDIRECT("AP43")+INDIRECT("AX43")+INDIRECT("BF43")+INDIRECT("BN43")</f>
        <v>0</v>
      </c>
      <c r="M43" s="33">
        <f ca="1">INDIRECT("AA43")+INDIRECT("AI43")+INDIRECT("AQ43")+INDIRECT("AY43")+INDIRECT("BG43")+INDIRECT("BO43")</f>
        <v>0</v>
      </c>
      <c r="N43" s="32">
        <f ca="1">INDIRECT("T43")+INDIRECT("U43")+INDIRECT("V43")+INDIRECT("W43")+INDIRECT("X43")+INDIRECT("Y43")+INDIRECT("Z43")+INDIRECT("AA43")</f>
        <v>0</v>
      </c>
      <c r="O43" s="33">
        <f ca="1">INDIRECT("AB43")+INDIRECT("AC43")+INDIRECT("AD43")+INDIRECT("AE43")+INDIRECT("AF43")+INDIRECT("AG43")+INDIRECT("AH43")+INDIRECT("AI43")</f>
        <v>0</v>
      </c>
      <c r="P43" s="33">
        <f ca="1">INDIRECT("AJ43")+INDIRECT("AK43")+INDIRECT("AL43")+INDIRECT("AM43")+INDIRECT("AN43")+INDIRECT("AO43")+INDIRECT("AP43")+INDIRECT("AQ43")</f>
        <v>0</v>
      </c>
      <c r="Q43" s="33">
        <f ca="1">INDIRECT("AR43")+INDIRECT("AS43")+INDIRECT("AT43")+INDIRECT("AU43")+INDIRECT("AV43")+INDIRECT("AW43")+INDIRECT("AX43")+INDIRECT("AY43")</f>
        <v>1825</v>
      </c>
      <c r="R43" s="33">
        <f ca="1">INDIRECT("AZ43")+INDIRECT("BA43")+INDIRECT("BB43")+INDIRECT("BC43")+INDIRECT("BD43")+INDIRECT("BE43")+INDIRECT("BF43")+INDIRECT("BG43")</f>
        <v>0</v>
      </c>
      <c r="S43" s="33">
        <f ca="1">INDIRECT("BH43")+INDIRECT("BI43")+INDIRECT("BJ43")+INDIRECT("BK43")+INDIRECT("BL43")+INDIRECT("BM43")+INDIRECT("BN43")+INDIRECT("BO43")</f>
        <v>0</v>
      </c>
      <c r="T43" s="34"/>
      <c r="U43" s="35"/>
      <c r="V43" s="35"/>
      <c r="W43" s="35"/>
      <c r="X43" s="35"/>
      <c r="Y43" s="35"/>
      <c r="Z43" s="35"/>
      <c r="AA43" s="35"/>
      <c r="AB43" s="34"/>
      <c r="AC43" s="35"/>
      <c r="AD43" s="35"/>
      <c r="AE43" s="35"/>
      <c r="AF43" s="35"/>
      <c r="AG43" s="35"/>
      <c r="AH43" s="35"/>
      <c r="AI43" s="35"/>
      <c r="AJ43" s="34"/>
      <c r="AK43" s="35"/>
      <c r="AL43" s="35"/>
      <c r="AM43" s="35"/>
      <c r="AN43" s="35"/>
      <c r="AO43" s="35"/>
      <c r="AP43" s="35"/>
      <c r="AQ43" s="35"/>
      <c r="AR43" s="34"/>
      <c r="AS43" s="35"/>
      <c r="AT43" s="35"/>
      <c r="AU43" s="35"/>
      <c r="AV43" s="35"/>
      <c r="AW43" s="35">
        <v>1825</v>
      </c>
      <c r="AX43" s="35"/>
      <c r="AY43" s="35"/>
      <c r="AZ43" s="34"/>
      <c r="BA43" s="35"/>
      <c r="BB43" s="35"/>
      <c r="BC43" s="35"/>
      <c r="BD43" s="35"/>
      <c r="BE43" s="35"/>
      <c r="BF43" s="35"/>
      <c r="BG43" s="35"/>
      <c r="BH43" s="34"/>
      <c r="BI43" s="35"/>
      <c r="BJ43" s="35"/>
      <c r="BK43" s="35"/>
      <c r="BL43" s="35"/>
      <c r="BM43" s="35"/>
      <c r="BN43" s="35"/>
      <c r="BO43" s="36"/>
      <c r="BP43" s="9">
        <v>10700000439</v>
      </c>
      <c r="BQ43" s="1" t="s">
        <v>3</v>
      </c>
      <c r="BR43" s="1" t="s">
        <v>0</v>
      </c>
      <c r="BS43" s="1" t="s">
        <v>0</v>
      </c>
      <c r="BT43" s="1" t="s">
        <v>0</v>
      </c>
      <c r="BU43" s="1" t="s">
        <v>0</v>
      </c>
      <c r="BW43" s="1">
        <f ca="1">INDIRECT("T43")+2*INDIRECT("AB43")+3*INDIRECT("AJ43")+4*INDIRECT("AR43")+5*INDIRECT("AZ43")+6*INDIRECT("BH43")</f>
        <v>0</v>
      </c>
      <c r="BX43" s="1">
        <v>0</v>
      </c>
      <c r="BY43" s="1">
        <f ca="1">INDIRECT("U43")+2*INDIRECT("AC43")+3*INDIRECT("AK43")+4*INDIRECT("AS43")+5*INDIRECT("BA43")+6*INDIRECT("BI43")</f>
        <v>0</v>
      </c>
      <c r="BZ43" s="1">
        <v>0</v>
      </c>
      <c r="CA43" s="1">
        <f ca="1">INDIRECT("V43")+2*INDIRECT("AD43")+3*INDIRECT("AL43")+4*INDIRECT("AT43")+5*INDIRECT("BB43")+6*INDIRECT("BJ43")</f>
        <v>0</v>
      </c>
      <c r="CB43" s="1">
        <v>0</v>
      </c>
      <c r="CC43" s="1">
        <f ca="1">INDIRECT("W43")+2*INDIRECT("AE43")+3*INDIRECT("AM43")+4*INDIRECT("AU43")+5*INDIRECT("BC43")+6*INDIRECT("BK43")</f>
        <v>0</v>
      </c>
      <c r="CD43" s="1">
        <v>0</v>
      </c>
      <c r="CE43" s="1">
        <f ca="1">INDIRECT("X43")+2*INDIRECT("AF43")+3*INDIRECT("AN43")+4*INDIRECT("AV43")+5*INDIRECT("BD43")+6*INDIRECT("BL43")</f>
        <v>0</v>
      </c>
      <c r="CF43" s="1">
        <v>0</v>
      </c>
      <c r="CG43" s="1">
        <f ca="1">INDIRECT("Y43")+2*INDIRECT("AG43")+3*INDIRECT("AO43")+4*INDIRECT("AW43")+5*INDIRECT("BE43")+6*INDIRECT("BM43")</f>
        <v>7300</v>
      </c>
      <c r="CH43" s="1">
        <v>7300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0</v>
      </c>
      <c r="CP43" s="1">
        <v>0</v>
      </c>
      <c r="CQ43" s="1">
        <f ca="1">INDIRECT("AJ43")+2*INDIRECT("AK43")+3*INDIRECT("AL43")+4*INDIRECT("AM43")+5*INDIRECT("AN43")+6*INDIRECT("AO43")+7*INDIRECT("AP43")+8*INDIRECT("AQ43")</f>
        <v>0</v>
      </c>
      <c r="CR43" s="1">
        <v>0</v>
      </c>
      <c r="CS43" s="1">
        <f ca="1">INDIRECT("AR43")+2*INDIRECT("AS43")+3*INDIRECT("AT43")+4*INDIRECT("AU43")+5*INDIRECT("AV43")+6*INDIRECT("AW43")+7*INDIRECT("AX43")+8*INDIRECT("AY43")</f>
        <v>10950</v>
      </c>
      <c r="CT43" s="1">
        <v>10950</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102" ht="11.25">
      <c r="A44" s="1" t="s">
        <v>0</v>
      </c>
      <c r="B44" s="1" t="s">
        <v>44</v>
      </c>
      <c r="C44" s="1" t="s">
        <v>45</v>
      </c>
      <c r="D44" s="1" t="s">
        <v>46</v>
      </c>
      <c r="E44" s="1" t="s">
        <v>24</v>
      </c>
      <c r="F44" s="7">
        <f ca="1">INDIRECT("T44")+INDIRECT("AB44")+INDIRECT("AJ44")+INDIRECT("AR44")+INDIRECT("AZ44")+INDIRECT("BH44")</f>
        <v>0</v>
      </c>
      <c r="G44" s="6">
        <f ca="1">INDIRECT("U44")+INDIRECT("AC44")+INDIRECT("AK44")+INDIRECT("AS44")+INDIRECT("BA44")+INDIRECT("BI44")</f>
        <v>0</v>
      </c>
      <c r="H44" s="6">
        <f ca="1">INDIRECT("V44")+INDIRECT("AD44")+INDIRECT("AL44")+INDIRECT("AT44")+INDIRECT("BB44")+INDIRECT("BJ44")</f>
        <v>0</v>
      </c>
      <c r="I44" s="6">
        <f ca="1">INDIRECT("W44")+INDIRECT("AE44")+INDIRECT("AM44")+INDIRECT("AU44")+INDIRECT("BC44")+INDIRECT("BK44")</f>
        <v>0</v>
      </c>
      <c r="J44" s="6">
        <f ca="1">INDIRECT("X44")+INDIRECT("AF44")+INDIRECT("AN44")+INDIRECT("AV44")+INDIRECT("BD44")+INDIRECT("BL44")</f>
        <v>0</v>
      </c>
      <c r="K44" s="6">
        <f ca="1">INDIRECT("Y44")+INDIRECT("AG44")+INDIRECT("AO44")+INDIRECT("AW44")+INDIRECT("BE44")+INDIRECT("BM44")</f>
        <v>798</v>
      </c>
      <c r="L44" s="6">
        <f ca="1">INDIRECT("Z44")+INDIRECT("AH44")+INDIRECT("AP44")+INDIRECT("AX44")+INDIRECT("BF44")+INDIRECT("BN44")</f>
        <v>15810</v>
      </c>
      <c r="M44" s="6">
        <f ca="1">INDIRECT("AA44")+INDIRECT("AI44")+INDIRECT("AQ44")+INDIRECT("AY44")+INDIRECT("BG44")+INDIRECT("BO44")</f>
        <v>0</v>
      </c>
      <c r="N44" s="7">
        <f ca="1">INDIRECT("T44")+INDIRECT("U44")+INDIRECT("V44")+INDIRECT("W44")+INDIRECT("X44")+INDIRECT("Y44")+INDIRECT("Z44")+INDIRECT("AA44")</f>
        <v>688</v>
      </c>
      <c r="O44" s="6">
        <f ca="1">INDIRECT("AB44")+INDIRECT("AC44")+INDIRECT("AD44")+INDIRECT("AE44")+INDIRECT("AF44")+INDIRECT("AG44")+INDIRECT("AH44")+INDIRECT("AI44")</f>
        <v>14100</v>
      </c>
      <c r="P44" s="6">
        <f ca="1">INDIRECT("AJ44")+INDIRECT("AK44")+INDIRECT("AL44")+INDIRECT("AM44")+INDIRECT("AN44")+INDIRECT("AO44")+INDIRECT("AP44")+INDIRECT("AQ44")</f>
        <v>0</v>
      </c>
      <c r="Q44" s="6">
        <f ca="1">INDIRECT("AR44")+INDIRECT("AS44")+INDIRECT("AT44")+INDIRECT("AU44")+INDIRECT("AV44")+INDIRECT("AW44")+INDIRECT("AX44")+INDIRECT("AY44")</f>
        <v>0</v>
      </c>
      <c r="R44" s="6">
        <f ca="1">INDIRECT("AZ44")+INDIRECT("BA44")+INDIRECT("BB44")+INDIRECT("BC44")+INDIRECT("BD44")+INDIRECT("BE44")+INDIRECT("BF44")+INDIRECT("BG44")</f>
        <v>110</v>
      </c>
      <c r="S44" s="6">
        <f ca="1">INDIRECT("BH44")+INDIRECT("BI44")+INDIRECT("BJ44")+INDIRECT("BK44")+INDIRECT("BL44")+INDIRECT("BM44")+INDIRECT("BN44")+INDIRECT("BO44")</f>
        <v>1710</v>
      </c>
      <c r="T44" s="28"/>
      <c r="U44" s="29"/>
      <c r="V44" s="29"/>
      <c r="W44" s="29"/>
      <c r="X44" s="29"/>
      <c r="Y44" s="29">
        <v>688</v>
      </c>
      <c r="Z44" s="29"/>
      <c r="AA44" s="29"/>
      <c r="AB44" s="28"/>
      <c r="AC44" s="29"/>
      <c r="AD44" s="29"/>
      <c r="AE44" s="29"/>
      <c r="AF44" s="29"/>
      <c r="AG44" s="29"/>
      <c r="AH44" s="29">
        <v>14100</v>
      </c>
      <c r="AI44" s="29"/>
      <c r="AJ44" s="28"/>
      <c r="AK44" s="29"/>
      <c r="AL44" s="29"/>
      <c r="AM44" s="29"/>
      <c r="AN44" s="29"/>
      <c r="AO44" s="29"/>
      <c r="AP44" s="29"/>
      <c r="AQ44" s="29"/>
      <c r="AR44" s="28"/>
      <c r="AS44" s="29"/>
      <c r="AT44" s="29"/>
      <c r="AU44" s="29"/>
      <c r="AV44" s="29"/>
      <c r="AW44" s="29"/>
      <c r="AX44" s="29"/>
      <c r="AY44" s="29"/>
      <c r="AZ44" s="28"/>
      <c r="BA44" s="29"/>
      <c r="BB44" s="29"/>
      <c r="BC44" s="29"/>
      <c r="BD44" s="29"/>
      <c r="BE44" s="29">
        <v>110</v>
      </c>
      <c r="BF44" s="29"/>
      <c r="BG44" s="29"/>
      <c r="BH44" s="28"/>
      <c r="BI44" s="29"/>
      <c r="BJ44" s="29"/>
      <c r="BK44" s="29"/>
      <c r="BL44" s="29"/>
      <c r="BM44" s="29"/>
      <c r="BN44" s="29">
        <v>1710</v>
      </c>
      <c r="BO44" s="29"/>
      <c r="BP44" s="9">
        <v>0</v>
      </c>
      <c r="BQ44" s="1" t="s">
        <v>0</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0</v>
      </c>
      <c r="BZ44" s="1">
        <v>0</v>
      </c>
      <c r="CA44" s="1">
        <f ca="1">INDIRECT("V44")+2*INDIRECT("AD44")+3*INDIRECT("AL44")+4*INDIRECT("AT44")+5*INDIRECT("BB44")+6*INDIRECT("BJ44")</f>
        <v>0</v>
      </c>
      <c r="CB44" s="1">
        <v>0</v>
      </c>
      <c r="CC44" s="1">
        <f ca="1">INDIRECT("W44")+2*INDIRECT("AE44")+3*INDIRECT("AM44")+4*INDIRECT("AU44")+5*INDIRECT("BC44")+6*INDIRECT("BK44")</f>
        <v>0</v>
      </c>
      <c r="CD44" s="1">
        <v>0</v>
      </c>
      <c r="CE44" s="1">
        <f ca="1">INDIRECT("X44")+2*INDIRECT("AF44")+3*INDIRECT("AN44")+4*INDIRECT("AV44")+5*INDIRECT("BD44")+6*INDIRECT("BL44")</f>
        <v>0</v>
      </c>
      <c r="CF44" s="1">
        <v>0</v>
      </c>
      <c r="CG44" s="1">
        <f ca="1">INDIRECT("Y44")+2*INDIRECT("AG44")+3*INDIRECT("AO44")+4*INDIRECT("AW44")+5*INDIRECT("BE44")+6*INDIRECT("BM44")</f>
        <v>1238</v>
      </c>
      <c r="CH44" s="1">
        <v>1238</v>
      </c>
      <c r="CI44" s="1">
        <f ca="1">INDIRECT("Z44")+2*INDIRECT("AH44")+3*INDIRECT("AP44")+4*INDIRECT("AX44")+5*INDIRECT("BF44")+6*INDIRECT("BN44")</f>
        <v>38460</v>
      </c>
      <c r="CJ44" s="1">
        <v>38460</v>
      </c>
      <c r="CK44" s="1">
        <f ca="1">INDIRECT("AA44")+2*INDIRECT("AI44")+3*INDIRECT("AQ44")+4*INDIRECT("AY44")+5*INDIRECT("BG44")+6*INDIRECT("BO44")</f>
        <v>0</v>
      </c>
      <c r="CL44" s="1">
        <v>0</v>
      </c>
      <c r="CM44" s="1">
        <f ca="1">INDIRECT("T44")+2*INDIRECT("U44")+3*INDIRECT("V44")+4*INDIRECT("W44")+5*INDIRECT("X44")+6*INDIRECT("Y44")+7*INDIRECT("Z44")+8*INDIRECT("AA44")</f>
        <v>4128</v>
      </c>
      <c r="CN44" s="1">
        <v>4128</v>
      </c>
      <c r="CO44" s="1">
        <f ca="1">INDIRECT("AB44")+2*INDIRECT("AC44")+3*INDIRECT("AD44")+4*INDIRECT("AE44")+5*INDIRECT("AF44")+6*INDIRECT("AG44")+7*INDIRECT("AH44")+8*INDIRECT("AI44")</f>
        <v>98700</v>
      </c>
      <c r="CP44" s="1">
        <v>98700</v>
      </c>
      <c r="CQ44" s="1">
        <f ca="1">INDIRECT("AJ44")+2*INDIRECT("AK44")+3*INDIRECT("AL44")+4*INDIRECT("AM44")+5*INDIRECT("AN44")+6*INDIRECT("AO44")+7*INDIRECT("AP44")+8*INDIRECT("AQ44")</f>
        <v>0</v>
      </c>
      <c r="CR44" s="1">
        <v>0</v>
      </c>
      <c r="CS44" s="1">
        <f ca="1">INDIRECT("AR44")+2*INDIRECT("AS44")+3*INDIRECT("AT44")+4*INDIRECT("AU44")+5*INDIRECT("AV44")+6*INDIRECT("AW44")+7*INDIRECT("AX44")+8*INDIRECT("AY44")</f>
        <v>0</v>
      </c>
      <c r="CT44" s="1">
        <v>0</v>
      </c>
      <c r="CU44" s="1">
        <f ca="1">INDIRECT("AZ44")+2*INDIRECT("BA44")+3*INDIRECT("BB44")+4*INDIRECT("BC44")+5*INDIRECT("BD44")+6*INDIRECT("BE44")+7*INDIRECT("BF44")+8*INDIRECT("BG44")</f>
        <v>660</v>
      </c>
      <c r="CV44" s="1">
        <v>660</v>
      </c>
      <c r="CW44" s="1">
        <f ca="1">INDIRECT("BH44")+2*INDIRECT("BI44")+3*INDIRECT("BJ44")+4*INDIRECT("BK44")+5*INDIRECT("BL44")+6*INDIRECT("BM44")+7*INDIRECT("BN44")+8*INDIRECT("BO44")</f>
        <v>11970</v>
      </c>
      <c r="CX44" s="1">
        <v>11970</v>
      </c>
    </row>
    <row r="45" spans="1:73" ht="11.25">
      <c r="A45" s="25"/>
      <c r="B45" s="25"/>
      <c r="C45" s="27" t="s">
        <v>77</v>
      </c>
      <c r="D45" s="26" t="s">
        <v>0</v>
      </c>
      <c r="E45" s="1" t="s">
        <v>6</v>
      </c>
      <c r="F45" s="7">
        <f>SUM(F43:F44)</f>
        <v>0</v>
      </c>
      <c r="G45" s="6">
        <f>SUM(G43:G44)</f>
        <v>0</v>
      </c>
      <c r="H45" s="6">
        <f>SUM(H43:H44)</f>
        <v>0</v>
      </c>
      <c r="I45" s="6">
        <f>SUM(I43:I44)</f>
        <v>0</v>
      </c>
      <c r="J45" s="6">
        <f>SUM(J43:J44)</f>
        <v>0</v>
      </c>
      <c r="K45" s="6">
        <f>SUM(K43:K44)</f>
        <v>2623</v>
      </c>
      <c r="L45" s="6">
        <f>SUM(L43:L44)</f>
        <v>15810</v>
      </c>
      <c r="M45" s="6">
        <f>SUM(M43:M44)</f>
        <v>0</v>
      </c>
      <c r="N45" s="7">
        <f>SUM(N43:N44)</f>
        <v>688</v>
      </c>
      <c r="O45" s="6">
        <f>SUM(O43:O44)</f>
        <v>14100</v>
      </c>
      <c r="P45" s="6">
        <f>SUM(P43:P44)</f>
        <v>0</v>
      </c>
      <c r="Q45" s="6">
        <f>SUM(Q43:Q44)</f>
        <v>1825</v>
      </c>
      <c r="R45" s="6">
        <f>SUM(R43:R44)</f>
        <v>110</v>
      </c>
      <c r="S45" s="6">
        <f>SUM(S43:S44)</f>
        <v>1710</v>
      </c>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1:73" ht="11.25">
      <c r="A46" s="37"/>
      <c r="B46" s="37"/>
      <c r="C46" s="37" t="s">
        <v>0</v>
      </c>
      <c r="D46" s="37" t="s">
        <v>0</v>
      </c>
      <c r="E46" s="37" t="s">
        <v>0</v>
      </c>
      <c r="F46" s="38"/>
      <c r="G46" s="39"/>
      <c r="H46" s="39"/>
      <c r="I46" s="39"/>
      <c r="J46" s="39"/>
      <c r="K46" s="39"/>
      <c r="L46" s="39"/>
      <c r="M46" s="39"/>
      <c r="N46" s="38"/>
      <c r="O46" s="39"/>
      <c r="P46" s="39"/>
      <c r="Q46" s="39"/>
      <c r="R46" s="39"/>
      <c r="S46" s="39"/>
      <c r="T46" s="40"/>
      <c r="U46" s="41"/>
      <c r="V46" s="41"/>
      <c r="W46" s="41"/>
      <c r="X46" s="41"/>
      <c r="Y46" s="41"/>
      <c r="Z46" s="41"/>
      <c r="AA46" s="41"/>
      <c r="AB46" s="40"/>
      <c r="AC46" s="41"/>
      <c r="AD46" s="41"/>
      <c r="AE46" s="41"/>
      <c r="AF46" s="41"/>
      <c r="AG46" s="41"/>
      <c r="AH46" s="41"/>
      <c r="AI46" s="41"/>
      <c r="AJ46" s="40"/>
      <c r="AK46" s="41"/>
      <c r="AL46" s="41"/>
      <c r="AM46" s="41"/>
      <c r="AN46" s="41"/>
      <c r="AO46" s="41"/>
      <c r="AP46" s="41"/>
      <c r="AQ46" s="41"/>
      <c r="AR46" s="40"/>
      <c r="AS46" s="41"/>
      <c r="AT46" s="41"/>
      <c r="AU46" s="41"/>
      <c r="AV46" s="41"/>
      <c r="AW46" s="41"/>
      <c r="AX46" s="41"/>
      <c r="AY46" s="41"/>
      <c r="AZ46" s="40"/>
      <c r="BA46" s="41"/>
      <c r="BB46" s="41"/>
      <c r="BC46" s="41"/>
      <c r="BD46" s="41"/>
      <c r="BE46" s="41"/>
      <c r="BF46" s="41"/>
      <c r="BG46" s="41"/>
      <c r="BH46" s="40"/>
      <c r="BI46" s="41"/>
      <c r="BJ46" s="41"/>
      <c r="BK46" s="41"/>
      <c r="BL46" s="41"/>
      <c r="BM46" s="41"/>
      <c r="BN46" s="41"/>
      <c r="BO46" s="42"/>
      <c r="BP46" s="9"/>
      <c r="BT46" s="1" t="s">
        <v>0</v>
      </c>
      <c r="BU46" s="1" t="s">
        <v>0</v>
      </c>
    </row>
    <row r="49" spans="5:13" ht="11.25">
      <c r="E49" s="3" t="s">
        <v>84</v>
      </c>
      <c r="F49" s="5">
        <f>SUMIF($BQ4:$BQ46,"=RIP",F4:F46)</f>
        <v>14654</v>
      </c>
      <c r="G49" s="5">
        <f aca="true" t="shared" si="0" ref="G49:M49">SUMIF($BQ4:$BQ46,"=RIP",G4:G46)</f>
        <v>3341</v>
      </c>
      <c r="H49" s="5">
        <f t="shared" si="0"/>
        <v>19501</v>
      </c>
      <c r="I49" s="5">
        <f t="shared" si="0"/>
        <v>125</v>
      </c>
      <c r="J49" s="5">
        <f t="shared" si="0"/>
        <v>127</v>
      </c>
      <c r="K49" s="5">
        <f t="shared" si="0"/>
        <v>19445</v>
      </c>
      <c r="L49" s="5">
        <f t="shared" si="0"/>
        <v>0</v>
      </c>
      <c r="M49" s="5">
        <f t="shared" si="0"/>
        <v>0</v>
      </c>
    </row>
    <row r="50" spans="5:13" ht="11.25">
      <c r="E50" s="3" t="s">
        <v>85</v>
      </c>
      <c r="F50" s="5">
        <f>SUMIF($BT4:$BT46,"=GARVEE",F4:F46)</f>
        <v>0</v>
      </c>
      <c r="G50" s="5">
        <f aca="true" t="shared" si="1" ref="G50:M50">SUMIF($BT4:$BT46,"=GARVEE",G4:G46)</f>
        <v>0</v>
      </c>
      <c r="H50" s="5">
        <f t="shared" si="1"/>
        <v>0</v>
      </c>
      <c r="I50" s="5">
        <f t="shared" si="1"/>
        <v>0</v>
      </c>
      <c r="J50" s="5">
        <f t="shared" si="1"/>
        <v>0</v>
      </c>
      <c r="K50" s="5">
        <f t="shared" si="1"/>
        <v>0</v>
      </c>
      <c r="L50" s="5">
        <f t="shared" si="1"/>
        <v>0</v>
      </c>
      <c r="M50" s="5">
        <f t="shared" si="1"/>
        <v>0</v>
      </c>
    </row>
    <row r="51" spans="5:13" ht="11.25">
      <c r="E51" s="3" t="s">
        <v>86</v>
      </c>
      <c r="F51" s="5">
        <f>SUMIF($BR4:$BR46,"=X",F4:F46)</f>
        <v>0</v>
      </c>
      <c r="G51" s="5">
        <f aca="true" t="shared" si="2" ref="G51:M51">SUMIF($BR4:$BR46,"=X",G4:G46)</f>
        <v>0</v>
      </c>
      <c r="H51" s="5">
        <f t="shared" si="2"/>
        <v>0</v>
      </c>
      <c r="I51" s="5">
        <f t="shared" si="2"/>
        <v>0</v>
      </c>
      <c r="J51" s="5">
        <f t="shared" si="2"/>
        <v>0</v>
      </c>
      <c r="K51" s="5">
        <f t="shared" si="2"/>
        <v>0</v>
      </c>
      <c r="L51" s="5">
        <f t="shared" si="2"/>
        <v>0</v>
      </c>
      <c r="M51" s="5">
        <f t="shared" si="2"/>
        <v>0</v>
      </c>
    </row>
    <row r="52" spans="5:13" ht="11.25">
      <c r="E52" s="3" t="s">
        <v>87</v>
      </c>
      <c r="F52" s="5">
        <f>SUMIF($BU4:$BU46,"=X",AJ4:AJ46)+SUMIF($BU4:$BU46,"=X",AR4:AR46)+SUMIF($BU4:$BU46,"=X",AZ4:AZ46)+SUMIF($BU4:$BU46,"=X",BH4:BH46)</f>
        <v>9365</v>
      </c>
      <c r="G52" s="5">
        <f>SUMIF($BU4:$BU46,"=X",AK4:AK46)+SUMIF($BU4:$BU46,"=X",AS4:AS46)+SUMIF($BU4:$BU46,"=X",BA4:BA46)+SUMIF($BU4:$BU46,"=X",BI4:BI46)</f>
        <v>3230</v>
      </c>
      <c r="H52" s="5"/>
      <c r="I52" s="5"/>
      <c r="J52" s="5"/>
      <c r="K52" s="5"/>
      <c r="L52" s="5"/>
      <c r="M52" s="5"/>
    </row>
    <row r="53" spans="5:13" ht="11.25">
      <c r="E53" s="3" t="s">
        <v>88</v>
      </c>
      <c r="F53" s="5">
        <f>SUMIF($BU4:$BU46,"=X",T4:T46)</f>
        <v>5289</v>
      </c>
      <c r="G53" s="5">
        <f>SUMIF($BU4:$BU46,"=X",U4:U46)</f>
        <v>19</v>
      </c>
      <c r="H53" s="5"/>
      <c r="I53" s="5"/>
      <c r="J53" s="5"/>
      <c r="K53" s="5"/>
      <c r="L53" s="5"/>
      <c r="M53" s="5"/>
    </row>
    <row r="54" spans="5:13" ht="11.25">
      <c r="E54" s="3" t="s">
        <v>89</v>
      </c>
      <c r="F54" s="5">
        <f>F49-F50-F51-F52-F53</f>
        <v>0</v>
      </c>
      <c r="G54" s="5">
        <f aca="true" t="shared" si="3" ref="G54:M54">G49-G50-G51-G52-G53</f>
        <v>92</v>
      </c>
      <c r="H54" s="5">
        <f t="shared" si="3"/>
        <v>19501</v>
      </c>
      <c r="I54" s="5">
        <f t="shared" si="3"/>
        <v>125</v>
      </c>
      <c r="J54" s="5">
        <f t="shared" si="3"/>
        <v>127</v>
      </c>
      <c r="K54" s="5">
        <f t="shared" si="3"/>
        <v>19445</v>
      </c>
      <c r="L54" s="5">
        <f t="shared" si="3"/>
        <v>0</v>
      </c>
      <c r="M54" s="5">
        <f t="shared" si="3"/>
        <v>0</v>
      </c>
    </row>
    <row r="56" spans="9:11" ht="11.25">
      <c r="I56" s="1">
        <f>SUM(F54:I54)</f>
        <v>19718</v>
      </c>
      <c r="J56" s="1">
        <f>J54</f>
        <v>127</v>
      </c>
      <c r="K56" s="1">
        <f>K54</f>
        <v>19445</v>
      </c>
    </row>
  </sheetData>
  <sheetProtection password="CB9B" sheet="1" objects="1" scenarios="1"/>
  <conditionalFormatting sqref="F4 F7 F10 F13:F15 F18:F20 F23:F24 F27:F28 F31:F32 F35:F36 F39:F40 F43:F44">
    <cfRule type="expression" priority="1" dxfId="0" stopIfTrue="1">
      <formula>BW4&lt;&gt;BX4</formula>
    </cfRule>
  </conditionalFormatting>
  <conditionalFormatting sqref="G4 G7 G10 G13:G15 G18:G20 G23:G24 G27:G28 G31:G32 G35:G36 G39:G40 G43:G44">
    <cfRule type="expression" priority="2" dxfId="0" stopIfTrue="1">
      <formula>BY4&lt;&gt;BZ4</formula>
    </cfRule>
  </conditionalFormatting>
  <conditionalFormatting sqref="H4 H7 H10 H13:H15 H18:H20 H23:H24 H27:H28 H31:H32 H35:H36 H39:H40 H43:H44">
    <cfRule type="expression" priority="3" dxfId="0" stopIfTrue="1">
      <formula>CA4&lt;&gt;CB4</formula>
    </cfRule>
  </conditionalFormatting>
  <conditionalFormatting sqref="I4 I7 I10 I13:I15 I18:I20 I23:I24 I27:I28 I31:I32 I35:I36 I39:I40 I43:I44">
    <cfRule type="expression" priority="4" dxfId="0" stopIfTrue="1">
      <formula>CC4&lt;&gt;CD4</formula>
    </cfRule>
  </conditionalFormatting>
  <conditionalFormatting sqref="J4 J7 J10 J13:J15 J18:J20 J23:J24 J27:J28 J31:J32 J35:J36 J39:J40 J43:J44">
    <cfRule type="expression" priority="5" dxfId="0" stopIfTrue="1">
      <formula>CE4&lt;&gt;CF4</formula>
    </cfRule>
  </conditionalFormatting>
  <conditionalFormatting sqref="K4 K7 K10 K13:K15 K18:K20 K23:K24 K27:K28 K31:K32 K35:K36 K39:K40 K43:K44">
    <cfRule type="expression" priority="6" dxfId="0" stopIfTrue="1">
      <formula>CG4&lt;&gt;CH4</formula>
    </cfRule>
  </conditionalFormatting>
  <conditionalFormatting sqref="L4 L7 L10 L13:L15 L18:L20 L23:L24 L27:L28 L31:L32 L35:L36 L39:L40 L43:L44">
    <cfRule type="expression" priority="7" dxfId="0" stopIfTrue="1">
      <formula>CI4&lt;&gt;CJ4</formula>
    </cfRule>
  </conditionalFormatting>
  <conditionalFormatting sqref="M4 M7 M10 M13:M15 M18:M20 M23:M24 M27:M28 M31:M32 M35:M36 M39:M40 M43:M44">
    <cfRule type="expression" priority="8" dxfId="0" stopIfTrue="1">
      <formula>CK4&lt;&gt;CL4</formula>
    </cfRule>
  </conditionalFormatting>
  <conditionalFormatting sqref="N4 N7 N10 N13:N15 N18:N20 N23:N24 N27:N28 N31:N32 N35:N36 N39:N40 N43:N44">
    <cfRule type="expression" priority="9" dxfId="0" stopIfTrue="1">
      <formula>CM4&lt;&gt;CN4</formula>
    </cfRule>
  </conditionalFormatting>
  <conditionalFormatting sqref="O4 O7 O10 O13:O15 O18:O20 O23:O24 O27:O28 O31:O32 O35:O36 O39:O40 O43:O44">
    <cfRule type="expression" priority="10" dxfId="0" stopIfTrue="1">
      <formula>CO4&lt;&gt;CP4</formula>
    </cfRule>
  </conditionalFormatting>
  <conditionalFormatting sqref="P4 P7 P10 P13:P15 P18:P20 P23:P24 P27:P28 P31:P32 P35:P36 P39:P40 P43:P44">
    <cfRule type="expression" priority="11" dxfId="0" stopIfTrue="1">
      <formula>CQ4&lt;&gt;CR4</formula>
    </cfRule>
  </conditionalFormatting>
  <conditionalFormatting sqref="Q4 Q7 Q10 Q13:Q15 Q18:Q20 Q23:Q24 Q27:Q28 Q31:Q32 Q35:Q36 Q39:Q40 Q43:Q44">
    <cfRule type="expression" priority="12" dxfId="0" stopIfTrue="1">
      <formula>CS4&lt;&gt;CT4</formula>
    </cfRule>
  </conditionalFormatting>
  <conditionalFormatting sqref="R4 R7 R10 R13:R15 R18:R20 R23:R24 R27:R28 R31:R32 R35:R36 R39:R40 R43:R44">
    <cfRule type="expression" priority="13" dxfId="0" stopIfTrue="1">
      <formula>CU4&lt;&gt;CV4</formula>
    </cfRule>
  </conditionalFormatting>
  <conditionalFormatting sqref="S4 S7 S10 S13:S15 S18:S20 S23:S24 S27:S28 S31:S32 S35:S36 S39:S40 S43:S44">
    <cfRule type="expression" priority="14" dxfId="0" stopIfTrue="1">
      <formula>CW4&lt;&gt;CX4</formula>
    </cfRule>
  </conditionalFormatting>
  <dataValidations count="70">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5">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46">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46">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BJ13:BO13 AL13:AQ13 AT13:AY13 BB13:BG13 V13:AI1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3:AK13 AR13:AS13 AZ13:BA13 BH13:BI1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3:U13">
      <formula1>0</formula1>
      <formula2>999999</formula2>
    </dataValidation>
    <dataValidation type="whole" showErrorMessage="1" errorTitle="Maximum Dollar Input Exceeded" error="The maximum input value is $999,999 (x $1000), basically one billion dollars.  Please revise your figures." sqref="BJ14:BO14 AL14:AQ14 AT14:AY14 BB14:BG14 V14:AI1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4:AK14 AR14:AS14 AZ14:BA14 BH14:BI1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4:U14">
      <formula1>0</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ErrorMessage="1" errorTitle="Maximum Dollar Input Exceeded" error="The maximum input value is $999,999 (x $1000), basically one billion dollars.  Please revise your figures." sqref="BJ18:BO18 AL18:AQ18 AT18:AY18 BB18:BG18 V18:AI1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8:AK18 AR18:AS18 AZ18:BA18 BH18:BI1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8:U18">
      <formula1>0</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ErrorMessage="1" errorTitle="Maximum Dollar Input Exceeded" error="The maximum input value is $999,999 (x $1000), basically one billion dollars.  Please revise your figures." sqref="BJ23:BO23 AL23:AQ23 AT23:AY23 BB23:BG23 V23:AI23">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3:AK23 AR23:AS23 AZ23:BA23 BH23:BI23">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3:U23">
      <formula1>0</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ErrorMessage="1" errorTitle="Maximum Dollar Input Exceeded" error="The maximum input value is $999,999 (x $1000), basically one billion dollars.  Please revise your figures." sqref="BJ27:BO27 AL27:AQ27 AT27:AY27 BB27:BG27 V27:AI2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7:AK27 AR27:AS27 AZ27:BA27 BH27:BI2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7:U27">
      <formula1>0</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BJ31:BO31 AL31:AQ31 AT31:AY31 BB31:BG31 V31:AI3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1:AK31 AR31:AS31 AZ31:BA31 BH31:BI3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1:U31">
      <formula1>0</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ErrorMessage="1" errorTitle="Maximum Dollar Input Exceeded" error="The maximum input value is $999,999 (x $1000), basically one billion dollars.  Please revise your figures." sqref="BJ35:BO35 AL35:AQ35 AT35:AY35 BB35:BG35 V35:AI3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5:AK35 AR35:AS35 AZ35:BA35 BH35:BI3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5:U35">
      <formula1>0</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ErrorMessage="1" errorTitle="Maximum Dollar Input Exceeded" error="The maximum input value is $999,999 (x $1000), basically one billion dollars.  Please revise your figures." sqref="T40:BO40">
      <formula1>0</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s>
  <printOptions gridLines="1"/>
  <pageMargins left="0.25" right="0.25" top="0.75" bottom="0.5" header="0.25" footer="0.25"/>
  <pageSetup blackAndWhite="1" fitToHeight="100" fitToWidth="1" horizontalDpi="600" verticalDpi="600" orientation="landscape" scale="84"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2003-11-25T21:48:19Z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