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Inventory'!$A$1:$S$41</definedName>
    <definedName name="_xlnm.Print_Titles" localSheetId="1">'Project Inventory'!$1:$3</definedName>
  </definedNames>
  <calcPr fullCalcOnLoad="1"/>
</workbook>
</file>

<file path=xl/sharedStrings.xml><?xml version="1.0" encoding="utf-8"?>
<sst xmlns="http://schemas.openxmlformats.org/spreadsheetml/2006/main" count="394" uniqueCount="105">
  <si>
    <t/>
  </si>
  <si>
    <t>FRE</t>
  </si>
  <si>
    <t>Council of Fresno County Governments</t>
  </si>
  <si>
    <t>RIP</t>
  </si>
  <si>
    <t>4C1304</t>
  </si>
  <si>
    <t>Plan, Program and Monitor</t>
  </si>
  <si>
    <t>TOTAL</t>
  </si>
  <si>
    <t>4C1664</t>
  </si>
  <si>
    <t>CMAQ Match Reserve (funds in FY 02/03 and beyond)</t>
  </si>
  <si>
    <t>180</t>
  </si>
  <si>
    <t>Caltrans</t>
  </si>
  <si>
    <t>CO</t>
  </si>
  <si>
    <t>X</t>
  </si>
  <si>
    <t>342431</t>
  </si>
  <si>
    <t>R63.1/R66.4</t>
  </si>
  <si>
    <t>Route 180 - Clovis Ave to Temperance Ave</t>
  </si>
  <si>
    <t>TCRP</t>
  </si>
  <si>
    <t>342510</t>
  </si>
  <si>
    <t>R65.6/R71.6</t>
  </si>
  <si>
    <t>Kings Canyon Expressway - Temperance  to Academy</t>
  </si>
  <si>
    <t>342520</t>
  </si>
  <si>
    <t>R71.6/R75.0</t>
  </si>
  <si>
    <t>Sequoia Expressway - Academy to Trimmer Springs Rd</t>
  </si>
  <si>
    <t>Future Need</t>
  </si>
  <si>
    <t>342530</t>
  </si>
  <si>
    <t>R75.0/R78.2</t>
  </si>
  <si>
    <t>Sequoia Expressway - Trimmer Springs to Frankwood</t>
  </si>
  <si>
    <t>342341</t>
  </si>
  <si>
    <t>R55.4/R56.6</t>
  </si>
  <si>
    <t>Highway Planting</t>
  </si>
  <si>
    <t>342441</t>
  </si>
  <si>
    <t>R60.3/R64.0</t>
  </si>
  <si>
    <t>Highway Planting for Fresno 180 East Freeway</t>
  </si>
  <si>
    <t>342451</t>
  </si>
  <si>
    <t>Relinquishment for Fresno 180 East Freeway</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</si>
  <si>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</si>
  <si>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</si>
  <si>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</si>
  <si>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</si>
  <si>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</si>
  <si>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</si>
  <si>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</si>
  <si>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</si>
  <si>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</si>
  <si>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</si>
  <si>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</si>
  <si>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</si>
  <si>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</si>
  <si>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</si>
  <si>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</si>
  <si>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</si>
  <si>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</si>
  <si>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</si>
  <si>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</si>
  <si>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</si>
  <si>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</si>
  <si>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</si>
  <si>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</si>
  <si>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</si>
  <si>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</si>
  <si>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</si>
  <si>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</si>
  <si>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</si>
  <si>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</si>
  <si>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Fresno County</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</si>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</sst>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8">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3" borderId="6" xfId="0" applyFont="1" applyFill="1" applyBorder="1" applyAlignment="1">
      <alignment/>
    </xf>
    <xf numFmtId="0" fontId="10" fillId="3" borderId="6" xfId="0" applyFont="1" applyFill="1" applyBorder="1" applyAlignment="1">
      <alignment horizontal="right"/>
    </xf>
    <xf numFmtId="0" fontId="11" fillId="3" borderId="6" xfId="0" applyFont="1" applyFill="1" applyBorder="1" applyAlignment="1" applyProtection="1">
      <alignment horizontal="center"/>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8" t="s">
        <v>79</v>
      </c>
    </row>
    <row r="3" ht="12.75">
      <c r="B3" s="46"/>
    </row>
    <row r="4" ht="12.75">
      <c r="B4" s="49" t="s">
        <v>80</v>
      </c>
    </row>
    <row r="5" ht="75" customHeight="1">
      <c r="B5" s="50"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52" t="s">
        <v>83</v>
      </c>
    </row>
    <row r="7" ht="12.75">
      <c r="B7" s="53" t="s">
        <v>84</v>
      </c>
    </row>
    <row r="8" ht="12.75">
      <c r="B8" s="53" t="s">
        <v>85</v>
      </c>
    </row>
    <row r="9" ht="25.5">
      <c r="B9" s="53" t="s">
        <v>86</v>
      </c>
    </row>
    <row r="10" ht="12.75">
      <c r="B10" s="51"/>
    </row>
    <row r="11" ht="12.75">
      <c r="B11" s="52" t="s">
        <v>87</v>
      </c>
    </row>
    <row r="12" ht="12.75">
      <c r="B12" s="53" t="s">
        <v>88</v>
      </c>
    </row>
    <row r="13" ht="12.75">
      <c r="B13" s="53" t="s">
        <v>89</v>
      </c>
    </row>
    <row r="14" ht="12.75">
      <c r="B14" s="53" t="s">
        <v>90</v>
      </c>
    </row>
    <row r="15" ht="12.75">
      <c r="B15" s="51"/>
    </row>
    <row r="16" ht="12.75">
      <c r="B16" s="54" t="s">
        <v>91</v>
      </c>
    </row>
    <row r="17" ht="25.5">
      <c r="B17" s="51" t="s">
        <v>92</v>
      </c>
    </row>
    <row r="18" ht="12.75">
      <c r="B18" s="51" t="s">
        <v>93</v>
      </c>
    </row>
    <row r="19" ht="12.75">
      <c r="B19" s="51" t="s">
        <v>94</v>
      </c>
    </row>
    <row r="20" ht="25.5">
      <c r="B20" s="51" t="s">
        <v>95</v>
      </c>
    </row>
    <row r="21" ht="12.75">
      <c r="B21" s="51"/>
    </row>
    <row r="22" ht="38.25">
      <c r="B22" s="51" t="s">
        <v>96</v>
      </c>
    </row>
    <row r="23" ht="12.75">
      <c r="B23" s="51"/>
    </row>
    <row r="24" ht="12.75">
      <c r="B24" s="55" t="s">
        <v>97</v>
      </c>
    </row>
    <row r="25" ht="12.75">
      <c r="B25" s="51"/>
    </row>
    <row r="26" ht="12.75">
      <c r="B26" s="49" t="s">
        <v>98</v>
      </c>
    </row>
    <row r="27" ht="12.75">
      <c r="B27" s="56" t="s">
        <v>99</v>
      </c>
    </row>
    <row r="28" ht="12.75">
      <c r="B28" s="56" t="s">
        <v>100</v>
      </c>
    </row>
    <row r="29" ht="12.75">
      <c r="B29" s="56" t="s">
        <v>101</v>
      </c>
    </row>
    <row r="30" ht="12.75">
      <c r="B30" s="56" t="s">
        <v>102</v>
      </c>
    </row>
    <row r="31" ht="12.75">
      <c r="B31" s="56" t="s">
        <v>103</v>
      </c>
    </row>
    <row r="32" ht="12.75">
      <c r="B32" s="46"/>
    </row>
    <row r="33" ht="12.75">
      <c r="B33" s="46"/>
    </row>
    <row r="34" ht="12.75">
      <c r="B34" s="46"/>
    </row>
    <row r="35" ht="13.5" thickBot="1">
      <c r="B35" s="47"/>
    </row>
    <row r="36" ht="13.5" thickTop="1">
      <c r="B36" s="57" t="s">
        <v>104</v>
      </c>
    </row>
    <row r="100" spans="7:8" ht="12.75">
      <c r="G100" t="s">
        <v>81</v>
      </c>
      <c r="H100" t="s">
        <v>82</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43"/>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7109375" style="1" bestFit="1" customWidth="1"/>
    <col min="2" max="2" width="6.28125" style="1" bestFit="1" customWidth="1"/>
    <col min="3" max="3" width="9.421875" style="1" bestFit="1" customWidth="1"/>
    <col min="4" max="4" width="39.421875" style="1" bestFit="1" customWidth="1"/>
    <col min="5" max="5" width="9.42187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64</v>
      </c>
      <c r="B1" s="10"/>
      <c r="C1" s="10"/>
      <c r="D1" s="10"/>
      <c r="E1" s="10"/>
      <c r="F1" s="10"/>
      <c r="G1" s="10"/>
      <c r="H1" s="10"/>
      <c r="I1" s="10"/>
      <c r="J1" s="10"/>
      <c r="K1" s="10"/>
      <c r="L1" s="10"/>
      <c r="M1" s="10"/>
      <c r="N1" s="10"/>
      <c r="O1" s="10"/>
      <c r="P1" s="10"/>
      <c r="Q1" s="10"/>
      <c r="R1" s="10"/>
      <c r="S1" s="10"/>
      <c r="T1" s="12" t="s">
        <v>65</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36</v>
      </c>
      <c r="C2" s="14" t="s">
        <v>37</v>
      </c>
      <c r="D2" s="14" t="s">
        <v>39</v>
      </c>
      <c r="E2" s="14"/>
      <c r="F2" s="15" t="s">
        <v>62</v>
      </c>
      <c r="G2" s="16"/>
      <c r="H2" s="16"/>
      <c r="I2" s="16"/>
      <c r="J2" s="16"/>
      <c r="K2" s="16"/>
      <c r="L2" s="16"/>
      <c r="M2" s="16"/>
      <c r="N2" s="15" t="s">
        <v>63</v>
      </c>
      <c r="O2" s="16"/>
      <c r="P2" s="16"/>
      <c r="Q2" s="16"/>
      <c r="R2" s="16"/>
      <c r="S2" s="16"/>
      <c r="T2" s="15" t="s">
        <v>50</v>
      </c>
      <c r="U2" s="16"/>
      <c r="V2" s="16"/>
      <c r="W2" s="16"/>
      <c r="X2" s="16"/>
      <c r="Y2" s="16"/>
      <c r="Z2" s="16"/>
      <c r="AA2" s="16"/>
      <c r="AB2" s="15" t="s">
        <v>51</v>
      </c>
      <c r="AC2" s="16"/>
      <c r="AD2" s="16"/>
      <c r="AE2" s="16"/>
      <c r="AF2" s="16"/>
      <c r="AG2" s="16"/>
      <c r="AH2" s="16"/>
      <c r="AI2" s="16"/>
      <c r="AJ2" s="15" t="s">
        <v>52</v>
      </c>
      <c r="AK2" s="16"/>
      <c r="AL2" s="16"/>
      <c r="AM2" s="16"/>
      <c r="AN2" s="16"/>
      <c r="AO2" s="16"/>
      <c r="AP2" s="16"/>
      <c r="AQ2" s="16"/>
      <c r="AR2" s="15" t="s">
        <v>53</v>
      </c>
      <c r="AS2" s="16"/>
      <c r="AT2" s="16"/>
      <c r="AU2" s="16"/>
      <c r="AV2" s="16"/>
      <c r="AW2" s="16"/>
      <c r="AX2" s="16"/>
      <c r="AY2" s="16"/>
      <c r="AZ2" s="15" t="s">
        <v>54</v>
      </c>
      <c r="BA2" s="16"/>
      <c r="BB2" s="16"/>
      <c r="BC2" s="16"/>
      <c r="BD2" s="16"/>
      <c r="BE2" s="16"/>
      <c r="BF2" s="16"/>
      <c r="BG2" s="16"/>
      <c r="BH2" s="15" t="s">
        <v>55</v>
      </c>
      <c r="BI2" s="16"/>
      <c r="BJ2" s="16"/>
      <c r="BK2" s="16"/>
      <c r="BL2" s="16"/>
      <c r="BM2" s="16"/>
      <c r="BN2" s="16"/>
      <c r="BO2" s="23"/>
      <c r="BP2" s="22"/>
      <c r="BW2" s="15" t="s">
        <v>62</v>
      </c>
      <c r="BX2" s="16" t="s">
        <v>62</v>
      </c>
      <c r="BY2" s="16"/>
      <c r="BZ2" s="16"/>
      <c r="CA2" s="16"/>
      <c r="CB2" s="16"/>
      <c r="CC2" s="16"/>
      <c r="CD2" s="16"/>
      <c r="CE2" s="15" t="s">
        <v>63</v>
      </c>
      <c r="CF2" s="16" t="s">
        <v>63</v>
      </c>
      <c r="CG2" s="16"/>
      <c r="CH2" s="16"/>
      <c r="CI2" s="16"/>
      <c r="CJ2" s="16"/>
    </row>
    <row r="3" spans="1:88" s="4" customFormat="1" ht="11.25">
      <c r="A3" s="17" t="s">
        <v>11</v>
      </c>
      <c r="B3" s="18" t="s">
        <v>35</v>
      </c>
      <c r="C3" s="18" t="s">
        <v>38</v>
      </c>
      <c r="D3" s="18" t="s">
        <v>40</v>
      </c>
      <c r="E3" s="18" t="s">
        <v>41</v>
      </c>
      <c r="F3" s="19" t="s">
        <v>42</v>
      </c>
      <c r="G3" s="20" t="s">
        <v>43</v>
      </c>
      <c r="H3" s="20" t="s">
        <v>44</v>
      </c>
      <c r="I3" s="20" t="s">
        <v>45</v>
      </c>
      <c r="J3" s="20" t="s">
        <v>46</v>
      </c>
      <c r="K3" s="20" t="s">
        <v>47</v>
      </c>
      <c r="L3" s="20" t="s">
        <v>48</v>
      </c>
      <c r="M3" s="20" t="s">
        <v>49</v>
      </c>
      <c r="N3" s="19" t="s">
        <v>56</v>
      </c>
      <c r="O3" s="21" t="s">
        <v>57</v>
      </c>
      <c r="P3" s="21" t="s">
        <v>58</v>
      </c>
      <c r="Q3" s="21" t="s">
        <v>59</v>
      </c>
      <c r="R3" s="21" t="s">
        <v>60</v>
      </c>
      <c r="S3" s="21" t="s">
        <v>61</v>
      </c>
      <c r="T3" s="19" t="s">
        <v>42</v>
      </c>
      <c r="U3" s="20" t="s">
        <v>43</v>
      </c>
      <c r="V3" s="20" t="s">
        <v>44</v>
      </c>
      <c r="W3" s="20" t="s">
        <v>45</v>
      </c>
      <c r="X3" s="20" t="s">
        <v>46</v>
      </c>
      <c r="Y3" s="20" t="s">
        <v>47</v>
      </c>
      <c r="Z3" s="20" t="s">
        <v>48</v>
      </c>
      <c r="AA3" s="20" t="s">
        <v>49</v>
      </c>
      <c r="AB3" s="19" t="s">
        <v>42</v>
      </c>
      <c r="AC3" s="20" t="s">
        <v>43</v>
      </c>
      <c r="AD3" s="20" t="s">
        <v>44</v>
      </c>
      <c r="AE3" s="20" t="s">
        <v>45</v>
      </c>
      <c r="AF3" s="20" t="s">
        <v>46</v>
      </c>
      <c r="AG3" s="20" t="s">
        <v>47</v>
      </c>
      <c r="AH3" s="20" t="s">
        <v>48</v>
      </c>
      <c r="AI3" s="20" t="s">
        <v>49</v>
      </c>
      <c r="AJ3" s="19" t="s">
        <v>42</v>
      </c>
      <c r="AK3" s="20" t="s">
        <v>43</v>
      </c>
      <c r="AL3" s="20" t="s">
        <v>44</v>
      </c>
      <c r="AM3" s="20" t="s">
        <v>45</v>
      </c>
      <c r="AN3" s="20" t="s">
        <v>46</v>
      </c>
      <c r="AO3" s="20" t="s">
        <v>47</v>
      </c>
      <c r="AP3" s="20" t="s">
        <v>48</v>
      </c>
      <c r="AQ3" s="20" t="s">
        <v>49</v>
      </c>
      <c r="AR3" s="19" t="s">
        <v>42</v>
      </c>
      <c r="AS3" s="20" t="s">
        <v>43</v>
      </c>
      <c r="AT3" s="20" t="s">
        <v>44</v>
      </c>
      <c r="AU3" s="20" t="s">
        <v>45</v>
      </c>
      <c r="AV3" s="20" t="s">
        <v>46</v>
      </c>
      <c r="AW3" s="20" t="s">
        <v>47</v>
      </c>
      <c r="AX3" s="20" t="s">
        <v>48</v>
      </c>
      <c r="AY3" s="20" t="s">
        <v>49</v>
      </c>
      <c r="AZ3" s="19" t="s">
        <v>42</v>
      </c>
      <c r="BA3" s="20" t="s">
        <v>43</v>
      </c>
      <c r="BB3" s="20" t="s">
        <v>44</v>
      </c>
      <c r="BC3" s="20" t="s">
        <v>45</v>
      </c>
      <c r="BD3" s="20" t="s">
        <v>46</v>
      </c>
      <c r="BE3" s="20" t="s">
        <v>47</v>
      </c>
      <c r="BF3" s="20" t="s">
        <v>48</v>
      </c>
      <c r="BG3" s="20" t="s">
        <v>49</v>
      </c>
      <c r="BH3" s="19" t="s">
        <v>42</v>
      </c>
      <c r="BI3" s="20" t="s">
        <v>43</v>
      </c>
      <c r="BJ3" s="20" t="s">
        <v>44</v>
      </c>
      <c r="BK3" s="20" t="s">
        <v>45</v>
      </c>
      <c r="BL3" s="20" t="s">
        <v>46</v>
      </c>
      <c r="BM3" s="20" t="s">
        <v>47</v>
      </c>
      <c r="BN3" s="20" t="s">
        <v>48</v>
      </c>
      <c r="BO3" s="24" t="s">
        <v>49</v>
      </c>
      <c r="BP3" s="22" t="s">
        <v>67</v>
      </c>
      <c r="BQ3" s="4" t="s">
        <v>68</v>
      </c>
      <c r="BR3" s="4" t="s">
        <v>69</v>
      </c>
      <c r="BS3" s="4" t="s">
        <v>70</v>
      </c>
      <c r="BT3" s="4" t="s">
        <v>71</v>
      </c>
      <c r="BU3" s="4" t="s">
        <v>72</v>
      </c>
      <c r="BW3" s="19" t="s">
        <v>42</v>
      </c>
      <c r="BX3" s="20" t="s">
        <v>42</v>
      </c>
      <c r="BY3" s="20" t="s">
        <v>44</v>
      </c>
      <c r="BZ3" s="20" t="s">
        <v>44</v>
      </c>
      <c r="CA3" s="20" t="s">
        <v>46</v>
      </c>
      <c r="CB3" s="20" t="s">
        <v>46</v>
      </c>
      <c r="CC3" s="20" t="s">
        <v>48</v>
      </c>
      <c r="CD3" s="20" t="s">
        <v>48</v>
      </c>
      <c r="CE3" s="19" t="s">
        <v>56</v>
      </c>
      <c r="CF3" s="21" t="s">
        <v>56</v>
      </c>
      <c r="CG3" s="21" t="s">
        <v>58</v>
      </c>
      <c r="CH3" s="21" t="s">
        <v>58</v>
      </c>
      <c r="CI3" s="21" t="s">
        <v>60</v>
      </c>
      <c r="CJ3" s="21" t="s">
        <v>60</v>
      </c>
    </row>
    <row r="4" spans="1:102" ht="11.25">
      <c r="A4" s="1" t="s">
        <v>1</v>
      </c>
      <c r="B4" s="2" t="str">
        <f>HYPERLINK("http://www.dot.ca.gov/hq/transprog/stip2004/ff_sheets/06-6l01.xls","6L01")</f>
        <v>6L01</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270</v>
      </c>
      <c r="I4" s="6">
        <f ca="1">INDIRECT("W4")+INDIRECT("AE4")+INDIRECT("AM4")+INDIRECT("AU4")+INDIRECT("BC4")+INDIRECT("BK4")</f>
        <v>270</v>
      </c>
      <c r="J4" s="6">
        <f ca="1">INDIRECT("X4")+INDIRECT("AF4")+INDIRECT("AN4")+INDIRECT("AV4")+INDIRECT("BD4")+INDIRECT("BL4")</f>
        <v>270</v>
      </c>
      <c r="K4" s="6">
        <f ca="1">INDIRECT("Y4")+INDIRECT("AG4")+INDIRECT("AO4")+INDIRECT("AW4")+INDIRECT("BE4")+INDIRECT("BM4")</f>
        <v>272</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1082</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v>270</v>
      </c>
      <c r="AE4" s="29">
        <v>270</v>
      </c>
      <c r="AF4" s="29">
        <v>270</v>
      </c>
      <c r="AG4" s="29">
        <v>272</v>
      </c>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10300000044</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540</v>
      </c>
      <c r="CB4" s="1">
        <v>540</v>
      </c>
      <c r="CC4" s="1">
        <f ca="1">INDIRECT("W4")+2*INDIRECT("AE4")+3*INDIRECT("AM4")+4*INDIRECT("AU4")+5*INDIRECT("BC4")+6*INDIRECT("BK4")</f>
        <v>540</v>
      </c>
      <c r="CD4" s="1">
        <v>540</v>
      </c>
      <c r="CE4" s="1">
        <f ca="1">INDIRECT("X4")+2*INDIRECT("AF4")+3*INDIRECT("AN4")+4*INDIRECT("AV4")+5*INDIRECT("BD4")+6*INDIRECT("BL4")</f>
        <v>540</v>
      </c>
      <c r="CF4" s="1">
        <v>540</v>
      </c>
      <c r="CG4" s="1">
        <f ca="1">INDIRECT("Y4")+2*INDIRECT("AG4")+3*INDIRECT("AO4")+4*INDIRECT("AW4")+5*INDIRECT("BE4")+6*INDIRECT("BM4")</f>
        <v>544</v>
      </c>
      <c r="CH4" s="1">
        <v>544</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4872</v>
      </c>
      <c r="CP4" s="1">
        <v>4872</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0</v>
      </c>
      <c r="G5" s="6">
        <f>SUM(G4:G4)</f>
        <v>0</v>
      </c>
      <c r="H5" s="6">
        <f>SUM(H4:H4)</f>
        <v>270</v>
      </c>
      <c r="I5" s="6">
        <f>SUM(I4:I4)</f>
        <v>270</v>
      </c>
      <c r="J5" s="6">
        <f>SUM(J4:J4)</f>
        <v>270</v>
      </c>
      <c r="K5" s="6">
        <f>SUM(K4:K4)</f>
        <v>272</v>
      </c>
      <c r="L5" s="6">
        <f>SUM(L4:L4)</f>
        <v>0</v>
      </c>
      <c r="M5" s="6">
        <f>SUM(M4:M4)</f>
        <v>0</v>
      </c>
      <c r="N5" s="7">
        <f>SUM(N4:N4)</f>
        <v>0</v>
      </c>
      <c r="O5" s="6">
        <f>SUM(O4:O4)</f>
        <v>1082</v>
      </c>
      <c r="P5" s="6">
        <f>SUM(P4:P4)</f>
        <v>0</v>
      </c>
      <c r="Q5" s="6">
        <f>SUM(Q4:Q4)</f>
        <v>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66</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HYPERLINK("http://www.dot.ca.gov/hq/transprog/stip2004/ff_sheets/06-6l02.xls","6L02")</f>
        <v>6L02</v>
      </c>
      <c r="C7" s="30" t="s">
        <v>0</v>
      </c>
      <c r="D7" s="30" t="s">
        <v>2</v>
      </c>
      <c r="E7" s="30" t="s">
        <v>3</v>
      </c>
      <c r="F7" s="32">
        <f ca="1">INDIRECT("T7")+INDIRECT("AB7")+INDIRECT("AJ7")+INDIRECT("AR7")+INDIRECT("AZ7")+INDIRECT("BH7")</f>
        <v>0</v>
      </c>
      <c r="G7" s="33">
        <f ca="1">INDIRECT("U7")+INDIRECT("AC7")+INDIRECT("AK7")+INDIRECT("AS7")+INDIRECT("BA7")+INDIRECT("BI7")</f>
        <v>733</v>
      </c>
      <c r="H7" s="33">
        <f ca="1">INDIRECT("V7")+INDIRECT("AD7")+INDIRECT("AL7")+INDIRECT("AT7")+INDIRECT("BB7")+INDIRECT("BJ7")</f>
        <v>1019</v>
      </c>
      <c r="I7" s="33">
        <f ca="1">INDIRECT("W7")+INDIRECT("AE7")+INDIRECT("AM7")+INDIRECT("AU7")+INDIRECT("BC7")+INDIRECT("BK7")</f>
        <v>1019</v>
      </c>
      <c r="J7" s="33">
        <f ca="1">INDIRECT("X7")+INDIRECT("AF7")+INDIRECT("AN7")+INDIRECT("AV7")+INDIRECT("BD7")+INDIRECT("BL7")</f>
        <v>1019</v>
      </c>
      <c r="K7" s="33">
        <f ca="1">INDIRECT("Y7")+INDIRECT("AG7")+INDIRECT("AO7")+INDIRECT("AW7")+INDIRECT("BE7")+INDIRECT("BM7")</f>
        <v>1020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4809</v>
      </c>
      <c r="P7" s="33">
        <f ca="1">INDIRECT("AJ7")+INDIRECT("AK7")+INDIRECT("AL7")+INDIRECT("AM7")+INDIRECT("AN7")+INDIRECT("AO7")+INDIRECT("AP7")+INDIRECT("AQ7")</f>
        <v>0</v>
      </c>
      <c r="Q7" s="33">
        <f ca="1">INDIRECT("AR7")+INDIRECT("AS7")+INDIRECT("AT7")+INDIRECT("AU7")+INDIRECT("AV7")+INDIRECT("AW7")+INDIRECT("AX7")+INDIRECT("AY7")</f>
        <v>1</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v>733</v>
      </c>
      <c r="AD7" s="35">
        <v>1018</v>
      </c>
      <c r="AE7" s="35">
        <v>1019</v>
      </c>
      <c r="AF7" s="35">
        <v>1019</v>
      </c>
      <c r="AG7" s="35">
        <v>1020</v>
      </c>
      <c r="AH7" s="35"/>
      <c r="AI7" s="35"/>
      <c r="AJ7" s="34"/>
      <c r="AK7" s="35"/>
      <c r="AL7" s="35"/>
      <c r="AM7" s="35"/>
      <c r="AN7" s="35"/>
      <c r="AO7" s="35"/>
      <c r="AP7" s="35"/>
      <c r="AQ7" s="35"/>
      <c r="AR7" s="34"/>
      <c r="AS7" s="35"/>
      <c r="AT7" s="35">
        <v>1</v>
      </c>
      <c r="AU7" s="35"/>
      <c r="AV7" s="35"/>
      <c r="AW7" s="35"/>
      <c r="AX7" s="35"/>
      <c r="AY7" s="35"/>
      <c r="AZ7" s="34"/>
      <c r="BA7" s="35"/>
      <c r="BB7" s="35"/>
      <c r="BC7" s="35"/>
      <c r="BD7" s="35"/>
      <c r="BE7" s="35"/>
      <c r="BF7" s="35"/>
      <c r="BG7" s="35"/>
      <c r="BH7" s="34"/>
      <c r="BI7" s="35"/>
      <c r="BJ7" s="35"/>
      <c r="BK7" s="35"/>
      <c r="BL7" s="35"/>
      <c r="BM7" s="35"/>
      <c r="BN7" s="35"/>
      <c r="BO7" s="36"/>
      <c r="BP7" s="9">
        <v>10300000196</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1466</v>
      </c>
      <c r="BZ7" s="1">
        <v>1466</v>
      </c>
      <c r="CA7" s="1">
        <f ca="1">INDIRECT("V7")+2*INDIRECT("AD7")+3*INDIRECT("AL7")+4*INDIRECT("AT7")+5*INDIRECT("BB7")+6*INDIRECT("BJ7")</f>
        <v>2040</v>
      </c>
      <c r="CB7" s="1">
        <v>2040</v>
      </c>
      <c r="CC7" s="1">
        <f ca="1">INDIRECT("W7")+2*INDIRECT("AE7")+3*INDIRECT("AM7")+4*INDIRECT("AU7")+5*INDIRECT("BC7")+6*INDIRECT("BK7")</f>
        <v>2038</v>
      </c>
      <c r="CD7" s="1">
        <v>2038</v>
      </c>
      <c r="CE7" s="1">
        <f ca="1">INDIRECT("X7")+2*INDIRECT("AF7")+3*INDIRECT("AN7")+4*INDIRECT("AV7")+5*INDIRECT("BD7")+6*INDIRECT("BL7")</f>
        <v>2038</v>
      </c>
      <c r="CF7" s="1">
        <v>2038</v>
      </c>
      <c r="CG7" s="1">
        <f ca="1">INDIRECT("Y7")+2*INDIRECT("AG7")+3*INDIRECT("AO7")+4*INDIRECT("AW7")+5*INDIRECT("BE7")+6*INDIRECT("BM7")</f>
        <v>2040</v>
      </c>
      <c r="CH7" s="1">
        <v>2040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19811</v>
      </c>
      <c r="CP7" s="1">
        <v>19811</v>
      </c>
      <c r="CQ7" s="1">
        <f ca="1">INDIRECT("AJ7")+2*INDIRECT("AK7")+3*INDIRECT("AL7")+4*INDIRECT("AM7")+5*INDIRECT("AN7")+6*INDIRECT("AO7")+7*INDIRECT("AP7")+8*INDIRECT("AQ7")</f>
        <v>0</v>
      </c>
      <c r="CR7" s="1">
        <v>0</v>
      </c>
      <c r="CS7" s="1">
        <f ca="1">INDIRECT("AR7")+2*INDIRECT("AS7")+3*INDIRECT("AT7")+4*INDIRECT("AU7")+5*INDIRECT("AV7")+6*INDIRECT("AW7")+7*INDIRECT("AX7")+8*INDIRECT("AY7")</f>
        <v>3</v>
      </c>
      <c r="CT7" s="1">
        <v>3</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7</v>
      </c>
      <c r="C8" s="1" t="s">
        <v>0</v>
      </c>
      <c r="D8" s="1" t="s">
        <v>8</v>
      </c>
      <c r="E8" s="1" t="s">
        <v>6</v>
      </c>
      <c r="F8" s="7">
        <f>SUM(F7:F7)</f>
        <v>0</v>
      </c>
      <c r="G8" s="6">
        <f>SUM(G7:G7)</f>
        <v>733</v>
      </c>
      <c r="H8" s="6">
        <f>SUM(H7:H7)</f>
        <v>1019</v>
      </c>
      <c r="I8" s="6">
        <f>SUM(I7:I7)</f>
        <v>1019</v>
      </c>
      <c r="J8" s="6">
        <f>SUM(J7:J7)</f>
        <v>1019</v>
      </c>
      <c r="K8" s="6">
        <f>SUM(K7:K7)</f>
        <v>1020</v>
      </c>
      <c r="L8" s="6">
        <f>SUM(L7:L7)</f>
        <v>0</v>
      </c>
      <c r="M8" s="6">
        <f>SUM(M7:M7)</f>
        <v>0</v>
      </c>
      <c r="N8" s="7">
        <f>SUM(N7:N7)</f>
        <v>0</v>
      </c>
      <c r="O8" s="6">
        <f>SUM(O7:O7)</f>
        <v>4809</v>
      </c>
      <c r="P8" s="6">
        <f>SUM(P7:P7)</f>
        <v>0</v>
      </c>
      <c r="Q8" s="6">
        <f>SUM(Q7:Q7)</f>
        <v>1</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66</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HYPERLINK("http://www.dot.ca.gov/hq/transprog/stip2004/ff_sheets/06-0090f.xls","0090F")</f>
        <v>0090F</v>
      </c>
      <c r="C10" s="30" t="s">
        <v>9</v>
      </c>
      <c r="D10" s="30" t="s">
        <v>10</v>
      </c>
      <c r="E10" s="30" t="s">
        <v>3</v>
      </c>
      <c r="F10" s="32">
        <f ca="1">INDIRECT("T10")+INDIRECT("AB10")+INDIRECT("AJ10")+INDIRECT("AR10")+INDIRECT("AZ10")+INDIRECT("BH10")</f>
        <v>0</v>
      </c>
      <c r="G10" s="33">
        <f ca="1">INDIRECT("U10")+INDIRECT("AC10")+INDIRECT("AK10")+INDIRECT("AS10")+INDIRECT("BA10")+INDIRECT("BI10")</f>
        <v>0</v>
      </c>
      <c r="H10" s="33">
        <f ca="1">INDIRECT("V10")+INDIRECT("AD10")+INDIRECT("AL10")+INDIRECT("AT10")+INDIRECT("BB10")+INDIRECT("BJ10")</f>
        <v>36781</v>
      </c>
      <c r="I10" s="33">
        <f ca="1">INDIRECT("W10")+INDIRECT("AE10")+INDIRECT("AM10")+INDIRECT("AU10")+INDIRECT("BC10")+INDIRECT("BK10")</f>
        <v>0</v>
      </c>
      <c r="J10" s="33">
        <f ca="1">INDIRECT("X10")+INDIRECT("AF10")+INDIRECT("AN10")+INDIRECT("AV10")+INDIRECT("BD10")+INDIRECT("BL10")</f>
        <v>0</v>
      </c>
      <c r="K10" s="33">
        <f ca="1">INDIRECT("Y10")+INDIRECT("AG10")+INDIRECT("AO10")+INDIRECT("AW10")+INDIRECT("BE10")+INDIRECT("BM10")</f>
        <v>0</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0</v>
      </c>
      <c r="O10" s="33">
        <f ca="1">INDIRECT("AB10")+INDIRECT("AC10")+INDIRECT("AD10")+INDIRECT("AE10")+INDIRECT("AF10")+INDIRECT("AG10")+INDIRECT("AH10")+INDIRECT("AI10")</f>
        <v>36781</v>
      </c>
      <c r="P10" s="33">
        <f ca="1">INDIRECT("AJ10")+INDIRECT("AK10")+INDIRECT("AL10")+INDIRECT("AM10")+INDIRECT("AN10")+INDIRECT("AO10")+INDIRECT("AP10")+INDIRECT("AQ10")</f>
        <v>0</v>
      </c>
      <c r="Q10" s="33">
        <f ca="1">INDIRECT("AR10")+INDIRECT("AS10")+INDIRECT("AT10")+INDIRECT("AU10")+INDIRECT("AV10")+INDIRECT("AW10")+INDIRECT("AX10")+INDIRECT("AY10")</f>
        <v>0</v>
      </c>
      <c r="R10" s="33">
        <f ca="1">INDIRECT("AZ10")+INDIRECT("BA10")+INDIRECT("BB10")+INDIRECT("BC10")+INDIRECT("BD10")+INDIRECT("BE10")+INDIRECT("BF10")+INDIRECT("BG10")</f>
        <v>0</v>
      </c>
      <c r="S10" s="33">
        <f ca="1">INDIRECT("BH10")+INDIRECT("BI10")+INDIRECT("BJ10")+INDIRECT("BK10")+INDIRECT("BL10")+INDIRECT("BM10")+INDIRECT("BN10")+INDIRECT("BO10")</f>
        <v>0</v>
      </c>
      <c r="T10" s="34"/>
      <c r="U10" s="35"/>
      <c r="V10" s="35"/>
      <c r="W10" s="35"/>
      <c r="X10" s="35"/>
      <c r="Y10" s="35"/>
      <c r="Z10" s="35"/>
      <c r="AA10" s="35"/>
      <c r="AB10" s="34"/>
      <c r="AC10" s="35"/>
      <c r="AD10" s="35">
        <v>36781</v>
      </c>
      <c r="AE10" s="35"/>
      <c r="AF10" s="35"/>
      <c r="AG10" s="35"/>
      <c r="AH10" s="35"/>
      <c r="AI10" s="35"/>
      <c r="AJ10" s="34"/>
      <c r="AK10" s="35"/>
      <c r="AL10" s="35"/>
      <c r="AM10" s="35"/>
      <c r="AN10" s="35"/>
      <c r="AO10" s="35"/>
      <c r="AP10" s="35"/>
      <c r="AQ10" s="35"/>
      <c r="AR10" s="34"/>
      <c r="AS10" s="35"/>
      <c r="AT10" s="35"/>
      <c r="AU10" s="35"/>
      <c r="AV10" s="35"/>
      <c r="AW10" s="35"/>
      <c r="AX10" s="35"/>
      <c r="AY10" s="35"/>
      <c r="AZ10" s="34"/>
      <c r="BA10" s="35"/>
      <c r="BB10" s="35"/>
      <c r="BC10" s="35"/>
      <c r="BD10" s="35"/>
      <c r="BE10" s="35"/>
      <c r="BF10" s="35"/>
      <c r="BG10" s="35"/>
      <c r="BH10" s="34"/>
      <c r="BI10" s="35"/>
      <c r="BJ10" s="35"/>
      <c r="BK10" s="35"/>
      <c r="BL10" s="35"/>
      <c r="BM10" s="35"/>
      <c r="BN10" s="35"/>
      <c r="BO10" s="36"/>
      <c r="BP10" s="9">
        <v>10300000175</v>
      </c>
      <c r="BQ10" s="1" t="s">
        <v>3</v>
      </c>
      <c r="BR10" s="1" t="s">
        <v>0</v>
      </c>
      <c r="BS10" s="1" t="s">
        <v>0</v>
      </c>
      <c r="BT10" s="1" t="s">
        <v>0</v>
      </c>
      <c r="BU10" s="1" t="s">
        <v>12</v>
      </c>
      <c r="BW10" s="1">
        <f ca="1">INDIRECT("T10")+2*INDIRECT("AB10")+3*INDIRECT("AJ10")+4*INDIRECT("AR10")+5*INDIRECT("AZ10")+6*INDIRECT("BH10")</f>
        <v>0</v>
      </c>
      <c r="BX10" s="1">
        <v>0</v>
      </c>
      <c r="BY10" s="1">
        <f ca="1">INDIRECT("U10")+2*INDIRECT("AC10")+3*INDIRECT("AK10")+4*INDIRECT("AS10")+5*INDIRECT("BA10")+6*INDIRECT("BI10")</f>
        <v>0</v>
      </c>
      <c r="BZ10" s="1">
        <v>0</v>
      </c>
      <c r="CA10" s="1">
        <f ca="1">INDIRECT("V10")+2*INDIRECT("AD10")+3*INDIRECT("AL10")+4*INDIRECT("AT10")+5*INDIRECT("BB10")+6*INDIRECT("BJ10")</f>
        <v>73562</v>
      </c>
      <c r="CB10" s="1">
        <v>73562</v>
      </c>
      <c r="CC10" s="1">
        <f ca="1">INDIRECT("W10")+2*INDIRECT("AE10")+3*INDIRECT("AM10")+4*INDIRECT("AU10")+5*INDIRECT("BC10")+6*INDIRECT("BK10")</f>
        <v>0</v>
      </c>
      <c r="CD10" s="1">
        <v>0</v>
      </c>
      <c r="CE10" s="1">
        <f ca="1">INDIRECT("X10")+2*INDIRECT("AF10")+3*INDIRECT("AN10")+4*INDIRECT("AV10")+5*INDIRECT("BD10")+6*INDIRECT("BL10")</f>
        <v>0</v>
      </c>
      <c r="CF10" s="1">
        <v>0</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0</v>
      </c>
      <c r="CN10" s="1">
        <v>0</v>
      </c>
      <c r="CO10" s="1">
        <f ca="1">INDIRECT("AB10")+2*INDIRECT("AC10")+3*INDIRECT("AD10")+4*INDIRECT("AE10")+5*INDIRECT("AF10")+6*INDIRECT("AG10")+7*INDIRECT("AH10")+8*INDIRECT("AI10")</f>
        <v>110343</v>
      </c>
      <c r="CP10" s="1">
        <v>110343</v>
      </c>
      <c r="CQ10" s="1">
        <f ca="1">INDIRECT("AJ10")+2*INDIRECT("AK10")+3*INDIRECT("AL10")+4*INDIRECT("AM10")+5*INDIRECT("AN10")+6*INDIRECT("AO10")+7*INDIRECT("AP10")+8*INDIRECT("AQ10")</f>
        <v>0</v>
      </c>
      <c r="CR10" s="1">
        <v>0</v>
      </c>
      <c r="CS10" s="1">
        <f ca="1">INDIRECT("AR10")+2*INDIRECT("AS10")+3*INDIRECT("AT10")+4*INDIRECT("AU10")+5*INDIRECT("AV10")+6*INDIRECT("AW10")+7*INDIRECT("AX10")+8*INDIRECT("AY10")</f>
        <v>0</v>
      </c>
      <c r="CT10" s="1">
        <v>0</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102" ht="11.25">
      <c r="A11" s="1" t="s">
        <v>0</v>
      </c>
      <c r="B11" s="1" t="s">
        <v>13</v>
      </c>
      <c r="C11" s="1" t="s">
        <v>14</v>
      </c>
      <c r="D11" s="1" t="s">
        <v>15</v>
      </c>
      <c r="E11" s="1" t="s">
        <v>16</v>
      </c>
      <c r="F11" s="7">
        <f ca="1">INDIRECT("T11")+INDIRECT("AB11")+INDIRECT("AJ11")+INDIRECT("AR11")+INDIRECT("AZ11")+INDIRECT("BH11")</f>
        <v>8175</v>
      </c>
      <c r="G11" s="6">
        <f ca="1">INDIRECT("U11")+INDIRECT("AC11")+INDIRECT("AK11")+INDIRECT("AS11")+INDIRECT("BA11")+INDIRECT("BI11")</f>
        <v>2422</v>
      </c>
      <c r="H11" s="6">
        <f ca="1">INDIRECT("V11")+INDIRECT("AD11")+INDIRECT("AL11")+INDIRECT("AT11")+INDIRECT("BB11")+INDIRECT("BJ11")</f>
        <v>9403</v>
      </c>
      <c r="I11" s="6">
        <f ca="1">INDIRECT("W11")+INDIRECT("AE11")+INDIRECT("AM11")+INDIRECT("AU11")+INDIRECT("BC11")+INDIRECT("BK11")</f>
        <v>0</v>
      </c>
      <c r="J11" s="6">
        <f ca="1">INDIRECT("X11")+INDIRECT("AF11")+INDIRECT("AN11")+INDIRECT("AV11")+INDIRECT("BD11")+INDIRECT("BL11")</f>
        <v>0</v>
      </c>
      <c r="K11" s="6">
        <f ca="1">INDIRECT("Y11")+INDIRECT("AG11")+INDIRECT("AO11")+INDIRECT("AW11")+INDIRECT("BE11")+INDIRECT("BM11")</f>
        <v>0</v>
      </c>
      <c r="L11" s="6">
        <f ca="1">INDIRECT("Z11")+INDIRECT("AH11")+INDIRECT("AP11")+INDIRECT("AX11")+INDIRECT("BF11")+INDIRECT("BN11")</f>
        <v>0</v>
      </c>
      <c r="M11" s="6">
        <f ca="1">INDIRECT("AA11")+INDIRECT("AI11")+INDIRECT("AQ11")+INDIRECT("AY11")+INDIRECT("BG11")+INDIRECT("BO11")</f>
        <v>0</v>
      </c>
      <c r="N11" s="7">
        <f ca="1">INDIRECT("T11")+INDIRECT("U11")+INDIRECT("V11")+INDIRECT("W11")+INDIRECT("X11")+INDIRECT("Y11")+INDIRECT("Z11")+INDIRECT("AA11")</f>
        <v>8500</v>
      </c>
      <c r="O11" s="6">
        <f ca="1">INDIRECT("AB11")+INDIRECT("AC11")+INDIRECT("AD11")+INDIRECT("AE11")+INDIRECT("AF11")+INDIRECT("AG11")+INDIRECT("AH11")+INDIRECT("AI11")</f>
        <v>4509</v>
      </c>
      <c r="P11" s="6">
        <f ca="1">INDIRECT("AJ11")+INDIRECT("AK11")+INDIRECT("AL11")+INDIRECT("AM11")+INDIRECT("AN11")+INDIRECT("AO11")+INDIRECT("AP11")+INDIRECT("AQ11")</f>
        <v>0</v>
      </c>
      <c r="Q11" s="6">
        <f ca="1">INDIRECT("AR11")+INDIRECT("AS11")+INDIRECT("AT11")+INDIRECT("AU11")+INDIRECT("AV11")+INDIRECT("AW11")+INDIRECT("AX11")+INDIRECT("AY11")</f>
        <v>3121</v>
      </c>
      <c r="R11" s="6">
        <f ca="1">INDIRECT("AZ11")+INDIRECT("BA11")+INDIRECT("BB11")+INDIRECT("BC11")+INDIRECT("BD11")+INDIRECT("BE11")+INDIRECT("BF11")+INDIRECT("BG11")</f>
        <v>940</v>
      </c>
      <c r="S11" s="6">
        <f ca="1">INDIRECT("BH11")+INDIRECT("BI11")+INDIRECT("BJ11")+INDIRECT("BK11")+INDIRECT("BL11")+INDIRECT("BM11")+INDIRECT("BN11")+INDIRECT("BO11")</f>
        <v>2930</v>
      </c>
      <c r="T11" s="28">
        <v>6800</v>
      </c>
      <c r="U11" s="29">
        <v>850</v>
      </c>
      <c r="V11" s="29">
        <v>850</v>
      </c>
      <c r="W11" s="29"/>
      <c r="X11" s="29"/>
      <c r="Y11" s="29"/>
      <c r="Z11" s="29"/>
      <c r="AA11" s="29"/>
      <c r="AB11" s="28"/>
      <c r="AC11" s="29"/>
      <c r="AD11" s="29">
        <v>4509</v>
      </c>
      <c r="AE11" s="29"/>
      <c r="AF11" s="29"/>
      <c r="AG11" s="29"/>
      <c r="AH11" s="29"/>
      <c r="AI11" s="29"/>
      <c r="AJ11" s="28"/>
      <c r="AK11" s="29"/>
      <c r="AL11" s="29"/>
      <c r="AM11" s="29"/>
      <c r="AN11" s="29"/>
      <c r="AO11" s="29"/>
      <c r="AP11" s="29"/>
      <c r="AQ11" s="29"/>
      <c r="AR11" s="28">
        <v>1046</v>
      </c>
      <c r="AS11" s="29">
        <v>1317</v>
      </c>
      <c r="AT11" s="29">
        <v>758</v>
      </c>
      <c r="AU11" s="29"/>
      <c r="AV11" s="29"/>
      <c r="AW11" s="29"/>
      <c r="AX11" s="29"/>
      <c r="AY11" s="29"/>
      <c r="AZ11" s="28">
        <v>329</v>
      </c>
      <c r="BA11" s="29">
        <v>255</v>
      </c>
      <c r="BB11" s="29">
        <v>356</v>
      </c>
      <c r="BC11" s="29"/>
      <c r="BD11" s="29"/>
      <c r="BE11" s="29"/>
      <c r="BF11" s="29"/>
      <c r="BG11" s="29"/>
      <c r="BH11" s="28"/>
      <c r="BI11" s="29"/>
      <c r="BJ11" s="29">
        <v>2930</v>
      </c>
      <c r="BK11" s="29"/>
      <c r="BL11" s="29"/>
      <c r="BM11" s="29"/>
      <c r="BN11" s="29"/>
      <c r="BO11" s="29"/>
      <c r="BP11" s="9">
        <v>0</v>
      </c>
      <c r="BQ11" s="1" t="s">
        <v>0</v>
      </c>
      <c r="BR11" s="1" t="s">
        <v>0</v>
      </c>
      <c r="BS11" s="1" t="s">
        <v>0</v>
      </c>
      <c r="BT11" s="1" t="s">
        <v>0</v>
      </c>
      <c r="BU11" s="1" t="s">
        <v>0</v>
      </c>
      <c r="BW11" s="1">
        <f ca="1">INDIRECT("T11")+2*INDIRECT("AB11")+3*INDIRECT("AJ11")+4*INDIRECT("AR11")+5*INDIRECT("AZ11")+6*INDIRECT("BH11")</f>
        <v>12629</v>
      </c>
      <c r="BX11" s="1">
        <v>12629</v>
      </c>
      <c r="BY11" s="1">
        <f ca="1">INDIRECT("U11")+2*INDIRECT("AC11")+3*INDIRECT("AK11")+4*INDIRECT("AS11")+5*INDIRECT("BA11")+6*INDIRECT("BI11")</f>
        <v>7393</v>
      </c>
      <c r="BZ11" s="1">
        <v>7393</v>
      </c>
      <c r="CA11" s="1">
        <f ca="1">INDIRECT("V11")+2*INDIRECT("AD11")+3*INDIRECT("AL11")+4*INDIRECT("AT11")+5*INDIRECT("BB11")+6*INDIRECT("BJ11")</f>
        <v>32260</v>
      </c>
      <c r="CB11" s="1">
        <v>32260</v>
      </c>
      <c r="CC11" s="1">
        <f ca="1">INDIRECT("W11")+2*INDIRECT("AE11")+3*INDIRECT("AM11")+4*INDIRECT("AU11")+5*INDIRECT("BC11")+6*INDIRECT("BK11")</f>
        <v>0</v>
      </c>
      <c r="CD11" s="1">
        <v>0</v>
      </c>
      <c r="CE11" s="1">
        <f ca="1">INDIRECT("X11")+2*INDIRECT("AF11")+3*INDIRECT("AN11")+4*INDIRECT("AV11")+5*INDIRECT("BD11")+6*INDIRECT("BL11")</f>
        <v>0</v>
      </c>
      <c r="CF11" s="1">
        <v>0</v>
      </c>
      <c r="CG11" s="1">
        <f ca="1">INDIRECT("Y11")+2*INDIRECT("AG11")+3*INDIRECT("AO11")+4*INDIRECT("AW11")+5*INDIRECT("BE11")+6*INDIRECT("BM11")</f>
        <v>0</v>
      </c>
      <c r="CH11" s="1">
        <v>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11050</v>
      </c>
      <c r="CN11" s="1">
        <v>11050</v>
      </c>
      <c r="CO11" s="1">
        <f ca="1">INDIRECT("AB11")+2*INDIRECT("AC11")+3*INDIRECT("AD11")+4*INDIRECT("AE11")+5*INDIRECT("AF11")+6*INDIRECT("AG11")+7*INDIRECT("AH11")+8*INDIRECT("AI11")</f>
        <v>13527</v>
      </c>
      <c r="CP11" s="1">
        <v>13527</v>
      </c>
      <c r="CQ11" s="1">
        <f ca="1">INDIRECT("AJ11")+2*INDIRECT("AK11")+3*INDIRECT("AL11")+4*INDIRECT("AM11")+5*INDIRECT("AN11")+6*INDIRECT("AO11")+7*INDIRECT("AP11")+8*INDIRECT("AQ11")</f>
        <v>0</v>
      </c>
      <c r="CR11" s="1">
        <v>0</v>
      </c>
      <c r="CS11" s="1">
        <f ca="1">INDIRECT("AR11")+2*INDIRECT("AS11")+3*INDIRECT("AT11")+4*INDIRECT("AU11")+5*INDIRECT("AV11")+6*INDIRECT("AW11")+7*INDIRECT("AX11")+8*INDIRECT("AY11")</f>
        <v>5954</v>
      </c>
      <c r="CT11" s="1">
        <v>5954</v>
      </c>
      <c r="CU11" s="1">
        <f ca="1">INDIRECT("AZ11")+2*INDIRECT("BA11")+3*INDIRECT("BB11")+4*INDIRECT("BC11")+5*INDIRECT("BD11")+6*INDIRECT("BE11")+7*INDIRECT("BF11")+8*INDIRECT("BG11")</f>
        <v>1907</v>
      </c>
      <c r="CV11" s="1">
        <v>1907</v>
      </c>
      <c r="CW11" s="1">
        <f ca="1">INDIRECT("BH11")+2*INDIRECT("BI11")+3*INDIRECT("BJ11")+4*INDIRECT("BK11")+5*INDIRECT("BL11")+6*INDIRECT("BM11")+7*INDIRECT("BN11")+8*INDIRECT("BO11")</f>
        <v>8790</v>
      </c>
      <c r="CX11" s="1">
        <v>8790</v>
      </c>
    </row>
    <row r="12" spans="1:73" ht="11.25">
      <c r="A12" s="25"/>
      <c r="B12" s="25"/>
      <c r="C12" s="27" t="s">
        <v>66</v>
      </c>
      <c r="D12" s="26" t="s">
        <v>0</v>
      </c>
      <c r="E12" s="1" t="s">
        <v>6</v>
      </c>
      <c r="F12" s="7">
        <f>SUM(F10:F11)</f>
        <v>8175</v>
      </c>
      <c r="G12" s="6">
        <f>SUM(G10:G11)</f>
        <v>2422</v>
      </c>
      <c r="H12" s="6">
        <f>SUM(H10:H11)</f>
        <v>46184</v>
      </c>
      <c r="I12" s="6">
        <f>SUM(I10:I11)</f>
        <v>0</v>
      </c>
      <c r="J12" s="6">
        <f>SUM(J10:J11)</f>
        <v>0</v>
      </c>
      <c r="K12" s="6">
        <f>SUM(K10:K11)</f>
        <v>0</v>
      </c>
      <c r="L12" s="6">
        <f>SUM(L10:L11)</f>
        <v>0</v>
      </c>
      <c r="M12" s="6">
        <f>SUM(M10:M11)</f>
        <v>0</v>
      </c>
      <c r="N12" s="7">
        <f>SUM(N10:N11)</f>
        <v>8500</v>
      </c>
      <c r="O12" s="6">
        <f>SUM(O10:O11)</f>
        <v>41290</v>
      </c>
      <c r="P12" s="6">
        <f>SUM(P10:P11)</f>
        <v>0</v>
      </c>
      <c r="Q12" s="6">
        <f>SUM(Q10:Q11)</f>
        <v>3121</v>
      </c>
      <c r="R12" s="6">
        <f>SUM(R10:R11)</f>
        <v>940</v>
      </c>
      <c r="S12" s="6">
        <f>SUM(S10:S11)</f>
        <v>2930</v>
      </c>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3:73" ht="11.25">
      <c r="C13" s="1" t="s">
        <v>0</v>
      </c>
      <c r="D13" s="1" t="s">
        <v>0</v>
      </c>
      <c r="E13" s="1" t="s">
        <v>0</v>
      </c>
      <c r="F13" s="7"/>
      <c r="G13" s="6"/>
      <c r="H13" s="6"/>
      <c r="I13" s="6"/>
      <c r="J13" s="6"/>
      <c r="K13" s="6"/>
      <c r="L13" s="6"/>
      <c r="M13" s="6"/>
      <c r="N13" s="7"/>
      <c r="O13" s="6"/>
      <c r="P13" s="6"/>
      <c r="Q13" s="6"/>
      <c r="R13" s="6"/>
      <c r="S13" s="6"/>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c r="BT13" s="1" t="s">
        <v>0</v>
      </c>
      <c r="BU13" s="1" t="s">
        <v>0</v>
      </c>
    </row>
    <row r="14" spans="1:102" ht="11.25">
      <c r="A14" s="30" t="s">
        <v>1</v>
      </c>
      <c r="B14" s="31" t="str">
        <f>HYPERLINK("http://www.dot.ca.gov/hq/transprog/stip2004/ff_sheets/06-0091a.xls","0091A")</f>
        <v>0091A</v>
      </c>
      <c r="C14" s="30" t="s">
        <v>9</v>
      </c>
      <c r="D14" s="30" t="s">
        <v>10</v>
      </c>
      <c r="E14" s="30" t="s">
        <v>3</v>
      </c>
      <c r="F14" s="32">
        <f ca="1">INDIRECT("T14")+INDIRECT("AB14")+INDIRECT("AJ14")+INDIRECT("AR14")+INDIRECT("AZ14")+INDIRECT("BH14")</f>
        <v>12528</v>
      </c>
      <c r="G14" s="33">
        <f ca="1">INDIRECT("U14")+INDIRECT("AC14")+INDIRECT("AK14")+INDIRECT("AS14")+INDIRECT("BA14")+INDIRECT("BI14")</f>
        <v>336</v>
      </c>
      <c r="H14" s="33">
        <f ca="1">INDIRECT("V14")+INDIRECT("AD14")+INDIRECT("AL14")+INDIRECT("AT14")+INDIRECT("BB14")+INDIRECT("BJ14")</f>
        <v>457</v>
      </c>
      <c r="I14" s="33">
        <f ca="1">INDIRECT("W14")+INDIRECT("AE14")+INDIRECT("AM14")+INDIRECT("AU14")+INDIRECT("BC14")+INDIRECT("BK14")</f>
        <v>0</v>
      </c>
      <c r="J14" s="33">
        <f ca="1">INDIRECT("X14")+INDIRECT("AF14")+INDIRECT("AN14")+INDIRECT("AV14")+INDIRECT("BD14")+INDIRECT("BL14")</f>
        <v>0</v>
      </c>
      <c r="K14" s="33">
        <f ca="1">INDIRECT("Y14")+INDIRECT("AG14")+INDIRECT("AO14")+INDIRECT("AW14")+INDIRECT("BE14")+INDIRECT("BM14")</f>
        <v>38900</v>
      </c>
      <c r="L14" s="33">
        <f ca="1">INDIRECT("Z14")+INDIRECT("AH14")+INDIRECT("AP14")+INDIRECT("AX14")+INDIRECT("BF14")+INDIRECT("BN14")</f>
        <v>0</v>
      </c>
      <c r="M14" s="33">
        <f ca="1">INDIRECT("AA14")+INDIRECT("AI14")+INDIRECT("AQ14")+INDIRECT("AY14")+INDIRECT("BG14")+INDIRECT("BO14")</f>
        <v>0</v>
      </c>
      <c r="N14" s="32">
        <f ca="1">INDIRECT("T14")+INDIRECT("U14")+INDIRECT("V14")+INDIRECT("W14")+INDIRECT("X14")+INDIRECT("Y14")+INDIRECT("Z14")+INDIRECT("AA14")</f>
        <v>10750</v>
      </c>
      <c r="O14" s="33">
        <f ca="1">INDIRECT("AB14")+INDIRECT("AC14")+INDIRECT("AD14")+INDIRECT("AE14")+INDIRECT("AF14")+INDIRECT("AG14")+INDIRECT("AH14")+INDIRECT("AI14")</f>
        <v>33900</v>
      </c>
      <c r="P14" s="33">
        <f ca="1">INDIRECT("AJ14")+INDIRECT("AK14")+INDIRECT("AL14")+INDIRECT("AM14")+INDIRECT("AN14")+INDIRECT("AO14")+INDIRECT("AP14")+INDIRECT("AQ14")</f>
        <v>0</v>
      </c>
      <c r="Q14" s="33">
        <f ca="1">INDIRECT("AR14")+INDIRECT("AS14")+INDIRECT("AT14")+INDIRECT("AU14")+INDIRECT("AV14")+INDIRECT("AW14")+INDIRECT("AX14")+INDIRECT("AY14")</f>
        <v>1612</v>
      </c>
      <c r="R14" s="33">
        <f ca="1">INDIRECT("AZ14")+INDIRECT("BA14")+INDIRECT("BB14")+INDIRECT("BC14")+INDIRECT("BD14")+INDIRECT("BE14")+INDIRECT("BF14")+INDIRECT("BG14")</f>
        <v>959</v>
      </c>
      <c r="S14" s="33">
        <f ca="1">INDIRECT("BH14")+INDIRECT("BI14")+INDIRECT("BJ14")+INDIRECT("BK14")+INDIRECT("BL14")+INDIRECT("BM14")+INDIRECT("BN14")+INDIRECT("BO14")</f>
        <v>5000</v>
      </c>
      <c r="T14" s="34">
        <v>10750</v>
      </c>
      <c r="U14" s="35"/>
      <c r="V14" s="35"/>
      <c r="W14" s="35"/>
      <c r="X14" s="35"/>
      <c r="Y14" s="35"/>
      <c r="Z14" s="35"/>
      <c r="AA14" s="35"/>
      <c r="AB14" s="34"/>
      <c r="AC14" s="35"/>
      <c r="AD14" s="35"/>
      <c r="AE14" s="35"/>
      <c r="AF14" s="35"/>
      <c r="AG14" s="35">
        <v>33900</v>
      </c>
      <c r="AH14" s="35"/>
      <c r="AI14" s="35"/>
      <c r="AJ14" s="34"/>
      <c r="AK14" s="35"/>
      <c r="AL14" s="35"/>
      <c r="AM14" s="35"/>
      <c r="AN14" s="35"/>
      <c r="AO14" s="35"/>
      <c r="AP14" s="35"/>
      <c r="AQ14" s="35"/>
      <c r="AR14" s="34">
        <v>1612</v>
      </c>
      <c r="AS14" s="35"/>
      <c r="AT14" s="35"/>
      <c r="AU14" s="35"/>
      <c r="AV14" s="35"/>
      <c r="AW14" s="35"/>
      <c r="AX14" s="35"/>
      <c r="AY14" s="35"/>
      <c r="AZ14" s="34">
        <v>166</v>
      </c>
      <c r="BA14" s="35">
        <v>336</v>
      </c>
      <c r="BB14" s="35">
        <v>457</v>
      </c>
      <c r="BC14" s="35"/>
      <c r="BD14" s="35"/>
      <c r="BE14" s="35"/>
      <c r="BF14" s="35"/>
      <c r="BG14" s="35"/>
      <c r="BH14" s="34"/>
      <c r="BI14" s="35"/>
      <c r="BJ14" s="35"/>
      <c r="BK14" s="35"/>
      <c r="BL14" s="35"/>
      <c r="BM14" s="35">
        <v>5000</v>
      </c>
      <c r="BN14" s="35"/>
      <c r="BO14" s="36"/>
      <c r="BP14" s="9">
        <v>10300000176</v>
      </c>
      <c r="BQ14" s="1" t="s">
        <v>3</v>
      </c>
      <c r="BR14" s="1" t="s">
        <v>0</v>
      </c>
      <c r="BS14" s="1" t="s">
        <v>0</v>
      </c>
      <c r="BT14" s="1" t="s">
        <v>0</v>
      </c>
      <c r="BU14" s="1" t="s">
        <v>12</v>
      </c>
      <c r="BW14" s="1">
        <f ca="1">INDIRECT("T14")+2*INDIRECT("AB14")+3*INDIRECT("AJ14")+4*INDIRECT("AR14")+5*INDIRECT("AZ14")+6*INDIRECT("BH14")</f>
        <v>18028</v>
      </c>
      <c r="BX14" s="1">
        <v>18028</v>
      </c>
      <c r="BY14" s="1">
        <f ca="1">INDIRECT("U14")+2*INDIRECT("AC14")+3*INDIRECT("AK14")+4*INDIRECT("AS14")+5*INDIRECT("BA14")+6*INDIRECT("BI14")</f>
        <v>1680</v>
      </c>
      <c r="BZ14" s="1">
        <v>1680</v>
      </c>
      <c r="CA14" s="1">
        <f ca="1">INDIRECT("V14")+2*INDIRECT("AD14")+3*INDIRECT("AL14")+4*INDIRECT("AT14")+5*INDIRECT("BB14")+6*INDIRECT("BJ14")</f>
        <v>2285</v>
      </c>
      <c r="CB14" s="1">
        <v>2285</v>
      </c>
      <c r="CC14" s="1">
        <f ca="1">INDIRECT("W14")+2*INDIRECT("AE14")+3*INDIRECT("AM14")+4*INDIRECT("AU14")+5*INDIRECT("BC14")+6*INDIRECT("BK14")</f>
        <v>0</v>
      </c>
      <c r="CD14" s="1">
        <v>0</v>
      </c>
      <c r="CE14" s="1">
        <f ca="1">INDIRECT("X14")+2*INDIRECT("AF14")+3*INDIRECT("AN14")+4*INDIRECT("AV14")+5*INDIRECT("BD14")+6*INDIRECT("BL14")</f>
        <v>0</v>
      </c>
      <c r="CF14" s="1">
        <v>0</v>
      </c>
      <c r="CG14" s="1">
        <f ca="1">INDIRECT("Y14")+2*INDIRECT("AG14")+3*INDIRECT("AO14")+4*INDIRECT("AW14")+5*INDIRECT("BE14")+6*INDIRECT("BM14")</f>
        <v>97800</v>
      </c>
      <c r="CH14" s="1">
        <v>97800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10750</v>
      </c>
      <c r="CN14" s="1">
        <v>10750</v>
      </c>
      <c r="CO14" s="1">
        <f ca="1">INDIRECT("AB14")+2*INDIRECT("AC14")+3*INDIRECT("AD14")+4*INDIRECT("AE14")+5*INDIRECT("AF14")+6*INDIRECT("AG14")+7*INDIRECT("AH14")+8*INDIRECT("AI14")</f>
        <v>203400</v>
      </c>
      <c r="CP14" s="1">
        <v>203400</v>
      </c>
      <c r="CQ14" s="1">
        <f ca="1">INDIRECT("AJ14")+2*INDIRECT("AK14")+3*INDIRECT("AL14")+4*INDIRECT("AM14")+5*INDIRECT("AN14")+6*INDIRECT("AO14")+7*INDIRECT("AP14")+8*INDIRECT("AQ14")</f>
        <v>0</v>
      </c>
      <c r="CR14" s="1">
        <v>0</v>
      </c>
      <c r="CS14" s="1">
        <f ca="1">INDIRECT("AR14")+2*INDIRECT("AS14")+3*INDIRECT("AT14")+4*INDIRECT("AU14")+5*INDIRECT("AV14")+6*INDIRECT("AW14")+7*INDIRECT("AX14")+8*INDIRECT("AY14")</f>
        <v>1612</v>
      </c>
      <c r="CT14" s="1">
        <v>1612</v>
      </c>
      <c r="CU14" s="1">
        <f ca="1">INDIRECT("AZ14")+2*INDIRECT("BA14")+3*INDIRECT("BB14")+4*INDIRECT("BC14")+5*INDIRECT("BD14")+6*INDIRECT("BE14")+7*INDIRECT("BF14")+8*INDIRECT("BG14")</f>
        <v>2209</v>
      </c>
      <c r="CV14" s="1">
        <v>2209</v>
      </c>
      <c r="CW14" s="1">
        <f ca="1">INDIRECT("BH14")+2*INDIRECT("BI14")+3*INDIRECT("BJ14")+4*INDIRECT("BK14")+5*INDIRECT("BL14")+6*INDIRECT("BM14")+7*INDIRECT("BN14")+8*INDIRECT("BO14")</f>
        <v>30000</v>
      </c>
      <c r="CX14" s="1">
        <v>30000</v>
      </c>
    </row>
    <row r="15" spans="1:73" ht="11.25">
      <c r="A15" s="1" t="s">
        <v>0</v>
      </c>
      <c r="B15" s="1" t="s">
        <v>17</v>
      </c>
      <c r="C15" s="1" t="s">
        <v>18</v>
      </c>
      <c r="D15" s="1" t="s">
        <v>19</v>
      </c>
      <c r="E15" s="1" t="s">
        <v>6</v>
      </c>
      <c r="F15" s="7">
        <f>SUM(F14:F14)</f>
        <v>12528</v>
      </c>
      <c r="G15" s="6">
        <f>SUM(G14:G14)</f>
        <v>336</v>
      </c>
      <c r="H15" s="6">
        <f>SUM(H14:H14)</f>
        <v>457</v>
      </c>
      <c r="I15" s="6">
        <f>SUM(I14:I14)</f>
        <v>0</v>
      </c>
      <c r="J15" s="6">
        <f>SUM(J14:J14)</f>
        <v>0</v>
      </c>
      <c r="K15" s="6">
        <f>SUM(K14:K14)</f>
        <v>38900</v>
      </c>
      <c r="L15" s="6">
        <f>SUM(L14:L14)</f>
        <v>0</v>
      </c>
      <c r="M15" s="6">
        <f>SUM(M14:M14)</f>
        <v>0</v>
      </c>
      <c r="N15" s="7">
        <f>SUM(N14:N14)</f>
        <v>10750</v>
      </c>
      <c r="O15" s="6">
        <f>SUM(O14:O14)</f>
        <v>33900</v>
      </c>
      <c r="P15" s="6">
        <f>SUM(P14:P14)</f>
        <v>0</v>
      </c>
      <c r="Q15" s="6">
        <f>SUM(Q14:Q14)</f>
        <v>1612</v>
      </c>
      <c r="R15" s="6">
        <f>SUM(R14:R14)</f>
        <v>959</v>
      </c>
      <c r="S15" s="6">
        <f>SUM(S14:S14)</f>
        <v>5000</v>
      </c>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73" ht="11.25">
      <c r="A16" s="25"/>
      <c r="B16" s="25"/>
      <c r="C16" s="27" t="s">
        <v>66</v>
      </c>
      <c r="D16" s="26" t="s">
        <v>0</v>
      </c>
      <c r="E16" s="1" t="s">
        <v>0</v>
      </c>
      <c r="F16" s="7"/>
      <c r="G16" s="6"/>
      <c r="H16" s="6"/>
      <c r="I16" s="6"/>
      <c r="J16" s="6"/>
      <c r="K16" s="6"/>
      <c r="L16" s="6"/>
      <c r="M16" s="6"/>
      <c r="N16" s="7"/>
      <c r="O16" s="6"/>
      <c r="P16" s="6"/>
      <c r="Q16" s="6"/>
      <c r="R16" s="6"/>
      <c r="S16" s="6"/>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v>0</v>
      </c>
      <c r="BQ16" s="1" t="s">
        <v>0</v>
      </c>
      <c r="BR16" s="1" t="s">
        <v>0</v>
      </c>
      <c r="BS16" s="1" t="s">
        <v>0</v>
      </c>
      <c r="BT16" s="1" t="s">
        <v>0</v>
      </c>
      <c r="BU16" s="1" t="s">
        <v>0</v>
      </c>
    </row>
    <row r="17" spans="1:102" ht="11.25">
      <c r="A17" s="30" t="s">
        <v>1</v>
      </c>
      <c r="B17" s="31" t="str">
        <f>HYPERLINK("http://www.dot.ca.gov/hq/transprog/stip2004/ff_sheets/06-0091b.xls","0091B")</f>
        <v>0091B</v>
      </c>
      <c r="C17" s="30" t="s">
        <v>9</v>
      </c>
      <c r="D17" s="30" t="s">
        <v>10</v>
      </c>
      <c r="E17" s="30" t="s">
        <v>3</v>
      </c>
      <c r="F17" s="32">
        <f ca="1">INDIRECT("T17")+INDIRECT("AB17")+INDIRECT("AJ17")+INDIRECT("AR17")+INDIRECT("AZ17")+INDIRECT("BH17")</f>
        <v>7284</v>
      </c>
      <c r="G17" s="33">
        <f ca="1">INDIRECT("U17")+INDIRECT("AC17")+INDIRECT("AK17")+INDIRECT("AS17")+INDIRECT("BA17")+INDIRECT("BI17")</f>
        <v>404</v>
      </c>
      <c r="H17" s="33">
        <f ca="1">INDIRECT("V17")+INDIRECT("AD17")+INDIRECT("AL17")+INDIRECT("AT17")+INDIRECT("BB17")+INDIRECT("BJ17")</f>
        <v>515</v>
      </c>
      <c r="I17" s="33">
        <f ca="1">INDIRECT("W17")+INDIRECT("AE17")+INDIRECT("AM17")+INDIRECT("AU17")+INDIRECT("BC17")+INDIRECT("BK17")</f>
        <v>0</v>
      </c>
      <c r="J17" s="33">
        <f ca="1">INDIRECT("X17")+INDIRECT("AF17")+INDIRECT("AN17")+INDIRECT("AV17")+INDIRECT("BD17")+INDIRECT("BL17")</f>
        <v>0</v>
      </c>
      <c r="K17" s="33">
        <f ca="1">INDIRECT("Y17")+INDIRECT("AG17")+INDIRECT("AO17")+INDIRECT("AW17")+INDIRECT("BE17")+INDIRECT("BM17")</f>
        <v>0</v>
      </c>
      <c r="L17" s="33">
        <f ca="1">INDIRECT("Z17")+INDIRECT("AH17")+INDIRECT("AP17")+INDIRECT("AX17")+INDIRECT("BF17")+INDIRECT("BN17")</f>
        <v>0</v>
      </c>
      <c r="M17" s="33">
        <f ca="1">INDIRECT("AA17")+INDIRECT("AI17")+INDIRECT("AQ17")+INDIRECT("AY17")+INDIRECT("BG17")+INDIRECT("BO17")</f>
        <v>0</v>
      </c>
      <c r="N17" s="32">
        <f ca="1">INDIRECT("T17")+INDIRECT("U17")+INDIRECT("V17")+INDIRECT("W17")+INDIRECT("X17")+INDIRECT("Y17")+INDIRECT("Z17")+INDIRECT("AA17")</f>
        <v>6210</v>
      </c>
      <c r="O17" s="33">
        <f ca="1">INDIRECT("AB17")+INDIRECT("AC17")+INDIRECT("AD17")+INDIRECT("AE17")+INDIRECT("AF17")+INDIRECT("AG17")+INDIRECT("AH17")+INDIRECT("AI17")</f>
        <v>0</v>
      </c>
      <c r="P17" s="33">
        <f ca="1">INDIRECT("AJ17")+INDIRECT("AK17")+INDIRECT("AL17")+INDIRECT("AM17")+INDIRECT("AN17")+INDIRECT("AO17")+INDIRECT("AP17")+INDIRECT("AQ17")</f>
        <v>0</v>
      </c>
      <c r="Q17" s="33">
        <f ca="1">INDIRECT("AR17")+INDIRECT("AS17")+INDIRECT("AT17")+INDIRECT("AU17")+INDIRECT("AV17")+INDIRECT("AW17")+INDIRECT("AX17")+INDIRECT("AY17")</f>
        <v>872</v>
      </c>
      <c r="R17" s="33">
        <f ca="1">INDIRECT("AZ17")+INDIRECT("BA17")+INDIRECT("BB17")+INDIRECT("BC17")+INDIRECT("BD17")+INDIRECT("BE17")+INDIRECT("BF17")+INDIRECT("BG17")</f>
        <v>1121</v>
      </c>
      <c r="S17" s="33">
        <f ca="1">INDIRECT("BH17")+INDIRECT("BI17")+INDIRECT("BJ17")+INDIRECT("BK17")+INDIRECT("BL17")+INDIRECT("BM17")+INDIRECT("BN17")+INDIRECT("BO17")</f>
        <v>0</v>
      </c>
      <c r="T17" s="34">
        <v>6210</v>
      </c>
      <c r="U17" s="35"/>
      <c r="V17" s="35"/>
      <c r="W17" s="35"/>
      <c r="X17" s="35"/>
      <c r="Y17" s="35"/>
      <c r="Z17" s="35"/>
      <c r="AA17" s="35"/>
      <c r="AB17" s="34"/>
      <c r="AC17" s="35"/>
      <c r="AD17" s="35"/>
      <c r="AE17" s="35"/>
      <c r="AF17" s="35"/>
      <c r="AG17" s="35"/>
      <c r="AH17" s="35"/>
      <c r="AI17" s="35"/>
      <c r="AJ17" s="34"/>
      <c r="AK17" s="35"/>
      <c r="AL17" s="35"/>
      <c r="AM17" s="35"/>
      <c r="AN17" s="35"/>
      <c r="AO17" s="35"/>
      <c r="AP17" s="35"/>
      <c r="AQ17" s="35"/>
      <c r="AR17" s="34">
        <v>872</v>
      </c>
      <c r="AS17" s="35"/>
      <c r="AT17" s="35"/>
      <c r="AU17" s="35"/>
      <c r="AV17" s="35"/>
      <c r="AW17" s="35"/>
      <c r="AX17" s="35"/>
      <c r="AY17" s="35"/>
      <c r="AZ17" s="34">
        <v>202</v>
      </c>
      <c r="BA17" s="35">
        <v>404</v>
      </c>
      <c r="BB17" s="35">
        <v>515</v>
      </c>
      <c r="BC17" s="35"/>
      <c r="BD17" s="35"/>
      <c r="BE17" s="35"/>
      <c r="BF17" s="35"/>
      <c r="BG17" s="35"/>
      <c r="BH17" s="34"/>
      <c r="BI17" s="35"/>
      <c r="BJ17" s="35"/>
      <c r="BK17" s="35"/>
      <c r="BL17" s="35"/>
      <c r="BM17" s="35"/>
      <c r="BN17" s="35"/>
      <c r="BO17" s="36"/>
      <c r="BP17" s="9">
        <v>10300000177</v>
      </c>
      <c r="BQ17" s="1" t="s">
        <v>3</v>
      </c>
      <c r="BR17" s="1" t="s">
        <v>0</v>
      </c>
      <c r="BS17" s="1" t="s">
        <v>0</v>
      </c>
      <c r="BT17" s="1" t="s">
        <v>0</v>
      </c>
      <c r="BU17" s="1" t="s">
        <v>12</v>
      </c>
      <c r="BW17" s="1">
        <f ca="1">INDIRECT("T17")+2*INDIRECT("AB17")+3*INDIRECT("AJ17")+4*INDIRECT("AR17")+5*INDIRECT("AZ17")+6*INDIRECT("BH17")</f>
        <v>10708</v>
      </c>
      <c r="BX17" s="1">
        <v>10708</v>
      </c>
      <c r="BY17" s="1">
        <f ca="1">INDIRECT("U17")+2*INDIRECT("AC17")+3*INDIRECT("AK17")+4*INDIRECT("AS17")+5*INDIRECT("BA17")+6*INDIRECT("BI17")</f>
        <v>2020</v>
      </c>
      <c r="BZ17" s="1">
        <v>2020</v>
      </c>
      <c r="CA17" s="1">
        <f ca="1">INDIRECT("V17")+2*INDIRECT("AD17")+3*INDIRECT("AL17")+4*INDIRECT("AT17")+5*INDIRECT("BB17")+6*INDIRECT("BJ17")</f>
        <v>2575</v>
      </c>
      <c r="CB17" s="1">
        <v>2575</v>
      </c>
      <c r="CC17" s="1">
        <f ca="1">INDIRECT("W17")+2*INDIRECT("AE17")+3*INDIRECT("AM17")+4*INDIRECT("AU17")+5*INDIRECT("BC17")+6*INDIRECT("BK17")</f>
        <v>0</v>
      </c>
      <c r="CD17" s="1">
        <v>0</v>
      </c>
      <c r="CE17" s="1">
        <f ca="1">INDIRECT("X17")+2*INDIRECT("AF17")+3*INDIRECT("AN17")+4*INDIRECT("AV17")+5*INDIRECT("BD17")+6*INDIRECT("BL17")</f>
        <v>0</v>
      </c>
      <c r="CF17" s="1">
        <v>0</v>
      </c>
      <c r="CG17" s="1">
        <f ca="1">INDIRECT("Y17")+2*INDIRECT("AG17")+3*INDIRECT("AO17")+4*INDIRECT("AW17")+5*INDIRECT("BE17")+6*INDIRECT("BM17")</f>
        <v>0</v>
      </c>
      <c r="CH17" s="1">
        <v>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6210</v>
      </c>
      <c r="CN17" s="1">
        <v>6210</v>
      </c>
      <c r="CO17" s="1">
        <f ca="1">INDIRECT("AB17")+2*INDIRECT("AC17")+3*INDIRECT("AD17")+4*INDIRECT("AE17")+5*INDIRECT("AF17")+6*INDIRECT("AG17")+7*INDIRECT("AH17")+8*INDIRECT("AI17")</f>
        <v>0</v>
      </c>
      <c r="CP17" s="1">
        <v>0</v>
      </c>
      <c r="CQ17" s="1">
        <f ca="1">INDIRECT("AJ17")+2*INDIRECT("AK17")+3*INDIRECT("AL17")+4*INDIRECT("AM17")+5*INDIRECT("AN17")+6*INDIRECT("AO17")+7*INDIRECT("AP17")+8*INDIRECT("AQ17")</f>
        <v>0</v>
      </c>
      <c r="CR17" s="1">
        <v>0</v>
      </c>
      <c r="CS17" s="1">
        <f ca="1">INDIRECT("AR17")+2*INDIRECT("AS17")+3*INDIRECT("AT17")+4*INDIRECT("AU17")+5*INDIRECT("AV17")+6*INDIRECT("AW17")+7*INDIRECT("AX17")+8*INDIRECT("AY17")</f>
        <v>872</v>
      </c>
      <c r="CT17" s="1">
        <v>872</v>
      </c>
      <c r="CU17" s="1">
        <f ca="1">INDIRECT("AZ17")+2*INDIRECT("BA17")+3*INDIRECT("BB17")+4*INDIRECT("BC17")+5*INDIRECT("BD17")+6*INDIRECT("BE17")+7*INDIRECT("BF17")+8*INDIRECT("BG17")</f>
        <v>2555</v>
      </c>
      <c r="CV17" s="1">
        <v>2555</v>
      </c>
      <c r="CW17" s="1">
        <f ca="1">INDIRECT("BH17")+2*INDIRECT("BI17")+3*INDIRECT("BJ17")+4*INDIRECT("BK17")+5*INDIRECT("BL17")+6*INDIRECT("BM17")+7*INDIRECT("BN17")+8*INDIRECT("BO17")</f>
        <v>0</v>
      </c>
      <c r="CX17" s="1">
        <v>0</v>
      </c>
    </row>
    <row r="18" spans="1:102" ht="11.25">
      <c r="A18" s="1" t="s">
        <v>0</v>
      </c>
      <c r="B18" s="1" t="s">
        <v>20</v>
      </c>
      <c r="C18" s="1" t="s">
        <v>21</v>
      </c>
      <c r="D18" s="1" t="s">
        <v>22</v>
      </c>
      <c r="E18" s="1" t="s">
        <v>23</v>
      </c>
      <c r="F18" s="7">
        <f ca="1">INDIRECT("T18")+INDIRECT("AB18")+INDIRECT("AJ18")+INDIRECT("AR18")+INDIRECT("AZ18")+INDIRECT("BH18")</f>
        <v>0</v>
      </c>
      <c r="G18" s="6">
        <f ca="1">INDIRECT("U18")+INDIRECT("AC18")+INDIRECT("AK18")+INDIRECT("AS18")+INDIRECT("BA18")+INDIRECT("BI18")</f>
        <v>0</v>
      </c>
      <c r="H18" s="6">
        <f ca="1">INDIRECT("V18")+INDIRECT("AD18")+INDIRECT("AL18")+INDIRECT("AT18")+INDIRECT("BB18")+INDIRECT("BJ18")</f>
        <v>0</v>
      </c>
      <c r="I18" s="6">
        <f ca="1">INDIRECT("W18")+INDIRECT("AE18")+INDIRECT("AM18")+INDIRECT("AU18")+INDIRECT("BC18")+INDIRECT("BK18")</f>
        <v>0</v>
      </c>
      <c r="J18" s="6">
        <f ca="1">INDIRECT("X18")+INDIRECT("AF18")+INDIRECT("AN18")+INDIRECT("AV18")+INDIRECT("BD18")+INDIRECT("BL18")</f>
        <v>25200</v>
      </c>
      <c r="K18" s="6">
        <f ca="1">INDIRECT("Y18")+INDIRECT("AG18")+INDIRECT("AO18")+INDIRECT("AW18")+INDIRECT("BE18")+INDIRECT("BM18")</f>
        <v>0</v>
      </c>
      <c r="L18" s="6">
        <f ca="1">INDIRECT("Z18")+INDIRECT("AH18")+INDIRECT("AP18")+INDIRECT("AX18")+INDIRECT("BF18")+INDIRECT("BN18")</f>
        <v>0</v>
      </c>
      <c r="M18" s="6">
        <f ca="1">INDIRECT("AA18")+INDIRECT("AI18")+INDIRECT("AQ18")+INDIRECT("AY18")+INDIRECT("BG18")+INDIRECT("BO18")</f>
        <v>0</v>
      </c>
      <c r="N18" s="7">
        <f ca="1">INDIRECT("T18")+INDIRECT("U18")+INDIRECT("V18")+INDIRECT("W18")+INDIRECT("X18")+INDIRECT("Y18")+INDIRECT("Z18")+INDIRECT("AA18")</f>
        <v>0</v>
      </c>
      <c r="O18" s="6">
        <f ca="1">INDIRECT("AB18")+INDIRECT("AC18")+INDIRECT("AD18")+INDIRECT("AE18")+INDIRECT("AF18")+INDIRECT("AG18")+INDIRECT("AH18")+INDIRECT("AI18")</f>
        <v>21300</v>
      </c>
      <c r="P18" s="6">
        <f ca="1">INDIRECT("AJ18")+INDIRECT("AK18")+INDIRECT("AL18")+INDIRECT("AM18")+INDIRECT("AN18")+INDIRECT("AO18")+INDIRECT("AP18")+INDIRECT("AQ18")</f>
        <v>0</v>
      </c>
      <c r="Q18" s="6">
        <f ca="1">INDIRECT("AR18")+INDIRECT("AS18")+INDIRECT("AT18")+INDIRECT("AU18")+INDIRECT("AV18")+INDIRECT("AW18")+INDIRECT("AX18")+INDIRECT("AY18")</f>
        <v>0</v>
      </c>
      <c r="R18" s="6">
        <f ca="1">INDIRECT("AZ18")+INDIRECT("BA18")+INDIRECT("BB18")+INDIRECT("BC18")+INDIRECT("BD18")+INDIRECT("BE18")+INDIRECT("BF18")+INDIRECT("BG18")</f>
        <v>0</v>
      </c>
      <c r="S18" s="6">
        <f ca="1">INDIRECT("BH18")+INDIRECT("BI18")+INDIRECT("BJ18")+INDIRECT("BK18")+INDIRECT("BL18")+INDIRECT("BM18")+INDIRECT("BN18")+INDIRECT("BO18")</f>
        <v>3900</v>
      </c>
      <c r="T18" s="28"/>
      <c r="U18" s="29"/>
      <c r="V18" s="29"/>
      <c r="W18" s="29"/>
      <c r="X18" s="29"/>
      <c r="Y18" s="29"/>
      <c r="Z18" s="29"/>
      <c r="AA18" s="29"/>
      <c r="AB18" s="28"/>
      <c r="AC18" s="29"/>
      <c r="AD18" s="29"/>
      <c r="AE18" s="29"/>
      <c r="AF18" s="29">
        <v>21300</v>
      </c>
      <c r="AG18" s="29"/>
      <c r="AH18" s="29"/>
      <c r="AI18" s="29"/>
      <c r="AJ18" s="28"/>
      <c r="AK18" s="29"/>
      <c r="AL18" s="29"/>
      <c r="AM18" s="29"/>
      <c r="AN18" s="29"/>
      <c r="AO18" s="29"/>
      <c r="AP18" s="29"/>
      <c r="AQ18" s="29"/>
      <c r="AR18" s="28"/>
      <c r="AS18" s="29"/>
      <c r="AT18" s="29"/>
      <c r="AU18" s="29"/>
      <c r="AV18" s="29"/>
      <c r="AW18" s="29"/>
      <c r="AX18" s="29"/>
      <c r="AY18" s="29"/>
      <c r="AZ18" s="28"/>
      <c r="BA18" s="29"/>
      <c r="BB18" s="29"/>
      <c r="BC18" s="29"/>
      <c r="BD18" s="29"/>
      <c r="BE18" s="29"/>
      <c r="BF18" s="29"/>
      <c r="BG18" s="29"/>
      <c r="BH18" s="28"/>
      <c r="BI18" s="29"/>
      <c r="BJ18" s="29"/>
      <c r="BK18" s="29"/>
      <c r="BL18" s="29">
        <v>3900</v>
      </c>
      <c r="BM18" s="29"/>
      <c r="BN18" s="29"/>
      <c r="BO18" s="29"/>
      <c r="BP18" s="9">
        <v>0</v>
      </c>
      <c r="BQ18" s="1" t="s">
        <v>0</v>
      </c>
      <c r="BR18" s="1" t="s">
        <v>0</v>
      </c>
      <c r="BS18" s="1" t="s">
        <v>0</v>
      </c>
      <c r="BT18" s="1" t="s">
        <v>0</v>
      </c>
      <c r="BU18" s="1" t="s">
        <v>0</v>
      </c>
      <c r="BW18" s="1">
        <f ca="1">INDIRECT("T18")+2*INDIRECT("AB18")+3*INDIRECT("AJ18")+4*INDIRECT("AR18")+5*INDIRECT("AZ18")+6*INDIRECT("BH18")</f>
        <v>0</v>
      </c>
      <c r="BX18" s="1">
        <v>0</v>
      </c>
      <c r="BY18" s="1">
        <f ca="1">INDIRECT("U18")+2*INDIRECT("AC18")+3*INDIRECT("AK18")+4*INDIRECT("AS18")+5*INDIRECT("BA18")+6*INDIRECT("BI18")</f>
        <v>0</v>
      </c>
      <c r="BZ18" s="1">
        <v>0</v>
      </c>
      <c r="CA18" s="1">
        <f ca="1">INDIRECT("V18")+2*INDIRECT("AD18")+3*INDIRECT("AL18")+4*INDIRECT("AT18")+5*INDIRECT("BB18")+6*INDIRECT("BJ18")</f>
        <v>0</v>
      </c>
      <c r="CB18" s="1">
        <v>0</v>
      </c>
      <c r="CC18" s="1">
        <f ca="1">INDIRECT("W18")+2*INDIRECT("AE18")+3*INDIRECT("AM18")+4*INDIRECT("AU18")+5*INDIRECT("BC18")+6*INDIRECT("BK18")</f>
        <v>0</v>
      </c>
      <c r="CD18" s="1">
        <v>0</v>
      </c>
      <c r="CE18" s="1">
        <f ca="1">INDIRECT("X18")+2*INDIRECT("AF18")+3*INDIRECT("AN18")+4*INDIRECT("AV18")+5*INDIRECT("BD18")+6*INDIRECT("BL18")</f>
        <v>66000</v>
      </c>
      <c r="CF18" s="1">
        <v>66000</v>
      </c>
      <c r="CG18" s="1">
        <f ca="1">INDIRECT("Y18")+2*INDIRECT("AG18")+3*INDIRECT("AO18")+4*INDIRECT("AW18")+5*INDIRECT("BE18")+6*INDIRECT("BM18")</f>
        <v>0</v>
      </c>
      <c r="CH18" s="1">
        <v>0</v>
      </c>
      <c r="CI18" s="1">
        <f ca="1">INDIRECT("Z18")+2*INDIRECT("AH18")+3*INDIRECT("AP18")+4*INDIRECT("AX18")+5*INDIRECT("BF18")+6*INDIRECT("BN18")</f>
        <v>0</v>
      </c>
      <c r="CJ18" s="1">
        <v>0</v>
      </c>
      <c r="CK18" s="1">
        <f ca="1">INDIRECT("AA18")+2*INDIRECT("AI18")+3*INDIRECT("AQ18")+4*INDIRECT("AY18")+5*INDIRECT("BG18")+6*INDIRECT("BO18")</f>
        <v>0</v>
      </c>
      <c r="CL18" s="1">
        <v>0</v>
      </c>
      <c r="CM18" s="1">
        <f ca="1">INDIRECT("T18")+2*INDIRECT("U18")+3*INDIRECT("V18")+4*INDIRECT("W18")+5*INDIRECT("X18")+6*INDIRECT("Y18")+7*INDIRECT("Z18")+8*INDIRECT("AA18")</f>
        <v>0</v>
      </c>
      <c r="CN18" s="1">
        <v>0</v>
      </c>
      <c r="CO18" s="1">
        <f ca="1">INDIRECT("AB18")+2*INDIRECT("AC18")+3*INDIRECT("AD18")+4*INDIRECT("AE18")+5*INDIRECT("AF18")+6*INDIRECT("AG18")+7*INDIRECT("AH18")+8*INDIRECT("AI18")</f>
        <v>106500</v>
      </c>
      <c r="CP18" s="1">
        <v>106500</v>
      </c>
      <c r="CQ18" s="1">
        <f ca="1">INDIRECT("AJ18")+2*INDIRECT("AK18")+3*INDIRECT("AL18")+4*INDIRECT("AM18")+5*INDIRECT("AN18")+6*INDIRECT("AO18")+7*INDIRECT("AP18")+8*INDIRECT("AQ18")</f>
        <v>0</v>
      </c>
      <c r="CR18" s="1">
        <v>0</v>
      </c>
      <c r="CS18" s="1">
        <f ca="1">INDIRECT("AR18")+2*INDIRECT("AS18")+3*INDIRECT("AT18")+4*INDIRECT("AU18")+5*INDIRECT("AV18")+6*INDIRECT("AW18")+7*INDIRECT("AX18")+8*INDIRECT("AY18")</f>
        <v>0</v>
      </c>
      <c r="CT18" s="1">
        <v>0</v>
      </c>
      <c r="CU18" s="1">
        <f ca="1">INDIRECT("AZ18")+2*INDIRECT("BA18")+3*INDIRECT("BB18")+4*INDIRECT("BC18")+5*INDIRECT("BD18")+6*INDIRECT("BE18")+7*INDIRECT("BF18")+8*INDIRECT("BG18")</f>
        <v>0</v>
      </c>
      <c r="CV18" s="1">
        <v>0</v>
      </c>
      <c r="CW18" s="1">
        <f ca="1">INDIRECT("BH18")+2*INDIRECT("BI18")+3*INDIRECT("BJ18")+4*INDIRECT("BK18")+5*INDIRECT("BL18")+6*INDIRECT("BM18")+7*INDIRECT("BN18")+8*INDIRECT("BO18")</f>
        <v>19500</v>
      </c>
      <c r="CX18" s="1">
        <v>19500</v>
      </c>
    </row>
    <row r="19" spans="1:73" ht="11.25">
      <c r="A19" s="25"/>
      <c r="B19" s="25"/>
      <c r="C19" s="27" t="s">
        <v>66</v>
      </c>
      <c r="D19" s="26" t="s">
        <v>0</v>
      </c>
      <c r="E19" s="1" t="s">
        <v>6</v>
      </c>
      <c r="F19" s="7">
        <f>SUM(F17:F18)</f>
        <v>7284</v>
      </c>
      <c r="G19" s="6">
        <f>SUM(G17:G18)</f>
        <v>404</v>
      </c>
      <c r="H19" s="6">
        <f>SUM(H17:H18)</f>
        <v>515</v>
      </c>
      <c r="I19" s="6">
        <f>SUM(I17:I18)</f>
        <v>0</v>
      </c>
      <c r="J19" s="6">
        <f>SUM(J17:J18)</f>
        <v>25200</v>
      </c>
      <c r="K19" s="6">
        <f>SUM(K17:K18)</f>
        <v>0</v>
      </c>
      <c r="L19" s="6">
        <f>SUM(L17:L18)</f>
        <v>0</v>
      </c>
      <c r="M19" s="6">
        <f>SUM(M17:M18)</f>
        <v>0</v>
      </c>
      <c r="N19" s="7">
        <f>SUM(N17:N18)</f>
        <v>6210</v>
      </c>
      <c r="O19" s="6">
        <f>SUM(O17:O18)</f>
        <v>21300</v>
      </c>
      <c r="P19" s="6">
        <f>SUM(P17:P18)</f>
        <v>0</v>
      </c>
      <c r="Q19" s="6">
        <f>SUM(Q17:Q18)</f>
        <v>872</v>
      </c>
      <c r="R19" s="6">
        <f>SUM(R17:R18)</f>
        <v>1121</v>
      </c>
      <c r="S19" s="6">
        <f>SUM(S17:S18)</f>
        <v>3900</v>
      </c>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v>0</v>
      </c>
      <c r="BQ19" s="1" t="s">
        <v>0</v>
      </c>
      <c r="BR19" s="1" t="s">
        <v>0</v>
      </c>
      <c r="BS19" s="1" t="s">
        <v>0</v>
      </c>
      <c r="BT19" s="1" t="s">
        <v>0</v>
      </c>
      <c r="BU19" s="1" t="s">
        <v>0</v>
      </c>
    </row>
    <row r="20" spans="3:73" ht="11.25">
      <c r="C20" s="1" t="s">
        <v>0</v>
      </c>
      <c r="D20" s="1" t="s">
        <v>0</v>
      </c>
      <c r="E20" s="1" t="s">
        <v>0</v>
      </c>
      <c r="F20" s="7"/>
      <c r="G20" s="6"/>
      <c r="H20" s="6"/>
      <c r="I20" s="6"/>
      <c r="J20" s="6"/>
      <c r="K20" s="6"/>
      <c r="L20" s="6"/>
      <c r="M20" s="6"/>
      <c r="N20" s="7"/>
      <c r="O20" s="6"/>
      <c r="P20" s="6"/>
      <c r="Q20" s="6"/>
      <c r="R20" s="6"/>
      <c r="S20" s="6"/>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c r="BT20" s="1" t="s">
        <v>0</v>
      </c>
      <c r="BU20" s="1" t="s">
        <v>0</v>
      </c>
    </row>
    <row r="21" spans="1:102" ht="11.25">
      <c r="A21" s="30" t="s">
        <v>1</v>
      </c>
      <c r="B21" s="31" t="str">
        <f>HYPERLINK("http://www.dot.ca.gov/hq/transprog/stip2004/ff_sheets/06-0091c.xls","0091C")</f>
        <v>0091C</v>
      </c>
      <c r="C21" s="30" t="s">
        <v>9</v>
      </c>
      <c r="D21" s="30" t="s">
        <v>10</v>
      </c>
      <c r="E21" s="30" t="s">
        <v>3</v>
      </c>
      <c r="F21" s="32">
        <f ca="1">INDIRECT("T21")+INDIRECT("AB21")+INDIRECT("AJ21")+INDIRECT("AR21")+INDIRECT("AZ21")+INDIRECT("BH21")</f>
        <v>4064</v>
      </c>
      <c r="G21" s="33">
        <f ca="1">INDIRECT("U21")+INDIRECT("AC21")+INDIRECT("AK21")+INDIRECT("AS21")+INDIRECT("BA21")+INDIRECT("BI21")</f>
        <v>211</v>
      </c>
      <c r="H21" s="33">
        <f ca="1">INDIRECT("V21")+INDIRECT("AD21")+INDIRECT("AL21")+INDIRECT("AT21")+INDIRECT("BB21")+INDIRECT("BJ21")</f>
        <v>832</v>
      </c>
      <c r="I21" s="33">
        <f ca="1">INDIRECT("W21")+INDIRECT("AE21")+INDIRECT("AM21")+INDIRECT("AU21")+INDIRECT("BC21")+INDIRECT("BK21")</f>
        <v>0</v>
      </c>
      <c r="J21" s="33">
        <f ca="1">INDIRECT("X21")+INDIRECT("AF21")+INDIRECT("AN21")+INDIRECT("AV21")+INDIRECT("BD21")+INDIRECT("BL21")</f>
        <v>0</v>
      </c>
      <c r="K21" s="33">
        <f ca="1">INDIRECT("Y21")+INDIRECT("AG21")+INDIRECT("AO21")+INDIRECT("AW21")+INDIRECT("BE21")+INDIRECT("BM21")</f>
        <v>0</v>
      </c>
      <c r="L21" s="33">
        <f ca="1">INDIRECT("Z21")+INDIRECT("AH21")+INDIRECT("AP21")+INDIRECT("AX21")+INDIRECT("BF21")+INDIRECT("BN21")</f>
        <v>0</v>
      </c>
      <c r="M21" s="33">
        <f ca="1">INDIRECT("AA21")+INDIRECT("AI21")+INDIRECT("AQ21")+INDIRECT("AY21")+INDIRECT("BG21")+INDIRECT("BO21")</f>
        <v>0</v>
      </c>
      <c r="N21" s="32">
        <f ca="1">INDIRECT("T21")+INDIRECT("U21")+INDIRECT("V21")+INDIRECT("W21")+INDIRECT("X21")+INDIRECT("Y21")+INDIRECT("Z21")+INDIRECT("AA21")</f>
        <v>3000</v>
      </c>
      <c r="O21" s="33">
        <f ca="1">INDIRECT("AB21")+INDIRECT("AC21")+INDIRECT("AD21")+INDIRECT("AE21")+INDIRECT("AF21")+INDIRECT("AG21")+INDIRECT("AH21")+INDIRECT("AI21")</f>
        <v>0</v>
      </c>
      <c r="P21" s="33">
        <f ca="1">INDIRECT("AJ21")+INDIRECT("AK21")+INDIRECT("AL21")+INDIRECT("AM21")+INDIRECT("AN21")+INDIRECT("AO21")+INDIRECT("AP21")+INDIRECT("AQ21")</f>
        <v>0</v>
      </c>
      <c r="Q21" s="33">
        <f ca="1">INDIRECT("AR21")+INDIRECT("AS21")+INDIRECT("AT21")+INDIRECT("AU21")+INDIRECT("AV21")+INDIRECT("AW21")+INDIRECT("AX21")+INDIRECT("AY21")</f>
        <v>1064</v>
      </c>
      <c r="R21" s="33">
        <f ca="1">INDIRECT("AZ21")+INDIRECT("BA21")+INDIRECT("BB21")+INDIRECT("BC21")+INDIRECT("BD21")+INDIRECT("BE21")+INDIRECT("BF21")+INDIRECT("BG21")</f>
        <v>1043</v>
      </c>
      <c r="S21" s="33">
        <f ca="1">INDIRECT("BH21")+INDIRECT("BI21")+INDIRECT("BJ21")+INDIRECT("BK21")+INDIRECT("BL21")+INDIRECT("BM21")+INDIRECT("BN21")+INDIRECT("BO21")</f>
        <v>0</v>
      </c>
      <c r="T21" s="34">
        <v>3000</v>
      </c>
      <c r="U21" s="35"/>
      <c r="V21" s="35"/>
      <c r="W21" s="35"/>
      <c r="X21" s="35"/>
      <c r="Y21" s="35"/>
      <c r="Z21" s="35"/>
      <c r="AA21" s="35"/>
      <c r="AB21" s="34"/>
      <c r="AC21" s="35"/>
      <c r="AD21" s="35"/>
      <c r="AE21" s="35"/>
      <c r="AF21" s="35"/>
      <c r="AG21" s="35"/>
      <c r="AH21" s="35"/>
      <c r="AI21" s="35"/>
      <c r="AJ21" s="34"/>
      <c r="AK21" s="35"/>
      <c r="AL21" s="35"/>
      <c r="AM21" s="35"/>
      <c r="AN21" s="35"/>
      <c r="AO21" s="35"/>
      <c r="AP21" s="35"/>
      <c r="AQ21" s="35"/>
      <c r="AR21" s="34">
        <v>1064</v>
      </c>
      <c r="AS21" s="35"/>
      <c r="AT21" s="35"/>
      <c r="AU21" s="35"/>
      <c r="AV21" s="35"/>
      <c r="AW21" s="35"/>
      <c r="AX21" s="35"/>
      <c r="AY21" s="35"/>
      <c r="AZ21" s="34"/>
      <c r="BA21" s="35">
        <v>211</v>
      </c>
      <c r="BB21" s="35">
        <v>832</v>
      </c>
      <c r="BC21" s="35"/>
      <c r="BD21" s="35"/>
      <c r="BE21" s="35"/>
      <c r="BF21" s="35"/>
      <c r="BG21" s="35"/>
      <c r="BH21" s="34"/>
      <c r="BI21" s="35"/>
      <c r="BJ21" s="35"/>
      <c r="BK21" s="35"/>
      <c r="BL21" s="35"/>
      <c r="BM21" s="35"/>
      <c r="BN21" s="35"/>
      <c r="BO21" s="36"/>
      <c r="BP21" s="9">
        <v>10300000178</v>
      </c>
      <c r="BQ21" s="1" t="s">
        <v>3</v>
      </c>
      <c r="BR21" s="1" t="s">
        <v>0</v>
      </c>
      <c r="BS21" s="1" t="s">
        <v>0</v>
      </c>
      <c r="BT21" s="1" t="s">
        <v>0</v>
      </c>
      <c r="BU21" s="1" t="s">
        <v>12</v>
      </c>
      <c r="BW21" s="1">
        <f ca="1">INDIRECT("T21")+2*INDIRECT("AB21")+3*INDIRECT("AJ21")+4*INDIRECT("AR21")+5*INDIRECT("AZ21")+6*INDIRECT("BH21")</f>
        <v>7256</v>
      </c>
      <c r="BX21" s="1">
        <v>7256</v>
      </c>
      <c r="BY21" s="1">
        <f ca="1">INDIRECT("U21")+2*INDIRECT("AC21")+3*INDIRECT("AK21")+4*INDIRECT("AS21")+5*INDIRECT("BA21")+6*INDIRECT("BI21")</f>
        <v>1055</v>
      </c>
      <c r="BZ21" s="1">
        <v>1055</v>
      </c>
      <c r="CA21" s="1">
        <f ca="1">INDIRECT("V21")+2*INDIRECT("AD21")+3*INDIRECT("AL21")+4*INDIRECT("AT21")+5*INDIRECT("BB21")+6*INDIRECT("BJ21")</f>
        <v>4160</v>
      </c>
      <c r="CB21" s="1">
        <v>4160</v>
      </c>
      <c r="CC21" s="1">
        <f ca="1">INDIRECT("W21")+2*INDIRECT("AE21")+3*INDIRECT("AM21")+4*INDIRECT("AU21")+5*INDIRECT("BC21")+6*INDIRECT("BK21")</f>
        <v>0</v>
      </c>
      <c r="CD21" s="1">
        <v>0</v>
      </c>
      <c r="CE21" s="1">
        <f ca="1">INDIRECT("X21")+2*INDIRECT("AF21")+3*INDIRECT("AN21")+4*INDIRECT("AV21")+5*INDIRECT("BD21")+6*INDIRECT("BL21")</f>
        <v>0</v>
      </c>
      <c r="CF21" s="1">
        <v>0</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3000</v>
      </c>
      <c r="CN21" s="1">
        <v>3000</v>
      </c>
      <c r="CO21" s="1">
        <f ca="1">INDIRECT("AB21")+2*INDIRECT("AC21")+3*INDIRECT("AD21")+4*INDIRECT("AE21")+5*INDIRECT("AF21")+6*INDIRECT("AG21")+7*INDIRECT("AH21")+8*INDIRECT("AI21")</f>
        <v>0</v>
      </c>
      <c r="CP21" s="1">
        <v>0</v>
      </c>
      <c r="CQ21" s="1">
        <f ca="1">INDIRECT("AJ21")+2*INDIRECT("AK21")+3*INDIRECT("AL21")+4*INDIRECT("AM21")+5*INDIRECT("AN21")+6*INDIRECT("AO21")+7*INDIRECT("AP21")+8*INDIRECT("AQ21")</f>
        <v>0</v>
      </c>
      <c r="CR21" s="1">
        <v>0</v>
      </c>
      <c r="CS21" s="1">
        <f ca="1">INDIRECT("AR21")+2*INDIRECT("AS21")+3*INDIRECT("AT21")+4*INDIRECT("AU21")+5*INDIRECT("AV21")+6*INDIRECT("AW21")+7*INDIRECT("AX21")+8*INDIRECT("AY21")</f>
        <v>1064</v>
      </c>
      <c r="CT21" s="1">
        <v>1064</v>
      </c>
      <c r="CU21" s="1">
        <f ca="1">INDIRECT("AZ21")+2*INDIRECT("BA21")+3*INDIRECT("BB21")+4*INDIRECT("BC21")+5*INDIRECT("BD21")+6*INDIRECT("BE21")+7*INDIRECT("BF21")+8*INDIRECT("BG21")</f>
        <v>2918</v>
      </c>
      <c r="CV21" s="1">
        <v>2918</v>
      </c>
      <c r="CW21" s="1">
        <f ca="1">INDIRECT("BH21")+2*INDIRECT("BI21")+3*INDIRECT("BJ21")+4*INDIRECT("BK21")+5*INDIRECT("BL21")+6*INDIRECT("BM21")+7*INDIRECT("BN21")+8*INDIRECT("BO21")</f>
        <v>0</v>
      </c>
      <c r="CX21" s="1">
        <v>0</v>
      </c>
    </row>
    <row r="22" spans="1:102" ht="11.25">
      <c r="A22" s="1" t="s">
        <v>0</v>
      </c>
      <c r="B22" s="1" t="s">
        <v>24</v>
      </c>
      <c r="C22" s="1" t="s">
        <v>25</v>
      </c>
      <c r="D22" s="1" t="s">
        <v>26</v>
      </c>
      <c r="E22" s="1" t="s">
        <v>23</v>
      </c>
      <c r="F22" s="7">
        <f ca="1">INDIRECT("T22")+INDIRECT("AB22")+INDIRECT("AJ22")+INDIRECT("AR22")+INDIRECT("AZ22")+INDIRECT("BH22")</f>
        <v>0</v>
      </c>
      <c r="G22" s="6">
        <f ca="1">INDIRECT("U22")+INDIRECT("AC22")+INDIRECT("AK22")+INDIRECT("AS22")+INDIRECT("BA22")+INDIRECT("BI22")</f>
        <v>0</v>
      </c>
      <c r="H22" s="6">
        <f ca="1">INDIRECT("V22")+INDIRECT("AD22")+INDIRECT("AL22")+INDIRECT("AT22")+INDIRECT("BB22")+INDIRECT("BJ22")</f>
        <v>0</v>
      </c>
      <c r="I22" s="6">
        <f ca="1">INDIRECT("W22")+INDIRECT("AE22")+INDIRECT("AM22")+INDIRECT("AU22")+INDIRECT("BC22")+INDIRECT("BK22")</f>
        <v>0</v>
      </c>
      <c r="J22" s="6">
        <f ca="1">INDIRECT("X22")+INDIRECT("AF22")+INDIRECT("AN22")+INDIRECT("AV22")+INDIRECT("BD22")+INDIRECT("BL22")</f>
        <v>25400</v>
      </c>
      <c r="K22" s="6">
        <f ca="1">INDIRECT("Y22")+INDIRECT("AG22")+INDIRECT("AO22")+INDIRECT("AW22")+INDIRECT("BE22")+INDIRECT("BM22")</f>
        <v>0</v>
      </c>
      <c r="L22" s="6">
        <f ca="1">INDIRECT("Z22")+INDIRECT("AH22")+INDIRECT("AP22")+INDIRECT("AX22")+INDIRECT("BF22")+INDIRECT("BN22")</f>
        <v>0</v>
      </c>
      <c r="M22" s="6">
        <f ca="1">INDIRECT("AA22")+INDIRECT("AI22")+INDIRECT("AQ22")+INDIRECT("AY22")+INDIRECT("BG22")+INDIRECT("BO22")</f>
        <v>0</v>
      </c>
      <c r="N22" s="7">
        <f ca="1">INDIRECT("T22")+INDIRECT("U22")+INDIRECT("V22")+INDIRECT("W22")+INDIRECT("X22")+INDIRECT("Y22")+INDIRECT("Z22")+INDIRECT("AA22")</f>
        <v>0</v>
      </c>
      <c r="O22" s="6">
        <f ca="1">INDIRECT("AB22")+INDIRECT("AC22")+INDIRECT("AD22")+INDIRECT("AE22")+INDIRECT("AF22")+INDIRECT("AG22")+INDIRECT("AH22")+INDIRECT("AI22")</f>
        <v>21400</v>
      </c>
      <c r="P22" s="6">
        <f ca="1">INDIRECT("AJ22")+INDIRECT("AK22")+INDIRECT("AL22")+INDIRECT("AM22")+INDIRECT("AN22")+INDIRECT("AO22")+INDIRECT("AP22")+INDIRECT("AQ22")</f>
        <v>0</v>
      </c>
      <c r="Q22" s="6">
        <f ca="1">INDIRECT("AR22")+INDIRECT("AS22")+INDIRECT("AT22")+INDIRECT("AU22")+INDIRECT("AV22")+INDIRECT("AW22")+INDIRECT("AX22")+INDIRECT("AY22")</f>
        <v>0</v>
      </c>
      <c r="R22" s="6">
        <f ca="1">INDIRECT("AZ22")+INDIRECT("BA22")+INDIRECT("BB22")+INDIRECT("BC22")+INDIRECT("BD22")+INDIRECT("BE22")+INDIRECT("BF22")+INDIRECT("BG22")</f>
        <v>0</v>
      </c>
      <c r="S22" s="6">
        <f ca="1">INDIRECT("BH22")+INDIRECT("BI22")+INDIRECT("BJ22")+INDIRECT("BK22")+INDIRECT("BL22")+INDIRECT("BM22")+INDIRECT("BN22")+INDIRECT("BO22")</f>
        <v>4000</v>
      </c>
      <c r="T22" s="28"/>
      <c r="U22" s="29"/>
      <c r="V22" s="29"/>
      <c r="W22" s="29"/>
      <c r="X22" s="29"/>
      <c r="Y22" s="29"/>
      <c r="Z22" s="29"/>
      <c r="AA22" s="29"/>
      <c r="AB22" s="28"/>
      <c r="AC22" s="29"/>
      <c r="AD22" s="29"/>
      <c r="AE22" s="29"/>
      <c r="AF22" s="29">
        <v>21400</v>
      </c>
      <c r="AG22" s="29"/>
      <c r="AH22" s="29"/>
      <c r="AI22" s="29"/>
      <c r="AJ22" s="28"/>
      <c r="AK22" s="29"/>
      <c r="AL22" s="29"/>
      <c r="AM22" s="29"/>
      <c r="AN22" s="29"/>
      <c r="AO22" s="29"/>
      <c r="AP22" s="29"/>
      <c r="AQ22" s="29"/>
      <c r="AR22" s="28"/>
      <c r="AS22" s="29"/>
      <c r="AT22" s="29"/>
      <c r="AU22" s="29"/>
      <c r="AV22" s="29"/>
      <c r="AW22" s="29"/>
      <c r="AX22" s="29"/>
      <c r="AY22" s="29"/>
      <c r="AZ22" s="28"/>
      <c r="BA22" s="29"/>
      <c r="BB22" s="29"/>
      <c r="BC22" s="29"/>
      <c r="BD22" s="29"/>
      <c r="BE22" s="29"/>
      <c r="BF22" s="29"/>
      <c r="BG22" s="29"/>
      <c r="BH22" s="28"/>
      <c r="BI22" s="29"/>
      <c r="BJ22" s="29"/>
      <c r="BK22" s="29"/>
      <c r="BL22" s="29">
        <v>4000</v>
      </c>
      <c r="BM22" s="29"/>
      <c r="BN22" s="29"/>
      <c r="BO22" s="29"/>
      <c r="BP22" s="9">
        <v>0</v>
      </c>
      <c r="BQ22" s="1" t="s">
        <v>0</v>
      </c>
      <c r="BR22" s="1" t="s">
        <v>0</v>
      </c>
      <c r="BS22" s="1" t="s">
        <v>0</v>
      </c>
      <c r="BT22" s="1" t="s">
        <v>0</v>
      </c>
      <c r="BU22" s="1" t="s">
        <v>0</v>
      </c>
      <c r="BW22" s="1">
        <f ca="1">INDIRECT("T22")+2*INDIRECT("AB22")+3*INDIRECT("AJ22")+4*INDIRECT("AR22")+5*INDIRECT("AZ22")+6*INDIRECT("BH22")</f>
        <v>0</v>
      </c>
      <c r="BX22" s="1">
        <v>0</v>
      </c>
      <c r="BY22" s="1">
        <f ca="1">INDIRECT("U22")+2*INDIRECT("AC22")+3*INDIRECT("AK22")+4*INDIRECT("AS22")+5*INDIRECT("BA22")+6*INDIRECT("BI22")</f>
        <v>0</v>
      </c>
      <c r="BZ22" s="1">
        <v>0</v>
      </c>
      <c r="CA22" s="1">
        <f ca="1">INDIRECT("V22")+2*INDIRECT("AD22")+3*INDIRECT("AL22")+4*INDIRECT("AT22")+5*INDIRECT("BB22")+6*INDIRECT("BJ22")</f>
        <v>0</v>
      </c>
      <c r="CB22" s="1">
        <v>0</v>
      </c>
      <c r="CC22" s="1">
        <f ca="1">INDIRECT("W22")+2*INDIRECT("AE22")+3*INDIRECT("AM22")+4*INDIRECT("AU22")+5*INDIRECT("BC22")+6*INDIRECT("BK22")</f>
        <v>0</v>
      </c>
      <c r="CD22" s="1">
        <v>0</v>
      </c>
      <c r="CE22" s="1">
        <f ca="1">INDIRECT("X22")+2*INDIRECT("AF22")+3*INDIRECT("AN22")+4*INDIRECT("AV22")+5*INDIRECT("BD22")+6*INDIRECT("BL22")</f>
        <v>66800</v>
      </c>
      <c r="CF22" s="1">
        <v>66800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107000</v>
      </c>
      <c r="CP22" s="1">
        <v>107000</v>
      </c>
      <c r="CQ22" s="1">
        <f ca="1">INDIRECT("AJ22")+2*INDIRECT("AK22")+3*INDIRECT("AL22")+4*INDIRECT("AM22")+5*INDIRECT("AN22")+6*INDIRECT("AO22")+7*INDIRECT("AP22")+8*INDIRECT("AQ22")</f>
        <v>0</v>
      </c>
      <c r="CR22" s="1">
        <v>0</v>
      </c>
      <c r="CS22" s="1">
        <f ca="1">INDIRECT("AR22")+2*INDIRECT("AS22")+3*INDIRECT("AT22")+4*INDIRECT("AU22")+5*INDIRECT("AV22")+6*INDIRECT("AW22")+7*INDIRECT("AX22")+8*INDIRECT("AY22")</f>
        <v>0</v>
      </c>
      <c r="CT22" s="1">
        <v>0</v>
      </c>
      <c r="CU22" s="1">
        <f ca="1">INDIRECT("AZ22")+2*INDIRECT("BA22")+3*INDIRECT("BB22")+4*INDIRECT("BC22")+5*INDIRECT("BD22")+6*INDIRECT("BE22")+7*INDIRECT("BF22")+8*INDIRECT("BG22")</f>
        <v>0</v>
      </c>
      <c r="CV22" s="1">
        <v>0</v>
      </c>
      <c r="CW22" s="1">
        <f ca="1">INDIRECT("BH22")+2*INDIRECT("BI22")+3*INDIRECT("BJ22")+4*INDIRECT("BK22")+5*INDIRECT("BL22")+6*INDIRECT("BM22")+7*INDIRECT("BN22")+8*INDIRECT("BO22")</f>
        <v>20000</v>
      </c>
      <c r="CX22" s="1">
        <v>20000</v>
      </c>
    </row>
    <row r="23" spans="1:73" ht="11.25">
      <c r="A23" s="25"/>
      <c r="B23" s="25"/>
      <c r="C23" s="27" t="s">
        <v>66</v>
      </c>
      <c r="D23" s="26" t="s">
        <v>0</v>
      </c>
      <c r="E23" s="1" t="s">
        <v>6</v>
      </c>
      <c r="F23" s="7">
        <f>SUM(F21:F22)</f>
        <v>4064</v>
      </c>
      <c r="G23" s="6">
        <f>SUM(G21:G22)</f>
        <v>211</v>
      </c>
      <c r="H23" s="6">
        <f>SUM(H21:H22)</f>
        <v>832</v>
      </c>
      <c r="I23" s="6">
        <f>SUM(I21:I22)</f>
        <v>0</v>
      </c>
      <c r="J23" s="6">
        <f>SUM(J21:J22)</f>
        <v>25400</v>
      </c>
      <c r="K23" s="6">
        <f>SUM(K21:K22)</f>
        <v>0</v>
      </c>
      <c r="L23" s="6">
        <f>SUM(L21:L22)</f>
        <v>0</v>
      </c>
      <c r="M23" s="6">
        <f>SUM(M21:M22)</f>
        <v>0</v>
      </c>
      <c r="N23" s="7">
        <f>SUM(N21:N22)</f>
        <v>3000</v>
      </c>
      <c r="O23" s="6">
        <f>SUM(O21:O22)</f>
        <v>21400</v>
      </c>
      <c r="P23" s="6">
        <f>SUM(P21:P22)</f>
        <v>0</v>
      </c>
      <c r="Q23" s="6">
        <f>SUM(Q21:Q22)</f>
        <v>1064</v>
      </c>
      <c r="R23" s="6">
        <f>SUM(R21:R22)</f>
        <v>1043</v>
      </c>
      <c r="S23" s="6">
        <f>SUM(S21:S22)</f>
        <v>4000</v>
      </c>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v>0</v>
      </c>
      <c r="BQ23" s="1" t="s">
        <v>0</v>
      </c>
      <c r="BR23" s="1" t="s">
        <v>0</v>
      </c>
      <c r="BS23" s="1" t="s">
        <v>0</v>
      </c>
      <c r="BT23" s="1" t="s">
        <v>0</v>
      </c>
      <c r="BU23" s="1" t="s">
        <v>0</v>
      </c>
    </row>
    <row r="24" spans="3:73" ht="11.25">
      <c r="C24" s="1" t="s">
        <v>0</v>
      </c>
      <c r="D24" s="1" t="s">
        <v>0</v>
      </c>
      <c r="E24" s="1" t="s">
        <v>0</v>
      </c>
      <c r="F24" s="7"/>
      <c r="G24" s="6"/>
      <c r="H24" s="6"/>
      <c r="I24" s="6"/>
      <c r="J24" s="6"/>
      <c r="K24" s="6"/>
      <c r="L24" s="6"/>
      <c r="M24" s="6"/>
      <c r="N24" s="7"/>
      <c r="O24" s="6"/>
      <c r="P24" s="6"/>
      <c r="Q24" s="6"/>
      <c r="R24" s="6"/>
      <c r="S24" s="6"/>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c r="BT24" s="1" t="s">
        <v>0</v>
      </c>
      <c r="BU24" s="1" t="s">
        <v>0</v>
      </c>
    </row>
    <row r="25" spans="1:102" ht="11.25">
      <c r="A25" s="30" t="s">
        <v>1</v>
      </c>
      <c r="B25" s="31" t="str">
        <f>HYPERLINK("http://www.dot.ca.gov/hq/transprog/stip2004/ff_sheets/06-0089b.xls","0089B")</f>
        <v>0089B</v>
      </c>
      <c r="C25" s="30" t="s">
        <v>9</v>
      </c>
      <c r="D25" s="30" t="s">
        <v>10</v>
      </c>
      <c r="E25" s="30" t="s">
        <v>3</v>
      </c>
      <c r="F25" s="32">
        <f ca="1">INDIRECT("T25")+INDIRECT("AB25")+INDIRECT("AJ25")+INDIRECT("AR25")+INDIRECT("AZ25")+INDIRECT("BH25")</f>
        <v>0</v>
      </c>
      <c r="G25" s="33">
        <f ca="1">INDIRECT("U25")+INDIRECT("AC25")+INDIRECT("AK25")+INDIRECT("AS25")+INDIRECT("BA25")+INDIRECT("BI25")</f>
        <v>0</v>
      </c>
      <c r="H25" s="33">
        <f ca="1">INDIRECT("V25")+INDIRECT("AD25")+INDIRECT("AL25")+INDIRECT("AT25")+INDIRECT("BB25")+INDIRECT("BJ25")</f>
        <v>1800</v>
      </c>
      <c r="I25" s="33">
        <f ca="1">INDIRECT("W25")+INDIRECT("AE25")+INDIRECT("AM25")+INDIRECT("AU25")+INDIRECT("BC25")+INDIRECT("BK25")</f>
        <v>0</v>
      </c>
      <c r="J25" s="33">
        <f ca="1">INDIRECT("X25")+INDIRECT("AF25")+INDIRECT("AN25")+INDIRECT("AV25")+INDIRECT("BD25")+INDIRECT("BL25")</f>
        <v>0</v>
      </c>
      <c r="K25" s="33">
        <f ca="1">INDIRECT("Y25")+INDIRECT("AG25")+INDIRECT("AO25")+INDIRECT("AW25")+INDIRECT("BE25")+INDIRECT("BM25")</f>
        <v>0</v>
      </c>
      <c r="L25" s="33">
        <f ca="1">INDIRECT("Z25")+INDIRECT("AH25")+INDIRECT("AP25")+INDIRECT("AX25")+INDIRECT("BF25")+INDIRECT("BN25")</f>
        <v>0</v>
      </c>
      <c r="M25" s="33">
        <f ca="1">INDIRECT("AA25")+INDIRECT("AI25")+INDIRECT("AQ25")+INDIRECT("AY25")+INDIRECT("BG25")+INDIRECT("BO25")</f>
        <v>0</v>
      </c>
      <c r="N25" s="32">
        <f ca="1">INDIRECT("T25")+INDIRECT("U25")+INDIRECT("V25")+INDIRECT("W25")+INDIRECT("X25")+INDIRECT("Y25")+INDIRECT("Z25")+INDIRECT("AA25")</f>
        <v>0</v>
      </c>
      <c r="O25" s="33">
        <f ca="1">INDIRECT("AB25")+INDIRECT("AC25")+INDIRECT("AD25")+INDIRECT("AE25")+INDIRECT("AF25")+INDIRECT("AG25")+INDIRECT("AH25")+INDIRECT("AI25")</f>
        <v>1800</v>
      </c>
      <c r="P25" s="33">
        <f ca="1">INDIRECT("AJ25")+INDIRECT("AK25")+INDIRECT("AL25")+INDIRECT("AM25")+INDIRECT("AN25")+INDIRECT("AO25")+INDIRECT("AP25")+INDIRECT("AQ25")</f>
        <v>0</v>
      </c>
      <c r="Q25" s="33">
        <f ca="1">INDIRECT("AR25")+INDIRECT("AS25")+INDIRECT("AT25")+INDIRECT("AU25")+INDIRECT("AV25")+INDIRECT("AW25")+INDIRECT("AX25")+INDIRECT("AY25")</f>
        <v>0</v>
      </c>
      <c r="R25" s="33">
        <f ca="1">INDIRECT("AZ25")+INDIRECT("BA25")+INDIRECT("BB25")+INDIRECT("BC25")+INDIRECT("BD25")+INDIRECT("BE25")+INDIRECT("BF25")+INDIRECT("BG25")</f>
        <v>0</v>
      </c>
      <c r="S25" s="33">
        <f ca="1">INDIRECT("BH25")+INDIRECT("BI25")+INDIRECT("BJ25")+INDIRECT("BK25")+INDIRECT("BL25")+INDIRECT("BM25")+INDIRECT("BN25")+INDIRECT("BO25")</f>
        <v>0</v>
      </c>
      <c r="T25" s="34"/>
      <c r="U25" s="35"/>
      <c r="V25" s="35"/>
      <c r="W25" s="35"/>
      <c r="X25" s="35"/>
      <c r="Y25" s="35"/>
      <c r="Z25" s="35"/>
      <c r="AA25" s="35"/>
      <c r="AB25" s="34"/>
      <c r="AC25" s="35"/>
      <c r="AD25" s="35">
        <v>1800</v>
      </c>
      <c r="AE25" s="35"/>
      <c r="AF25" s="35"/>
      <c r="AG25" s="35"/>
      <c r="AH25" s="35"/>
      <c r="AI25" s="35"/>
      <c r="AJ25" s="34"/>
      <c r="AK25" s="35"/>
      <c r="AL25" s="35"/>
      <c r="AM25" s="35"/>
      <c r="AN25" s="35"/>
      <c r="AO25" s="35"/>
      <c r="AP25" s="35"/>
      <c r="AQ25" s="35"/>
      <c r="AR25" s="34"/>
      <c r="AS25" s="35"/>
      <c r="AT25" s="35"/>
      <c r="AU25" s="35"/>
      <c r="AV25" s="35"/>
      <c r="AW25" s="35"/>
      <c r="AX25" s="35"/>
      <c r="AY25" s="35"/>
      <c r="AZ25" s="34"/>
      <c r="BA25" s="35"/>
      <c r="BB25" s="35"/>
      <c r="BC25" s="35"/>
      <c r="BD25" s="35"/>
      <c r="BE25" s="35"/>
      <c r="BF25" s="35"/>
      <c r="BG25" s="35"/>
      <c r="BH25" s="34"/>
      <c r="BI25" s="35"/>
      <c r="BJ25" s="35"/>
      <c r="BK25" s="35"/>
      <c r="BL25" s="35"/>
      <c r="BM25" s="35"/>
      <c r="BN25" s="35"/>
      <c r="BO25" s="36"/>
      <c r="BP25" s="9">
        <v>10300000186</v>
      </c>
      <c r="BQ25" s="1" t="s">
        <v>3</v>
      </c>
      <c r="BR25" s="1" t="s">
        <v>0</v>
      </c>
      <c r="BS25" s="1" t="s">
        <v>0</v>
      </c>
      <c r="BT25" s="1" t="s">
        <v>0</v>
      </c>
      <c r="BU25" s="1" t="s">
        <v>12</v>
      </c>
      <c r="BW25" s="1">
        <f ca="1">INDIRECT("T25")+2*INDIRECT("AB25")+3*INDIRECT("AJ25")+4*INDIRECT("AR25")+5*INDIRECT("AZ25")+6*INDIRECT("BH25")</f>
        <v>0</v>
      </c>
      <c r="BX25" s="1">
        <v>0</v>
      </c>
      <c r="BY25" s="1">
        <f ca="1">INDIRECT("U25")+2*INDIRECT("AC25")+3*INDIRECT("AK25")+4*INDIRECT("AS25")+5*INDIRECT("BA25")+6*INDIRECT("BI25")</f>
        <v>0</v>
      </c>
      <c r="BZ25" s="1">
        <v>0</v>
      </c>
      <c r="CA25" s="1">
        <f ca="1">INDIRECT("V25")+2*INDIRECT("AD25")+3*INDIRECT("AL25")+4*INDIRECT("AT25")+5*INDIRECT("BB25")+6*INDIRECT("BJ25")</f>
        <v>3600</v>
      </c>
      <c r="CB25" s="1">
        <v>3600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5400</v>
      </c>
      <c r="CP25" s="1">
        <v>5400</v>
      </c>
      <c r="CQ25" s="1">
        <f ca="1">INDIRECT("AJ25")+2*INDIRECT("AK25")+3*INDIRECT("AL25")+4*INDIRECT("AM25")+5*INDIRECT("AN25")+6*INDIRECT("AO25")+7*INDIRECT("AP25")+8*INDIRECT("AQ25")</f>
        <v>0</v>
      </c>
      <c r="CR25" s="1">
        <v>0</v>
      </c>
      <c r="CS25" s="1">
        <f ca="1">INDIRECT("AR25")+2*INDIRECT("AS25")+3*INDIRECT("AT25")+4*INDIRECT("AU25")+5*INDIRECT("AV25")+6*INDIRECT("AW25")+7*INDIRECT("AX25")+8*INDIRECT("AY25")</f>
        <v>0</v>
      </c>
      <c r="CT25" s="1">
        <v>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1" t="s">
        <v>0</v>
      </c>
      <c r="B26" s="1" t="s">
        <v>27</v>
      </c>
      <c r="C26" s="1" t="s">
        <v>28</v>
      </c>
      <c r="D26" s="1" t="s">
        <v>29</v>
      </c>
      <c r="E26" s="1" t="s">
        <v>6</v>
      </c>
      <c r="F26" s="7">
        <f>SUM(F25:F25)</f>
        <v>0</v>
      </c>
      <c r="G26" s="6">
        <f>SUM(G25:G25)</f>
        <v>0</v>
      </c>
      <c r="H26" s="6">
        <f>SUM(H25:H25)</f>
        <v>1800</v>
      </c>
      <c r="I26" s="6">
        <f>SUM(I25:I25)</f>
        <v>0</v>
      </c>
      <c r="J26" s="6">
        <f>SUM(J25:J25)</f>
        <v>0</v>
      </c>
      <c r="K26" s="6">
        <f>SUM(K25:K25)</f>
        <v>0</v>
      </c>
      <c r="L26" s="6">
        <f>SUM(L25:L25)</f>
        <v>0</v>
      </c>
      <c r="M26" s="6">
        <f>SUM(M25:M25)</f>
        <v>0</v>
      </c>
      <c r="N26" s="7">
        <f>SUM(N25:N25)</f>
        <v>0</v>
      </c>
      <c r="O26" s="6">
        <f>SUM(O25:O25)</f>
        <v>1800</v>
      </c>
      <c r="P26" s="6">
        <f>SUM(P25:P25)</f>
        <v>0</v>
      </c>
      <c r="Q26" s="6">
        <f>SUM(Q25:Q25)</f>
        <v>0</v>
      </c>
      <c r="R26" s="6">
        <f>SUM(R25:R25)</f>
        <v>0</v>
      </c>
      <c r="S26" s="6">
        <f>SUM(S25:S25)</f>
        <v>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1:73" ht="11.25">
      <c r="A27" s="25"/>
      <c r="B27" s="25"/>
      <c r="C27" s="27" t="s">
        <v>66</v>
      </c>
      <c r="D27" s="26" t="s">
        <v>0</v>
      </c>
      <c r="E27" s="1" t="s">
        <v>0</v>
      </c>
      <c r="F27" s="7"/>
      <c r="G27" s="6"/>
      <c r="H27" s="6"/>
      <c r="I27" s="6"/>
      <c r="J27" s="6"/>
      <c r="K27" s="6"/>
      <c r="L27" s="6"/>
      <c r="M27" s="6"/>
      <c r="N27" s="7"/>
      <c r="O27" s="6"/>
      <c r="P27" s="6"/>
      <c r="Q27" s="6"/>
      <c r="R27" s="6"/>
      <c r="S27" s="6"/>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102" ht="11.25">
      <c r="A28" s="30" t="s">
        <v>1</v>
      </c>
      <c r="B28" s="31" t="str">
        <f>HYPERLINK("http://www.dot.ca.gov/hq/transprog/stip2004/ff_sheets/06-0090l.xls","0090L")</f>
        <v>0090L</v>
      </c>
      <c r="C28" s="30" t="s">
        <v>9</v>
      </c>
      <c r="D28" s="30" t="s">
        <v>10</v>
      </c>
      <c r="E28" s="30" t="s">
        <v>3</v>
      </c>
      <c r="F28" s="32">
        <f ca="1">INDIRECT("T28")+INDIRECT("AB28")+INDIRECT("AJ28")+INDIRECT("AR28")+INDIRECT("AZ28")+INDIRECT("BH28")</f>
        <v>0</v>
      </c>
      <c r="G28" s="33">
        <f ca="1">INDIRECT("U28")+INDIRECT("AC28")+INDIRECT("AK28")+INDIRECT("AS28")+INDIRECT("BA28")+INDIRECT("BI28")</f>
        <v>0</v>
      </c>
      <c r="H28" s="33">
        <f ca="1">INDIRECT("V28")+INDIRECT("AD28")+INDIRECT("AL28")+INDIRECT("AT28")+INDIRECT("BB28")+INDIRECT("BJ28")</f>
        <v>386</v>
      </c>
      <c r="I28" s="33">
        <f ca="1">INDIRECT("W28")+INDIRECT("AE28")+INDIRECT("AM28")+INDIRECT("AU28")+INDIRECT("BC28")+INDIRECT("BK28")</f>
        <v>0</v>
      </c>
      <c r="J28" s="33">
        <f ca="1">INDIRECT("X28")+INDIRECT("AF28")+INDIRECT("AN28")+INDIRECT("AV28")+INDIRECT("BD28")+INDIRECT("BL28")</f>
        <v>3386</v>
      </c>
      <c r="K28" s="33">
        <f ca="1">INDIRECT("Y28")+INDIRECT("AG28")+INDIRECT("AO28")+INDIRECT("AW28")+INDIRECT("BE28")+INDIRECT("BM28")</f>
        <v>0</v>
      </c>
      <c r="L28" s="33">
        <f ca="1">INDIRECT("Z28")+INDIRECT("AH28")+INDIRECT("AP28")+INDIRECT("AX28")+INDIRECT("BF28")+INDIRECT("BN28")</f>
        <v>0</v>
      </c>
      <c r="M28" s="33">
        <f ca="1">INDIRECT("AA28")+INDIRECT("AI28")+INDIRECT("AQ28")+INDIRECT("AY28")+INDIRECT("BG28")+INDIRECT("BO28")</f>
        <v>0</v>
      </c>
      <c r="N28" s="32">
        <f ca="1">INDIRECT("T28")+INDIRECT("U28")+INDIRECT("V28")+INDIRECT("W28")+INDIRECT("X28")+INDIRECT("Y28")+INDIRECT("Z28")+INDIRECT("AA28")</f>
        <v>0</v>
      </c>
      <c r="O28" s="33">
        <f ca="1">INDIRECT("AB28")+INDIRECT("AC28")+INDIRECT("AD28")+INDIRECT("AE28")+INDIRECT("AF28")+INDIRECT("AG28")+INDIRECT("AH28")+INDIRECT("AI28")</f>
        <v>2790</v>
      </c>
      <c r="P28" s="33">
        <f ca="1">INDIRECT("AJ28")+INDIRECT("AK28")+INDIRECT("AL28")+INDIRECT("AM28")+INDIRECT("AN28")+INDIRECT("AO28")+INDIRECT("AP28")+INDIRECT("AQ28")</f>
        <v>0</v>
      </c>
      <c r="Q28" s="33">
        <f ca="1">INDIRECT("AR28")+INDIRECT("AS28")+INDIRECT("AT28")+INDIRECT("AU28")+INDIRECT("AV28")+INDIRECT("AW28")+INDIRECT("AX28")+INDIRECT("AY28")</f>
        <v>386</v>
      </c>
      <c r="R28" s="33">
        <f ca="1">INDIRECT("AZ28")+INDIRECT("BA28")+INDIRECT("BB28")+INDIRECT("BC28")+INDIRECT("BD28")+INDIRECT("BE28")+INDIRECT("BF28")+INDIRECT("BG28")</f>
        <v>0</v>
      </c>
      <c r="S28" s="33">
        <f ca="1">INDIRECT("BH28")+INDIRECT("BI28")+INDIRECT("BJ28")+INDIRECT("BK28")+INDIRECT("BL28")+INDIRECT("BM28")+INDIRECT("BN28")+INDIRECT("BO28")</f>
        <v>596</v>
      </c>
      <c r="T28" s="34"/>
      <c r="U28" s="35"/>
      <c r="V28" s="35"/>
      <c r="W28" s="35"/>
      <c r="X28" s="35"/>
      <c r="Y28" s="35"/>
      <c r="Z28" s="35"/>
      <c r="AA28" s="35"/>
      <c r="AB28" s="34"/>
      <c r="AC28" s="35"/>
      <c r="AD28" s="35"/>
      <c r="AE28" s="35"/>
      <c r="AF28" s="35">
        <v>2790</v>
      </c>
      <c r="AG28" s="35"/>
      <c r="AH28" s="35"/>
      <c r="AI28" s="35"/>
      <c r="AJ28" s="34"/>
      <c r="AK28" s="35"/>
      <c r="AL28" s="35"/>
      <c r="AM28" s="35"/>
      <c r="AN28" s="35"/>
      <c r="AO28" s="35"/>
      <c r="AP28" s="35"/>
      <c r="AQ28" s="35"/>
      <c r="AR28" s="34"/>
      <c r="AS28" s="35"/>
      <c r="AT28" s="35">
        <v>386</v>
      </c>
      <c r="AU28" s="35"/>
      <c r="AV28" s="35"/>
      <c r="AW28" s="35"/>
      <c r="AX28" s="35"/>
      <c r="AY28" s="35"/>
      <c r="AZ28" s="34"/>
      <c r="BA28" s="35"/>
      <c r="BB28" s="35"/>
      <c r="BC28" s="35"/>
      <c r="BD28" s="35"/>
      <c r="BE28" s="35"/>
      <c r="BF28" s="35"/>
      <c r="BG28" s="35"/>
      <c r="BH28" s="34"/>
      <c r="BI28" s="35"/>
      <c r="BJ28" s="35"/>
      <c r="BK28" s="35"/>
      <c r="BL28" s="35">
        <v>596</v>
      </c>
      <c r="BM28" s="35"/>
      <c r="BN28" s="35"/>
      <c r="BO28" s="36"/>
      <c r="BP28" s="9">
        <v>10300000197</v>
      </c>
      <c r="BQ28" s="1" t="s">
        <v>3</v>
      </c>
      <c r="BR28" s="1" t="s">
        <v>0</v>
      </c>
      <c r="BS28" s="1" t="s">
        <v>0</v>
      </c>
      <c r="BT28" s="1" t="s">
        <v>0</v>
      </c>
      <c r="BU28" s="1" t="s">
        <v>12</v>
      </c>
      <c r="BW28" s="1">
        <f ca="1">INDIRECT("T28")+2*INDIRECT("AB28")+3*INDIRECT("AJ28")+4*INDIRECT("AR28")+5*INDIRECT("AZ28")+6*INDIRECT("BH28")</f>
        <v>0</v>
      </c>
      <c r="BX28" s="1">
        <v>0</v>
      </c>
      <c r="BY28" s="1">
        <f ca="1">INDIRECT("U28")+2*INDIRECT("AC28")+3*INDIRECT("AK28")+4*INDIRECT("AS28")+5*INDIRECT("BA28")+6*INDIRECT("BI28")</f>
        <v>0</v>
      </c>
      <c r="BZ28" s="1">
        <v>0</v>
      </c>
      <c r="CA28" s="1">
        <f ca="1">INDIRECT("V28")+2*INDIRECT("AD28")+3*INDIRECT("AL28")+4*INDIRECT("AT28")+5*INDIRECT("BB28")+6*INDIRECT("BJ28")</f>
        <v>1544</v>
      </c>
      <c r="CB28" s="1">
        <v>1544</v>
      </c>
      <c r="CC28" s="1">
        <f ca="1">INDIRECT("W28")+2*INDIRECT("AE28")+3*INDIRECT("AM28")+4*INDIRECT("AU28")+5*INDIRECT("BC28")+6*INDIRECT("BK28")</f>
        <v>0</v>
      </c>
      <c r="CD28" s="1">
        <v>0</v>
      </c>
      <c r="CE28" s="1">
        <f ca="1">INDIRECT("X28")+2*INDIRECT("AF28")+3*INDIRECT("AN28")+4*INDIRECT("AV28")+5*INDIRECT("BD28")+6*INDIRECT("BL28")</f>
        <v>9156</v>
      </c>
      <c r="CF28" s="1">
        <v>9156</v>
      </c>
      <c r="CG28" s="1">
        <f ca="1">INDIRECT("Y28")+2*INDIRECT("AG28")+3*INDIRECT("AO28")+4*INDIRECT("AW28")+5*INDIRECT("BE28")+6*INDIRECT("BM28")</f>
        <v>0</v>
      </c>
      <c r="CH28" s="1">
        <v>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13950</v>
      </c>
      <c r="CP28" s="1">
        <v>13950</v>
      </c>
      <c r="CQ28" s="1">
        <f ca="1">INDIRECT("AJ28")+2*INDIRECT("AK28")+3*INDIRECT("AL28")+4*INDIRECT("AM28")+5*INDIRECT("AN28")+6*INDIRECT("AO28")+7*INDIRECT("AP28")+8*INDIRECT("AQ28")</f>
        <v>0</v>
      </c>
      <c r="CR28" s="1">
        <v>0</v>
      </c>
      <c r="CS28" s="1">
        <f ca="1">INDIRECT("AR28")+2*INDIRECT("AS28")+3*INDIRECT("AT28")+4*INDIRECT("AU28")+5*INDIRECT("AV28")+6*INDIRECT("AW28")+7*INDIRECT("AX28")+8*INDIRECT("AY28")</f>
        <v>1158</v>
      </c>
      <c r="CT28" s="1">
        <v>1158</v>
      </c>
      <c r="CU28" s="1">
        <f ca="1">INDIRECT("AZ28")+2*INDIRECT("BA28")+3*INDIRECT("BB28")+4*INDIRECT("BC28")+5*INDIRECT("BD28")+6*INDIRECT("BE28")+7*INDIRECT("BF28")+8*INDIRECT("BG28")</f>
        <v>0</v>
      </c>
      <c r="CV28" s="1">
        <v>0</v>
      </c>
      <c r="CW28" s="1">
        <f ca="1">INDIRECT("BH28")+2*INDIRECT("BI28")+3*INDIRECT("BJ28")+4*INDIRECT("BK28")+5*INDIRECT("BL28")+6*INDIRECT("BM28")+7*INDIRECT("BN28")+8*INDIRECT("BO28")</f>
        <v>2980</v>
      </c>
      <c r="CX28" s="1">
        <v>2980</v>
      </c>
    </row>
    <row r="29" spans="1:73" ht="11.25">
      <c r="A29" s="1" t="s">
        <v>0</v>
      </c>
      <c r="B29" s="1" t="s">
        <v>30</v>
      </c>
      <c r="C29" s="1" t="s">
        <v>31</v>
      </c>
      <c r="D29" s="1" t="s">
        <v>32</v>
      </c>
      <c r="E29" s="1" t="s">
        <v>6</v>
      </c>
      <c r="F29" s="7">
        <f>SUM(F28:F28)</f>
        <v>0</v>
      </c>
      <c r="G29" s="6">
        <f>SUM(G28:G28)</f>
        <v>0</v>
      </c>
      <c r="H29" s="6">
        <f>SUM(H28:H28)</f>
        <v>386</v>
      </c>
      <c r="I29" s="6">
        <f>SUM(I28:I28)</f>
        <v>0</v>
      </c>
      <c r="J29" s="6">
        <f>SUM(J28:J28)</f>
        <v>3386</v>
      </c>
      <c r="K29" s="6">
        <f>SUM(K28:K28)</f>
        <v>0</v>
      </c>
      <c r="L29" s="6">
        <f>SUM(L28:L28)</f>
        <v>0</v>
      </c>
      <c r="M29" s="6">
        <f>SUM(M28:M28)</f>
        <v>0</v>
      </c>
      <c r="N29" s="7">
        <f>SUM(N28:N28)</f>
        <v>0</v>
      </c>
      <c r="O29" s="6">
        <f>SUM(O28:O28)</f>
        <v>2790</v>
      </c>
      <c r="P29" s="6">
        <f>SUM(P28:P28)</f>
        <v>0</v>
      </c>
      <c r="Q29" s="6">
        <f>SUM(Q28:Q28)</f>
        <v>386</v>
      </c>
      <c r="R29" s="6">
        <f>SUM(R28:R28)</f>
        <v>0</v>
      </c>
      <c r="S29" s="6">
        <f>SUM(S28:S28)</f>
        <v>596</v>
      </c>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v>0</v>
      </c>
      <c r="BQ29" s="1" t="s">
        <v>0</v>
      </c>
      <c r="BR29" s="1" t="s">
        <v>0</v>
      </c>
      <c r="BS29" s="1" t="s">
        <v>0</v>
      </c>
      <c r="BT29" s="1" t="s">
        <v>0</v>
      </c>
      <c r="BU29" s="1" t="s">
        <v>0</v>
      </c>
    </row>
    <row r="30" spans="1:73" ht="11.25">
      <c r="A30" s="25"/>
      <c r="B30" s="25"/>
      <c r="C30" s="27" t="s">
        <v>66</v>
      </c>
      <c r="D30" s="26" t="s">
        <v>0</v>
      </c>
      <c r="E30" s="1" t="s">
        <v>0</v>
      </c>
      <c r="F30" s="7"/>
      <c r="G30" s="6"/>
      <c r="H30" s="6"/>
      <c r="I30" s="6"/>
      <c r="J30" s="6"/>
      <c r="K30" s="6"/>
      <c r="L30" s="6"/>
      <c r="M30" s="6"/>
      <c r="N30" s="7"/>
      <c r="O30" s="6"/>
      <c r="P30" s="6"/>
      <c r="Q30" s="6"/>
      <c r="R30" s="6"/>
      <c r="S30" s="6"/>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1:102" ht="11.25">
      <c r="A31" s="30" t="s">
        <v>1</v>
      </c>
      <c r="B31" s="31" t="str">
        <f>HYPERLINK("http://www.dot.ca.gov/hq/transprog/stip2004/ff_sheets/06-0090q.xls","0090Q")</f>
        <v>0090Q</v>
      </c>
      <c r="C31" s="30" t="s">
        <v>9</v>
      </c>
      <c r="D31" s="30" t="s">
        <v>10</v>
      </c>
      <c r="E31" s="30" t="s">
        <v>3</v>
      </c>
      <c r="F31" s="32">
        <f ca="1">INDIRECT("T31")+INDIRECT("AB31")+INDIRECT("AJ31")+INDIRECT("AR31")+INDIRECT("AZ31")+INDIRECT("BH31")</f>
        <v>0</v>
      </c>
      <c r="G31" s="33">
        <f ca="1">INDIRECT("U31")+INDIRECT("AC31")+INDIRECT("AK31")+INDIRECT("AS31")+INDIRECT("BA31")+INDIRECT("BI31")</f>
        <v>0</v>
      </c>
      <c r="H31" s="33">
        <f ca="1">INDIRECT("V31")+INDIRECT("AD31")+INDIRECT("AL31")+INDIRECT("AT31")+INDIRECT("BB31")+INDIRECT("BJ31")</f>
        <v>150</v>
      </c>
      <c r="I31" s="33">
        <f ca="1">INDIRECT("W31")+INDIRECT("AE31")+INDIRECT("AM31")+INDIRECT("AU31")+INDIRECT("BC31")+INDIRECT("BK31")</f>
        <v>0</v>
      </c>
      <c r="J31" s="33">
        <f ca="1">INDIRECT("X31")+INDIRECT("AF31")+INDIRECT("AN31")+INDIRECT("AV31")+INDIRECT("BD31")+INDIRECT("BL31")</f>
        <v>1500</v>
      </c>
      <c r="K31" s="33">
        <f ca="1">INDIRECT("Y31")+INDIRECT("AG31")+INDIRECT("AO31")+INDIRECT("AW31")+INDIRECT("BE31")+INDIRECT("BM31")</f>
        <v>0</v>
      </c>
      <c r="L31" s="33">
        <f ca="1">INDIRECT("Z31")+INDIRECT("AH31")+INDIRECT("AP31")+INDIRECT("AX31")+INDIRECT("BF31")+INDIRECT("BN31")</f>
        <v>0</v>
      </c>
      <c r="M31" s="33">
        <f ca="1">INDIRECT("AA31")+INDIRECT("AI31")+INDIRECT("AQ31")+INDIRECT("AY31")+INDIRECT("BG31")+INDIRECT("BO31")</f>
        <v>0</v>
      </c>
      <c r="N31" s="32">
        <f ca="1">INDIRECT("T31")+INDIRECT("U31")+INDIRECT("V31")+INDIRECT("W31")+INDIRECT("X31")+INDIRECT("Y31")+INDIRECT("Z31")+INDIRECT("AA31")</f>
        <v>0</v>
      </c>
      <c r="O31" s="33">
        <f ca="1">INDIRECT("AB31")+INDIRECT("AC31")+INDIRECT("AD31")+INDIRECT("AE31")+INDIRECT("AF31")+INDIRECT("AG31")+INDIRECT("AH31")+INDIRECT("AI31")</f>
        <v>1500</v>
      </c>
      <c r="P31" s="33">
        <f ca="1">INDIRECT("AJ31")+INDIRECT("AK31")+INDIRECT("AL31")+INDIRECT("AM31")+INDIRECT("AN31")+INDIRECT("AO31")+INDIRECT("AP31")+INDIRECT("AQ31")</f>
        <v>0</v>
      </c>
      <c r="Q31" s="33">
        <f ca="1">INDIRECT("AR31")+INDIRECT("AS31")+INDIRECT("AT31")+INDIRECT("AU31")+INDIRECT("AV31")+INDIRECT("AW31")+INDIRECT("AX31")+INDIRECT("AY31")</f>
        <v>150</v>
      </c>
      <c r="R31" s="33">
        <f ca="1">INDIRECT("AZ31")+INDIRECT("BA31")+INDIRECT("BB31")+INDIRECT("BC31")+INDIRECT("BD31")+INDIRECT("BE31")+INDIRECT("BF31")+INDIRECT("BG31")</f>
        <v>0</v>
      </c>
      <c r="S31" s="33">
        <f ca="1">INDIRECT("BH31")+INDIRECT("BI31")+INDIRECT("BJ31")+INDIRECT("BK31")+INDIRECT("BL31")+INDIRECT("BM31")+INDIRECT("BN31")+INDIRECT("BO31")</f>
        <v>0</v>
      </c>
      <c r="T31" s="34"/>
      <c r="U31" s="35"/>
      <c r="V31" s="35"/>
      <c r="W31" s="35"/>
      <c r="X31" s="35"/>
      <c r="Y31" s="35"/>
      <c r="Z31" s="35"/>
      <c r="AA31" s="35"/>
      <c r="AB31" s="34"/>
      <c r="AC31" s="35"/>
      <c r="AD31" s="35"/>
      <c r="AE31" s="35"/>
      <c r="AF31" s="35">
        <v>1500</v>
      </c>
      <c r="AG31" s="35"/>
      <c r="AH31" s="35"/>
      <c r="AI31" s="35"/>
      <c r="AJ31" s="34"/>
      <c r="AK31" s="35"/>
      <c r="AL31" s="35"/>
      <c r="AM31" s="35"/>
      <c r="AN31" s="35"/>
      <c r="AO31" s="35"/>
      <c r="AP31" s="35"/>
      <c r="AQ31" s="35"/>
      <c r="AR31" s="34"/>
      <c r="AS31" s="35"/>
      <c r="AT31" s="35">
        <v>150</v>
      </c>
      <c r="AU31" s="35"/>
      <c r="AV31" s="35"/>
      <c r="AW31" s="35"/>
      <c r="AX31" s="35"/>
      <c r="AY31" s="35"/>
      <c r="AZ31" s="34"/>
      <c r="BA31" s="35"/>
      <c r="BB31" s="35"/>
      <c r="BC31" s="35"/>
      <c r="BD31" s="35"/>
      <c r="BE31" s="35"/>
      <c r="BF31" s="35"/>
      <c r="BG31" s="35"/>
      <c r="BH31" s="34"/>
      <c r="BI31" s="35"/>
      <c r="BJ31" s="35"/>
      <c r="BK31" s="35"/>
      <c r="BL31" s="35"/>
      <c r="BM31" s="35"/>
      <c r="BN31" s="35"/>
      <c r="BO31" s="36"/>
      <c r="BP31" s="9">
        <v>10300000198</v>
      </c>
      <c r="BQ31" s="1" t="s">
        <v>3</v>
      </c>
      <c r="BR31" s="1" t="s">
        <v>0</v>
      </c>
      <c r="BS31" s="1" t="s">
        <v>0</v>
      </c>
      <c r="BT31" s="1" t="s">
        <v>0</v>
      </c>
      <c r="BU31" s="1" t="s">
        <v>12</v>
      </c>
      <c r="BW31" s="1">
        <f ca="1">INDIRECT("T31")+2*INDIRECT("AB31")+3*INDIRECT("AJ31")+4*INDIRECT("AR31")+5*INDIRECT("AZ31")+6*INDIRECT("BH31")</f>
        <v>0</v>
      </c>
      <c r="BX31" s="1">
        <v>0</v>
      </c>
      <c r="BY31" s="1">
        <f ca="1">INDIRECT("U31")+2*INDIRECT("AC31")+3*INDIRECT("AK31")+4*INDIRECT("AS31")+5*INDIRECT("BA31")+6*INDIRECT("BI31")</f>
        <v>0</v>
      </c>
      <c r="BZ31" s="1">
        <v>0</v>
      </c>
      <c r="CA31" s="1">
        <f ca="1">INDIRECT("V31")+2*INDIRECT("AD31")+3*INDIRECT("AL31")+4*INDIRECT("AT31")+5*INDIRECT("BB31")+6*INDIRECT("BJ31")</f>
        <v>600</v>
      </c>
      <c r="CB31" s="1">
        <v>600</v>
      </c>
      <c r="CC31" s="1">
        <f ca="1">INDIRECT("W31")+2*INDIRECT("AE31")+3*INDIRECT("AM31")+4*INDIRECT("AU31")+5*INDIRECT("BC31")+6*INDIRECT("BK31")</f>
        <v>0</v>
      </c>
      <c r="CD31" s="1">
        <v>0</v>
      </c>
      <c r="CE31" s="1">
        <f ca="1">INDIRECT("X31")+2*INDIRECT("AF31")+3*INDIRECT("AN31")+4*INDIRECT("AV31")+5*INDIRECT("BD31")+6*INDIRECT("BL31")</f>
        <v>3000</v>
      </c>
      <c r="CF31" s="1">
        <v>3000</v>
      </c>
      <c r="CG31" s="1">
        <f ca="1">INDIRECT("Y31")+2*INDIRECT("AG31")+3*INDIRECT("AO31")+4*INDIRECT("AW31")+5*INDIRECT("BE31")+6*INDIRECT("BM31")</f>
        <v>0</v>
      </c>
      <c r="CH31" s="1">
        <v>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7500</v>
      </c>
      <c r="CP31" s="1">
        <v>7500</v>
      </c>
      <c r="CQ31" s="1">
        <f ca="1">INDIRECT("AJ31")+2*INDIRECT("AK31")+3*INDIRECT("AL31")+4*INDIRECT("AM31")+5*INDIRECT("AN31")+6*INDIRECT("AO31")+7*INDIRECT("AP31")+8*INDIRECT("AQ31")</f>
        <v>0</v>
      </c>
      <c r="CR31" s="1">
        <v>0</v>
      </c>
      <c r="CS31" s="1">
        <f ca="1">INDIRECT("AR31")+2*INDIRECT("AS31")+3*INDIRECT("AT31")+4*INDIRECT("AU31")+5*INDIRECT("AV31")+6*INDIRECT("AW31")+7*INDIRECT("AX31")+8*INDIRECT("AY31")</f>
        <v>450</v>
      </c>
      <c r="CT31" s="1">
        <v>450</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73" ht="11.25">
      <c r="A32" s="1" t="s">
        <v>0</v>
      </c>
      <c r="B32" s="1" t="s">
        <v>33</v>
      </c>
      <c r="C32" s="1" t="s">
        <v>31</v>
      </c>
      <c r="D32" s="1" t="s">
        <v>34</v>
      </c>
      <c r="E32" s="1" t="s">
        <v>6</v>
      </c>
      <c r="F32" s="7">
        <f>SUM(F31:F31)</f>
        <v>0</v>
      </c>
      <c r="G32" s="6">
        <f>SUM(G31:G31)</f>
        <v>0</v>
      </c>
      <c r="H32" s="6">
        <f>SUM(H31:H31)</f>
        <v>150</v>
      </c>
      <c r="I32" s="6">
        <f>SUM(I31:I31)</f>
        <v>0</v>
      </c>
      <c r="J32" s="6">
        <f>SUM(J31:J31)</f>
        <v>1500</v>
      </c>
      <c r="K32" s="6">
        <f>SUM(K31:K31)</f>
        <v>0</v>
      </c>
      <c r="L32" s="6">
        <f>SUM(L31:L31)</f>
        <v>0</v>
      </c>
      <c r="M32" s="6">
        <f>SUM(M31:M31)</f>
        <v>0</v>
      </c>
      <c r="N32" s="7">
        <f>SUM(N31:N31)</f>
        <v>0</v>
      </c>
      <c r="O32" s="6">
        <f>SUM(O31:O31)</f>
        <v>1500</v>
      </c>
      <c r="P32" s="6">
        <f>SUM(P31:P31)</f>
        <v>0</v>
      </c>
      <c r="Q32" s="6">
        <f>SUM(Q31:Q31)</f>
        <v>150</v>
      </c>
      <c r="R32" s="6">
        <f>SUM(R31:R31)</f>
        <v>0</v>
      </c>
      <c r="S32" s="6">
        <f>SUM(S31:S31)</f>
        <v>0</v>
      </c>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1:73" ht="11.25">
      <c r="A33" s="37"/>
      <c r="B33" s="37"/>
      <c r="C33" s="38" t="s">
        <v>66</v>
      </c>
      <c r="D33" s="39" t="s">
        <v>0</v>
      </c>
      <c r="E33" s="40" t="s">
        <v>0</v>
      </c>
      <c r="F33" s="41"/>
      <c r="G33" s="42"/>
      <c r="H33" s="42"/>
      <c r="I33" s="42"/>
      <c r="J33" s="42"/>
      <c r="K33" s="42"/>
      <c r="L33" s="42"/>
      <c r="M33" s="42"/>
      <c r="N33" s="41"/>
      <c r="O33" s="42"/>
      <c r="P33" s="42"/>
      <c r="Q33" s="42"/>
      <c r="R33" s="42"/>
      <c r="S33" s="42"/>
      <c r="T33" s="43"/>
      <c r="U33" s="44"/>
      <c r="V33" s="44"/>
      <c r="W33" s="44"/>
      <c r="X33" s="44"/>
      <c r="Y33" s="44"/>
      <c r="Z33" s="44"/>
      <c r="AA33" s="44"/>
      <c r="AB33" s="43"/>
      <c r="AC33" s="44"/>
      <c r="AD33" s="44"/>
      <c r="AE33" s="44"/>
      <c r="AF33" s="44"/>
      <c r="AG33" s="44"/>
      <c r="AH33" s="44"/>
      <c r="AI33" s="44"/>
      <c r="AJ33" s="43"/>
      <c r="AK33" s="44"/>
      <c r="AL33" s="44"/>
      <c r="AM33" s="44"/>
      <c r="AN33" s="44"/>
      <c r="AO33" s="44"/>
      <c r="AP33" s="44"/>
      <c r="AQ33" s="44"/>
      <c r="AR33" s="43"/>
      <c r="AS33" s="44"/>
      <c r="AT33" s="44"/>
      <c r="AU33" s="44"/>
      <c r="AV33" s="44"/>
      <c r="AW33" s="44"/>
      <c r="AX33" s="44"/>
      <c r="AY33" s="44"/>
      <c r="AZ33" s="43"/>
      <c r="BA33" s="44"/>
      <c r="BB33" s="44"/>
      <c r="BC33" s="44"/>
      <c r="BD33" s="44"/>
      <c r="BE33" s="44"/>
      <c r="BF33" s="44"/>
      <c r="BG33" s="44"/>
      <c r="BH33" s="43"/>
      <c r="BI33" s="44"/>
      <c r="BJ33" s="44"/>
      <c r="BK33" s="44"/>
      <c r="BL33" s="44"/>
      <c r="BM33" s="44"/>
      <c r="BN33" s="44"/>
      <c r="BO33" s="45"/>
      <c r="BP33" s="9">
        <v>0</v>
      </c>
      <c r="BQ33" s="1" t="s">
        <v>0</v>
      </c>
      <c r="BR33" s="1" t="s">
        <v>0</v>
      </c>
      <c r="BS33" s="1" t="s">
        <v>0</v>
      </c>
      <c r="BT33" s="1" t="s">
        <v>0</v>
      </c>
      <c r="BU33" s="1" t="s">
        <v>0</v>
      </c>
    </row>
    <row r="36" spans="5:13" ht="11.25">
      <c r="E36" s="3" t="s">
        <v>73</v>
      </c>
      <c r="F36" s="5">
        <f>SUMIF($BQ4:$BQ33,"=RIP",F4:F33)</f>
        <v>23876</v>
      </c>
      <c r="G36" s="5">
        <f aca="true" t="shared" si="0" ref="G36:M36">SUMIF($BQ4:$BQ33,"=RIP",G4:G33)</f>
        <v>1684</v>
      </c>
      <c r="H36" s="5">
        <f t="shared" si="0"/>
        <v>42210</v>
      </c>
      <c r="I36" s="5">
        <f t="shared" si="0"/>
        <v>1289</v>
      </c>
      <c r="J36" s="5">
        <f t="shared" si="0"/>
        <v>6175</v>
      </c>
      <c r="K36" s="5">
        <f t="shared" si="0"/>
        <v>40192</v>
      </c>
      <c r="L36" s="5">
        <f t="shared" si="0"/>
        <v>0</v>
      </c>
      <c r="M36" s="5">
        <f t="shared" si="0"/>
        <v>0</v>
      </c>
    </row>
    <row r="37" spans="5:13" ht="11.25">
      <c r="E37" s="3" t="s">
        <v>74</v>
      </c>
      <c r="F37" s="5">
        <f>SUMIF($BT4:$BT33,"=GARVEE",F4:F33)</f>
        <v>0</v>
      </c>
      <c r="G37" s="5">
        <f aca="true" t="shared" si="1" ref="G37:M37">SUMIF($BT4:$BT33,"=GARVEE",G4:G33)</f>
        <v>0</v>
      </c>
      <c r="H37" s="5">
        <f t="shared" si="1"/>
        <v>0</v>
      </c>
      <c r="I37" s="5">
        <f t="shared" si="1"/>
        <v>0</v>
      </c>
      <c r="J37" s="5">
        <f t="shared" si="1"/>
        <v>0</v>
      </c>
      <c r="K37" s="5">
        <f t="shared" si="1"/>
        <v>0</v>
      </c>
      <c r="L37" s="5">
        <f t="shared" si="1"/>
        <v>0</v>
      </c>
      <c r="M37" s="5">
        <f t="shared" si="1"/>
        <v>0</v>
      </c>
    </row>
    <row r="38" spans="5:13" ht="11.25">
      <c r="E38" s="3" t="s">
        <v>75</v>
      </c>
      <c r="F38" s="5">
        <f>SUMIF($BR4:$BR33,"=X",F4:F33)</f>
        <v>0</v>
      </c>
      <c r="G38" s="5">
        <f aca="true" t="shared" si="2" ref="G38:M38">SUMIF($BR4:$BR33,"=X",G4:G33)</f>
        <v>0</v>
      </c>
      <c r="H38" s="5">
        <f t="shared" si="2"/>
        <v>0</v>
      </c>
      <c r="I38" s="5">
        <f t="shared" si="2"/>
        <v>0</v>
      </c>
      <c r="J38" s="5">
        <f t="shared" si="2"/>
        <v>0</v>
      </c>
      <c r="K38" s="5">
        <f t="shared" si="2"/>
        <v>0</v>
      </c>
      <c r="L38" s="5">
        <f t="shared" si="2"/>
        <v>0</v>
      </c>
      <c r="M38" s="5">
        <f t="shared" si="2"/>
        <v>0</v>
      </c>
    </row>
    <row r="39" spans="5:13" ht="11.25">
      <c r="E39" s="3" t="s">
        <v>76</v>
      </c>
      <c r="F39" s="5">
        <f>SUMIF($BU4:$BU33,"=X",AJ4:AJ33)+SUMIF($BU4:$BU33,"=X",AR4:AR33)+SUMIF($BU4:$BU33,"=X",AZ4:AZ33)+SUMIF($BU4:$BU33,"=X",BH4:BH33)</f>
        <v>3916</v>
      </c>
      <c r="G39" s="5">
        <f>SUMIF($BU4:$BU33,"=X",AK4:AK33)+SUMIF($BU4:$BU33,"=X",AS4:AS33)+SUMIF($BU4:$BU33,"=X",BA4:BA33)+SUMIF($BU4:$BU33,"=X",BI4:BI33)</f>
        <v>951</v>
      </c>
      <c r="H39" s="5"/>
      <c r="I39" s="5"/>
      <c r="J39" s="5"/>
      <c r="K39" s="5"/>
      <c r="L39" s="5"/>
      <c r="M39" s="5"/>
    </row>
    <row r="40" spans="5:13" ht="11.25">
      <c r="E40" s="3" t="s">
        <v>77</v>
      </c>
      <c r="F40" s="5">
        <f>SUMIF($BU4:$BU33,"=X",T4:T33)</f>
        <v>19960</v>
      </c>
      <c r="G40" s="5">
        <f>SUMIF($BU4:$BU33,"=X",U4:U33)</f>
        <v>0</v>
      </c>
      <c r="H40" s="5"/>
      <c r="I40" s="5"/>
      <c r="J40" s="5"/>
      <c r="K40" s="5"/>
      <c r="L40" s="5"/>
      <c r="M40" s="5"/>
    </row>
    <row r="41" spans="5:13" ht="11.25">
      <c r="E41" s="3" t="s">
        <v>78</v>
      </c>
      <c r="F41" s="5">
        <f>F36-F37-F38-F39-F40</f>
        <v>0</v>
      </c>
      <c r="G41" s="5">
        <f aca="true" t="shared" si="3" ref="G41:M41">G36-G37-G38-G39-G40</f>
        <v>733</v>
      </c>
      <c r="H41" s="5">
        <f t="shared" si="3"/>
        <v>42210</v>
      </c>
      <c r="I41" s="5">
        <f t="shared" si="3"/>
        <v>1289</v>
      </c>
      <c r="J41" s="5">
        <f t="shared" si="3"/>
        <v>6175</v>
      </c>
      <c r="K41" s="5">
        <f t="shared" si="3"/>
        <v>40192</v>
      </c>
      <c r="L41" s="5">
        <f t="shared" si="3"/>
        <v>0</v>
      </c>
      <c r="M41" s="5">
        <f t="shared" si="3"/>
        <v>0</v>
      </c>
    </row>
    <row r="43" spans="9:11" ht="11.25">
      <c r="I43" s="1">
        <f>SUM(F41:I41)</f>
        <v>44232</v>
      </c>
      <c r="J43" s="1">
        <f>J41</f>
        <v>6175</v>
      </c>
      <c r="K43" s="1">
        <f>K41</f>
        <v>40192</v>
      </c>
    </row>
  </sheetData>
  <sheetProtection password="CB9B" sheet="1" objects="1" scenarios="1"/>
  <conditionalFormatting sqref="F4 F7 F10:F11 F14 F17:F18 F21:F22 F25 F28 F31">
    <cfRule type="expression" priority="1" dxfId="0" stopIfTrue="1">
      <formula>BW4&lt;&gt;BX4</formula>
    </cfRule>
  </conditionalFormatting>
  <conditionalFormatting sqref="G4 G7 G10:G11 G14 G17:G18 G21:G22 G25 G28 G31">
    <cfRule type="expression" priority="2" dxfId="0" stopIfTrue="1">
      <formula>BY4&lt;&gt;BZ4</formula>
    </cfRule>
  </conditionalFormatting>
  <conditionalFormatting sqref="H4 H7 H10:H11 H14 H17:H18 H21:H22 H25 H28 H31">
    <cfRule type="expression" priority="3" dxfId="0" stopIfTrue="1">
      <formula>CA4&lt;&gt;CB4</formula>
    </cfRule>
  </conditionalFormatting>
  <conditionalFormatting sqref="I4 I7 I10:I11 I14 I17:I18 I21:I22 I25 I28 I31">
    <cfRule type="expression" priority="4" dxfId="0" stopIfTrue="1">
      <formula>CC4&lt;&gt;CD4</formula>
    </cfRule>
  </conditionalFormatting>
  <conditionalFormatting sqref="J4 J7 J10:J11 J14 J17:J18 J21:J22 J25 J28 J31">
    <cfRule type="expression" priority="5" dxfId="0" stopIfTrue="1">
      <formula>CE4&lt;&gt;CF4</formula>
    </cfRule>
  </conditionalFormatting>
  <conditionalFormatting sqref="K4 K7 K10:K11 K14 K17:K18 K21:K22 K25 K28 K31">
    <cfRule type="expression" priority="6" dxfId="0" stopIfTrue="1">
      <formula>CG4&lt;&gt;CH4</formula>
    </cfRule>
  </conditionalFormatting>
  <conditionalFormatting sqref="L4 L7 L10:L11 L14 L17:L18 L21:L22 L25 L28 L31">
    <cfRule type="expression" priority="7" dxfId="0" stopIfTrue="1">
      <formula>CI4&lt;&gt;CJ4</formula>
    </cfRule>
  </conditionalFormatting>
  <conditionalFormatting sqref="M4 M7 M10:M11 M14 M17:M18 M21:M22 M25 M28 M31">
    <cfRule type="expression" priority="8" dxfId="0" stopIfTrue="1">
      <formula>CK4&lt;&gt;CL4</formula>
    </cfRule>
  </conditionalFormatting>
  <conditionalFormatting sqref="N4 N7 N10:N11 N14 N17:N18 N21:N22 N25 N28 N31">
    <cfRule type="expression" priority="9" dxfId="0" stopIfTrue="1">
      <formula>CM4&lt;&gt;CN4</formula>
    </cfRule>
  </conditionalFormatting>
  <conditionalFormatting sqref="O4 O7 O10:O11 O14 O17:O18 O21:O22 O25 O28 O31">
    <cfRule type="expression" priority="10" dxfId="0" stopIfTrue="1">
      <formula>CO4&lt;&gt;CP4</formula>
    </cfRule>
  </conditionalFormatting>
  <conditionalFormatting sqref="P4 P7 P10:P11 P14 P17:P18 P21:P22 P25 P28 P31">
    <cfRule type="expression" priority="11" dxfId="0" stopIfTrue="1">
      <formula>CQ4&lt;&gt;CR4</formula>
    </cfRule>
  </conditionalFormatting>
  <conditionalFormatting sqref="Q4 Q7 Q10:Q11 Q14 Q17:Q18 Q21:Q22 Q25 Q28 Q31">
    <cfRule type="expression" priority="12" dxfId="0" stopIfTrue="1">
      <formula>CS4&lt;&gt;CT4</formula>
    </cfRule>
  </conditionalFormatting>
  <conditionalFormatting sqref="R4 R7 R10:R11 R14 R17:R18 R21:R22 R25 R28 R31">
    <cfRule type="expression" priority="13" dxfId="0" stopIfTrue="1">
      <formula>CU4&lt;&gt;CV4</formula>
    </cfRule>
  </conditionalFormatting>
  <conditionalFormatting sqref="S4 S7 S10:S11 S14 S17:S18 S21:S22 S25 S28 S31">
    <cfRule type="expression" priority="14" dxfId="0" stopIfTrue="1">
      <formula>CW4&lt;&gt;CX4</formula>
    </cfRule>
  </conditionalFormatting>
  <dataValidations count="55">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3">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33">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33">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BJ10:BO10 AL10:AQ10 AT10:AY10 BB10:BG10 V10:AI1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0:AK10 AR10:AS10 AZ10:BA10 BH10:BI1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0:U10">
      <formula1>0</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ErrorMessage="1" errorTitle="Maximum Dollar Input Exceeded" error="The maximum input value is $999,999 (x $1000), basically one billion dollars.  Please revise your figures." sqref="BJ14:BO14 AL14:AQ14 AT14:AY14 BB14:BG14 V14:AI1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4:AK14 AR14:AS14 AZ14:BA14 BH14:BI1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4:U14">
      <formula1>0</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ErrorMessage="1" errorTitle="Maximum Dollar Input Exceeded" error="The maximum input value is $999,999 (x $1000), basically one billion dollars.  Please revise your figures." sqref="BJ17:BO17 AL17:AQ17 AT17:AY17 BB17:BG17 V17:AI1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7:AK17 AR17:AS17 AZ17:BA17 BH17:BI1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7:U17">
      <formula1>0</formula1>
      <formula2>999999</formula2>
    </dataValidation>
    <dataValidation type="whole" showErrorMessage="1" errorTitle="Maximum Dollar Input Exceeded" error="The maximum input value is $999,999 (x $1000), basically one billion dollars.  Please revise your figures." sqref="T18:BO18">
      <formula1>0</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ErrorMessage="1" errorTitle="Maximum Dollar Input Exceeded" error="The maximum input value is $999,999 (x $1000), basically one billion dollars.  Please revise your figures." sqref="BJ21:BO21 AL21:AQ21 AT21:AY21 BB21:BG21 V21:AI21">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1:AK21 AR21:AS21 AZ21:BA21 BH21:BI21">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1:U21">
      <formula1>0</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ErrorMessage="1" errorTitle="Maximum Dollar Input Exceeded" error="The maximum input value is $999,999 (x $1000), basically one billion dollars.  Please revise your figures." sqref="BJ25:BO25 AL25:AQ25 AT25:AY25 BB25:BG25 V25:AI25">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5:AK25 AR25:AS25 AZ25:BA25 BH25:BI25">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5:U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ErrorMessage="1" errorTitle="Maximum Dollar Input Exceeded" error="The maximum input value is $999,999 (x $1000), basically one billion dollars.  Please revise your figures." sqref="BJ28:BO28 AL28:AQ28 AT28:AY28 BB28:BG28 V28:AI2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8:AK28 AR28:AS28 AZ28:BA28 BH28:BI2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8:U28">
      <formula1>0</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ErrorMessage="1" errorTitle="Maximum Dollar Input Exceeded" error="The maximum input value is $999,999 (x $1000), basically one billion dollars.  Please revise your figures." sqref="BJ31:BO31 AL31:AQ31 AT31:AY31 BB31:BG31 V31:AI31">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1:AK31 AR31:AS31 AZ31:BA31 BH31:BI31">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1:U31">
      <formula1>0</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s>
  <printOptions gridLines="1"/>
  <pageMargins left="0.25" right="0.25" top="0.75" bottom="0.5" header="0.25" footer="0.25"/>
  <pageSetup blackAndWhite="1" fitToHeight="100" fitToWidth="1" horizontalDpi="600" verticalDpi="600" orientation="landscape" scale="84"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2003-11-25T21:48:51Z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