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Inventory'!$A$1:$S$146</definedName>
    <definedName name="_xlnm.Print_Titles" localSheetId="1">'Project Inventory'!$1:$3</definedName>
  </definedNames>
  <calcPr fullCalcOnLoad="1"/>
</workbook>
</file>

<file path=xl/sharedStrings.xml><?xml version="1.0" encoding="utf-8"?>
<sst xmlns="http://schemas.openxmlformats.org/spreadsheetml/2006/main" count="1323" uniqueCount="148">
  <si>
    <t/>
  </si>
  <si>
    <t>HUM</t>
  </si>
  <si>
    <t>Arcata, City of</t>
  </si>
  <si>
    <t>RIP</t>
  </si>
  <si>
    <t>280434</t>
  </si>
  <si>
    <t>K Street/Alliance Rd Rehab, Pedestrian</t>
  </si>
  <si>
    <t>Loc Funds (CITY)</t>
  </si>
  <si>
    <t>TOTAL</t>
  </si>
  <si>
    <t>Foster Ave. to Sunset Ave. Extension</t>
  </si>
  <si>
    <t>Railroad Crossing Rehabilitation</t>
  </si>
  <si>
    <t>Blue Lake, City of</t>
  </si>
  <si>
    <t>Pedestrian and Bicycle Improvements</t>
  </si>
  <si>
    <t>Eureka, City of</t>
  </si>
  <si>
    <t>B000BA</t>
  </si>
  <si>
    <t>Replace Regional Transit Vehicles</t>
  </si>
  <si>
    <t>Loc Funds (LTF)</t>
  </si>
  <si>
    <t>7th Street Bike Lanes</t>
  </si>
  <si>
    <t>Othr. State</t>
  </si>
  <si>
    <t>Waterfront Drive Extension</t>
  </si>
  <si>
    <t>Future Need</t>
  </si>
  <si>
    <t>281354</t>
  </si>
  <si>
    <t>Railroad  Crossing Improvements</t>
  </si>
  <si>
    <t>Vehicle Replacement</t>
  </si>
  <si>
    <t>Ferndale, City of</t>
  </si>
  <si>
    <t>Ocean Ave. &amp; Eugene St Reconstruction</t>
  </si>
  <si>
    <t>Fortuna, City of</t>
  </si>
  <si>
    <t>Rohnerville Road Widening (Redwood - Jordan)</t>
  </si>
  <si>
    <t>Rhonerville Widening (Newburg to Strong)</t>
  </si>
  <si>
    <t>281214</t>
  </si>
  <si>
    <t>Railroad Grade Crossing</t>
  </si>
  <si>
    <t>Humboldt County</t>
  </si>
  <si>
    <t>279634</t>
  </si>
  <si>
    <t>Old Arcata Road/Myrtle Ave Rehab and Widening</t>
  </si>
  <si>
    <t>280584</t>
  </si>
  <si>
    <t>Walnut Drive Bike Lane</t>
  </si>
  <si>
    <t>Union St and  Sea Ave Reconstruction</t>
  </si>
  <si>
    <t>Washington &amp; McKinleyville Ave Rehab</t>
  </si>
  <si>
    <t>Maple Creek Road  Rehab</t>
  </si>
  <si>
    <t>Alderpoint and Mattlole Rd  Rehab</t>
  </si>
  <si>
    <t>Walnut Drive Rehab</t>
  </si>
  <si>
    <t>Murray and Fieldbrook Rd Rehab</t>
  </si>
  <si>
    <t>Hiller and Pickett Rd Rehabilitation</t>
  </si>
  <si>
    <t>Humboldt Hill Road Rehab</t>
  </si>
  <si>
    <t>Tompkins Hill  Rd &amp; Fields Landing Dr. Rehab</t>
  </si>
  <si>
    <t>Redwood Drive Rehab</t>
  </si>
  <si>
    <t>Indianola Cuttoff Rehabilitation</t>
  </si>
  <si>
    <t>Azalea Ave Rehabilitation</t>
  </si>
  <si>
    <t>Central Ave Rehabilitation</t>
  </si>
  <si>
    <t>Fieldbrook Road  Rehab</t>
  </si>
  <si>
    <t>Buttermilk Lane Rehabilitation</t>
  </si>
  <si>
    <t>Golf Course Road Rehabilitation</t>
  </si>
  <si>
    <t>Myrtle, Harris, Harrison, Lucas Sidewalks</t>
  </si>
  <si>
    <t>Herrick Ave, Elks Lodge Rd, Bay Point Ct Sidewalks</t>
  </si>
  <si>
    <t>Central Ave Shoulder Widening</t>
  </si>
  <si>
    <t>Railroad Crossing Improvements</t>
  </si>
  <si>
    <t>Humboldt County Association of Governments</t>
  </si>
  <si>
    <t>924595</t>
  </si>
  <si>
    <t>Plan, program and monitor</t>
  </si>
  <si>
    <t>Rio Dell, City of</t>
  </si>
  <si>
    <t>Wildwood Ave. Priority Pavment Rehab</t>
  </si>
  <si>
    <t>Trinidad, City of</t>
  </si>
  <si>
    <t>Azalea and Pacific Ave. Reconstruction</t>
  </si>
  <si>
    <t>101</t>
  </si>
  <si>
    <t>Caltrans</t>
  </si>
  <si>
    <t>CO</t>
  </si>
  <si>
    <t>X</t>
  </si>
  <si>
    <t>290300</t>
  </si>
  <si>
    <t>57.0/58.8</t>
  </si>
  <si>
    <t>Route 101/36 Interchange</t>
  </si>
  <si>
    <t>36600K</t>
  </si>
  <si>
    <t>79.8/85.8</t>
  </si>
  <si>
    <t>Eureka/Arcata Corridor Improvement</t>
  </si>
  <si>
    <t>SHA</t>
  </si>
  <si>
    <t>299</t>
  </si>
  <si>
    <t>270310</t>
  </si>
  <si>
    <t>0.0/R7.4</t>
  </si>
  <si>
    <t>Buckhorn Grade - Environmental Only</t>
  </si>
  <si>
    <t>RIP (SHA)</t>
  </si>
  <si>
    <t>IIP</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</si>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</sst>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5">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5" t="s">
        <v>122</v>
      </c>
    </row>
    <row r="3" ht="12.75">
      <c r="B3" s="43"/>
    </row>
    <row r="4" ht="12.75">
      <c r="B4" s="46" t="s">
        <v>123</v>
      </c>
    </row>
    <row r="5" ht="75" customHeight="1">
      <c r="B5" s="47"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49" t="s">
        <v>126</v>
      </c>
    </row>
    <row r="7" ht="12.75">
      <c r="B7" s="50" t="s">
        <v>127</v>
      </c>
    </row>
    <row r="8" ht="12.75">
      <c r="B8" s="50" t="s">
        <v>128</v>
      </c>
    </row>
    <row r="9" ht="25.5">
      <c r="B9" s="50" t="s">
        <v>129</v>
      </c>
    </row>
    <row r="10" ht="12.75">
      <c r="B10" s="48"/>
    </row>
    <row r="11" ht="12.75">
      <c r="B11" s="49" t="s">
        <v>130</v>
      </c>
    </row>
    <row r="12" ht="12.75">
      <c r="B12" s="50" t="s">
        <v>131</v>
      </c>
    </row>
    <row r="13" ht="12.75">
      <c r="B13" s="50" t="s">
        <v>132</v>
      </c>
    </row>
    <row r="14" ht="12.75">
      <c r="B14" s="50" t="s">
        <v>133</v>
      </c>
    </row>
    <row r="15" ht="12.75">
      <c r="B15" s="48"/>
    </row>
    <row r="16" ht="12.75">
      <c r="B16" s="51" t="s">
        <v>134</v>
      </c>
    </row>
    <row r="17" ht="25.5">
      <c r="B17" s="48" t="s">
        <v>135</v>
      </c>
    </row>
    <row r="18" ht="12.75">
      <c r="B18" s="48" t="s">
        <v>136</v>
      </c>
    </row>
    <row r="19" ht="12.75">
      <c r="B19" s="48" t="s">
        <v>137</v>
      </c>
    </row>
    <row r="20" ht="25.5">
      <c r="B20" s="48" t="s">
        <v>138</v>
      </c>
    </row>
    <row r="21" ht="12.75">
      <c r="B21" s="48"/>
    </row>
    <row r="22" ht="38.25">
      <c r="B22" s="48" t="s">
        <v>139</v>
      </c>
    </row>
    <row r="23" ht="12.75">
      <c r="B23" s="48"/>
    </row>
    <row r="24" ht="12.75">
      <c r="B24" s="52" t="s">
        <v>140</v>
      </c>
    </row>
    <row r="25" ht="12.75">
      <c r="B25" s="48"/>
    </row>
    <row r="26" ht="12.75">
      <c r="B26" s="46" t="s">
        <v>141</v>
      </c>
    </row>
    <row r="27" ht="12.75">
      <c r="B27" s="53" t="s">
        <v>142</v>
      </c>
    </row>
    <row r="28" ht="12.75">
      <c r="B28" s="53" t="s">
        <v>143</v>
      </c>
    </row>
    <row r="29" ht="12.75">
      <c r="B29" s="53" t="s">
        <v>144</v>
      </c>
    </row>
    <row r="30" ht="12.75">
      <c r="B30" s="53" t="s">
        <v>145</v>
      </c>
    </row>
    <row r="31" ht="12.75">
      <c r="B31" s="53" t="s">
        <v>146</v>
      </c>
    </row>
    <row r="32" ht="12.75">
      <c r="B32" s="43"/>
    </row>
    <row r="33" ht="12.75">
      <c r="B33" s="43"/>
    </row>
    <row r="34" ht="12.75">
      <c r="B34" s="43"/>
    </row>
    <row r="35" ht="13.5" thickBot="1">
      <c r="B35" s="44"/>
    </row>
    <row r="36" ht="13.5" thickTop="1">
      <c r="B36" s="54" t="s">
        <v>147</v>
      </c>
    </row>
    <row r="100" spans="7:8" ht="12.75">
      <c r="G100" t="s">
        <v>124</v>
      </c>
      <c r="H100" t="s">
        <v>125</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148"/>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4.140625" style="1" bestFit="1" customWidth="1"/>
    <col min="2" max="2" width="6.7109375" style="1" bestFit="1" customWidth="1"/>
    <col min="3" max="3" width="7.421875" style="1" bestFit="1" customWidth="1"/>
    <col min="4" max="4" width="36.421875" style="1" bestFit="1" customWidth="1"/>
    <col min="5" max="5" width="13.140625" style="1" bestFit="1" customWidth="1"/>
    <col min="6" max="35" width="6.7109375" style="1" customWidth="1"/>
    <col min="36" max="67" width="5.7109375" style="1" customWidth="1"/>
    <col min="68" max="68" width="10.421875" style="1" bestFit="1" customWidth="1"/>
    <col min="69" max="69" width="3.140625" style="1" bestFit="1" customWidth="1"/>
    <col min="70" max="72" width="9.140625" style="1" customWidth="1"/>
    <col min="73" max="73" width="2.00390625" style="1" bestFit="1" customWidth="1"/>
    <col min="74" max="74" width="9.140625" style="1" customWidth="1"/>
    <col min="75" max="102" width="0" style="1" hidden="1" customWidth="1"/>
    <col min="103" max="16384" width="9.140625" style="1" customWidth="1"/>
  </cols>
  <sheetData>
    <row r="1" spans="1:67" ht="18">
      <c r="A1" s="11" t="s">
        <v>30</v>
      </c>
      <c r="B1" s="10"/>
      <c r="C1" s="10"/>
      <c r="D1" s="10"/>
      <c r="E1" s="10"/>
      <c r="F1" s="10"/>
      <c r="G1" s="10"/>
      <c r="H1" s="10"/>
      <c r="I1" s="10"/>
      <c r="J1" s="10"/>
      <c r="K1" s="10"/>
      <c r="L1" s="10"/>
      <c r="M1" s="10"/>
      <c r="N1" s="10"/>
      <c r="O1" s="10"/>
      <c r="P1" s="10"/>
      <c r="Q1" s="10"/>
      <c r="R1" s="10"/>
      <c r="S1" s="10"/>
      <c r="T1" s="12" t="s">
        <v>108</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80</v>
      </c>
      <c r="C2" s="14" t="s">
        <v>81</v>
      </c>
      <c r="D2" s="14" t="s">
        <v>83</v>
      </c>
      <c r="E2" s="14"/>
      <c r="F2" s="15" t="s">
        <v>106</v>
      </c>
      <c r="G2" s="16"/>
      <c r="H2" s="16"/>
      <c r="I2" s="16"/>
      <c r="J2" s="16"/>
      <c r="K2" s="16"/>
      <c r="L2" s="16"/>
      <c r="M2" s="16"/>
      <c r="N2" s="15" t="s">
        <v>107</v>
      </c>
      <c r="O2" s="16"/>
      <c r="P2" s="16"/>
      <c r="Q2" s="16"/>
      <c r="R2" s="16"/>
      <c r="S2" s="16"/>
      <c r="T2" s="15" t="s">
        <v>94</v>
      </c>
      <c r="U2" s="16"/>
      <c r="V2" s="16"/>
      <c r="W2" s="16"/>
      <c r="X2" s="16"/>
      <c r="Y2" s="16"/>
      <c r="Z2" s="16"/>
      <c r="AA2" s="16"/>
      <c r="AB2" s="15" t="s">
        <v>95</v>
      </c>
      <c r="AC2" s="16"/>
      <c r="AD2" s="16"/>
      <c r="AE2" s="16"/>
      <c r="AF2" s="16"/>
      <c r="AG2" s="16"/>
      <c r="AH2" s="16"/>
      <c r="AI2" s="16"/>
      <c r="AJ2" s="15" t="s">
        <v>96</v>
      </c>
      <c r="AK2" s="16"/>
      <c r="AL2" s="16"/>
      <c r="AM2" s="16"/>
      <c r="AN2" s="16"/>
      <c r="AO2" s="16"/>
      <c r="AP2" s="16"/>
      <c r="AQ2" s="16"/>
      <c r="AR2" s="15" t="s">
        <v>97</v>
      </c>
      <c r="AS2" s="16"/>
      <c r="AT2" s="16"/>
      <c r="AU2" s="16"/>
      <c r="AV2" s="16"/>
      <c r="AW2" s="16"/>
      <c r="AX2" s="16"/>
      <c r="AY2" s="16"/>
      <c r="AZ2" s="15" t="s">
        <v>98</v>
      </c>
      <c r="BA2" s="16"/>
      <c r="BB2" s="16"/>
      <c r="BC2" s="16"/>
      <c r="BD2" s="16"/>
      <c r="BE2" s="16"/>
      <c r="BF2" s="16"/>
      <c r="BG2" s="16"/>
      <c r="BH2" s="15" t="s">
        <v>99</v>
      </c>
      <c r="BI2" s="16"/>
      <c r="BJ2" s="16"/>
      <c r="BK2" s="16"/>
      <c r="BL2" s="16"/>
      <c r="BM2" s="16"/>
      <c r="BN2" s="16"/>
      <c r="BO2" s="23"/>
      <c r="BP2" s="22"/>
      <c r="BW2" s="15" t="s">
        <v>106</v>
      </c>
      <c r="BX2" s="16" t="s">
        <v>106</v>
      </c>
      <c r="BY2" s="16"/>
      <c r="BZ2" s="16"/>
      <c r="CA2" s="16"/>
      <c r="CB2" s="16"/>
      <c r="CC2" s="16"/>
      <c r="CD2" s="16"/>
      <c r="CE2" s="15" t="s">
        <v>107</v>
      </c>
      <c r="CF2" s="16" t="s">
        <v>107</v>
      </c>
      <c r="CG2" s="16"/>
      <c r="CH2" s="16"/>
      <c r="CI2" s="16"/>
      <c r="CJ2" s="16"/>
    </row>
    <row r="3" spans="1:88" s="4" customFormat="1" ht="11.25">
      <c r="A3" s="17" t="s">
        <v>64</v>
      </c>
      <c r="B3" s="18" t="s">
        <v>79</v>
      </c>
      <c r="C3" s="18" t="s">
        <v>82</v>
      </c>
      <c r="D3" s="18" t="s">
        <v>84</v>
      </c>
      <c r="E3" s="18" t="s">
        <v>85</v>
      </c>
      <c r="F3" s="19" t="s">
        <v>86</v>
      </c>
      <c r="G3" s="20" t="s">
        <v>87</v>
      </c>
      <c r="H3" s="20" t="s">
        <v>88</v>
      </c>
      <c r="I3" s="20" t="s">
        <v>89</v>
      </c>
      <c r="J3" s="20" t="s">
        <v>90</v>
      </c>
      <c r="K3" s="20" t="s">
        <v>91</v>
      </c>
      <c r="L3" s="20" t="s">
        <v>92</v>
      </c>
      <c r="M3" s="20" t="s">
        <v>93</v>
      </c>
      <c r="N3" s="19" t="s">
        <v>100</v>
      </c>
      <c r="O3" s="21" t="s">
        <v>101</v>
      </c>
      <c r="P3" s="21" t="s">
        <v>102</v>
      </c>
      <c r="Q3" s="21" t="s">
        <v>103</v>
      </c>
      <c r="R3" s="21" t="s">
        <v>104</v>
      </c>
      <c r="S3" s="21" t="s">
        <v>105</v>
      </c>
      <c r="T3" s="19" t="s">
        <v>86</v>
      </c>
      <c r="U3" s="20" t="s">
        <v>87</v>
      </c>
      <c r="V3" s="20" t="s">
        <v>88</v>
      </c>
      <c r="W3" s="20" t="s">
        <v>89</v>
      </c>
      <c r="X3" s="20" t="s">
        <v>90</v>
      </c>
      <c r="Y3" s="20" t="s">
        <v>91</v>
      </c>
      <c r="Z3" s="20" t="s">
        <v>92</v>
      </c>
      <c r="AA3" s="20" t="s">
        <v>93</v>
      </c>
      <c r="AB3" s="19" t="s">
        <v>86</v>
      </c>
      <c r="AC3" s="20" t="s">
        <v>87</v>
      </c>
      <c r="AD3" s="20" t="s">
        <v>88</v>
      </c>
      <c r="AE3" s="20" t="s">
        <v>89</v>
      </c>
      <c r="AF3" s="20" t="s">
        <v>90</v>
      </c>
      <c r="AG3" s="20" t="s">
        <v>91</v>
      </c>
      <c r="AH3" s="20" t="s">
        <v>92</v>
      </c>
      <c r="AI3" s="20" t="s">
        <v>93</v>
      </c>
      <c r="AJ3" s="19" t="s">
        <v>86</v>
      </c>
      <c r="AK3" s="20" t="s">
        <v>87</v>
      </c>
      <c r="AL3" s="20" t="s">
        <v>88</v>
      </c>
      <c r="AM3" s="20" t="s">
        <v>89</v>
      </c>
      <c r="AN3" s="20" t="s">
        <v>90</v>
      </c>
      <c r="AO3" s="20" t="s">
        <v>91</v>
      </c>
      <c r="AP3" s="20" t="s">
        <v>92</v>
      </c>
      <c r="AQ3" s="20" t="s">
        <v>93</v>
      </c>
      <c r="AR3" s="19" t="s">
        <v>86</v>
      </c>
      <c r="AS3" s="20" t="s">
        <v>87</v>
      </c>
      <c r="AT3" s="20" t="s">
        <v>88</v>
      </c>
      <c r="AU3" s="20" t="s">
        <v>89</v>
      </c>
      <c r="AV3" s="20" t="s">
        <v>90</v>
      </c>
      <c r="AW3" s="20" t="s">
        <v>91</v>
      </c>
      <c r="AX3" s="20" t="s">
        <v>92</v>
      </c>
      <c r="AY3" s="20" t="s">
        <v>93</v>
      </c>
      <c r="AZ3" s="19" t="s">
        <v>86</v>
      </c>
      <c r="BA3" s="20" t="s">
        <v>87</v>
      </c>
      <c r="BB3" s="20" t="s">
        <v>88</v>
      </c>
      <c r="BC3" s="20" t="s">
        <v>89</v>
      </c>
      <c r="BD3" s="20" t="s">
        <v>90</v>
      </c>
      <c r="BE3" s="20" t="s">
        <v>91</v>
      </c>
      <c r="BF3" s="20" t="s">
        <v>92</v>
      </c>
      <c r="BG3" s="20" t="s">
        <v>93</v>
      </c>
      <c r="BH3" s="19" t="s">
        <v>86</v>
      </c>
      <c r="BI3" s="20" t="s">
        <v>87</v>
      </c>
      <c r="BJ3" s="20" t="s">
        <v>88</v>
      </c>
      <c r="BK3" s="20" t="s">
        <v>89</v>
      </c>
      <c r="BL3" s="20" t="s">
        <v>90</v>
      </c>
      <c r="BM3" s="20" t="s">
        <v>91</v>
      </c>
      <c r="BN3" s="20" t="s">
        <v>92</v>
      </c>
      <c r="BO3" s="24" t="s">
        <v>93</v>
      </c>
      <c r="BP3" s="22" t="s">
        <v>110</v>
      </c>
      <c r="BQ3" s="4" t="s">
        <v>111</v>
      </c>
      <c r="BR3" s="4" t="s">
        <v>112</v>
      </c>
      <c r="BS3" s="4" t="s">
        <v>113</v>
      </c>
      <c r="BT3" s="4" t="s">
        <v>114</v>
      </c>
      <c r="BU3" s="4" t="s">
        <v>115</v>
      </c>
      <c r="BW3" s="19" t="s">
        <v>86</v>
      </c>
      <c r="BX3" s="20" t="s">
        <v>86</v>
      </c>
      <c r="BY3" s="20" t="s">
        <v>88</v>
      </c>
      <c r="BZ3" s="20" t="s">
        <v>88</v>
      </c>
      <c r="CA3" s="20" t="s">
        <v>90</v>
      </c>
      <c r="CB3" s="20" t="s">
        <v>90</v>
      </c>
      <c r="CC3" s="20" t="s">
        <v>92</v>
      </c>
      <c r="CD3" s="20" t="s">
        <v>92</v>
      </c>
      <c r="CE3" s="19" t="s">
        <v>100</v>
      </c>
      <c r="CF3" s="21" t="s">
        <v>100</v>
      </c>
      <c r="CG3" s="21" t="s">
        <v>102</v>
      </c>
      <c r="CH3" s="21" t="s">
        <v>102</v>
      </c>
      <c r="CI3" s="21" t="s">
        <v>104</v>
      </c>
      <c r="CJ3" s="21" t="s">
        <v>104</v>
      </c>
    </row>
    <row r="4" spans="1:102" ht="11.25">
      <c r="A4" s="1" t="s">
        <v>1</v>
      </c>
      <c r="B4" s="2" t="str">
        <f>HYPERLINK("http://www.dot.ca.gov/hq/transprog/stip2004/ff_sheets/01-2059p.xls","2059P")</f>
        <v>2059P</v>
      </c>
      <c r="C4" s="1" t="s">
        <v>0</v>
      </c>
      <c r="D4" s="1" t="s">
        <v>2</v>
      </c>
      <c r="E4" s="1" t="s">
        <v>3</v>
      </c>
      <c r="F4" s="7">
        <f ca="1">INDIRECT("T4")+INDIRECT("AB4")+INDIRECT("AJ4")+INDIRECT("AR4")+INDIRECT("AZ4")+INDIRECT("BH4")</f>
        <v>0</v>
      </c>
      <c r="G4" s="6">
        <f ca="1">INDIRECT("U4")+INDIRECT("AC4")+INDIRECT("AK4")+INDIRECT("AS4")+INDIRECT("BA4")+INDIRECT("BI4")</f>
        <v>660</v>
      </c>
      <c r="H4" s="6">
        <f ca="1">INDIRECT("V4")+INDIRECT("AD4")+INDIRECT("AL4")+INDIRECT("AT4")+INDIRECT("BB4")+INDIRECT("BJ4")</f>
        <v>0</v>
      </c>
      <c r="I4" s="6">
        <f ca="1">INDIRECT("W4")+INDIRECT("AE4")+INDIRECT("AM4")+INDIRECT("AU4")+INDIRECT("BC4")+INDIRECT("BK4")</f>
        <v>0</v>
      </c>
      <c r="J4" s="6">
        <f ca="1">INDIRECT("X4")+INDIRECT("AF4")+INDIRECT("AN4")+INDIRECT("AV4")+INDIRECT("BD4")+INDIRECT("BL4")</f>
        <v>0</v>
      </c>
      <c r="K4" s="6">
        <f ca="1">INDIRECT("Y4")+INDIRECT("AG4")+INDIRECT("AO4")+INDIRECT("AW4")+INDIRECT("BE4")+INDIRECT("BM4")</f>
        <v>0</v>
      </c>
      <c r="L4" s="6">
        <f ca="1">INDIRECT("Z4")+INDIRECT("AH4")+INDIRECT("AP4")+INDIRECT("AX4")+INDIRECT("BF4")+INDIRECT("BN4")</f>
        <v>0</v>
      </c>
      <c r="M4" s="6">
        <f ca="1">INDIRECT("AA4")+INDIRECT("AI4")+INDIRECT("AQ4")+INDIRECT("AY4")+INDIRECT("BG4")+INDIRECT("BO4")</f>
        <v>0</v>
      </c>
      <c r="N4" s="7">
        <f ca="1">INDIRECT("T4")+INDIRECT("U4")+INDIRECT("V4")+INDIRECT("W4")+INDIRECT("X4")+INDIRECT("Y4")+INDIRECT("Z4")+INDIRECT("AA4")</f>
        <v>0</v>
      </c>
      <c r="O4" s="6">
        <f ca="1">INDIRECT("AB4")+INDIRECT("AC4")+INDIRECT("AD4")+INDIRECT("AE4")+INDIRECT("AF4")+INDIRECT("AG4")+INDIRECT("AH4")+INDIRECT("AI4")</f>
        <v>660</v>
      </c>
      <c r="P4" s="6">
        <f ca="1">INDIRECT("AJ4")+INDIRECT("AK4")+INDIRECT("AL4")+INDIRECT("AM4")+INDIRECT("AN4")+INDIRECT("AO4")+INDIRECT("AP4")+INDIRECT("AQ4")</f>
        <v>0</v>
      </c>
      <c r="Q4" s="6">
        <f ca="1">INDIRECT("AR4")+INDIRECT("AS4")+INDIRECT("AT4")+INDIRECT("AU4")+INDIRECT("AV4")+INDIRECT("AW4")+INDIRECT("AX4")+INDIRECT("AY4")</f>
        <v>0</v>
      </c>
      <c r="R4" s="6">
        <f ca="1">INDIRECT("AZ4")+INDIRECT("BA4")+INDIRECT("BB4")+INDIRECT("BC4")+INDIRECT("BD4")+INDIRECT("BE4")+INDIRECT("BF4")+INDIRECT("BG4")</f>
        <v>0</v>
      </c>
      <c r="S4" s="6">
        <f ca="1">INDIRECT("BH4")+INDIRECT("BI4")+INDIRECT("BJ4")+INDIRECT("BK4")+INDIRECT("BL4")+INDIRECT("BM4")+INDIRECT("BN4")+INDIRECT("BO4")</f>
        <v>0</v>
      </c>
      <c r="T4" s="28"/>
      <c r="U4" s="29"/>
      <c r="V4" s="29"/>
      <c r="W4" s="29"/>
      <c r="X4" s="29"/>
      <c r="Y4" s="29"/>
      <c r="Z4" s="29"/>
      <c r="AA4" s="29"/>
      <c r="AB4" s="28"/>
      <c r="AC4" s="29">
        <v>660</v>
      </c>
      <c r="AD4" s="29"/>
      <c r="AE4" s="29"/>
      <c r="AF4" s="29"/>
      <c r="AG4" s="29"/>
      <c r="AH4" s="29"/>
      <c r="AI4" s="29"/>
      <c r="AJ4" s="28"/>
      <c r="AK4" s="29"/>
      <c r="AL4" s="29"/>
      <c r="AM4" s="29"/>
      <c r="AN4" s="29"/>
      <c r="AO4" s="29"/>
      <c r="AP4" s="29"/>
      <c r="AQ4" s="29"/>
      <c r="AR4" s="28"/>
      <c r="AS4" s="29"/>
      <c r="AT4" s="29"/>
      <c r="AU4" s="29"/>
      <c r="AV4" s="29"/>
      <c r="AW4" s="29"/>
      <c r="AX4" s="29"/>
      <c r="AY4" s="29"/>
      <c r="AZ4" s="28"/>
      <c r="BA4" s="29"/>
      <c r="BB4" s="29"/>
      <c r="BC4" s="29"/>
      <c r="BD4" s="29"/>
      <c r="BE4" s="29"/>
      <c r="BF4" s="29"/>
      <c r="BG4" s="29"/>
      <c r="BH4" s="28"/>
      <c r="BI4" s="29"/>
      <c r="BJ4" s="29"/>
      <c r="BK4" s="29"/>
      <c r="BL4" s="29"/>
      <c r="BM4" s="29"/>
      <c r="BN4" s="29"/>
      <c r="BO4" s="29"/>
      <c r="BP4" s="9">
        <v>13000000858</v>
      </c>
      <c r="BQ4" s="1" t="s">
        <v>3</v>
      </c>
      <c r="BR4" s="1" t="s">
        <v>0</v>
      </c>
      <c r="BS4" s="1" t="s">
        <v>0</v>
      </c>
      <c r="BT4" s="1" t="s">
        <v>0</v>
      </c>
      <c r="BU4" s="1" t="s">
        <v>0</v>
      </c>
      <c r="BW4" s="1">
        <f ca="1">INDIRECT("T4")+2*INDIRECT("AB4")+3*INDIRECT("AJ4")+4*INDIRECT("AR4")+5*INDIRECT("AZ4")+6*INDIRECT("BH4")</f>
        <v>0</v>
      </c>
      <c r="BX4" s="1">
        <v>0</v>
      </c>
      <c r="BY4" s="1">
        <f ca="1">INDIRECT("U4")+2*INDIRECT("AC4")+3*INDIRECT("AK4")+4*INDIRECT("AS4")+5*INDIRECT("BA4")+6*INDIRECT("BI4")</f>
        <v>1320</v>
      </c>
      <c r="BZ4" s="1">
        <v>1320</v>
      </c>
      <c r="CA4" s="1">
        <f ca="1">INDIRECT("V4")+2*INDIRECT("AD4")+3*INDIRECT("AL4")+4*INDIRECT("AT4")+5*INDIRECT("BB4")+6*INDIRECT("BJ4")</f>
        <v>0</v>
      </c>
      <c r="CB4" s="1">
        <v>0</v>
      </c>
      <c r="CC4" s="1">
        <f ca="1">INDIRECT("W4")+2*INDIRECT("AE4")+3*INDIRECT("AM4")+4*INDIRECT("AU4")+5*INDIRECT("BC4")+6*INDIRECT("BK4")</f>
        <v>0</v>
      </c>
      <c r="CD4" s="1">
        <v>0</v>
      </c>
      <c r="CE4" s="1">
        <f ca="1">INDIRECT("X4")+2*INDIRECT("AF4")+3*INDIRECT("AN4")+4*INDIRECT("AV4")+5*INDIRECT("BD4")+6*INDIRECT("BL4")</f>
        <v>0</v>
      </c>
      <c r="CF4" s="1">
        <v>0</v>
      </c>
      <c r="CG4" s="1">
        <f ca="1">INDIRECT("Y4")+2*INDIRECT("AG4")+3*INDIRECT("AO4")+4*INDIRECT("AW4")+5*INDIRECT("BE4")+6*INDIRECT("BM4")</f>
        <v>0</v>
      </c>
      <c r="CH4" s="1">
        <v>0</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0</v>
      </c>
      <c r="CN4" s="1">
        <v>0</v>
      </c>
      <c r="CO4" s="1">
        <f ca="1">INDIRECT("AB4")+2*INDIRECT("AC4")+3*INDIRECT("AD4")+4*INDIRECT("AE4")+5*INDIRECT("AF4")+6*INDIRECT("AG4")+7*INDIRECT("AH4")+8*INDIRECT("AI4")</f>
        <v>1320</v>
      </c>
      <c r="CP4" s="1">
        <v>1320</v>
      </c>
      <c r="CQ4" s="1">
        <f ca="1">INDIRECT("AJ4")+2*INDIRECT("AK4")+3*INDIRECT("AL4")+4*INDIRECT("AM4")+5*INDIRECT("AN4")+6*INDIRECT("AO4")+7*INDIRECT("AP4")+8*INDIRECT("AQ4")</f>
        <v>0</v>
      </c>
      <c r="CR4" s="1">
        <v>0</v>
      </c>
      <c r="CS4" s="1">
        <f ca="1">INDIRECT("AR4")+2*INDIRECT("AS4")+3*INDIRECT("AT4")+4*INDIRECT("AU4")+5*INDIRECT("AV4")+6*INDIRECT("AW4")+7*INDIRECT("AX4")+8*INDIRECT("AY4")</f>
        <v>0</v>
      </c>
      <c r="CT4" s="1">
        <v>0</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102" ht="11.25">
      <c r="A5" s="1" t="s">
        <v>0</v>
      </c>
      <c r="B5" s="1" t="s">
        <v>4</v>
      </c>
      <c r="C5" s="1" t="s">
        <v>0</v>
      </c>
      <c r="D5" s="1" t="s">
        <v>5</v>
      </c>
      <c r="E5" s="1" t="s">
        <v>6</v>
      </c>
      <c r="F5" s="7">
        <f ca="1">INDIRECT("T5")+INDIRECT("AB5")+INDIRECT("AJ5")+INDIRECT("AR5")+INDIRECT("AZ5")+INDIRECT("BH5")</f>
        <v>14</v>
      </c>
      <c r="G5" s="6">
        <f ca="1">INDIRECT("U5")+INDIRECT("AC5")+INDIRECT("AK5")+INDIRECT("AS5")+INDIRECT("BA5")+INDIRECT("BI5")</f>
        <v>9</v>
      </c>
      <c r="H5" s="6">
        <f ca="1">INDIRECT("V5")+INDIRECT("AD5")+INDIRECT("AL5")+INDIRECT("AT5")+INDIRECT("BB5")+INDIRECT("BJ5")</f>
        <v>0</v>
      </c>
      <c r="I5" s="6">
        <f ca="1">INDIRECT("W5")+INDIRECT("AE5")+INDIRECT("AM5")+INDIRECT("AU5")+INDIRECT("BC5")+INDIRECT("BK5")</f>
        <v>0</v>
      </c>
      <c r="J5" s="6">
        <f ca="1">INDIRECT("X5")+INDIRECT("AF5")+INDIRECT("AN5")+INDIRECT("AV5")+INDIRECT("BD5")+INDIRECT("BL5")</f>
        <v>0</v>
      </c>
      <c r="K5" s="6">
        <f ca="1">INDIRECT("Y5")+INDIRECT("AG5")+INDIRECT("AO5")+INDIRECT("AW5")+INDIRECT("BE5")+INDIRECT("BM5")</f>
        <v>0</v>
      </c>
      <c r="L5" s="6">
        <f ca="1">INDIRECT("Z5")+INDIRECT("AH5")+INDIRECT("AP5")+INDIRECT("AX5")+INDIRECT("BF5")+INDIRECT("BN5")</f>
        <v>0</v>
      </c>
      <c r="M5" s="6">
        <f ca="1">INDIRECT("AA5")+INDIRECT("AI5")+INDIRECT("AQ5")+INDIRECT("AY5")+INDIRECT("BG5")+INDIRECT("BO5")</f>
        <v>0</v>
      </c>
      <c r="N5" s="7">
        <f ca="1">INDIRECT("T5")+INDIRECT("U5")+INDIRECT("V5")+INDIRECT("W5")+INDIRECT("X5")+INDIRECT("Y5")+INDIRECT("Z5")+INDIRECT("AA5")</f>
        <v>0</v>
      </c>
      <c r="O5" s="6">
        <f ca="1">INDIRECT("AB5")+INDIRECT("AC5")+INDIRECT("AD5")+INDIRECT("AE5")+INDIRECT("AF5")+INDIRECT("AG5")+INDIRECT("AH5")+INDIRECT("AI5")</f>
        <v>9</v>
      </c>
      <c r="P5" s="6">
        <f ca="1">INDIRECT("AJ5")+INDIRECT("AK5")+INDIRECT("AL5")+INDIRECT("AM5")+INDIRECT("AN5")+INDIRECT("AO5")+INDIRECT("AP5")+INDIRECT("AQ5")</f>
        <v>1</v>
      </c>
      <c r="Q5" s="6">
        <f ca="1">INDIRECT("AR5")+INDIRECT("AS5")+INDIRECT("AT5")+INDIRECT("AU5")+INDIRECT("AV5")+INDIRECT("AW5")+INDIRECT("AX5")+INDIRECT("AY5")</f>
        <v>13</v>
      </c>
      <c r="R5" s="6">
        <f ca="1">INDIRECT("AZ5")+INDIRECT("BA5")+INDIRECT("BB5")+INDIRECT("BC5")+INDIRECT("BD5")+INDIRECT("BE5")+INDIRECT("BF5")+INDIRECT("BG5")</f>
        <v>0</v>
      </c>
      <c r="S5" s="6">
        <f ca="1">INDIRECT("BH5")+INDIRECT("BI5")+INDIRECT("BJ5")+INDIRECT("BK5")+INDIRECT("BL5")+INDIRECT("BM5")+INDIRECT("BN5")+INDIRECT("BO5")</f>
        <v>0</v>
      </c>
      <c r="T5" s="28"/>
      <c r="U5" s="29"/>
      <c r="V5" s="29"/>
      <c r="W5" s="29"/>
      <c r="X5" s="29"/>
      <c r="Y5" s="29"/>
      <c r="Z5" s="29"/>
      <c r="AA5" s="29"/>
      <c r="AB5" s="28"/>
      <c r="AC5" s="29">
        <v>9</v>
      </c>
      <c r="AD5" s="29"/>
      <c r="AE5" s="29"/>
      <c r="AF5" s="29"/>
      <c r="AG5" s="29"/>
      <c r="AH5" s="29"/>
      <c r="AI5" s="29"/>
      <c r="AJ5" s="28">
        <v>1</v>
      </c>
      <c r="AK5" s="29"/>
      <c r="AL5" s="29"/>
      <c r="AM5" s="29"/>
      <c r="AN5" s="29"/>
      <c r="AO5" s="29"/>
      <c r="AP5" s="29"/>
      <c r="AQ5" s="29"/>
      <c r="AR5" s="28">
        <v>13</v>
      </c>
      <c r="AS5" s="29"/>
      <c r="AT5" s="29"/>
      <c r="AU5" s="29"/>
      <c r="AV5" s="29"/>
      <c r="AW5" s="29"/>
      <c r="AX5" s="29"/>
      <c r="AY5" s="29"/>
      <c r="AZ5" s="28"/>
      <c r="BA5" s="29"/>
      <c r="BB5" s="29"/>
      <c r="BC5" s="29"/>
      <c r="BD5" s="29"/>
      <c r="BE5" s="29"/>
      <c r="BF5" s="29"/>
      <c r="BG5" s="29"/>
      <c r="BH5" s="28"/>
      <c r="BI5" s="29"/>
      <c r="BJ5" s="29"/>
      <c r="BK5" s="29"/>
      <c r="BL5" s="29"/>
      <c r="BM5" s="29"/>
      <c r="BN5" s="29"/>
      <c r="BO5" s="29"/>
      <c r="BP5" s="9">
        <v>0</v>
      </c>
      <c r="BQ5" s="1" t="s">
        <v>0</v>
      </c>
      <c r="BR5" s="1" t="s">
        <v>0</v>
      </c>
      <c r="BS5" s="1" t="s">
        <v>0</v>
      </c>
      <c r="BT5" s="1" t="s">
        <v>0</v>
      </c>
      <c r="BU5" s="1" t="s">
        <v>0</v>
      </c>
      <c r="BW5" s="1">
        <f ca="1">INDIRECT("T5")+2*INDIRECT("AB5")+3*INDIRECT("AJ5")+4*INDIRECT("AR5")+5*INDIRECT("AZ5")+6*INDIRECT("BH5")</f>
        <v>55</v>
      </c>
      <c r="BX5" s="1">
        <v>55</v>
      </c>
      <c r="BY5" s="1">
        <f ca="1">INDIRECT("U5")+2*INDIRECT("AC5")+3*INDIRECT("AK5")+4*INDIRECT("AS5")+5*INDIRECT("BA5")+6*INDIRECT("BI5")</f>
        <v>18</v>
      </c>
      <c r="BZ5" s="1">
        <v>18</v>
      </c>
      <c r="CA5" s="1">
        <f ca="1">INDIRECT("V5")+2*INDIRECT("AD5")+3*INDIRECT("AL5")+4*INDIRECT("AT5")+5*INDIRECT("BB5")+6*INDIRECT("BJ5")</f>
        <v>0</v>
      </c>
      <c r="CB5" s="1">
        <v>0</v>
      </c>
      <c r="CC5" s="1">
        <f ca="1">INDIRECT("W5")+2*INDIRECT("AE5")+3*INDIRECT("AM5")+4*INDIRECT("AU5")+5*INDIRECT("BC5")+6*INDIRECT("BK5")</f>
        <v>0</v>
      </c>
      <c r="CD5" s="1">
        <v>0</v>
      </c>
      <c r="CE5" s="1">
        <f ca="1">INDIRECT("X5")+2*INDIRECT("AF5")+3*INDIRECT("AN5")+4*INDIRECT("AV5")+5*INDIRECT("BD5")+6*INDIRECT("BL5")</f>
        <v>0</v>
      </c>
      <c r="CF5" s="1">
        <v>0</v>
      </c>
      <c r="CG5" s="1">
        <f ca="1">INDIRECT("Y5")+2*INDIRECT("AG5")+3*INDIRECT("AO5")+4*INDIRECT("AW5")+5*INDIRECT("BE5")+6*INDIRECT("BM5")</f>
        <v>0</v>
      </c>
      <c r="CH5" s="1">
        <v>0</v>
      </c>
      <c r="CI5" s="1">
        <f ca="1">INDIRECT("Z5")+2*INDIRECT("AH5")+3*INDIRECT("AP5")+4*INDIRECT("AX5")+5*INDIRECT("BF5")+6*INDIRECT("BN5")</f>
        <v>0</v>
      </c>
      <c r="CJ5" s="1">
        <v>0</v>
      </c>
      <c r="CK5" s="1">
        <f ca="1">INDIRECT("AA5")+2*INDIRECT("AI5")+3*INDIRECT("AQ5")+4*INDIRECT("AY5")+5*INDIRECT("BG5")+6*INDIRECT("BO5")</f>
        <v>0</v>
      </c>
      <c r="CL5" s="1">
        <v>0</v>
      </c>
      <c r="CM5" s="1">
        <f ca="1">INDIRECT("T5")+2*INDIRECT("U5")+3*INDIRECT("V5")+4*INDIRECT("W5")+5*INDIRECT("X5")+6*INDIRECT("Y5")+7*INDIRECT("Z5")+8*INDIRECT("AA5")</f>
        <v>0</v>
      </c>
      <c r="CN5" s="1">
        <v>0</v>
      </c>
      <c r="CO5" s="1">
        <f ca="1">INDIRECT("AB5")+2*INDIRECT("AC5")+3*INDIRECT("AD5")+4*INDIRECT("AE5")+5*INDIRECT("AF5")+6*INDIRECT("AG5")+7*INDIRECT("AH5")+8*INDIRECT("AI5")</f>
        <v>18</v>
      </c>
      <c r="CP5" s="1">
        <v>18</v>
      </c>
      <c r="CQ5" s="1">
        <f ca="1">INDIRECT("AJ5")+2*INDIRECT("AK5")+3*INDIRECT("AL5")+4*INDIRECT("AM5")+5*INDIRECT("AN5")+6*INDIRECT("AO5")+7*INDIRECT("AP5")+8*INDIRECT("AQ5")</f>
        <v>1</v>
      </c>
      <c r="CR5" s="1">
        <v>1</v>
      </c>
      <c r="CS5" s="1">
        <f ca="1">INDIRECT("AR5")+2*INDIRECT("AS5")+3*INDIRECT("AT5")+4*INDIRECT("AU5")+5*INDIRECT("AV5")+6*INDIRECT("AW5")+7*INDIRECT("AX5")+8*INDIRECT("AY5")</f>
        <v>13</v>
      </c>
      <c r="CT5" s="1">
        <v>13</v>
      </c>
      <c r="CU5" s="1">
        <f ca="1">INDIRECT("AZ5")+2*INDIRECT("BA5")+3*INDIRECT("BB5")+4*INDIRECT("BC5")+5*INDIRECT("BD5")+6*INDIRECT("BE5")+7*INDIRECT("BF5")+8*INDIRECT("BG5")</f>
        <v>0</v>
      </c>
      <c r="CV5" s="1">
        <v>0</v>
      </c>
      <c r="CW5" s="1">
        <f ca="1">INDIRECT("BH5")+2*INDIRECT("BI5")+3*INDIRECT("BJ5")+4*INDIRECT("BK5")+5*INDIRECT("BL5")+6*INDIRECT("BM5")+7*INDIRECT("BN5")+8*INDIRECT("BO5")</f>
        <v>0</v>
      </c>
      <c r="CX5" s="1">
        <v>0</v>
      </c>
    </row>
    <row r="6" spans="1:73" ht="11.25">
      <c r="A6" s="25"/>
      <c r="B6" s="25"/>
      <c r="C6" s="27" t="s">
        <v>109</v>
      </c>
      <c r="D6" s="26" t="s">
        <v>0</v>
      </c>
      <c r="E6" s="1" t="s">
        <v>7</v>
      </c>
      <c r="F6" s="7">
        <f>SUM(F4:F5)</f>
        <v>14</v>
      </c>
      <c r="G6" s="6">
        <f>SUM(G4:G5)</f>
        <v>669</v>
      </c>
      <c r="H6" s="6">
        <f>SUM(H4:H5)</f>
        <v>0</v>
      </c>
      <c r="I6" s="6">
        <f>SUM(I4:I5)</f>
        <v>0</v>
      </c>
      <c r="J6" s="6">
        <f>SUM(J4:J5)</f>
        <v>0</v>
      </c>
      <c r="K6" s="6">
        <f>SUM(K4:K5)</f>
        <v>0</v>
      </c>
      <c r="L6" s="6">
        <f>SUM(L4:L5)</f>
        <v>0</v>
      </c>
      <c r="M6" s="6">
        <f>SUM(M4:M5)</f>
        <v>0</v>
      </c>
      <c r="N6" s="7">
        <f>SUM(N4:N5)</f>
        <v>0</v>
      </c>
      <c r="O6" s="6">
        <f>SUM(O4:O5)</f>
        <v>669</v>
      </c>
      <c r="P6" s="6">
        <f>SUM(P4:P5)</f>
        <v>1</v>
      </c>
      <c r="Q6" s="6">
        <f>SUM(Q4:Q5)</f>
        <v>13</v>
      </c>
      <c r="R6" s="6">
        <f>SUM(R4:R5)</f>
        <v>0</v>
      </c>
      <c r="S6" s="6">
        <f>SUM(S4:S5)</f>
        <v>0</v>
      </c>
      <c r="T6" s="8"/>
      <c r="U6" s="5"/>
      <c r="V6" s="5"/>
      <c r="W6" s="5"/>
      <c r="X6" s="5"/>
      <c r="Y6" s="5"/>
      <c r="Z6" s="5"/>
      <c r="AA6" s="5"/>
      <c r="AB6" s="8"/>
      <c r="AC6" s="5"/>
      <c r="AD6" s="5"/>
      <c r="AE6" s="5"/>
      <c r="AF6" s="5"/>
      <c r="AG6" s="5"/>
      <c r="AH6" s="5"/>
      <c r="AI6" s="5"/>
      <c r="AJ6" s="8"/>
      <c r="AK6" s="5"/>
      <c r="AL6" s="5"/>
      <c r="AM6" s="5"/>
      <c r="AN6" s="5"/>
      <c r="AO6" s="5"/>
      <c r="AP6" s="5"/>
      <c r="AQ6" s="5"/>
      <c r="AR6" s="8"/>
      <c r="AS6" s="5"/>
      <c r="AT6" s="5"/>
      <c r="AU6" s="5"/>
      <c r="AV6" s="5"/>
      <c r="AW6" s="5"/>
      <c r="AX6" s="5"/>
      <c r="AY6" s="5"/>
      <c r="AZ6" s="8"/>
      <c r="BA6" s="5"/>
      <c r="BB6" s="5"/>
      <c r="BC6" s="5"/>
      <c r="BD6" s="5"/>
      <c r="BE6" s="5"/>
      <c r="BF6" s="5"/>
      <c r="BG6" s="5"/>
      <c r="BH6" s="8"/>
      <c r="BI6" s="5"/>
      <c r="BJ6" s="5"/>
      <c r="BK6" s="5"/>
      <c r="BL6" s="5"/>
      <c r="BM6" s="5"/>
      <c r="BN6" s="5"/>
      <c r="BO6" s="5"/>
      <c r="BP6" s="9">
        <v>0</v>
      </c>
      <c r="BQ6" s="1" t="s">
        <v>0</v>
      </c>
      <c r="BR6" s="1" t="s">
        <v>0</v>
      </c>
      <c r="BS6" s="1" t="s">
        <v>0</v>
      </c>
      <c r="BT6" s="1" t="s">
        <v>0</v>
      </c>
      <c r="BU6" s="1" t="s">
        <v>0</v>
      </c>
    </row>
    <row r="7" spans="3:73" ht="11.25">
      <c r="C7" s="1" t="s">
        <v>0</v>
      </c>
      <c r="D7" s="1" t="s">
        <v>0</v>
      </c>
      <c r="E7" s="1" t="s">
        <v>0</v>
      </c>
      <c r="F7" s="7"/>
      <c r="G7" s="6"/>
      <c r="H7" s="6"/>
      <c r="I7" s="6"/>
      <c r="J7" s="6"/>
      <c r="K7" s="6"/>
      <c r="L7" s="6"/>
      <c r="M7" s="6"/>
      <c r="N7" s="7"/>
      <c r="O7" s="6"/>
      <c r="P7" s="6"/>
      <c r="Q7" s="6"/>
      <c r="R7" s="6"/>
      <c r="S7" s="6"/>
      <c r="T7" s="8"/>
      <c r="U7" s="5"/>
      <c r="V7" s="5"/>
      <c r="W7" s="5"/>
      <c r="X7" s="5"/>
      <c r="Y7" s="5"/>
      <c r="Z7" s="5"/>
      <c r="AA7" s="5"/>
      <c r="AB7" s="8"/>
      <c r="AC7" s="5"/>
      <c r="AD7" s="5"/>
      <c r="AE7" s="5"/>
      <c r="AF7" s="5"/>
      <c r="AG7" s="5"/>
      <c r="AH7" s="5"/>
      <c r="AI7" s="5"/>
      <c r="AJ7" s="8"/>
      <c r="AK7" s="5"/>
      <c r="AL7" s="5"/>
      <c r="AM7" s="5"/>
      <c r="AN7" s="5"/>
      <c r="AO7" s="5"/>
      <c r="AP7" s="5"/>
      <c r="AQ7" s="5"/>
      <c r="AR7" s="8"/>
      <c r="AS7" s="5"/>
      <c r="AT7" s="5"/>
      <c r="AU7" s="5"/>
      <c r="AV7" s="5"/>
      <c r="AW7" s="5"/>
      <c r="AX7" s="5"/>
      <c r="AY7" s="5"/>
      <c r="AZ7" s="8"/>
      <c r="BA7" s="5"/>
      <c r="BB7" s="5"/>
      <c r="BC7" s="5"/>
      <c r="BD7" s="5"/>
      <c r="BE7" s="5"/>
      <c r="BF7" s="5"/>
      <c r="BG7" s="5"/>
      <c r="BH7" s="8"/>
      <c r="BI7" s="5"/>
      <c r="BJ7" s="5"/>
      <c r="BK7" s="5"/>
      <c r="BL7" s="5"/>
      <c r="BM7" s="5"/>
      <c r="BN7" s="5"/>
      <c r="BO7" s="5"/>
      <c r="BP7" s="9"/>
      <c r="BT7" s="1" t="s">
        <v>0</v>
      </c>
      <c r="BU7" s="1" t="s">
        <v>0</v>
      </c>
    </row>
    <row r="8" spans="1:102" ht="11.25">
      <c r="A8" s="30" t="s">
        <v>1</v>
      </c>
      <c r="B8" s="31" t="str">
        <f>HYPERLINK("http://www.dot.ca.gov/hq/transprog/stip2004/ff_sheets/01-2071.xls","2071")</f>
        <v>2071</v>
      </c>
      <c r="C8" s="30" t="s">
        <v>0</v>
      </c>
      <c r="D8" s="30" t="s">
        <v>2</v>
      </c>
      <c r="E8" s="30" t="s">
        <v>3</v>
      </c>
      <c r="F8" s="32">
        <f ca="1">INDIRECT("T8")+INDIRECT("AB8")+INDIRECT("AJ8")+INDIRECT("AR8")+INDIRECT("AZ8")+INDIRECT("BH8")</f>
        <v>0</v>
      </c>
      <c r="G8" s="33">
        <f ca="1">INDIRECT("U8")+INDIRECT("AC8")+INDIRECT("AK8")+INDIRECT("AS8")+INDIRECT("BA8")+INDIRECT("BI8")</f>
        <v>0</v>
      </c>
      <c r="H8" s="33">
        <f ca="1">INDIRECT("V8")+INDIRECT("AD8")+INDIRECT("AL8")+INDIRECT("AT8")+INDIRECT("BB8")+INDIRECT("BJ8")</f>
        <v>110</v>
      </c>
      <c r="I8" s="33">
        <f ca="1">INDIRECT("W8")+INDIRECT("AE8")+INDIRECT("AM8")+INDIRECT("AU8")+INDIRECT("BC8")+INDIRECT("BK8")</f>
        <v>0</v>
      </c>
      <c r="J8" s="33">
        <f ca="1">INDIRECT("X8")+INDIRECT("AF8")+INDIRECT("AN8")+INDIRECT("AV8")+INDIRECT("BD8")+INDIRECT("BL8")</f>
        <v>471</v>
      </c>
      <c r="K8" s="33">
        <f ca="1">INDIRECT("Y8")+INDIRECT("AG8")+INDIRECT("AO8")+INDIRECT("AW8")+INDIRECT("BE8")+INDIRECT("BM8")</f>
        <v>1219</v>
      </c>
      <c r="L8" s="33">
        <f ca="1">INDIRECT("Z8")+INDIRECT("AH8")+INDIRECT("AP8")+INDIRECT("AX8")+INDIRECT("BF8")+INDIRECT("BN8")</f>
        <v>0</v>
      </c>
      <c r="M8" s="33">
        <f ca="1">INDIRECT("AA8")+INDIRECT("AI8")+INDIRECT("AQ8")+INDIRECT("AY8")+INDIRECT("BG8")+INDIRECT("BO8")</f>
        <v>0</v>
      </c>
      <c r="N8" s="32">
        <f ca="1">INDIRECT("T8")+INDIRECT("U8")+INDIRECT("V8")+INDIRECT("W8")+INDIRECT("X8")+INDIRECT("Y8")+INDIRECT("Z8")+INDIRECT("AA8")</f>
        <v>240</v>
      </c>
      <c r="O8" s="33">
        <f ca="1">INDIRECT("AB8")+INDIRECT("AC8")+INDIRECT("AD8")+INDIRECT("AE8")+INDIRECT("AF8")+INDIRECT("AG8")+INDIRECT("AH8")+INDIRECT("AI8")</f>
        <v>1219</v>
      </c>
      <c r="P8" s="33">
        <f ca="1">INDIRECT("AJ8")+INDIRECT("AK8")+INDIRECT("AL8")+INDIRECT("AM8")+INDIRECT("AN8")+INDIRECT("AO8")+INDIRECT("AP8")+INDIRECT("AQ8")</f>
        <v>110</v>
      </c>
      <c r="Q8" s="33">
        <f ca="1">INDIRECT("AR8")+INDIRECT("AS8")+INDIRECT("AT8")+INDIRECT("AU8")+INDIRECT("AV8")+INDIRECT("AW8")+INDIRECT("AX8")+INDIRECT("AY8")</f>
        <v>231</v>
      </c>
      <c r="R8" s="33">
        <f ca="1">INDIRECT("AZ8")+INDIRECT("BA8")+INDIRECT("BB8")+INDIRECT("BC8")+INDIRECT("BD8")+INDIRECT("BE8")+INDIRECT("BF8")+INDIRECT("BG8")</f>
        <v>0</v>
      </c>
      <c r="S8" s="33">
        <f ca="1">INDIRECT("BH8")+INDIRECT("BI8")+INDIRECT("BJ8")+INDIRECT("BK8")+INDIRECT("BL8")+INDIRECT("BM8")+INDIRECT("BN8")+INDIRECT("BO8")</f>
        <v>0</v>
      </c>
      <c r="T8" s="34"/>
      <c r="U8" s="35"/>
      <c r="V8" s="35"/>
      <c r="W8" s="35"/>
      <c r="X8" s="35">
        <v>240</v>
      </c>
      <c r="Y8" s="35"/>
      <c r="Z8" s="35"/>
      <c r="AA8" s="35"/>
      <c r="AB8" s="34"/>
      <c r="AC8" s="35"/>
      <c r="AD8" s="35"/>
      <c r="AE8" s="35"/>
      <c r="AF8" s="35"/>
      <c r="AG8" s="35">
        <v>1219</v>
      </c>
      <c r="AH8" s="35"/>
      <c r="AI8" s="35"/>
      <c r="AJ8" s="34"/>
      <c r="AK8" s="35"/>
      <c r="AL8" s="35">
        <v>110</v>
      </c>
      <c r="AM8" s="35"/>
      <c r="AN8" s="35"/>
      <c r="AO8" s="35"/>
      <c r="AP8" s="35"/>
      <c r="AQ8" s="35"/>
      <c r="AR8" s="34"/>
      <c r="AS8" s="35"/>
      <c r="AT8" s="35"/>
      <c r="AU8" s="35"/>
      <c r="AV8" s="35">
        <v>231</v>
      </c>
      <c r="AW8" s="35"/>
      <c r="AX8" s="35"/>
      <c r="AY8" s="35"/>
      <c r="AZ8" s="34"/>
      <c r="BA8" s="35"/>
      <c r="BB8" s="35"/>
      <c r="BC8" s="35"/>
      <c r="BD8" s="35"/>
      <c r="BE8" s="35"/>
      <c r="BF8" s="35"/>
      <c r="BG8" s="35"/>
      <c r="BH8" s="34"/>
      <c r="BI8" s="35"/>
      <c r="BJ8" s="35"/>
      <c r="BK8" s="35"/>
      <c r="BL8" s="35"/>
      <c r="BM8" s="35"/>
      <c r="BN8" s="35"/>
      <c r="BO8" s="36"/>
      <c r="BP8" s="9">
        <v>13000001206</v>
      </c>
      <c r="BQ8" s="1" t="s">
        <v>3</v>
      </c>
      <c r="BR8" s="1" t="s">
        <v>0</v>
      </c>
      <c r="BS8" s="1" t="s">
        <v>0</v>
      </c>
      <c r="BT8" s="1" t="s">
        <v>0</v>
      </c>
      <c r="BU8" s="1" t="s">
        <v>0</v>
      </c>
      <c r="BW8" s="1">
        <f ca="1">INDIRECT("T8")+2*INDIRECT("AB8")+3*INDIRECT("AJ8")+4*INDIRECT("AR8")+5*INDIRECT("AZ8")+6*INDIRECT("BH8")</f>
        <v>0</v>
      </c>
      <c r="BX8" s="1">
        <v>0</v>
      </c>
      <c r="BY8" s="1">
        <f ca="1">INDIRECT("U8")+2*INDIRECT("AC8")+3*INDIRECT("AK8")+4*INDIRECT("AS8")+5*INDIRECT("BA8")+6*INDIRECT("BI8")</f>
        <v>0</v>
      </c>
      <c r="BZ8" s="1">
        <v>0</v>
      </c>
      <c r="CA8" s="1">
        <f ca="1">INDIRECT("V8")+2*INDIRECT("AD8")+3*INDIRECT("AL8")+4*INDIRECT("AT8")+5*INDIRECT("BB8")+6*INDIRECT("BJ8")</f>
        <v>330</v>
      </c>
      <c r="CB8" s="1">
        <v>330</v>
      </c>
      <c r="CC8" s="1">
        <f ca="1">INDIRECT("W8")+2*INDIRECT("AE8")+3*INDIRECT("AM8")+4*INDIRECT("AU8")+5*INDIRECT("BC8")+6*INDIRECT("BK8")</f>
        <v>0</v>
      </c>
      <c r="CD8" s="1">
        <v>0</v>
      </c>
      <c r="CE8" s="1">
        <f ca="1">INDIRECT("X8")+2*INDIRECT("AF8")+3*INDIRECT("AN8")+4*INDIRECT("AV8")+5*INDIRECT("BD8")+6*INDIRECT("BL8")</f>
        <v>1164</v>
      </c>
      <c r="CF8" s="1">
        <v>1164</v>
      </c>
      <c r="CG8" s="1">
        <f ca="1">INDIRECT("Y8")+2*INDIRECT("AG8")+3*INDIRECT("AO8")+4*INDIRECT("AW8")+5*INDIRECT("BE8")+6*INDIRECT("BM8")</f>
        <v>2438</v>
      </c>
      <c r="CH8" s="1">
        <v>2438</v>
      </c>
      <c r="CI8" s="1">
        <f ca="1">INDIRECT("Z8")+2*INDIRECT("AH8")+3*INDIRECT("AP8")+4*INDIRECT("AX8")+5*INDIRECT("BF8")+6*INDIRECT("BN8")</f>
        <v>0</v>
      </c>
      <c r="CJ8" s="1">
        <v>0</v>
      </c>
      <c r="CK8" s="1">
        <f ca="1">INDIRECT("AA8")+2*INDIRECT("AI8")+3*INDIRECT("AQ8")+4*INDIRECT("AY8")+5*INDIRECT("BG8")+6*INDIRECT("BO8")</f>
        <v>0</v>
      </c>
      <c r="CL8" s="1">
        <v>0</v>
      </c>
      <c r="CM8" s="1">
        <f ca="1">INDIRECT("T8")+2*INDIRECT("U8")+3*INDIRECT("V8")+4*INDIRECT("W8")+5*INDIRECT("X8")+6*INDIRECT("Y8")+7*INDIRECT("Z8")+8*INDIRECT("AA8")</f>
        <v>1200</v>
      </c>
      <c r="CN8" s="1">
        <v>1200</v>
      </c>
      <c r="CO8" s="1">
        <f ca="1">INDIRECT("AB8")+2*INDIRECT("AC8")+3*INDIRECT("AD8")+4*INDIRECT("AE8")+5*INDIRECT("AF8")+6*INDIRECT("AG8")+7*INDIRECT("AH8")+8*INDIRECT("AI8")</f>
        <v>7314</v>
      </c>
      <c r="CP8" s="1">
        <v>7314</v>
      </c>
      <c r="CQ8" s="1">
        <f ca="1">INDIRECT("AJ8")+2*INDIRECT("AK8")+3*INDIRECT("AL8")+4*INDIRECT("AM8")+5*INDIRECT("AN8")+6*INDIRECT("AO8")+7*INDIRECT("AP8")+8*INDIRECT("AQ8")</f>
        <v>330</v>
      </c>
      <c r="CR8" s="1">
        <v>330</v>
      </c>
      <c r="CS8" s="1">
        <f ca="1">INDIRECT("AR8")+2*INDIRECT("AS8")+3*INDIRECT("AT8")+4*INDIRECT("AU8")+5*INDIRECT("AV8")+6*INDIRECT("AW8")+7*INDIRECT("AX8")+8*INDIRECT("AY8")</f>
        <v>1155</v>
      </c>
      <c r="CT8" s="1">
        <v>1155</v>
      </c>
      <c r="CU8" s="1">
        <f ca="1">INDIRECT("AZ8")+2*INDIRECT("BA8")+3*INDIRECT("BB8")+4*INDIRECT("BC8")+5*INDIRECT("BD8")+6*INDIRECT("BE8")+7*INDIRECT("BF8")+8*INDIRECT("BG8")</f>
        <v>0</v>
      </c>
      <c r="CV8" s="1">
        <v>0</v>
      </c>
      <c r="CW8" s="1">
        <f ca="1">INDIRECT("BH8")+2*INDIRECT("BI8")+3*INDIRECT("BJ8")+4*INDIRECT("BK8")+5*INDIRECT("BL8")+6*INDIRECT("BM8")+7*INDIRECT("BN8")+8*INDIRECT("BO8")</f>
        <v>0</v>
      </c>
      <c r="CX8" s="1">
        <v>0</v>
      </c>
    </row>
    <row r="9" spans="1:73" ht="11.25">
      <c r="A9" s="1" t="s">
        <v>0</v>
      </c>
      <c r="B9" s="1" t="s">
        <v>0</v>
      </c>
      <c r="C9" s="1" t="s">
        <v>0</v>
      </c>
      <c r="D9" s="1" t="s">
        <v>8</v>
      </c>
      <c r="E9" s="1" t="s">
        <v>7</v>
      </c>
      <c r="F9" s="7">
        <f>SUM(F8:F8)</f>
        <v>0</v>
      </c>
      <c r="G9" s="6">
        <f>SUM(G8:G8)</f>
        <v>0</v>
      </c>
      <c r="H9" s="6">
        <f>SUM(H8:H8)</f>
        <v>110</v>
      </c>
      <c r="I9" s="6">
        <f>SUM(I8:I8)</f>
        <v>0</v>
      </c>
      <c r="J9" s="6">
        <f>SUM(J8:J8)</f>
        <v>471</v>
      </c>
      <c r="K9" s="6">
        <f>SUM(K8:K8)</f>
        <v>1219</v>
      </c>
      <c r="L9" s="6">
        <f>SUM(L8:L8)</f>
        <v>0</v>
      </c>
      <c r="M9" s="6">
        <f>SUM(M8:M8)</f>
        <v>0</v>
      </c>
      <c r="N9" s="7">
        <f>SUM(N8:N8)</f>
        <v>240</v>
      </c>
      <c r="O9" s="6">
        <f>SUM(O8:O8)</f>
        <v>1219</v>
      </c>
      <c r="P9" s="6">
        <f>SUM(P8:P8)</f>
        <v>110</v>
      </c>
      <c r="Q9" s="6">
        <f>SUM(Q8:Q8)</f>
        <v>231</v>
      </c>
      <c r="R9" s="6">
        <f>SUM(R8:R8)</f>
        <v>0</v>
      </c>
      <c r="S9" s="6">
        <f>SUM(S8:S8)</f>
        <v>0</v>
      </c>
      <c r="T9" s="8"/>
      <c r="U9" s="5"/>
      <c r="V9" s="5"/>
      <c r="W9" s="5"/>
      <c r="X9" s="5"/>
      <c r="Y9" s="5"/>
      <c r="Z9" s="5"/>
      <c r="AA9" s="5"/>
      <c r="AB9" s="8"/>
      <c r="AC9" s="5"/>
      <c r="AD9" s="5"/>
      <c r="AE9" s="5"/>
      <c r="AF9" s="5"/>
      <c r="AG9" s="5"/>
      <c r="AH9" s="5"/>
      <c r="AI9" s="5"/>
      <c r="AJ9" s="8"/>
      <c r="AK9" s="5"/>
      <c r="AL9" s="5"/>
      <c r="AM9" s="5"/>
      <c r="AN9" s="5"/>
      <c r="AO9" s="5"/>
      <c r="AP9" s="5"/>
      <c r="AQ9" s="5"/>
      <c r="AR9" s="8"/>
      <c r="AS9" s="5"/>
      <c r="AT9" s="5"/>
      <c r="AU9" s="5"/>
      <c r="AV9" s="5"/>
      <c r="AW9" s="5"/>
      <c r="AX9" s="5"/>
      <c r="AY9" s="5"/>
      <c r="AZ9" s="8"/>
      <c r="BA9" s="5"/>
      <c r="BB9" s="5"/>
      <c r="BC9" s="5"/>
      <c r="BD9" s="5"/>
      <c r="BE9" s="5"/>
      <c r="BF9" s="5"/>
      <c r="BG9" s="5"/>
      <c r="BH9" s="8"/>
      <c r="BI9" s="5"/>
      <c r="BJ9" s="5"/>
      <c r="BK9" s="5"/>
      <c r="BL9" s="5"/>
      <c r="BM9" s="5"/>
      <c r="BN9" s="5"/>
      <c r="BO9" s="5"/>
      <c r="BP9" s="9">
        <v>0</v>
      </c>
      <c r="BQ9" s="1" t="s">
        <v>0</v>
      </c>
      <c r="BR9" s="1" t="s">
        <v>0</v>
      </c>
      <c r="BS9" s="1" t="s">
        <v>0</v>
      </c>
      <c r="BT9" s="1" t="s">
        <v>0</v>
      </c>
      <c r="BU9" s="1" t="s">
        <v>0</v>
      </c>
    </row>
    <row r="10" spans="1:73" ht="11.25">
      <c r="A10" s="25"/>
      <c r="B10" s="25"/>
      <c r="C10" s="27" t="s">
        <v>109</v>
      </c>
      <c r="D10" s="26" t="s">
        <v>0</v>
      </c>
      <c r="E10" s="1" t="s">
        <v>0</v>
      </c>
      <c r="F10" s="7"/>
      <c r="G10" s="6"/>
      <c r="H10" s="6"/>
      <c r="I10" s="6"/>
      <c r="J10" s="6"/>
      <c r="K10" s="6"/>
      <c r="L10" s="6"/>
      <c r="M10" s="6"/>
      <c r="N10" s="7"/>
      <c r="O10" s="6"/>
      <c r="P10" s="6"/>
      <c r="Q10" s="6"/>
      <c r="R10" s="6"/>
      <c r="S10" s="6"/>
      <c r="T10" s="8"/>
      <c r="U10" s="5"/>
      <c r="V10" s="5"/>
      <c r="W10" s="5"/>
      <c r="X10" s="5"/>
      <c r="Y10" s="5"/>
      <c r="Z10" s="5"/>
      <c r="AA10" s="5"/>
      <c r="AB10" s="8"/>
      <c r="AC10" s="5"/>
      <c r="AD10" s="5"/>
      <c r="AE10" s="5"/>
      <c r="AF10" s="5"/>
      <c r="AG10" s="5"/>
      <c r="AH10" s="5"/>
      <c r="AI10" s="5"/>
      <c r="AJ10" s="8"/>
      <c r="AK10" s="5"/>
      <c r="AL10" s="5"/>
      <c r="AM10" s="5"/>
      <c r="AN10" s="5"/>
      <c r="AO10" s="5"/>
      <c r="AP10" s="5"/>
      <c r="AQ10" s="5"/>
      <c r="AR10" s="8"/>
      <c r="AS10" s="5"/>
      <c r="AT10" s="5"/>
      <c r="AU10" s="5"/>
      <c r="AV10" s="5"/>
      <c r="AW10" s="5"/>
      <c r="AX10" s="5"/>
      <c r="AY10" s="5"/>
      <c r="AZ10" s="8"/>
      <c r="BA10" s="5"/>
      <c r="BB10" s="5"/>
      <c r="BC10" s="5"/>
      <c r="BD10" s="5"/>
      <c r="BE10" s="5"/>
      <c r="BF10" s="5"/>
      <c r="BG10" s="5"/>
      <c r="BH10" s="8"/>
      <c r="BI10" s="5"/>
      <c r="BJ10" s="5"/>
      <c r="BK10" s="5"/>
      <c r="BL10" s="5"/>
      <c r="BM10" s="5"/>
      <c r="BN10" s="5"/>
      <c r="BO10" s="5"/>
      <c r="BP10" s="9">
        <v>0</v>
      </c>
      <c r="BQ10" s="1" t="s">
        <v>0</v>
      </c>
      <c r="BR10" s="1" t="s">
        <v>0</v>
      </c>
      <c r="BS10" s="1" t="s">
        <v>0</v>
      </c>
      <c r="BT10" s="1" t="s">
        <v>0</v>
      </c>
      <c r="BU10" s="1" t="s">
        <v>0</v>
      </c>
    </row>
    <row r="11" spans="1:102" ht="11.25">
      <c r="A11" s="30" t="s">
        <v>1</v>
      </c>
      <c r="B11" s="31" t="str">
        <f>HYPERLINK("http://www.dot.ca.gov/hq/transprog/stip2004/ff_sheets/01-2072.xls","2072")</f>
        <v>2072</v>
      </c>
      <c r="C11" s="30" t="s">
        <v>0</v>
      </c>
      <c r="D11" s="30" t="s">
        <v>2</v>
      </c>
      <c r="E11" s="30" t="s">
        <v>3</v>
      </c>
      <c r="F11" s="32">
        <f ca="1">INDIRECT("T11")+INDIRECT("AB11")+INDIRECT("AJ11")+INDIRECT("AR11")+INDIRECT("AZ11")+INDIRECT("BH11")</f>
        <v>0</v>
      </c>
      <c r="G11" s="33">
        <f ca="1">INDIRECT("U11")+INDIRECT("AC11")+INDIRECT("AK11")+INDIRECT("AS11")+INDIRECT("BA11")+INDIRECT("BI11")</f>
        <v>0</v>
      </c>
      <c r="H11" s="33">
        <f ca="1">INDIRECT("V11")+INDIRECT("AD11")+INDIRECT("AL11")+INDIRECT("AT11")+INDIRECT("BB11")+INDIRECT("BJ11")</f>
        <v>0</v>
      </c>
      <c r="I11" s="33">
        <f ca="1">INDIRECT("W11")+INDIRECT("AE11")+INDIRECT("AM11")+INDIRECT("AU11")+INDIRECT("BC11")+INDIRECT("BK11")</f>
        <v>70</v>
      </c>
      <c r="J11" s="33">
        <f ca="1">INDIRECT("X11")+INDIRECT("AF11")+INDIRECT("AN11")+INDIRECT("AV11")+INDIRECT("BD11")+INDIRECT("BL11")</f>
        <v>0</v>
      </c>
      <c r="K11" s="33">
        <f ca="1">INDIRECT("Y11")+INDIRECT("AG11")+INDIRECT("AO11")+INDIRECT("AW11")+INDIRECT("BE11")+INDIRECT("BM11")</f>
        <v>0</v>
      </c>
      <c r="L11" s="33">
        <f ca="1">INDIRECT("Z11")+INDIRECT("AH11")+INDIRECT("AP11")+INDIRECT("AX11")+INDIRECT("BF11")+INDIRECT("BN11")</f>
        <v>0</v>
      </c>
      <c r="M11" s="33">
        <f ca="1">INDIRECT("AA11")+INDIRECT("AI11")+INDIRECT("AQ11")+INDIRECT("AY11")+INDIRECT("BG11")+INDIRECT("BO11")</f>
        <v>0</v>
      </c>
      <c r="N11" s="32">
        <f ca="1">INDIRECT("T11")+INDIRECT("U11")+INDIRECT("V11")+INDIRECT("W11")+INDIRECT("X11")+INDIRECT("Y11")+INDIRECT("Z11")+INDIRECT("AA11")</f>
        <v>0</v>
      </c>
      <c r="O11" s="33">
        <f ca="1">INDIRECT("AB11")+INDIRECT("AC11")+INDIRECT("AD11")+INDIRECT("AE11")+INDIRECT("AF11")+INDIRECT("AG11")+INDIRECT("AH11")+INDIRECT("AI11")</f>
        <v>70</v>
      </c>
      <c r="P11" s="33">
        <f ca="1">INDIRECT("AJ11")+INDIRECT("AK11")+INDIRECT("AL11")+INDIRECT("AM11")+INDIRECT("AN11")+INDIRECT("AO11")+INDIRECT("AP11")+INDIRECT("AQ11")</f>
        <v>0</v>
      </c>
      <c r="Q11" s="33">
        <f ca="1">INDIRECT("AR11")+INDIRECT("AS11")+INDIRECT("AT11")+INDIRECT("AU11")+INDIRECT("AV11")+INDIRECT("AW11")+INDIRECT("AX11")+INDIRECT("AY11")</f>
        <v>0</v>
      </c>
      <c r="R11" s="33">
        <f ca="1">INDIRECT("AZ11")+INDIRECT("BA11")+INDIRECT("BB11")+INDIRECT("BC11")+INDIRECT("BD11")+INDIRECT("BE11")+INDIRECT("BF11")+INDIRECT("BG11")</f>
        <v>0</v>
      </c>
      <c r="S11" s="33">
        <f ca="1">INDIRECT("BH11")+INDIRECT("BI11")+INDIRECT("BJ11")+INDIRECT("BK11")+INDIRECT("BL11")+INDIRECT("BM11")+INDIRECT("BN11")+INDIRECT("BO11")</f>
        <v>0</v>
      </c>
      <c r="T11" s="34"/>
      <c r="U11" s="35"/>
      <c r="V11" s="35"/>
      <c r="W11" s="35"/>
      <c r="X11" s="35"/>
      <c r="Y11" s="35"/>
      <c r="Z11" s="35"/>
      <c r="AA11" s="35"/>
      <c r="AB11" s="34"/>
      <c r="AC11" s="35"/>
      <c r="AD11" s="35"/>
      <c r="AE11" s="35">
        <v>70</v>
      </c>
      <c r="AF11" s="35"/>
      <c r="AG11" s="35"/>
      <c r="AH11" s="35"/>
      <c r="AI11" s="35"/>
      <c r="AJ11" s="34"/>
      <c r="AK11" s="35"/>
      <c r="AL11" s="35"/>
      <c r="AM11" s="35"/>
      <c r="AN11" s="35"/>
      <c r="AO11" s="35"/>
      <c r="AP11" s="35"/>
      <c r="AQ11" s="35"/>
      <c r="AR11" s="34"/>
      <c r="AS11" s="35"/>
      <c r="AT11" s="35"/>
      <c r="AU11" s="35"/>
      <c r="AV11" s="35"/>
      <c r="AW11" s="35"/>
      <c r="AX11" s="35"/>
      <c r="AY11" s="35"/>
      <c r="AZ11" s="34"/>
      <c r="BA11" s="35"/>
      <c r="BB11" s="35"/>
      <c r="BC11" s="35"/>
      <c r="BD11" s="35"/>
      <c r="BE11" s="35"/>
      <c r="BF11" s="35"/>
      <c r="BG11" s="35"/>
      <c r="BH11" s="34"/>
      <c r="BI11" s="35"/>
      <c r="BJ11" s="35"/>
      <c r="BK11" s="35"/>
      <c r="BL11" s="35"/>
      <c r="BM11" s="35"/>
      <c r="BN11" s="35"/>
      <c r="BO11" s="36"/>
      <c r="BP11" s="9">
        <v>13000001207</v>
      </c>
      <c r="BQ11" s="1" t="s">
        <v>3</v>
      </c>
      <c r="BR11" s="1" t="s">
        <v>0</v>
      </c>
      <c r="BS11" s="1" t="s">
        <v>0</v>
      </c>
      <c r="BT11" s="1" t="s">
        <v>0</v>
      </c>
      <c r="BU11" s="1" t="s">
        <v>0</v>
      </c>
      <c r="BW11" s="1">
        <f ca="1">INDIRECT("T11")+2*INDIRECT("AB11")+3*INDIRECT("AJ11")+4*INDIRECT("AR11")+5*INDIRECT("AZ11")+6*INDIRECT("BH11")</f>
        <v>0</v>
      </c>
      <c r="BX11" s="1">
        <v>0</v>
      </c>
      <c r="BY11" s="1">
        <f ca="1">INDIRECT("U11")+2*INDIRECT("AC11")+3*INDIRECT("AK11")+4*INDIRECT("AS11")+5*INDIRECT("BA11")+6*INDIRECT("BI11")</f>
        <v>0</v>
      </c>
      <c r="BZ11" s="1">
        <v>0</v>
      </c>
      <c r="CA11" s="1">
        <f ca="1">INDIRECT("V11")+2*INDIRECT("AD11")+3*INDIRECT("AL11")+4*INDIRECT("AT11")+5*INDIRECT("BB11")+6*INDIRECT("BJ11")</f>
        <v>0</v>
      </c>
      <c r="CB11" s="1">
        <v>0</v>
      </c>
      <c r="CC11" s="1">
        <f ca="1">INDIRECT("W11")+2*INDIRECT("AE11")+3*INDIRECT("AM11")+4*INDIRECT("AU11")+5*INDIRECT("BC11")+6*INDIRECT("BK11")</f>
        <v>140</v>
      </c>
      <c r="CD11" s="1">
        <v>140</v>
      </c>
      <c r="CE11" s="1">
        <f ca="1">INDIRECT("X11")+2*INDIRECT("AF11")+3*INDIRECT("AN11")+4*INDIRECT("AV11")+5*INDIRECT("BD11")+6*INDIRECT("BL11")</f>
        <v>0</v>
      </c>
      <c r="CF11" s="1">
        <v>0</v>
      </c>
      <c r="CG11" s="1">
        <f ca="1">INDIRECT("Y11")+2*INDIRECT("AG11")+3*INDIRECT("AO11")+4*INDIRECT("AW11")+5*INDIRECT("BE11")+6*INDIRECT("BM11")</f>
        <v>0</v>
      </c>
      <c r="CH11" s="1">
        <v>0</v>
      </c>
      <c r="CI11" s="1">
        <f ca="1">INDIRECT("Z11")+2*INDIRECT("AH11")+3*INDIRECT("AP11")+4*INDIRECT("AX11")+5*INDIRECT("BF11")+6*INDIRECT("BN11")</f>
        <v>0</v>
      </c>
      <c r="CJ11" s="1">
        <v>0</v>
      </c>
      <c r="CK11" s="1">
        <f ca="1">INDIRECT("AA11")+2*INDIRECT("AI11")+3*INDIRECT("AQ11")+4*INDIRECT("AY11")+5*INDIRECT("BG11")+6*INDIRECT("BO11")</f>
        <v>0</v>
      </c>
      <c r="CL11" s="1">
        <v>0</v>
      </c>
      <c r="CM11" s="1">
        <f ca="1">INDIRECT("T11")+2*INDIRECT("U11")+3*INDIRECT("V11")+4*INDIRECT("W11")+5*INDIRECT("X11")+6*INDIRECT("Y11")+7*INDIRECT("Z11")+8*INDIRECT("AA11")</f>
        <v>0</v>
      </c>
      <c r="CN11" s="1">
        <v>0</v>
      </c>
      <c r="CO11" s="1">
        <f ca="1">INDIRECT("AB11")+2*INDIRECT("AC11")+3*INDIRECT("AD11")+4*INDIRECT("AE11")+5*INDIRECT("AF11")+6*INDIRECT("AG11")+7*INDIRECT("AH11")+8*INDIRECT("AI11")</f>
        <v>280</v>
      </c>
      <c r="CP11" s="1">
        <v>280</v>
      </c>
      <c r="CQ11" s="1">
        <f ca="1">INDIRECT("AJ11")+2*INDIRECT("AK11")+3*INDIRECT("AL11")+4*INDIRECT("AM11")+5*INDIRECT("AN11")+6*INDIRECT("AO11")+7*INDIRECT("AP11")+8*INDIRECT("AQ11")</f>
        <v>0</v>
      </c>
      <c r="CR11" s="1">
        <v>0</v>
      </c>
      <c r="CS11" s="1">
        <f ca="1">INDIRECT("AR11")+2*INDIRECT("AS11")+3*INDIRECT("AT11")+4*INDIRECT("AU11")+5*INDIRECT("AV11")+6*INDIRECT("AW11")+7*INDIRECT("AX11")+8*INDIRECT("AY11")</f>
        <v>0</v>
      </c>
      <c r="CT11" s="1">
        <v>0</v>
      </c>
      <c r="CU11" s="1">
        <f ca="1">INDIRECT("AZ11")+2*INDIRECT("BA11")+3*INDIRECT("BB11")+4*INDIRECT("BC11")+5*INDIRECT("BD11")+6*INDIRECT("BE11")+7*INDIRECT("BF11")+8*INDIRECT("BG11")</f>
        <v>0</v>
      </c>
      <c r="CV11" s="1">
        <v>0</v>
      </c>
      <c r="CW11" s="1">
        <f ca="1">INDIRECT("BH11")+2*INDIRECT("BI11")+3*INDIRECT("BJ11")+4*INDIRECT("BK11")+5*INDIRECT("BL11")+6*INDIRECT("BM11")+7*INDIRECT("BN11")+8*INDIRECT("BO11")</f>
        <v>0</v>
      </c>
      <c r="CX11" s="1">
        <v>0</v>
      </c>
    </row>
    <row r="12" spans="1:73" ht="11.25">
      <c r="A12" s="1" t="s">
        <v>0</v>
      </c>
      <c r="B12" s="1" t="s">
        <v>0</v>
      </c>
      <c r="C12" s="1" t="s">
        <v>0</v>
      </c>
      <c r="D12" s="1" t="s">
        <v>9</v>
      </c>
      <c r="E12" s="1" t="s">
        <v>7</v>
      </c>
      <c r="F12" s="7">
        <f>SUM(F11:F11)</f>
        <v>0</v>
      </c>
      <c r="G12" s="6">
        <f>SUM(G11:G11)</f>
        <v>0</v>
      </c>
      <c r="H12" s="6">
        <f>SUM(H11:H11)</f>
        <v>0</v>
      </c>
      <c r="I12" s="6">
        <f>SUM(I11:I11)</f>
        <v>70</v>
      </c>
      <c r="J12" s="6">
        <f>SUM(J11:J11)</f>
        <v>0</v>
      </c>
      <c r="K12" s="6">
        <f>SUM(K11:K11)</f>
        <v>0</v>
      </c>
      <c r="L12" s="6">
        <f>SUM(L11:L11)</f>
        <v>0</v>
      </c>
      <c r="M12" s="6">
        <f>SUM(M11:M11)</f>
        <v>0</v>
      </c>
      <c r="N12" s="7">
        <f>SUM(N11:N11)</f>
        <v>0</v>
      </c>
      <c r="O12" s="6">
        <f>SUM(O11:O11)</f>
        <v>70</v>
      </c>
      <c r="P12" s="6">
        <f>SUM(P11:P11)</f>
        <v>0</v>
      </c>
      <c r="Q12" s="6">
        <f>SUM(Q11:Q11)</f>
        <v>0</v>
      </c>
      <c r="R12" s="6">
        <f>SUM(R11:R11)</f>
        <v>0</v>
      </c>
      <c r="S12" s="6">
        <f>SUM(S11:S11)</f>
        <v>0</v>
      </c>
      <c r="T12" s="8"/>
      <c r="U12" s="5"/>
      <c r="V12" s="5"/>
      <c r="W12" s="5"/>
      <c r="X12" s="5"/>
      <c r="Y12" s="5"/>
      <c r="Z12" s="5"/>
      <c r="AA12" s="5"/>
      <c r="AB12" s="8"/>
      <c r="AC12" s="5"/>
      <c r="AD12" s="5"/>
      <c r="AE12" s="5"/>
      <c r="AF12" s="5"/>
      <c r="AG12" s="5"/>
      <c r="AH12" s="5"/>
      <c r="AI12" s="5"/>
      <c r="AJ12" s="8"/>
      <c r="AK12" s="5"/>
      <c r="AL12" s="5"/>
      <c r="AM12" s="5"/>
      <c r="AN12" s="5"/>
      <c r="AO12" s="5"/>
      <c r="AP12" s="5"/>
      <c r="AQ12" s="5"/>
      <c r="AR12" s="8"/>
      <c r="AS12" s="5"/>
      <c r="AT12" s="5"/>
      <c r="AU12" s="5"/>
      <c r="AV12" s="5"/>
      <c r="AW12" s="5"/>
      <c r="AX12" s="5"/>
      <c r="AY12" s="5"/>
      <c r="AZ12" s="8"/>
      <c r="BA12" s="5"/>
      <c r="BB12" s="5"/>
      <c r="BC12" s="5"/>
      <c r="BD12" s="5"/>
      <c r="BE12" s="5"/>
      <c r="BF12" s="5"/>
      <c r="BG12" s="5"/>
      <c r="BH12" s="8"/>
      <c r="BI12" s="5"/>
      <c r="BJ12" s="5"/>
      <c r="BK12" s="5"/>
      <c r="BL12" s="5"/>
      <c r="BM12" s="5"/>
      <c r="BN12" s="5"/>
      <c r="BO12" s="5"/>
      <c r="BP12" s="9">
        <v>0</v>
      </c>
      <c r="BQ12" s="1" t="s">
        <v>0</v>
      </c>
      <c r="BR12" s="1" t="s">
        <v>0</v>
      </c>
      <c r="BS12" s="1" t="s">
        <v>0</v>
      </c>
      <c r="BT12" s="1" t="s">
        <v>0</v>
      </c>
      <c r="BU12" s="1" t="s">
        <v>0</v>
      </c>
    </row>
    <row r="13" spans="1:73" ht="11.25">
      <c r="A13" s="25"/>
      <c r="B13" s="25"/>
      <c r="C13" s="27" t="s">
        <v>109</v>
      </c>
      <c r="D13" s="26" t="s">
        <v>0</v>
      </c>
      <c r="E13" s="1" t="s">
        <v>0</v>
      </c>
      <c r="F13" s="7"/>
      <c r="G13" s="6"/>
      <c r="H13" s="6"/>
      <c r="I13" s="6"/>
      <c r="J13" s="6"/>
      <c r="K13" s="6"/>
      <c r="L13" s="6"/>
      <c r="M13" s="6"/>
      <c r="N13" s="7"/>
      <c r="O13" s="6"/>
      <c r="P13" s="6"/>
      <c r="Q13" s="6"/>
      <c r="R13" s="6"/>
      <c r="S13" s="6"/>
      <c r="T13" s="8"/>
      <c r="U13" s="5"/>
      <c r="V13" s="5"/>
      <c r="W13" s="5"/>
      <c r="X13" s="5"/>
      <c r="Y13" s="5"/>
      <c r="Z13" s="5"/>
      <c r="AA13" s="5"/>
      <c r="AB13" s="8"/>
      <c r="AC13" s="5"/>
      <c r="AD13" s="5"/>
      <c r="AE13" s="5"/>
      <c r="AF13" s="5"/>
      <c r="AG13" s="5"/>
      <c r="AH13" s="5"/>
      <c r="AI13" s="5"/>
      <c r="AJ13" s="8"/>
      <c r="AK13" s="5"/>
      <c r="AL13" s="5"/>
      <c r="AM13" s="5"/>
      <c r="AN13" s="5"/>
      <c r="AO13" s="5"/>
      <c r="AP13" s="5"/>
      <c r="AQ13" s="5"/>
      <c r="AR13" s="8"/>
      <c r="AS13" s="5"/>
      <c r="AT13" s="5"/>
      <c r="AU13" s="5"/>
      <c r="AV13" s="5"/>
      <c r="AW13" s="5"/>
      <c r="AX13" s="5"/>
      <c r="AY13" s="5"/>
      <c r="AZ13" s="8"/>
      <c r="BA13" s="5"/>
      <c r="BB13" s="5"/>
      <c r="BC13" s="5"/>
      <c r="BD13" s="5"/>
      <c r="BE13" s="5"/>
      <c r="BF13" s="5"/>
      <c r="BG13" s="5"/>
      <c r="BH13" s="8"/>
      <c r="BI13" s="5"/>
      <c r="BJ13" s="5"/>
      <c r="BK13" s="5"/>
      <c r="BL13" s="5"/>
      <c r="BM13" s="5"/>
      <c r="BN13" s="5"/>
      <c r="BO13" s="5"/>
      <c r="BP13" s="9">
        <v>0</v>
      </c>
      <c r="BQ13" s="1" t="s">
        <v>0</v>
      </c>
      <c r="BR13" s="1" t="s">
        <v>0</v>
      </c>
      <c r="BS13" s="1" t="s">
        <v>0</v>
      </c>
      <c r="BT13" s="1" t="s">
        <v>0</v>
      </c>
      <c r="BU13" s="1" t="s">
        <v>0</v>
      </c>
    </row>
    <row r="14" spans="1:102" ht="11.25">
      <c r="A14" s="30" t="s">
        <v>1</v>
      </c>
      <c r="B14" s="31" t="str">
        <f>HYPERLINK("http://www.dot.ca.gov/hq/transprog/stip2004/ff_sheets/01-2073.xls","2073")</f>
        <v>2073</v>
      </c>
      <c r="C14" s="30" t="s">
        <v>0</v>
      </c>
      <c r="D14" s="30" t="s">
        <v>10</v>
      </c>
      <c r="E14" s="30" t="s">
        <v>3</v>
      </c>
      <c r="F14" s="32">
        <f ca="1">INDIRECT("T14")+INDIRECT("AB14")+INDIRECT("AJ14")+INDIRECT("AR14")+INDIRECT("AZ14")+INDIRECT("BH14")</f>
        <v>0</v>
      </c>
      <c r="G14" s="33">
        <f ca="1">INDIRECT("U14")+INDIRECT("AC14")+INDIRECT("AK14")+INDIRECT("AS14")+INDIRECT("BA14")+INDIRECT("BI14")</f>
        <v>0</v>
      </c>
      <c r="H14" s="33">
        <f ca="1">INDIRECT("V14")+INDIRECT("AD14")+INDIRECT("AL14")+INDIRECT("AT14")+INDIRECT("BB14")+INDIRECT("BJ14")</f>
        <v>46</v>
      </c>
      <c r="I14" s="33">
        <f ca="1">INDIRECT("W14")+INDIRECT("AE14")+INDIRECT("AM14")+INDIRECT("AU14")+INDIRECT("BC14")+INDIRECT("BK14")</f>
        <v>304</v>
      </c>
      <c r="J14" s="33">
        <f ca="1">INDIRECT("X14")+INDIRECT("AF14")+INDIRECT("AN14")+INDIRECT("AV14")+INDIRECT("BD14")+INDIRECT("BL14")</f>
        <v>0</v>
      </c>
      <c r="K14" s="33">
        <f ca="1">INDIRECT("Y14")+INDIRECT("AG14")+INDIRECT("AO14")+INDIRECT("AW14")+INDIRECT("BE14")+INDIRECT("BM14")</f>
        <v>0</v>
      </c>
      <c r="L14" s="33">
        <f ca="1">INDIRECT("Z14")+INDIRECT("AH14")+INDIRECT("AP14")+INDIRECT("AX14")+INDIRECT("BF14")+INDIRECT("BN14")</f>
        <v>0</v>
      </c>
      <c r="M14" s="33">
        <f ca="1">INDIRECT("AA14")+INDIRECT("AI14")+INDIRECT("AQ14")+INDIRECT("AY14")+INDIRECT("BG14")+INDIRECT("BO14")</f>
        <v>0</v>
      </c>
      <c r="N14" s="32">
        <f ca="1">INDIRECT("T14")+INDIRECT("U14")+INDIRECT("V14")+INDIRECT("W14")+INDIRECT("X14")+INDIRECT("Y14")+INDIRECT("Z14")+INDIRECT("AA14")</f>
        <v>10</v>
      </c>
      <c r="O14" s="33">
        <f ca="1">INDIRECT("AB14")+INDIRECT("AC14")+INDIRECT("AD14")+INDIRECT("AE14")+INDIRECT("AF14")+INDIRECT("AG14")+INDIRECT("AH14")+INDIRECT("AI14")</f>
        <v>304</v>
      </c>
      <c r="P14" s="33">
        <f ca="1">INDIRECT("AJ14")+INDIRECT("AK14")+INDIRECT("AL14")+INDIRECT("AM14")+INDIRECT("AN14")+INDIRECT("AO14")+INDIRECT("AP14")+INDIRECT("AQ14")</f>
        <v>6</v>
      </c>
      <c r="Q14" s="33">
        <f ca="1">INDIRECT("AR14")+INDIRECT("AS14")+INDIRECT("AT14")+INDIRECT("AU14")+INDIRECT("AV14")+INDIRECT("AW14")+INDIRECT("AX14")+INDIRECT("AY14")</f>
        <v>30</v>
      </c>
      <c r="R14" s="33">
        <f ca="1">INDIRECT("AZ14")+INDIRECT("BA14")+INDIRECT("BB14")+INDIRECT("BC14")+INDIRECT("BD14")+INDIRECT("BE14")+INDIRECT("BF14")+INDIRECT("BG14")</f>
        <v>0</v>
      </c>
      <c r="S14" s="33">
        <f ca="1">INDIRECT("BH14")+INDIRECT("BI14")+INDIRECT("BJ14")+INDIRECT("BK14")+INDIRECT("BL14")+INDIRECT("BM14")+INDIRECT("BN14")+INDIRECT("BO14")</f>
        <v>0</v>
      </c>
      <c r="T14" s="34"/>
      <c r="U14" s="35"/>
      <c r="V14" s="35">
        <v>10</v>
      </c>
      <c r="W14" s="35"/>
      <c r="X14" s="35"/>
      <c r="Y14" s="35"/>
      <c r="Z14" s="35"/>
      <c r="AA14" s="35"/>
      <c r="AB14" s="34"/>
      <c r="AC14" s="35"/>
      <c r="AD14" s="35"/>
      <c r="AE14" s="35">
        <v>304</v>
      </c>
      <c r="AF14" s="35"/>
      <c r="AG14" s="35"/>
      <c r="AH14" s="35"/>
      <c r="AI14" s="35"/>
      <c r="AJ14" s="34"/>
      <c r="AK14" s="35"/>
      <c r="AL14" s="35">
        <v>6</v>
      </c>
      <c r="AM14" s="35"/>
      <c r="AN14" s="35"/>
      <c r="AO14" s="35"/>
      <c r="AP14" s="35"/>
      <c r="AQ14" s="35"/>
      <c r="AR14" s="34"/>
      <c r="AS14" s="35"/>
      <c r="AT14" s="35">
        <v>30</v>
      </c>
      <c r="AU14" s="35"/>
      <c r="AV14" s="35"/>
      <c r="AW14" s="35"/>
      <c r="AX14" s="35"/>
      <c r="AY14" s="35"/>
      <c r="AZ14" s="34"/>
      <c r="BA14" s="35"/>
      <c r="BB14" s="35"/>
      <c r="BC14" s="35"/>
      <c r="BD14" s="35"/>
      <c r="BE14" s="35"/>
      <c r="BF14" s="35"/>
      <c r="BG14" s="35"/>
      <c r="BH14" s="34"/>
      <c r="BI14" s="35"/>
      <c r="BJ14" s="35"/>
      <c r="BK14" s="35"/>
      <c r="BL14" s="35"/>
      <c r="BM14" s="35"/>
      <c r="BN14" s="35"/>
      <c r="BO14" s="36"/>
      <c r="BP14" s="9">
        <v>13000001208</v>
      </c>
      <c r="BQ14" s="1" t="s">
        <v>3</v>
      </c>
      <c r="BR14" s="1" t="s">
        <v>0</v>
      </c>
      <c r="BS14" s="1" t="s">
        <v>0</v>
      </c>
      <c r="BT14" s="1" t="s">
        <v>0</v>
      </c>
      <c r="BU14" s="1" t="s">
        <v>0</v>
      </c>
      <c r="BW14" s="1">
        <f ca="1">INDIRECT("T14")+2*INDIRECT("AB14")+3*INDIRECT("AJ14")+4*INDIRECT("AR14")+5*INDIRECT("AZ14")+6*INDIRECT("BH14")</f>
        <v>0</v>
      </c>
      <c r="BX14" s="1">
        <v>0</v>
      </c>
      <c r="BY14" s="1">
        <f ca="1">INDIRECT("U14")+2*INDIRECT("AC14")+3*INDIRECT("AK14")+4*INDIRECT("AS14")+5*INDIRECT("BA14")+6*INDIRECT("BI14")</f>
        <v>0</v>
      </c>
      <c r="BZ14" s="1">
        <v>0</v>
      </c>
      <c r="CA14" s="1">
        <f ca="1">INDIRECT("V14")+2*INDIRECT("AD14")+3*INDIRECT("AL14")+4*INDIRECT("AT14")+5*INDIRECT("BB14")+6*INDIRECT("BJ14")</f>
        <v>148</v>
      </c>
      <c r="CB14" s="1">
        <v>148</v>
      </c>
      <c r="CC14" s="1">
        <f ca="1">INDIRECT("W14")+2*INDIRECT("AE14")+3*INDIRECT("AM14")+4*INDIRECT("AU14")+5*INDIRECT("BC14")+6*INDIRECT("BK14")</f>
        <v>608</v>
      </c>
      <c r="CD14" s="1">
        <v>608</v>
      </c>
      <c r="CE14" s="1">
        <f ca="1">INDIRECT("X14")+2*INDIRECT("AF14")+3*INDIRECT("AN14")+4*INDIRECT("AV14")+5*INDIRECT("BD14")+6*INDIRECT("BL14")</f>
        <v>0</v>
      </c>
      <c r="CF14" s="1">
        <v>0</v>
      </c>
      <c r="CG14" s="1">
        <f ca="1">INDIRECT("Y14")+2*INDIRECT("AG14")+3*INDIRECT("AO14")+4*INDIRECT("AW14")+5*INDIRECT("BE14")+6*INDIRECT("BM14")</f>
        <v>0</v>
      </c>
      <c r="CH14" s="1">
        <v>0</v>
      </c>
      <c r="CI14" s="1">
        <f ca="1">INDIRECT("Z14")+2*INDIRECT("AH14")+3*INDIRECT("AP14")+4*INDIRECT("AX14")+5*INDIRECT("BF14")+6*INDIRECT("BN14")</f>
        <v>0</v>
      </c>
      <c r="CJ14" s="1">
        <v>0</v>
      </c>
      <c r="CK14" s="1">
        <f ca="1">INDIRECT("AA14")+2*INDIRECT("AI14")+3*INDIRECT("AQ14")+4*INDIRECT("AY14")+5*INDIRECT("BG14")+6*INDIRECT("BO14")</f>
        <v>0</v>
      </c>
      <c r="CL14" s="1">
        <v>0</v>
      </c>
      <c r="CM14" s="1">
        <f ca="1">INDIRECT("T14")+2*INDIRECT("U14")+3*INDIRECT("V14")+4*INDIRECT("W14")+5*INDIRECT("X14")+6*INDIRECT("Y14")+7*INDIRECT("Z14")+8*INDIRECT("AA14")</f>
        <v>30</v>
      </c>
      <c r="CN14" s="1">
        <v>30</v>
      </c>
      <c r="CO14" s="1">
        <f ca="1">INDIRECT("AB14")+2*INDIRECT("AC14")+3*INDIRECT("AD14")+4*INDIRECT("AE14")+5*INDIRECT("AF14")+6*INDIRECT("AG14")+7*INDIRECT("AH14")+8*INDIRECT("AI14")</f>
        <v>1216</v>
      </c>
      <c r="CP14" s="1">
        <v>1216</v>
      </c>
      <c r="CQ14" s="1">
        <f ca="1">INDIRECT("AJ14")+2*INDIRECT("AK14")+3*INDIRECT("AL14")+4*INDIRECT("AM14")+5*INDIRECT("AN14")+6*INDIRECT("AO14")+7*INDIRECT("AP14")+8*INDIRECT("AQ14")</f>
        <v>18</v>
      </c>
      <c r="CR14" s="1">
        <v>18</v>
      </c>
      <c r="CS14" s="1">
        <f ca="1">INDIRECT("AR14")+2*INDIRECT("AS14")+3*INDIRECT("AT14")+4*INDIRECT("AU14")+5*INDIRECT("AV14")+6*INDIRECT("AW14")+7*INDIRECT("AX14")+8*INDIRECT("AY14")</f>
        <v>90</v>
      </c>
      <c r="CT14" s="1">
        <v>90</v>
      </c>
      <c r="CU14" s="1">
        <f ca="1">INDIRECT("AZ14")+2*INDIRECT("BA14")+3*INDIRECT("BB14")+4*INDIRECT("BC14")+5*INDIRECT("BD14")+6*INDIRECT("BE14")+7*INDIRECT("BF14")+8*INDIRECT("BG14")</f>
        <v>0</v>
      </c>
      <c r="CV14" s="1">
        <v>0</v>
      </c>
      <c r="CW14" s="1">
        <f ca="1">INDIRECT("BH14")+2*INDIRECT("BI14")+3*INDIRECT("BJ14")+4*INDIRECT("BK14")+5*INDIRECT("BL14")+6*INDIRECT("BM14")+7*INDIRECT("BN14")+8*INDIRECT("BO14")</f>
        <v>0</v>
      </c>
      <c r="CX14" s="1">
        <v>0</v>
      </c>
    </row>
    <row r="15" spans="1:73" ht="11.25">
      <c r="A15" s="1" t="s">
        <v>0</v>
      </c>
      <c r="B15" s="1" t="s">
        <v>0</v>
      </c>
      <c r="C15" s="1" t="s">
        <v>0</v>
      </c>
      <c r="D15" s="1" t="s">
        <v>11</v>
      </c>
      <c r="E15" s="1" t="s">
        <v>7</v>
      </c>
      <c r="F15" s="7">
        <f>SUM(F14:F14)</f>
        <v>0</v>
      </c>
      <c r="G15" s="6">
        <f>SUM(G14:G14)</f>
        <v>0</v>
      </c>
      <c r="H15" s="6">
        <f>SUM(H14:H14)</f>
        <v>46</v>
      </c>
      <c r="I15" s="6">
        <f>SUM(I14:I14)</f>
        <v>304</v>
      </c>
      <c r="J15" s="6">
        <f>SUM(J14:J14)</f>
        <v>0</v>
      </c>
      <c r="K15" s="6">
        <f>SUM(K14:K14)</f>
        <v>0</v>
      </c>
      <c r="L15" s="6">
        <f>SUM(L14:L14)</f>
        <v>0</v>
      </c>
      <c r="M15" s="6">
        <f>SUM(M14:M14)</f>
        <v>0</v>
      </c>
      <c r="N15" s="7">
        <f>SUM(N14:N14)</f>
        <v>10</v>
      </c>
      <c r="O15" s="6">
        <f>SUM(O14:O14)</f>
        <v>304</v>
      </c>
      <c r="P15" s="6">
        <f>SUM(P14:P14)</f>
        <v>6</v>
      </c>
      <c r="Q15" s="6">
        <f>SUM(Q14:Q14)</f>
        <v>30</v>
      </c>
      <c r="R15" s="6">
        <f>SUM(R14:R14)</f>
        <v>0</v>
      </c>
      <c r="S15" s="6">
        <f>SUM(S14:S14)</f>
        <v>0</v>
      </c>
      <c r="T15" s="8"/>
      <c r="U15" s="5"/>
      <c r="V15" s="5"/>
      <c r="W15" s="5"/>
      <c r="X15" s="5"/>
      <c r="Y15" s="5"/>
      <c r="Z15" s="5"/>
      <c r="AA15" s="5"/>
      <c r="AB15" s="8"/>
      <c r="AC15" s="5"/>
      <c r="AD15" s="5"/>
      <c r="AE15" s="5"/>
      <c r="AF15" s="5"/>
      <c r="AG15" s="5"/>
      <c r="AH15" s="5"/>
      <c r="AI15" s="5"/>
      <c r="AJ15" s="8"/>
      <c r="AK15" s="5"/>
      <c r="AL15" s="5"/>
      <c r="AM15" s="5"/>
      <c r="AN15" s="5"/>
      <c r="AO15" s="5"/>
      <c r="AP15" s="5"/>
      <c r="AQ15" s="5"/>
      <c r="AR15" s="8"/>
      <c r="AS15" s="5"/>
      <c r="AT15" s="5"/>
      <c r="AU15" s="5"/>
      <c r="AV15" s="5"/>
      <c r="AW15" s="5"/>
      <c r="AX15" s="5"/>
      <c r="AY15" s="5"/>
      <c r="AZ15" s="8"/>
      <c r="BA15" s="5"/>
      <c r="BB15" s="5"/>
      <c r="BC15" s="5"/>
      <c r="BD15" s="5"/>
      <c r="BE15" s="5"/>
      <c r="BF15" s="5"/>
      <c r="BG15" s="5"/>
      <c r="BH15" s="8"/>
      <c r="BI15" s="5"/>
      <c r="BJ15" s="5"/>
      <c r="BK15" s="5"/>
      <c r="BL15" s="5"/>
      <c r="BM15" s="5"/>
      <c r="BN15" s="5"/>
      <c r="BO15" s="5"/>
      <c r="BP15" s="9">
        <v>0</v>
      </c>
      <c r="BQ15" s="1" t="s">
        <v>0</v>
      </c>
      <c r="BR15" s="1" t="s">
        <v>0</v>
      </c>
      <c r="BS15" s="1" t="s">
        <v>0</v>
      </c>
      <c r="BT15" s="1" t="s">
        <v>0</v>
      </c>
      <c r="BU15" s="1" t="s">
        <v>0</v>
      </c>
    </row>
    <row r="16" spans="1:73" ht="11.25">
      <c r="A16" s="25"/>
      <c r="B16" s="25"/>
      <c r="C16" s="27" t="s">
        <v>109</v>
      </c>
      <c r="D16" s="26" t="s">
        <v>0</v>
      </c>
      <c r="E16" s="1" t="s">
        <v>0</v>
      </c>
      <c r="F16" s="7"/>
      <c r="G16" s="6"/>
      <c r="H16" s="6"/>
      <c r="I16" s="6"/>
      <c r="J16" s="6"/>
      <c r="K16" s="6"/>
      <c r="L16" s="6"/>
      <c r="M16" s="6"/>
      <c r="N16" s="7"/>
      <c r="O16" s="6"/>
      <c r="P16" s="6"/>
      <c r="Q16" s="6"/>
      <c r="R16" s="6"/>
      <c r="S16" s="6"/>
      <c r="T16" s="8"/>
      <c r="U16" s="5"/>
      <c r="V16" s="5"/>
      <c r="W16" s="5"/>
      <c r="X16" s="5"/>
      <c r="Y16" s="5"/>
      <c r="Z16" s="5"/>
      <c r="AA16" s="5"/>
      <c r="AB16" s="8"/>
      <c r="AC16" s="5"/>
      <c r="AD16" s="5"/>
      <c r="AE16" s="5"/>
      <c r="AF16" s="5"/>
      <c r="AG16" s="5"/>
      <c r="AH16" s="5"/>
      <c r="AI16" s="5"/>
      <c r="AJ16" s="8"/>
      <c r="AK16" s="5"/>
      <c r="AL16" s="5"/>
      <c r="AM16" s="5"/>
      <c r="AN16" s="5"/>
      <c r="AO16" s="5"/>
      <c r="AP16" s="5"/>
      <c r="AQ16" s="5"/>
      <c r="AR16" s="8"/>
      <c r="AS16" s="5"/>
      <c r="AT16" s="5"/>
      <c r="AU16" s="5"/>
      <c r="AV16" s="5"/>
      <c r="AW16" s="5"/>
      <c r="AX16" s="5"/>
      <c r="AY16" s="5"/>
      <c r="AZ16" s="8"/>
      <c r="BA16" s="5"/>
      <c r="BB16" s="5"/>
      <c r="BC16" s="5"/>
      <c r="BD16" s="5"/>
      <c r="BE16" s="5"/>
      <c r="BF16" s="5"/>
      <c r="BG16" s="5"/>
      <c r="BH16" s="8"/>
      <c r="BI16" s="5"/>
      <c r="BJ16" s="5"/>
      <c r="BK16" s="5"/>
      <c r="BL16" s="5"/>
      <c r="BM16" s="5"/>
      <c r="BN16" s="5"/>
      <c r="BO16" s="5"/>
      <c r="BP16" s="9">
        <v>0</v>
      </c>
      <c r="BQ16" s="1" t="s">
        <v>0</v>
      </c>
      <c r="BR16" s="1" t="s">
        <v>0</v>
      </c>
      <c r="BS16" s="1" t="s">
        <v>0</v>
      </c>
      <c r="BT16" s="1" t="s">
        <v>0</v>
      </c>
      <c r="BU16" s="1" t="s">
        <v>0</v>
      </c>
    </row>
    <row r="17" spans="1:102" ht="11.25">
      <c r="A17" s="30" t="s">
        <v>1</v>
      </c>
      <c r="B17" s="31" t="str">
        <f>HYPERLINK("http://www.dot.ca.gov/hq/transprog/stip2004/ff_sheets/01-2002t.xls","2002T")</f>
        <v>2002T</v>
      </c>
      <c r="C17" s="30" t="s">
        <v>0</v>
      </c>
      <c r="D17" s="30" t="s">
        <v>12</v>
      </c>
      <c r="E17" s="30" t="s">
        <v>3</v>
      </c>
      <c r="F17" s="32">
        <f ca="1">INDIRECT("T17")+INDIRECT("AB17")+INDIRECT("AJ17")+INDIRECT("AR17")+INDIRECT("AZ17")+INDIRECT("BH17")</f>
        <v>0</v>
      </c>
      <c r="G17" s="33">
        <f ca="1">INDIRECT("U17")+INDIRECT("AC17")+INDIRECT("AK17")+INDIRECT("AS17")+INDIRECT("BA17")+INDIRECT("BI17")</f>
        <v>0</v>
      </c>
      <c r="H17" s="33">
        <f ca="1">INDIRECT("V17")+INDIRECT("AD17")+INDIRECT("AL17")+INDIRECT("AT17")+INDIRECT("BB17")+INDIRECT("BJ17")</f>
        <v>261</v>
      </c>
      <c r="I17" s="33">
        <f ca="1">INDIRECT("W17")+INDIRECT("AE17")+INDIRECT("AM17")+INDIRECT("AU17")+INDIRECT("BC17")+INDIRECT("BK17")</f>
        <v>0</v>
      </c>
      <c r="J17" s="33">
        <f ca="1">INDIRECT("X17")+INDIRECT("AF17")+INDIRECT("AN17")+INDIRECT("AV17")+INDIRECT("BD17")+INDIRECT("BL17")</f>
        <v>0</v>
      </c>
      <c r="K17" s="33">
        <f ca="1">INDIRECT("Y17")+INDIRECT("AG17")+INDIRECT("AO17")+INDIRECT("AW17")+INDIRECT("BE17")+INDIRECT("BM17")</f>
        <v>0</v>
      </c>
      <c r="L17" s="33">
        <f ca="1">INDIRECT("Z17")+INDIRECT("AH17")+INDIRECT("AP17")+INDIRECT("AX17")+INDIRECT("BF17")+INDIRECT("BN17")</f>
        <v>0</v>
      </c>
      <c r="M17" s="33">
        <f ca="1">INDIRECT("AA17")+INDIRECT("AI17")+INDIRECT("AQ17")+INDIRECT("AY17")+INDIRECT("BG17")+INDIRECT("BO17")</f>
        <v>0</v>
      </c>
      <c r="N17" s="32">
        <f ca="1">INDIRECT("T17")+INDIRECT("U17")+INDIRECT("V17")+INDIRECT("W17")+INDIRECT("X17")+INDIRECT("Y17")+INDIRECT("Z17")+INDIRECT("AA17")</f>
        <v>0</v>
      </c>
      <c r="O17" s="33">
        <f ca="1">INDIRECT("AB17")+INDIRECT("AC17")+INDIRECT("AD17")+INDIRECT("AE17")+INDIRECT("AF17")+INDIRECT("AG17")+INDIRECT("AH17")+INDIRECT("AI17")</f>
        <v>261</v>
      </c>
      <c r="P17" s="33">
        <f ca="1">INDIRECT("AJ17")+INDIRECT("AK17")+INDIRECT("AL17")+INDIRECT("AM17")+INDIRECT("AN17")+INDIRECT("AO17")+INDIRECT("AP17")+INDIRECT("AQ17")</f>
        <v>0</v>
      </c>
      <c r="Q17" s="33">
        <f ca="1">INDIRECT("AR17")+INDIRECT("AS17")+INDIRECT("AT17")+INDIRECT("AU17")+INDIRECT("AV17")+INDIRECT("AW17")+INDIRECT("AX17")+INDIRECT("AY17")</f>
        <v>0</v>
      </c>
      <c r="R17" s="33">
        <f ca="1">INDIRECT("AZ17")+INDIRECT("BA17")+INDIRECT("BB17")+INDIRECT("BC17")+INDIRECT("BD17")+INDIRECT("BE17")+INDIRECT("BF17")+INDIRECT("BG17")</f>
        <v>0</v>
      </c>
      <c r="S17" s="33">
        <f ca="1">INDIRECT("BH17")+INDIRECT("BI17")+INDIRECT("BJ17")+INDIRECT("BK17")+INDIRECT("BL17")+INDIRECT("BM17")+INDIRECT("BN17")+INDIRECT("BO17")</f>
        <v>0</v>
      </c>
      <c r="T17" s="34"/>
      <c r="U17" s="35"/>
      <c r="V17" s="35"/>
      <c r="W17" s="35"/>
      <c r="X17" s="35"/>
      <c r="Y17" s="35"/>
      <c r="Z17" s="35"/>
      <c r="AA17" s="35"/>
      <c r="AB17" s="34"/>
      <c r="AC17" s="35"/>
      <c r="AD17" s="35">
        <v>261</v>
      </c>
      <c r="AE17" s="35"/>
      <c r="AF17" s="35"/>
      <c r="AG17" s="35"/>
      <c r="AH17" s="35"/>
      <c r="AI17" s="35"/>
      <c r="AJ17" s="34"/>
      <c r="AK17" s="35"/>
      <c r="AL17" s="35"/>
      <c r="AM17" s="35"/>
      <c r="AN17" s="35"/>
      <c r="AO17" s="35"/>
      <c r="AP17" s="35"/>
      <c r="AQ17" s="35"/>
      <c r="AR17" s="34"/>
      <c r="AS17" s="35"/>
      <c r="AT17" s="35"/>
      <c r="AU17" s="35"/>
      <c r="AV17" s="35"/>
      <c r="AW17" s="35"/>
      <c r="AX17" s="35"/>
      <c r="AY17" s="35"/>
      <c r="AZ17" s="34"/>
      <c r="BA17" s="35"/>
      <c r="BB17" s="35"/>
      <c r="BC17" s="35"/>
      <c r="BD17" s="35"/>
      <c r="BE17" s="35"/>
      <c r="BF17" s="35"/>
      <c r="BG17" s="35"/>
      <c r="BH17" s="34"/>
      <c r="BI17" s="35"/>
      <c r="BJ17" s="35"/>
      <c r="BK17" s="35"/>
      <c r="BL17" s="35"/>
      <c r="BM17" s="35"/>
      <c r="BN17" s="35"/>
      <c r="BO17" s="36"/>
      <c r="BP17" s="9">
        <v>13000000145</v>
      </c>
      <c r="BQ17" s="1" t="s">
        <v>3</v>
      </c>
      <c r="BR17" s="1" t="s">
        <v>0</v>
      </c>
      <c r="BS17" s="1" t="s">
        <v>0</v>
      </c>
      <c r="BT17" s="1" t="s">
        <v>0</v>
      </c>
      <c r="BU17" s="1" t="s">
        <v>0</v>
      </c>
      <c r="BW17" s="1">
        <f ca="1">INDIRECT("T17")+2*INDIRECT("AB17")+3*INDIRECT("AJ17")+4*INDIRECT("AR17")+5*INDIRECT("AZ17")+6*INDIRECT("BH17")</f>
        <v>0</v>
      </c>
      <c r="BX17" s="1">
        <v>0</v>
      </c>
      <c r="BY17" s="1">
        <f ca="1">INDIRECT("U17")+2*INDIRECT("AC17")+3*INDIRECT("AK17")+4*INDIRECT("AS17")+5*INDIRECT("BA17")+6*INDIRECT("BI17")</f>
        <v>0</v>
      </c>
      <c r="BZ17" s="1">
        <v>0</v>
      </c>
      <c r="CA17" s="1">
        <f ca="1">INDIRECT("V17")+2*INDIRECT("AD17")+3*INDIRECT("AL17")+4*INDIRECT("AT17")+5*INDIRECT("BB17")+6*INDIRECT("BJ17")</f>
        <v>522</v>
      </c>
      <c r="CB17" s="1">
        <v>522</v>
      </c>
      <c r="CC17" s="1">
        <f ca="1">INDIRECT("W17")+2*INDIRECT("AE17")+3*INDIRECT("AM17")+4*INDIRECT("AU17")+5*INDIRECT("BC17")+6*INDIRECT("BK17")</f>
        <v>0</v>
      </c>
      <c r="CD17" s="1">
        <v>0</v>
      </c>
      <c r="CE17" s="1">
        <f ca="1">INDIRECT("X17")+2*INDIRECT("AF17")+3*INDIRECT("AN17")+4*INDIRECT("AV17")+5*INDIRECT("BD17")+6*INDIRECT("BL17")</f>
        <v>0</v>
      </c>
      <c r="CF17" s="1">
        <v>0</v>
      </c>
      <c r="CG17" s="1">
        <f ca="1">INDIRECT("Y17")+2*INDIRECT("AG17")+3*INDIRECT("AO17")+4*INDIRECT("AW17")+5*INDIRECT("BE17")+6*INDIRECT("BM17")</f>
        <v>0</v>
      </c>
      <c r="CH17" s="1">
        <v>0</v>
      </c>
      <c r="CI17" s="1">
        <f ca="1">INDIRECT("Z17")+2*INDIRECT("AH17")+3*INDIRECT("AP17")+4*INDIRECT("AX17")+5*INDIRECT("BF17")+6*INDIRECT("BN17")</f>
        <v>0</v>
      </c>
      <c r="CJ17" s="1">
        <v>0</v>
      </c>
      <c r="CK17" s="1">
        <f ca="1">INDIRECT("AA17")+2*INDIRECT("AI17")+3*INDIRECT("AQ17")+4*INDIRECT("AY17")+5*INDIRECT("BG17")+6*INDIRECT("BO17")</f>
        <v>0</v>
      </c>
      <c r="CL17" s="1">
        <v>0</v>
      </c>
      <c r="CM17" s="1">
        <f ca="1">INDIRECT("T17")+2*INDIRECT("U17")+3*INDIRECT("V17")+4*INDIRECT("W17")+5*INDIRECT("X17")+6*INDIRECT("Y17")+7*INDIRECT("Z17")+8*INDIRECT("AA17")</f>
        <v>0</v>
      </c>
      <c r="CN17" s="1">
        <v>0</v>
      </c>
      <c r="CO17" s="1">
        <f ca="1">INDIRECT("AB17")+2*INDIRECT("AC17")+3*INDIRECT("AD17")+4*INDIRECT("AE17")+5*INDIRECT("AF17")+6*INDIRECT("AG17")+7*INDIRECT("AH17")+8*INDIRECT("AI17")</f>
        <v>783</v>
      </c>
      <c r="CP17" s="1">
        <v>783</v>
      </c>
      <c r="CQ17" s="1">
        <f ca="1">INDIRECT("AJ17")+2*INDIRECT("AK17")+3*INDIRECT("AL17")+4*INDIRECT("AM17")+5*INDIRECT("AN17")+6*INDIRECT("AO17")+7*INDIRECT("AP17")+8*INDIRECT("AQ17")</f>
        <v>0</v>
      </c>
      <c r="CR17" s="1">
        <v>0</v>
      </c>
      <c r="CS17" s="1">
        <f ca="1">INDIRECT("AR17")+2*INDIRECT("AS17")+3*INDIRECT("AT17")+4*INDIRECT("AU17")+5*INDIRECT("AV17")+6*INDIRECT("AW17")+7*INDIRECT("AX17")+8*INDIRECT("AY17")</f>
        <v>0</v>
      </c>
      <c r="CT17" s="1">
        <v>0</v>
      </c>
      <c r="CU17" s="1">
        <f ca="1">INDIRECT("AZ17")+2*INDIRECT("BA17")+3*INDIRECT("BB17")+4*INDIRECT("BC17")+5*INDIRECT("BD17")+6*INDIRECT("BE17")+7*INDIRECT("BF17")+8*INDIRECT("BG17")</f>
        <v>0</v>
      </c>
      <c r="CV17" s="1">
        <v>0</v>
      </c>
      <c r="CW17" s="1">
        <f ca="1">INDIRECT("BH17")+2*INDIRECT("BI17")+3*INDIRECT("BJ17")+4*INDIRECT("BK17")+5*INDIRECT("BL17")+6*INDIRECT("BM17")+7*INDIRECT("BN17")+8*INDIRECT("BO17")</f>
        <v>0</v>
      </c>
      <c r="CX17" s="1">
        <v>0</v>
      </c>
    </row>
    <row r="18" spans="1:102" ht="11.25">
      <c r="A18" s="1" t="s">
        <v>0</v>
      </c>
      <c r="B18" s="1" t="s">
        <v>13</v>
      </c>
      <c r="C18" s="1" t="s">
        <v>0</v>
      </c>
      <c r="D18" s="1" t="s">
        <v>14</v>
      </c>
      <c r="E18" s="1" t="s">
        <v>3</v>
      </c>
      <c r="F18" s="7">
        <f ca="1">INDIRECT("T18")+INDIRECT("AB18")+INDIRECT("AJ18")+INDIRECT("AR18")+INDIRECT("AZ18")+INDIRECT("BH18")</f>
        <v>0</v>
      </c>
      <c r="G18" s="6">
        <f ca="1">INDIRECT("U18")+INDIRECT("AC18")+INDIRECT("AK18")+INDIRECT("AS18")+INDIRECT("BA18")+INDIRECT("BI18")</f>
        <v>0</v>
      </c>
      <c r="H18" s="6">
        <f ca="1">INDIRECT("V18")+INDIRECT("AD18")+INDIRECT("AL18")+INDIRECT("AT18")+INDIRECT("BB18")+INDIRECT("BJ18")</f>
        <v>0</v>
      </c>
      <c r="I18" s="6">
        <f ca="1">INDIRECT("W18")+INDIRECT("AE18")+INDIRECT("AM18")+INDIRECT("AU18")+INDIRECT("BC18")+INDIRECT("BK18")</f>
        <v>0</v>
      </c>
      <c r="J18" s="6">
        <f ca="1">INDIRECT("X18")+INDIRECT("AF18")+INDIRECT("AN18")+INDIRECT("AV18")+INDIRECT("BD18")+INDIRECT("BL18")</f>
        <v>0</v>
      </c>
      <c r="K18" s="6">
        <f ca="1">INDIRECT("Y18")+INDIRECT("AG18")+INDIRECT("AO18")+INDIRECT("AW18")+INDIRECT("BE18")+INDIRECT("BM18")</f>
        <v>0</v>
      </c>
      <c r="L18" s="6">
        <f ca="1">INDIRECT("Z18")+INDIRECT("AH18")+INDIRECT("AP18")+INDIRECT("AX18")+INDIRECT("BF18")+INDIRECT("BN18")</f>
        <v>0</v>
      </c>
      <c r="M18" s="6">
        <f ca="1">INDIRECT("AA18")+INDIRECT("AI18")+INDIRECT("AQ18")+INDIRECT("AY18")+INDIRECT("BG18")+INDIRECT("BO18")</f>
        <v>0</v>
      </c>
      <c r="N18" s="7">
        <f ca="1">INDIRECT("T18")+INDIRECT("U18")+INDIRECT("V18")+INDIRECT("W18")+INDIRECT("X18")+INDIRECT("Y18")+INDIRECT("Z18")+INDIRECT("AA18")</f>
        <v>0</v>
      </c>
      <c r="O18" s="6">
        <f ca="1">INDIRECT("AB18")+INDIRECT("AC18")+INDIRECT("AD18")+INDIRECT("AE18")+INDIRECT("AF18")+INDIRECT("AG18")+INDIRECT("AH18")+INDIRECT("AI18")</f>
        <v>0</v>
      </c>
      <c r="P18" s="6">
        <f ca="1">INDIRECT("AJ18")+INDIRECT("AK18")+INDIRECT("AL18")+INDIRECT("AM18")+INDIRECT("AN18")+INDIRECT("AO18")+INDIRECT("AP18")+INDIRECT("AQ18")</f>
        <v>0</v>
      </c>
      <c r="Q18" s="6">
        <f ca="1">INDIRECT("AR18")+INDIRECT("AS18")+INDIRECT("AT18")+INDIRECT("AU18")+INDIRECT("AV18")+INDIRECT("AW18")+INDIRECT("AX18")+INDIRECT("AY18")</f>
        <v>0</v>
      </c>
      <c r="R18" s="6">
        <f ca="1">INDIRECT("AZ18")+INDIRECT("BA18")+INDIRECT("BB18")+INDIRECT("BC18")+INDIRECT("BD18")+INDIRECT("BE18")+INDIRECT("BF18")+INDIRECT("BG18")</f>
        <v>0</v>
      </c>
      <c r="S18" s="6">
        <f ca="1">INDIRECT("BH18")+INDIRECT("BI18")+INDIRECT("BJ18")+INDIRECT("BK18")+INDIRECT("BL18")+INDIRECT("BM18")+INDIRECT("BN18")+INDIRECT("BO18")</f>
        <v>0</v>
      </c>
      <c r="T18" s="28"/>
      <c r="U18" s="29"/>
      <c r="V18" s="29"/>
      <c r="W18" s="29"/>
      <c r="X18" s="29"/>
      <c r="Y18" s="29"/>
      <c r="Z18" s="29"/>
      <c r="AA18" s="29"/>
      <c r="AB18" s="28"/>
      <c r="AC18" s="29"/>
      <c r="AD18" s="29"/>
      <c r="AE18" s="29"/>
      <c r="AF18" s="29"/>
      <c r="AG18" s="29"/>
      <c r="AH18" s="29"/>
      <c r="AI18" s="29"/>
      <c r="AJ18" s="28"/>
      <c r="AK18" s="29"/>
      <c r="AL18" s="29"/>
      <c r="AM18" s="29"/>
      <c r="AN18" s="29"/>
      <c r="AO18" s="29"/>
      <c r="AP18" s="29"/>
      <c r="AQ18" s="29"/>
      <c r="AR18" s="28"/>
      <c r="AS18" s="29"/>
      <c r="AT18" s="29"/>
      <c r="AU18" s="29"/>
      <c r="AV18" s="29"/>
      <c r="AW18" s="29"/>
      <c r="AX18" s="29"/>
      <c r="AY18" s="29"/>
      <c r="AZ18" s="28"/>
      <c r="BA18" s="29"/>
      <c r="BB18" s="29"/>
      <c r="BC18" s="29"/>
      <c r="BD18" s="29"/>
      <c r="BE18" s="29"/>
      <c r="BF18" s="29"/>
      <c r="BG18" s="29"/>
      <c r="BH18" s="28"/>
      <c r="BI18" s="29"/>
      <c r="BJ18" s="29"/>
      <c r="BK18" s="29"/>
      <c r="BL18" s="29"/>
      <c r="BM18" s="29"/>
      <c r="BN18" s="29"/>
      <c r="BO18" s="29"/>
      <c r="BP18" s="9">
        <v>0</v>
      </c>
      <c r="BQ18" s="1" t="s">
        <v>3</v>
      </c>
      <c r="BR18" s="1" t="s">
        <v>0</v>
      </c>
      <c r="BS18" s="1" t="s">
        <v>0</v>
      </c>
      <c r="BT18" s="1" t="s">
        <v>0</v>
      </c>
      <c r="BU18" s="1" t="s">
        <v>0</v>
      </c>
      <c r="BW18" s="1">
        <f ca="1">INDIRECT("T18")+2*INDIRECT("AB18")+3*INDIRECT("AJ18")+4*INDIRECT("AR18")+5*INDIRECT("AZ18")+6*INDIRECT("BH18")</f>
        <v>0</v>
      </c>
      <c r="BX18" s="1">
        <v>0</v>
      </c>
      <c r="BY18" s="1">
        <f ca="1">INDIRECT("U18")+2*INDIRECT("AC18")+3*INDIRECT("AK18")+4*INDIRECT("AS18")+5*INDIRECT("BA18")+6*INDIRECT("BI18")</f>
        <v>0</v>
      </c>
      <c r="BZ18" s="1">
        <v>0</v>
      </c>
      <c r="CA18" s="1">
        <f ca="1">INDIRECT("V18")+2*INDIRECT("AD18")+3*INDIRECT("AL18")+4*INDIRECT("AT18")+5*INDIRECT("BB18")+6*INDIRECT("BJ18")</f>
        <v>0</v>
      </c>
      <c r="CB18" s="1">
        <v>0</v>
      </c>
      <c r="CC18" s="1">
        <f ca="1">INDIRECT("W18")+2*INDIRECT("AE18")+3*INDIRECT("AM18")+4*INDIRECT("AU18")+5*INDIRECT("BC18")+6*INDIRECT("BK18")</f>
        <v>0</v>
      </c>
      <c r="CD18" s="1">
        <v>0</v>
      </c>
      <c r="CE18" s="1">
        <f ca="1">INDIRECT("X18")+2*INDIRECT("AF18")+3*INDIRECT("AN18")+4*INDIRECT("AV18")+5*INDIRECT("BD18")+6*INDIRECT("BL18")</f>
        <v>0</v>
      </c>
      <c r="CF18" s="1">
        <v>0</v>
      </c>
      <c r="CG18" s="1">
        <f ca="1">INDIRECT("Y18")+2*INDIRECT("AG18")+3*INDIRECT("AO18")+4*INDIRECT("AW18")+5*INDIRECT("BE18")+6*INDIRECT("BM18")</f>
        <v>0</v>
      </c>
      <c r="CH18" s="1">
        <v>0</v>
      </c>
      <c r="CI18" s="1">
        <f ca="1">INDIRECT("Z18")+2*INDIRECT("AH18")+3*INDIRECT("AP18")+4*INDIRECT("AX18")+5*INDIRECT("BF18")+6*INDIRECT("BN18")</f>
        <v>0</v>
      </c>
      <c r="CJ18" s="1">
        <v>0</v>
      </c>
      <c r="CK18" s="1">
        <f ca="1">INDIRECT("AA18")+2*INDIRECT("AI18")+3*INDIRECT("AQ18")+4*INDIRECT("AY18")+5*INDIRECT("BG18")+6*INDIRECT("BO18")</f>
        <v>0</v>
      </c>
      <c r="CL18" s="1">
        <v>0</v>
      </c>
      <c r="CM18" s="1">
        <f ca="1">INDIRECT("T18")+2*INDIRECT("U18")+3*INDIRECT("V18")+4*INDIRECT("W18")+5*INDIRECT("X18")+6*INDIRECT("Y18")+7*INDIRECT("Z18")+8*INDIRECT("AA18")</f>
        <v>0</v>
      </c>
      <c r="CN18" s="1">
        <v>0</v>
      </c>
      <c r="CO18" s="1">
        <f ca="1">INDIRECT("AB18")+2*INDIRECT("AC18")+3*INDIRECT("AD18")+4*INDIRECT("AE18")+5*INDIRECT("AF18")+6*INDIRECT("AG18")+7*INDIRECT("AH18")+8*INDIRECT("AI18")</f>
        <v>0</v>
      </c>
      <c r="CP18" s="1">
        <v>0</v>
      </c>
      <c r="CQ18" s="1">
        <f ca="1">INDIRECT("AJ18")+2*INDIRECT("AK18")+3*INDIRECT("AL18")+4*INDIRECT("AM18")+5*INDIRECT("AN18")+6*INDIRECT("AO18")+7*INDIRECT("AP18")+8*INDIRECT("AQ18")</f>
        <v>0</v>
      </c>
      <c r="CR18" s="1">
        <v>0</v>
      </c>
      <c r="CS18" s="1">
        <f ca="1">INDIRECT("AR18")+2*INDIRECT("AS18")+3*INDIRECT("AT18")+4*INDIRECT("AU18")+5*INDIRECT("AV18")+6*INDIRECT("AW18")+7*INDIRECT("AX18")+8*INDIRECT("AY18")</f>
        <v>0</v>
      </c>
      <c r="CT18" s="1">
        <v>0</v>
      </c>
      <c r="CU18" s="1">
        <f ca="1">INDIRECT("AZ18")+2*INDIRECT("BA18")+3*INDIRECT("BB18")+4*INDIRECT("BC18")+5*INDIRECT("BD18")+6*INDIRECT("BE18")+7*INDIRECT("BF18")+8*INDIRECT("BG18")</f>
        <v>0</v>
      </c>
      <c r="CV18" s="1">
        <v>0</v>
      </c>
      <c r="CW18" s="1">
        <f ca="1">INDIRECT("BH18")+2*INDIRECT("BI18")+3*INDIRECT("BJ18")+4*INDIRECT("BK18")+5*INDIRECT("BL18")+6*INDIRECT("BM18")+7*INDIRECT("BN18")+8*INDIRECT("BO18")</f>
        <v>0</v>
      </c>
      <c r="CX18" s="1">
        <v>0</v>
      </c>
    </row>
    <row r="19" spans="1:102" ht="11.25">
      <c r="A19" s="25"/>
      <c r="B19" s="25"/>
      <c r="C19" s="27" t="s">
        <v>109</v>
      </c>
      <c r="D19" s="26" t="s">
        <v>0</v>
      </c>
      <c r="E19" s="1" t="s">
        <v>15</v>
      </c>
      <c r="F19" s="7">
        <f ca="1">INDIRECT("T19")+INDIRECT("AB19")+INDIRECT("AJ19")+INDIRECT("AR19")+INDIRECT("AZ19")+INDIRECT("BH19")</f>
        <v>114</v>
      </c>
      <c r="G19" s="6">
        <f ca="1">INDIRECT("U19")+INDIRECT("AC19")+INDIRECT("AK19")+INDIRECT("AS19")+INDIRECT("BA19")+INDIRECT("BI19")</f>
        <v>32</v>
      </c>
      <c r="H19" s="6">
        <f ca="1">INDIRECT("V19")+INDIRECT("AD19")+INDIRECT("AL19")+INDIRECT("AT19")+INDIRECT("BB19")+INDIRECT("BJ19")</f>
        <v>34</v>
      </c>
      <c r="I19" s="6">
        <f ca="1">INDIRECT("W19")+INDIRECT("AE19")+INDIRECT("AM19")+INDIRECT("AU19")+INDIRECT("BC19")+INDIRECT("BK19")</f>
        <v>0</v>
      </c>
      <c r="J19" s="6">
        <f ca="1">INDIRECT("X19")+INDIRECT("AF19")+INDIRECT("AN19")+INDIRECT("AV19")+INDIRECT("BD19")+INDIRECT("BL19")</f>
        <v>0</v>
      </c>
      <c r="K19" s="6">
        <f ca="1">INDIRECT("Y19")+INDIRECT("AG19")+INDIRECT("AO19")+INDIRECT("AW19")+INDIRECT("BE19")+INDIRECT("BM19")</f>
        <v>0</v>
      </c>
      <c r="L19" s="6">
        <f ca="1">INDIRECT("Z19")+INDIRECT("AH19")+INDIRECT("AP19")+INDIRECT("AX19")+INDIRECT("BF19")+INDIRECT("BN19")</f>
        <v>0</v>
      </c>
      <c r="M19" s="6">
        <f ca="1">INDIRECT("AA19")+INDIRECT("AI19")+INDIRECT("AQ19")+INDIRECT("AY19")+INDIRECT("BG19")+INDIRECT("BO19")</f>
        <v>0</v>
      </c>
      <c r="N19" s="7">
        <f ca="1">INDIRECT("T19")+INDIRECT("U19")+INDIRECT("V19")+INDIRECT("W19")+INDIRECT("X19")+INDIRECT("Y19")+INDIRECT("Z19")+INDIRECT("AA19")</f>
        <v>0</v>
      </c>
      <c r="O19" s="6">
        <f ca="1">INDIRECT("AB19")+INDIRECT("AC19")+INDIRECT("AD19")+INDIRECT("AE19")+INDIRECT("AF19")+INDIRECT("AG19")+INDIRECT("AH19")+INDIRECT("AI19")</f>
        <v>180</v>
      </c>
      <c r="P19" s="6">
        <f ca="1">INDIRECT("AJ19")+INDIRECT("AK19")+INDIRECT("AL19")+INDIRECT("AM19")+INDIRECT("AN19")+INDIRECT("AO19")+INDIRECT("AP19")+INDIRECT("AQ19")</f>
        <v>0</v>
      </c>
      <c r="Q19" s="6">
        <f ca="1">INDIRECT("AR19")+INDIRECT("AS19")+INDIRECT("AT19")+INDIRECT("AU19")+INDIRECT("AV19")+INDIRECT("AW19")+INDIRECT("AX19")+INDIRECT("AY19")</f>
        <v>0</v>
      </c>
      <c r="R19" s="6">
        <f ca="1">INDIRECT("AZ19")+INDIRECT("BA19")+INDIRECT("BB19")+INDIRECT("BC19")+INDIRECT("BD19")+INDIRECT("BE19")+INDIRECT("BF19")+INDIRECT("BG19")</f>
        <v>0</v>
      </c>
      <c r="S19" s="6">
        <f ca="1">INDIRECT("BH19")+INDIRECT("BI19")+INDIRECT("BJ19")+INDIRECT("BK19")+INDIRECT("BL19")+INDIRECT("BM19")+INDIRECT("BN19")+INDIRECT("BO19")</f>
        <v>0</v>
      </c>
      <c r="T19" s="28"/>
      <c r="U19" s="29"/>
      <c r="V19" s="29"/>
      <c r="W19" s="29"/>
      <c r="X19" s="29"/>
      <c r="Y19" s="29"/>
      <c r="Z19" s="29"/>
      <c r="AA19" s="29"/>
      <c r="AB19" s="28">
        <v>114</v>
      </c>
      <c r="AC19" s="29">
        <v>32</v>
      </c>
      <c r="AD19" s="29">
        <v>34</v>
      </c>
      <c r="AE19" s="29"/>
      <c r="AF19" s="29"/>
      <c r="AG19" s="29"/>
      <c r="AH19" s="29"/>
      <c r="AI19" s="29"/>
      <c r="AJ19" s="28"/>
      <c r="AK19" s="29"/>
      <c r="AL19" s="29"/>
      <c r="AM19" s="29"/>
      <c r="AN19" s="29"/>
      <c r="AO19" s="29"/>
      <c r="AP19" s="29"/>
      <c r="AQ19" s="29"/>
      <c r="AR19" s="28"/>
      <c r="AS19" s="29"/>
      <c r="AT19" s="29"/>
      <c r="AU19" s="29"/>
      <c r="AV19" s="29"/>
      <c r="AW19" s="29"/>
      <c r="AX19" s="29"/>
      <c r="AY19" s="29"/>
      <c r="AZ19" s="28"/>
      <c r="BA19" s="29"/>
      <c r="BB19" s="29"/>
      <c r="BC19" s="29"/>
      <c r="BD19" s="29"/>
      <c r="BE19" s="29"/>
      <c r="BF19" s="29"/>
      <c r="BG19" s="29"/>
      <c r="BH19" s="28"/>
      <c r="BI19" s="29"/>
      <c r="BJ19" s="29"/>
      <c r="BK19" s="29"/>
      <c r="BL19" s="29"/>
      <c r="BM19" s="29"/>
      <c r="BN19" s="29"/>
      <c r="BO19" s="29"/>
      <c r="BP19" s="9">
        <v>0</v>
      </c>
      <c r="BQ19" s="1" t="s">
        <v>0</v>
      </c>
      <c r="BR19" s="1" t="s">
        <v>0</v>
      </c>
      <c r="BS19" s="1" t="s">
        <v>0</v>
      </c>
      <c r="BT19" s="1" t="s">
        <v>0</v>
      </c>
      <c r="BU19" s="1" t="s">
        <v>0</v>
      </c>
      <c r="BW19" s="1">
        <f ca="1">INDIRECT("T19")+2*INDIRECT("AB19")+3*INDIRECT("AJ19")+4*INDIRECT("AR19")+5*INDIRECT("AZ19")+6*INDIRECT("BH19")</f>
        <v>228</v>
      </c>
      <c r="BX19" s="1">
        <v>228</v>
      </c>
      <c r="BY19" s="1">
        <f ca="1">INDIRECT("U19")+2*INDIRECT("AC19")+3*INDIRECT("AK19")+4*INDIRECT("AS19")+5*INDIRECT("BA19")+6*INDIRECT("BI19")</f>
        <v>64</v>
      </c>
      <c r="BZ19" s="1">
        <v>64</v>
      </c>
      <c r="CA19" s="1">
        <f ca="1">INDIRECT("V19")+2*INDIRECT("AD19")+3*INDIRECT("AL19")+4*INDIRECT("AT19")+5*INDIRECT("BB19")+6*INDIRECT("BJ19")</f>
        <v>68</v>
      </c>
      <c r="CB19" s="1">
        <v>68</v>
      </c>
      <c r="CC19" s="1">
        <f ca="1">INDIRECT("W19")+2*INDIRECT("AE19")+3*INDIRECT("AM19")+4*INDIRECT("AU19")+5*INDIRECT("BC19")+6*INDIRECT("BK19")</f>
        <v>0</v>
      </c>
      <c r="CD19" s="1">
        <v>0</v>
      </c>
      <c r="CE19" s="1">
        <f ca="1">INDIRECT("X19")+2*INDIRECT("AF19")+3*INDIRECT("AN19")+4*INDIRECT("AV19")+5*INDIRECT("BD19")+6*INDIRECT("BL19")</f>
        <v>0</v>
      </c>
      <c r="CF19" s="1">
        <v>0</v>
      </c>
      <c r="CG19" s="1">
        <f ca="1">INDIRECT("Y19")+2*INDIRECT("AG19")+3*INDIRECT("AO19")+4*INDIRECT("AW19")+5*INDIRECT("BE19")+6*INDIRECT("BM19")</f>
        <v>0</v>
      </c>
      <c r="CH19" s="1">
        <v>0</v>
      </c>
      <c r="CI19" s="1">
        <f ca="1">INDIRECT("Z19")+2*INDIRECT("AH19")+3*INDIRECT("AP19")+4*INDIRECT("AX19")+5*INDIRECT("BF19")+6*INDIRECT("BN19")</f>
        <v>0</v>
      </c>
      <c r="CJ19" s="1">
        <v>0</v>
      </c>
      <c r="CK19" s="1">
        <f ca="1">INDIRECT("AA19")+2*INDIRECT("AI19")+3*INDIRECT("AQ19")+4*INDIRECT("AY19")+5*INDIRECT("BG19")+6*INDIRECT("BO19")</f>
        <v>0</v>
      </c>
      <c r="CL19" s="1">
        <v>0</v>
      </c>
      <c r="CM19" s="1">
        <f ca="1">INDIRECT("T19")+2*INDIRECT("U19")+3*INDIRECT("V19")+4*INDIRECT("W19")+5*INDIRECT("X19")+6*INDIRECT("Y19")+7*INDIRECT("Z19")+8*INDIRECT("AA19")</f>
        <v>0</v>
      </c>
      <c r="CN19" s="1">
        <v>0</v>
      </c>
      <c r="CO19" s="1">
        <f ca="1">INDIRECT("AB19")+2*INDIRECT("AC19")+3*INDIRECT("AD19")+4*INDIRECT("AE19")+5*INDIRECT("AF19")+6*INDIRECT("AG19")+7*INDIRECT("AH19")+8*INDIRECT("AI19")</f>
        <v>280</v>
      </c>
      <c r="CP19" s="1">
        <v>280</v>
      </c>
      <c r="CQ19" s="1">
        <f ca="1">INDIRECT("AJ19")+2*INDIRECT("AK19")+3*INDIRECT("AL19")+4*INDIRECT("AM19")+5*INDIRECT("AN19")+6*INDIRECT("AO19")+7*INDIRECT("AP19")+8*INDIRECT("AQ19")</f>
        <v>0</v>
      </c>
      <c r="CR19" s="1">
        <v>0</v>
      </c>
      <c r="CS19" s="1">
        <f ca="1">INDIRECT("AR19")+2*INDIRECT("AS19")+3*INDIRECT("AT19")+4*INDIRECT("AU19")+5*INDIRECT("AV19")+6*INDIRECT("AW19")+7*INDIRECT("AX19")+8*INDIRECT("AY19")</f>
        <v>0</v>
      </c>
      <c r="CT19" s="1">
        <v>0</v>
      </c>
      <c r="CU19" s="1">
        <f ca="1">INDIRECT("AZ19")+2*INDIRECT("BA19")+3*INDIRECT("BB19")+4*INDIRECT("BC19")+5*INDIRECT("BD19")+6*INDIRECT("BE19")+7*INDIRECT("BF19")+8*INDIRECT("BG19")</f>
        <v>0</v>
      </c>
      <c r="CV19" s="1">
        <v>0</v>
      </c>
      <c r="CW19" s="1">
        <f ca="1">INDIRECT("BH19")+2*INDIRECT("BI19")+3*INDIRECT("BJ19")+4*INDIRECT("BK19")+5*INDIRECT("BL19")+6*INDIRECT("BM19")+7*INDIRECT("BN19")+8*INDIRECT("BO19")</f>
        <v>0</v>
      </c>
      <c r="CX19" s="1">
        <v>0</v>
      </c>
    </row>
    <row r="20" spans="1:73" ht="11.25">
      <c r="A20" s="1" t="s">
        <v>0</v>
      </c>
      <c r="B20" s="1" t="s">
        <v>0</v>
      </c>
      <c r="C20" s="1" t="s">
        <v>0</v>
      </c>
      <c r="D20" s="1" t="s">
        <v>0</v>
      </c>
      <c r="E20" s="1" t="s">
        <v>7</v>
      </c>
      <c r="F20" s="7">
        <f>SUM(F17:F19)</f>
        <v>114</v>
      </c>
      <c r="G20" s="6">
        <f>SUM(G17:G19)</f>
        <v>32</v>
      </c>
      <c r="H20" s="6">
        <f>SUM(H17:H19)</f>
        <v>295</v>
      </c>
      <c r="I20" s="6">
        <f>SUM(I17:I19)</f>
        <v>0</v>
      </c>
      <c r="J20" s="6">
        <f>SUM(J17:J19)</f>
        <v>0</v>
      </c>
      <c r="K20" s="6">
        <f>SUM(K17:K19)</f>
        <v>0</v>
      </c>
      <c r="L20" s="6">
        <f>SUM(L17:L19)</f>
        <v>0</v>
      </c>
      <c r="M20" s="6">
        <f>SUM(M17:M19)</f>
        <v>0</v>
      </c>
      <c r="N20" s="7">
        <f>SUM(N17:N19)</f>
        <v>0</v>
      </c>
      <c r="O20" s="6">
        <f>SUM(O17:O19)</f>
        <v>441</v>
      </c>
      <c r="P20" s="6">
        <f>SUM(P17:P19)</f>
        <v>0</v>
      </c>
      <c r="Q20" s="6">
        <f>SUM(Q17:Q19)</f>
        <v>0</v>
      </c>
      <c r="R20" s="6">
        <f>SUM(R17:R19)</f>
        <v>0</v>
      </c>
      <c r="S20" s="6">
        <f>SUM(S17:S19)</f>
        <v>0</v>
      </c>
      <c r="T20" s="8"/>
      <c r="U20" s="5"/>
      <c r="V20" s="5"/>
      <c r="W20" s="5"/>
      <c r="X20" s="5"/>
      <c r="Y20" s="5"/>
      <c r="Z20" s="5"/>
      <c r="AA20" s="5"/>
      <c r="AB20" s="8"/>
      <c r="AC20" s="5"/>
      <c r="AD20" s="5"/>
      <c r="AE20" s="5"/>
      <c r="AF20" s="5"/>
      <c r="AG20" s="5"/>
      <c r="AH20" s="5"/>
      <c r="AI20" s="5"/>
      <c r="AJ20" s="8"/>
      <c r="AK20" s="5"/>
      <c r="AL20" s="5"/>
      <c r="AM20" s="5"/>
      <c r="AN20" s="5"/>
      <c r="AO20" s="5"/>
      <c r="AP20" s="5"/>
      <c r="AQ20" s="5"/>
      <c r="AR20" s="8"/>
      <c r="AS20" s="5"/>
      <c r="AT20" s="5"/>
      <c r="AU20" s="5"/>
      <c r="AV20" s="5"/>
      <c r="AW20" s="5"/>
      <c r="AX20" s="5"/>
      <c r="AY20" s="5"/>
      <c r="AZ20" s="8"/>
      <c r="BA20" s="5"/>
      <c r="BB20" s="5"/>
      <c r="BC20" s="5"/>
      <c r="BD20" s="5"/>
      <c r="BE20" s="5"/>
      <c r="BF20" s="5"/>
      <c r="BG20" s="5"/>
      <c r="BH20" s="8"/>
      <c r="BI20" s="5"/>
      <c r="BJ20" s="5"/>
      <c r="BK20" s="5"/>
      <c r="BL20" s="5"/>
      <c r="BM20" s="5"/>
      <c r="BN20" s="5"/>
      <c r="BO20" s="5"/>
      <c r="BP20" s="9">
        <v>0</v>
      </c>
      <c r="BQ20" s="1" t="s">
        <v>0</v>
      </c>
      <c r="BR20" s="1" t="s">
        <v>0</v>
      </c>
      <c r="BS20" s="1" t="s">
        <v>0</v>
      </c>
      <c r="BT20" s="1" t="s">
        <v>0</v>
      </c>
      <c r="BU20" s="1" t="s">
        <v>0</v>
      </c>
    </row>
    <row r="21" spans="3:73" ht="11.25">
      <c r="C21" s="1" t="s">
        <v>0</v>
      </c>
      <c r="D21" s="1" t="s">
        <v>0</v>
      </c>
      <c r="E21" s="1" t="s">
        <v>0</v>
      </c>
      <c r="F21" s="7"/>
      <c r="G21" s="6"/>
      <c r="H21" s="6"/>
      <c r="I21" s="6"/>
      <c r="J21" s="6"/>
      <c r="K21" s="6"/>
      <c r="L21" s="6"/>
      <c r="M21" s="6"/>
      <c r="N21" s="7"/>
      <c r="O21" s="6"/>
      <c r="P21" s="6"/>
      <c r="Q21" s="6"/>
      <c r="R21" s="6"/>
      <c r="S21" s="6"/>
      <c r="T21" s="8"/>
      <c r="U21" s="5"/>
      <c r="V21" s="5"/>
      <c r="W21" s="5"/>
      <c r="X21" s="5"/>
      <c r="Y21" s="5"/>
      <c r="Z21" s="5"/>
      <c r="AA21" s="5"/>
      <c r="AB21" s="8"/>
      <c r="AC21" s="5"/>
      <c r="AD21" s="5"/>
      <c r="AE21" s="5"/>
      <c r="AF21" s="5"/>
      <c r="AG21" s="5"/>
      <c r="AH21" s="5"/>
      <c r="AI21" s="5"/>
      <c r="AJ21" s="8"/>
      <c r="AK21" s="5"/>
      <c r="AL21" s="5"/>
      <c r="AM21" s="5"/>
      <c r="AN21" s="5"/>
      <c r="AO21" s="5"/>
      <c r="AP21" s="5"/>
      <c r="AQ21" s="5"/>
      <c r="AR21" s="8"/>
      <c r="AS21" s="5"/>
      <c r="AT21" s="5"/>
      <c r="AU21" s="5"/>
      <c r="AV21" s="5"/>
      <c r="AW21" s="5"/>
      <c r="AX21" s="5"/>
      <c r="AY21" s="5"/>
      <c r="AZ21" s="8"/>
      <c r="BA21" s="5"/>
      <c r="BB21" s="5"/>
      <c r="BC21" s="5"/>
      <c r="BD21" s="5"/>
      <c r="BE21" s="5"/>
      <c r="BF21" s="5"/>
      <c r="BG21" s="5"/>
      <c r="BH21" s="8"/>
      <c r="BI21" s="5"/>
      <c r="BJ21" s="5"/>
      <c r="BK21" s="5"/>
      <c r="BL21" s="5"/>
      <c r="BM21" s="5"/>
      <c r="BN21" s="5"/>
      <c r="BO21" s="5"/>
      <c r="BP21" s="9"/>
      <c r="BT21" s="1" t="s">
        <v>0</v>
      </c>
      <c r="BU21" s="1" t="s">
        <v>0</v>
      </c>
    </row>
    <row r="22" spans="1:102" ht="11.25">
      <c r="A22" s="30" t="s">
        <v>1</v>
      </c>
      <c r="B22" s="31" t="str">
        <f>HYPERLINK("http://www.dot.ca.gov/hq/transprog/stip2004/ff_sheets/01-2061p.xls","2061P")</f>
        <v>2061P</v>
      </c>
      <c r="C22" s="30" t="s">
        <v>0</v>
      </c>
      <c r="D22" s="30" t="s">
        <v>12</v>
      </c>
      <c r="E22" s="30" t="s">
        <v>3</v>
      </c>
      <c r="F22" s="32">
        <f ca="1">INDIRECT("T22")+INDIRECT("AB22")+INDIRECT("AJ22")+INDIRECT("AR22")+INDIRECT("AZ22")+INDIRECT("BH22")</f>
        <v>310</v>
      </c>
      <c r="G22" s="33">
        <f ca="1">INDIRECT("U22")+INDIRECT("AC22")+INDIRECT("AK22")+INDIRECT("AS22")+INDIRECT("BA22")+INDIRECT("BI22")</f>
        <v>0</v>
      </c>
      <c r="H22" s="33">
        <f ca="1">INDIRECT("V22")+INDIRECT("AD22")+INDIRECT("AL22")+INDIRECT("AT22")+INDIRECT("BB22")+INDIRECT("BJ22")</f>
        <v>0</v>
      </c>
      <c r="I22" s="33">
        <f ca="1">INDIRECT("W22")+INDIRECT("AE22")+INDIRECT("AM22")+INDIRECT("AU22")+INDIRECT("BC22")+INDIRECT("BK22")</f>
        <v>0</v>
      </c>
      <c r="J22" s="33">
        <f ca="1">INDIRECT("X22")+INDIRECT("AF22")+INDIRECT("AN22")+INDIRECT("AV22")+INDIRECT("BD22")+INDIRECT("BL22")</f>
        <v>0</v>
      </c>
      <c r="K22" s="33">
        <f ca="1">INDIRECT("Y22")+INDIRECT("AG22")+INDIRECT("AO22")+INDIRECT("AW22")+INDIRECT("BE22")+INDIRECT("BM22")</f>
        <v>0</v>
      </c>
      <c r="L22" s="33">
        <f ca="1">INDIRECT("Z22")+INDIRECT("AH22")+INDIRECT("AP22")+INDIRECT("AX22")+INDIRECT("BF22")+INDIRECT("BN22")</f>
        <v>0</v>
      </c>
      <c r="M22" s="33">
        <f ca="1">INDIRECT("AA22")+INDIRECT("AI22")+INDIRECT("AQ22")+INDIRECT("AY22")+INDIRECT("BG22")+INDIRECT("BO22")</f>
        <v>0</v>
      </c>
      <c r="N22" s="32">
        <f ca="1">INDIRECT("T22")+INDIRECT("U22")+INDIRECT("V22")+INDIRECT("W22")+INDIRECT("X22")+INDIRECT("Y22")+INDIRECT("Z22")+INDIRECT("AA22")</f>
        <v>0</v>
      </c>
      <c r="O22" s="33">
        <f ca="1">INDIRECT("AB22")+INDIRECT("AC22")+INDIRECT("AD22")+INDIRECT("AE22")+INDIRECT("AF22")+INDIRECT("AG22")+INDIRECT("AH22")+INDIRECT("AI22")</f>
        <v>310</v>
      </c>
      <c r="P22" s="33">
        <f ca="1">INDIRECT("AJ22")+INDIRECT("AK22")+INDIRECT("AL22")+INDIRECT("AM22")+INDIRECT("AN22")+INDIRECT("AO22")+INDIRECT("AP22")+INDIRECT("AQ22")</f>
        <v>0</v>
      </c>
      <c r="Q22" s="33">
        <f ca="1">INDIRECT("AR22")+INDIRECT("AS22")+INDIRECT("AT22")+INDIRECT("AU22")+INDIRECT("AV22")+INDIRECT("AW22")+INDIRECT("AX22")+INDIRECT("AY22")</f>
        <v>0</v>
      </c>
      <c r="R22" s="33">
        <f ca="1">INDIRECT("AZ22")+INDIRECT("BA22")+INDIRECT("BB22")+INDIRECT("BC22")+INDIRECT("BD22")+INDIRECT("BE22")+INDIRECT("BF22")+INDIRECT("BG22")</f>
        <v>0</v>
      </c>
      <c r="S22" s="33">
        <f ca="1">INDIRECT("BH22")+INDIRECT("BI22")+INDIRECT("BJ22")+INDIRECT("BK22")+INDIRECT("BL22")+INDIRECT("BM22")+INDIRECT("BN22")+INDIRECT("BO22")</f>
        <v>0</v>
      </c>
      <c r="T22" s="34"/>
      <c r="U22" s="35"/>
      <c r="V22" s="35"/>
      <c r="W22" s="35"/>
      <c r="X22" s="35"/>
      <c r="Y22" s="35"/>
      <c r="Z22" s="35"/>
      <c r="AA22" s="35"/>
      <c r="AB22" s="34">
        <v>310</v>
      </c>
      <c r="AC22" s="35"/>
      <c r="AD22" s="35"/>
      <c r="AE22" s="35"/>
      <c r="AF22" s="35"/>
      <c r="AG22" s="35"/>
      <c r="AH22" s="35"/>
      <c r="AI22" s="35"/>
      <c r="AJ22" s="34"/>
      <c r="AK22" s="35"/>
      <c r="AL22" s="35"/>
      <c r="AM22" s="35"/>
      <c r="AN22" s="35"/>
      <c r="AO22" s="35"/>
      <c r="AP22" s="35"/>
      <c r="AQ22" s="35"/>
      <c r="AR22" s="34"/>
      <c r="AS22" s="35"/>
      <c r="AT22" s="35"/>
      <c r="AU22" s="35"/>
      <c r="AV22" s="35"/>
      <c r="AW22" s="35"/>
      <c r="AX22" s="35"/>
      <c r="AY22" s="35"/>
      <c r="AZ22" s="34"/>
      <c r="BA22" s="35"/>
      <c r="BB22" s="35"/>
      <c r="BC22" s="35"/>
      <c r="BD22" s="35"/>
      <c r="BE22" s="35"/>
      <c r="BF22" s="35"/>
      <c r="BG22" s="35"/>
      <c r="BH22" s="34"/>
      <c r="BI22" s="35"/>
      <c r="BJ22" s="35"/>
      <c r="BK22" s="35"/>
      <c r="BL22" s="35"/>
      <c r="BM22" s="35"/>
      <c r="BN22" s="35"/>
      <c r="BO22" s="36"/>
      <c r="BP22" s="9">
        <v>13000000860</v>
      </c>
      <c r="BQ22" s="1" t="s">
        <v>3</v>
      </c>
      <c r="BR22" s="1" t="s">
        <v>0</v>
      </c>
      <c r="BS22" s="1" t="s">
        <v>0</v>
      </c>
      <c r="BT22" s="1" t="s">
        <v>0</v>
      </c>
      <c r="BU22" s="1" t="s">
        <v>0</v>
      </c>
      <c r="BW22" s="1">
        <f ca="1">INDIRECT("T22")+2*INDIRECT("AB22")+3*INDIRECT("AJ22")+4*INDIRECT("AR22")+5*INDIRECT("AZ22")+6*INDIRECT("BH22")</f>
        <v>620</v>
      </c>
      <c r="BX22" s="1">
        <v>620</v>
      </c>
      <c r="BY22" s="1">
        <f ca="1">INDIRECT("U22")+2*INDIRECT("AC22")+3*INDIRECT("AK22")+4*INDIRECT("AS22")+5*INDIRECT("BA22")+6*INDIRECT("BI22")</f>
        <v>0</v>
      </c>
      <c r="BZ22" s="1">
        <v>0</v>
      </c>
      <c r="CA22" s="1">
        <f ca="1">INDIRECT("V22")+2*INDIRECT("AD22")+3*INDIRECT("AL22")+4*INDIRECT("AT22")+5*INDIRECT("BB22")+6*INDIRECT("BJ22")</f>
        <v>0</v>
      </c>
      <c r="CB22" s="1">
        <v>0</v>
      </c>
      <c r="CC22" s="1">
        <f ca="1">INDIRECT("W22")+2*INDIRECT("AE22")+3*INDIRECT("AM22")+4*INDIRECT("AU22")+5*INDIRECT("BC22")+6*INDIRECT("BK22")</f>
        <v>0</v>
      </c>
      <c r="CD22" s="1">
        <v>0</v>
      </c>
      <c r="CE22" s="1">
        <f ca="1">INDIRECT("X22")+2*INDIRECT("AF22")+3*INDIRECT("AN22")+4*INDIRECT("AV22")+5*INDIRECT("BD22")+6*INDIRECT("BL22")</f>
        <v>0</v>
      </c>
      <c r="CF22" s="1">
        <v>0</v>
      </c>
      <c r="CG22" s="1">
        <f ca="1">INDIRECT("Y22")+2*INDIRECT("AG22")+3*INDIRECT("AO22")+4*INDIRECT("AW22")+5*INDIRECT("BE22")+6*INDIRECT("BM22")</f>
        <v>0</v>
      </c>
      <c r="CH22" s="1">
        <v>0</v>
      </c>
      <c r="CI22" s="1">
        <f ca="1">INDIRECT("Z22")+2*INDIRECT("AH22")+3*INDIRECT("AP22")+4*INDIRECT("AX22")+5*INDIRECT("BF22")+6*INDIRECT("BN22")</f>
        <v>0</v>
      </c>
      <c r="CJ22" s="1">
        <v>0</v>
      </c>
      <c r="CK22" s="1">
        <f ca="1">INDIRECT("AA22")+2*INDIRECT("AI22")+3*INDIRECT("AQ22")+4*INDIRECT("AY22")+5*INDIRECT("BG22")+6*INDIRECT("BO22")</f>
        <v>0</v>
      </c>
      <c r="CL22" s="1">
        <v>0</v>
      </c>
      <c r="CM22" s="1">
        <f ca="1">INDIRECT("T22")+2*INDIRECT("U22")+3*INDIRECT("V22")+4*INDIRECT("W22")+5*INDIRECT("X22")+6*INDIRECT("Y22")+7*INDIRECT("Z22")+8*INDIRECT("AA22")</f>
        <v>0</v>
      </c>
      <c r="CN22" s="1">
        <v>0</v>
      </c>
      <c r="CO22" s="1">
        <f ca="1">INDIRECT("AB22")+2*INDIRECT("AC22")+3*INDIRECT("AD22")+4*INDIRECT("AE22")+5*INDIRECT("AF22")+6*INDIRECT("AG22")+7*INDIRECT("AH22")+8*INDIRECT("AI22")</f>
        <v>310</v>
      </c>
      <c r="CP22" s="1">
        <v>310</v>
      </c>
      <c r="CQ22" s="1">
        <f ca="1">INDIRECT("AJ22")+2*INDIRECT("AK22")+3*INDIRECT("AL22")+4*INDIRECT("AM22")+5*INDIRECT("AN22")+6*INDIRECT("AO22")+7*INDIRECT("AP22")+8*INDIRECT("AQ22")</f>
        <v>0</v>
      </c>
      <c r="CR22" s="1">
        <v>0</v>
      </c>
      <c r="CS22" s="1">
        <f ca="1">INDIRECT("AR22")+2*INDIRECT("AS22")+3*INDIRECT("AT22")+4*INDIRECT("AU22")+5*INDIRECT("AV22")+6*INDIRECT("AW22")+7*INDIRECT("AX22")+8*INDIRECT("AY22")</f>
        <v>0</v>
      </c>
      <c r="CT22" s="1">
        <v>0</v>
      </c>
      <c r="CU22" s="1">
        <f ca="1">INDIRECT("AZ22")+2*INDIRECT("BA22")+3*INDIRECT("BB22")+4*INDIRECT("BC22")+5*INDIRECT("BD22")+6*INDIRECT("BE22")+7*INDIRECT("BF22")+8*INDIRECT("BG22")</f>
        <v>0</v>
      </c>
      <c r="CV22" s="1">
        <v>0</v>
      </c>
      <c r="CW22" s="1">
        <f ca="1">INDIRECT("BH22")+2*INDIRECT("BI22")+3*INDIRECT("BJ22")+4*INDIRECT("BK22")+5*INDIRECT("BL22")+6*INDIRECT("BM22")+7*INDIRECT("BN22")+8*INDIRECT("BO22")</f>
        <v>0</v>
      </c>
      <c r="CX22" s="1">
        <v>0</v>
      </c>
    </row>
    <row r="23" spans="1:102" ht="11.25">
      <c r="A23" s="1" t="s">
        <v>0</v>
      </c>
      <c r="B23" s="1" t="s">
        <v>0</v>
      </c>
      <c r="C23" s="1" t="s">
        <v>0</v>
      </c>
      <c r="D23" s="1" t="s">
        <v>16</v>
      </c>
      <c r="E23" s="1" t="s">
        <v>6</v>
      </c>
      <c r="F23" s="7">
        <f ca="1">INDIRECT("T23")+INDIRECT("AB23")+INDIRECT("AJ23")+INDIRECT("AR23")+INDIRECT("AZ23")+INDIRECT("BH23")</f>
        <v>30</v>
      </c>
      <c r="G23" s="6">
        <f ca="1">INDIRECT("U23")+INDIRECT("AC23")+INDIRECT("AK23")+INDIRECT("AS23")+INDIRECT("BA23")+INDIRECT("BI23")</f>
        <v>0</v>
      </c>
      <c r="H23" s="6">
        <f ca="1">INDIRECT("V23")+INDIRECT("AD23")+INDIRECT("AL23")+INDIRECT("AT23")+INDIRECT("BB23")+INDIRECT("BJ23")</f>
        <v>0</v>
      </c>
      <c r="I23" s="6">
        <f ca="1">INDIRECT("W23")+INDIRECT("AE23")+INDIRECT("AM23")+INDIRECT("AU23")+INDIRECT("BC23")+INDIRECT("BK23")</f>
        <v>0</v>
      </c>
      <c r="J23" s="6">
        <f ca="1">INDIRECT("X23")+INDIRECT("AF23")+INDIRECT("AN23")+INDIRECT("AV23")+INDIRECT("BD23")+INDIRECT("BL23")</f>
        <v>0</v>
      </c>
      <c r="K23" s="6">
        <f ca="1">INDIRECT("Y23")+INDIRECT("AG23")+INDIRECT("AO23")+INDIRECT("AW23")+INDIRECT("BE23")+INDIRECT("BM23")</f>
        <v>0</v>
      </c>
      <c r="L23" s="6">
        <f ca="1">INDIRECT("Z23")+INDIRECT("AH23")+INDIRECT("AP23")+INDIRECT("AX23")+INDIRECT("BF23")+INDIRECT("BN23")</f>
        <v>0</v>
      </c>
      <c r="M23" s="6">
        <f ca="1">INDIRECT("AA23")+INDIRECT("AI23")+INDIRECT("AQ23")+INDIRECT("AY23")+INDIRECT("BG23")+INDIRECT("BO23")</f>
        <v>0</v>
      </c>
      <c r="N23" s="7">
        <f ca="1">INDIRECT("T23")+INDIRECT("U23")+INDIRECT("V23")+INDIRECT("W23")+INDIRECT("X23")+INDIRECT("Y23")+INDIRECT("Z23")+INDIRECT("AA23")</f>
        <v>0</v>
      </c>
      <c r="O23" s="6">
        <f ca="1">INDIRECT("AB23")+INDIRECT("AC23")+INDIRECT("AD23")+INDIRECT("AE23")+INDIRECT("AF23")+INDIRECT("AG23")+INDIRECT("AH23")+INDIRECT("AI23")</f>
        <v>0</v>
      </c>
      <c r="P23" s="6">
        <f ca="1">INDIRECT("AJ23")+INDIRECT("AK23")+INDIRECT("AL23")+INDIRECT("AM23")+INDIRECT("AN23")+INDIRECT("AO23")+INDIRECT("AP23")+INDIRECT("AQ23")</f>
        <v>0</v>
      </c>
      <c r="Q23" s="6">
        <f ca="1">INDIRECT("AR23")+INDIRECT("AS23")+INDIRECT("AT23")+INDIRECT("AU23")+INDIRECT("AV23")+INDIRECT("AW23")+INDIRECT("AX23")+INDIRECT("AY23")</f>
        <v>30</v>
      </c>
      <c r="R23" s="6">
        <f ca="1">INDIRECT("AZ23")+INDIRECT("BA23")+INDIRECT("BB23")+INDIRECT("BC23")+INDIRECT("BD23")+INDIRECT("BE23")+INDIRECT("BF23")+INDIRECT("BG23")</f>
        <v>0</v>
      </c>
      <c r="S23" s="6">
        <f ca="1">INDIRECT("BH23")+INDIRECT("BI23")+INDIRECT("BJ23")+INDIRECT("BK23")+INDIRECT("BL23")+INDIRECT("BM23")+INDIRECT("BN23")+INDIRECT("BO23")</f>
        <v>0</v>
      </c>
      <c r="T23" s="28"/>
      <c r="U23" s="29"/>
      <c r="V23" s="29"/>
      <c r="W23" s="29"/>
      <c r="X23" s="29"/>
      <c r="Y23" s="29"/>
      <c r="Z23" s="29"/>
      <c r="AA23" s="29"/>
      <c r="AB23" s="28"/>
      <c r="AC23" s="29"/>
      <c r="AD23" s="29"/>
      <c r="AE23" s="29"/>
      <c r="AF23" s="29"/>
      <c r="AG23" s="29"/>
      <c r="AH23" s="29"/>
      <c r="AI23" s="29"/>
      <c r="AJ23" s="28"/>
      <c r="AK23" s="29"/>
      <c r="AL23" s="29"/>
      <c r="AM23" s="29"/>
      <c r="AN23" s="29"/>
      <c r="AO23" s="29"/>
      <c r="AP23" s="29"/>
      <c r="AQ23" s="29"/>
      <c r="AR23" s="28">
        <v>30</v>
      </c>
      <c r="AS23" s="29"/>
      <c r="AT23" s="29"/>
      <c r="AU23" s="29"/>
      <c r="AV23" s="29"/>
      <c r="AW23" s="29"/>
      <c r="AX23" s="29"/>
      <c r="AY23" s="29"/>
      <c r="AZ23" s="28"/>
      <c r="BA23" s="29"/>
      <c r="BB23" s="29"/>
      <c r="BC23" s="29"/>
      <c r="BD23" s="29"/>
      <c r="BE23" s="29"/>
      <c r="BF23" s="29"/>
      <c r="BG23" s="29"/>
      <c r="BH23" s="28"/>
      <c r="BI23" s="29"/>
      <c r="BJ23" s="29"/>
      <c r="BK23" s="29"/>
      <c r="BL23" s="29"/>
      <c r="BM23" s="29"/>
      <c r="BN23" s="29"/>
      <c r="BO23" s="29"/>
      <c r="BP23" s="9">
        <v>0</v>
      </c>
      <c r="BQ23" s="1" t="s">
        <v>0</v>
      </c>
      <c r="BR23" s="1" t="s">
        <v>0</v>
      </c>
      <c r="BS23" s="1" t="s">
        <v>0</v>
      </c>
      <c r="BT23" s="1" t="s">
        <v>0</v>
      </c>
      <c r="BU23" s="1" t="s">
        <v>0</v>
      </c>
      <c r="BW23" s="1">
        <f ca="1">INDIRECT("T23")+2*INDIRECT("AB23")+3*INDIRECT("AJ23")+4*INDIRECT("AR23")+5*INDIRECT("AZ23")+6*INDIRECT("BH23")</f>
        <v>120</v>
      </c>
      <c r="BX23" s="1">
        <v>120</v>
      </c>
      <c r="BY23" s="1">
        <f ca="1">INDIRECT("U23")+2*INDIRECT("AC23")+3*INDIRECT("AK23")+4*INDIRECT("AS23")+5*INDIRECT("BA23")+6*INDIRECT("BI23")</f>
        <v>0</v>
      </c>
      <c r="BZ23" s="1">
        <v>0</v>
      </c>
      <c r="CA23" s="1">
        <f ca="1">INDIRECT("V23")+2*INDIRECT("AD23")+3*INDIRECT("AL23")+4*INDIRECT("AT23")+5*INDIRECT("BB23")+6*INDIRECT("BJ23")</f>
        <v>0</v>
      </c>
      <c r="CB23" s="1">
        <v>0</v>
      </c>
      <c r="CC23" s="1">
        <f ca="1">INDIRECT("W23")+2*INDIRECT("AE23")+3*INDIRECT("AM23")+4*INDIRECT("AU23")+5*INDIRECT("BC23")+6*INDIRECT("BK23")</f>
        <v>0</v>
      </c>
      <c r="CD23" s="1">
        <v>0</v>
      </c>
      <c r="CE23" s="1">
        <f ca="1">INDIRECT("X23")+2*INDIRECT("AF23")+3*INDIRECT("AN23")+4*INDIRECT("AV23")+5*INDIRECT("BD23")+6*INDIRECT("BL23")</f>
        <v>0</v>
      </c>
      <c r="CF23" s="1">
        <v>0</v>
      </c>
      <c r="CG23" s="1">
        <f ca="1">INDIRECT("Y23")+2*INDIRECT("AG23")+3*INDIRECT("AO23")+4*INDIRECT("AW23")+5*INDIRECT("BE23")+6*INDIRECT("BM23")</f>
        <v>0</v>
      </c>
      <c r="CH23" s="1">
        <v>0</v>
      </c>
      <c r="CI23" s="1">
        <f ca="1">INDIRECT("Z23")+2*INDIRECT("AH23")+3*INDIRECT("AP23")+4*INDIRECT("AX23")+5*INDIRECT("BF23")+6*INDIRECT("BN23")</f>
        <v>0</v>
      </c>
      <c r="CJ23" s="1">
        <v>0</v>
      </c>
      <c r="CK23" s="1">
        <f ca="1">INDIRECT("AA23")+2*INDIRECT("AI23")+3*INDIRECT("AQ23")+4*INDIRECT("AY23")+5*INDIRECT("BG23")+6*INDIRECT("BO23")</f>
        <v>0</v>
      </c>
      <c r="CL23" s="1">
        <v>0</v>
      </c>
      <c r="CM23" s="1">
        <f ca="1">INDIRECT("T23")+2*INDIRECT("U23")+3*INDIRECT("V23")+4*INDIRECT("W23")+5*INDIRECT("X23")+6*INDIRECT("Y23")+7*INDIRECT("Z23")+8*INDIRECT("AA23")</f>
        <v>0</v>
      </c>
      <c r="CN23" s="1">
        <v>0</v>
      </c>
      <c r="CO23" s="1">
        <f ca="1">INDIRECT("AB23")+2*INDIRECT("AC23")+3*INDIRECT("AD23")+4*INDIRECT("AE23")+5*INDIRECT("AF23")+6*INDIRECT("AG23")+7*INDIRECT("AH23")+8*INDIRECT("AI23")</f>
        <v>0</v>
      </c>
      <c r="CP23" s="1">
        <v>0</v>
      </c>
      <c r="CQ23" s="1">
        <f ca="1">INDIRECT("AJ23")+2*INDIRECT("AK23")+3*INDIRECT("AL23")+4*INDIRECT("AM23")+5*INDIRECT("AN23")+6*INDIRECT("AO23")+7*INDIRECT("AP23")+8*INDIRECT("AQ23")</f>
        <v>0</v>
      </c>
      <c r="CR23" s="1">
        <v>0</v>
      </c>
      <c r="CS23" s="1">
        <f ca="1">INDIRECT("AR23")+2*INDIRECT("AS23")+3*INDIRECT("AT23")+4*INDIRECT("AU23")+5*INDIRECT("AV23")+6*INDIRECT("AW23")+7*INDIRECT("AX23")+8*INDIRECT("AY23")</f>
        <v>30</v>
      </c>
      <c r="CT23" s="1">
        <v>30</v>
      </c>
      <c r="CU23" s="1">
        <f ca="1">INDIRECT("AZ23")+2*INDIRECT("BA23")+3*INDIRECT("BB23")+4*INDIRECT("BC23")+5*INDIRECT("BD23")+6*INDIRECT("BE23")+7*INDIRECT("BF23")+8*INDIRECT("BG23")</f>
        <v>0</v>
      </c>
      <c r="CV23" s="1">
        <v>0</v>
      </c>
      <c r="CW23" s="1">
        <f ca="1">INDIRECT("BH23")+2*INDIRECT("BI23")+3*INDIRECT("BJ23")+4*INDIRECT("BK23")+5*INDIRECT("BL23")+6*INDIRECT("BM23")+7*INDIRECT("BN23")+8*INDIRECT("BO23")</f>
        <v>0</v>
      </c>
      <c r="CX23" s="1">
        <v>0</v>
      </c>
    </row>
    <row r="24" spans="1:73" ht="11.25">
      <c r="A24" s="25"/>
      <c r="B24" s="25"/>
      <c r="C24" s="27" t="s">
        <v>109</v>
      </c>
      <c r="D24" s="26" t="s">
        <v>0</v>
      </c>
      <c r="E24" s="1" t="s">
        <v>7</v>
      </c>
      <c r="F24" s="7">
        <f>SUM(F22:F23)</f>
        <v>340</v>
      </c>
      <c r="G24" s="6">
        <f>SUM(G22:G23)</f>
        <v>0</v>
      </c>
      <c r="H24" s="6">
        <f>SUM(H22:H23)</f>
        <v>0</v>
      </c>
      <c r="I24" s="6">
        <f>SUM(I22:I23)</f>
        <v>0</v>
      </c>
      <c r="J24" s="6">
        <f>SUM(J22:J23)</f>
        <v>0</v>
      </c>
      <c r="K24" s="6">
        <f>SUM(K22:K23)</f>
        <v>0</v>
      </c>
      <c r="L24" s="6">
        <f>SUM(L22:L23)</f>
        <v>0</v>
      </c>
      <c r="M24" s="6">
        <f>SUM(M22:M23)</f>
        <v>0</v>
      </c>
      <c r="N24" s="7">
        <f>SUM(N22:N23)</f>
        <v>0</v>
      </c>
      <c r="O24" s="6">
        <f>SUM(O22:O23)</f>
        <v>310</v>
      </c>
      <c r="P24" s="6">
        <f>SUM(P22:P23)</f>
        <v>0</v>
      </c>
      <c r="Q24" s="6">
        <f>SUM(Q22:Q23)</f>
        <v>30</v>
      </c>
      <c r="R24" s="6">
        <f>SUM(R22:R23)</f>
        <v>0</v>
      </c>
      <c r="S24" s="6">
        <f>SUM(S22:S23)</f>
        <v>0</v>
      </c>
      <c r="T24" s="8"/>
      <c r="U24" s="5"/>
      <c r="V24" s="5"/>
      <c r="W24" s="5"/>
      <c r="X24" s="5"/>
      <c r="Y24" s="5"/>
      <c r="Z24" s="5"/>
      <c r="AA24" s="5"/>
      <c r="AB24" s="8"/>
      <c r="AC24" s="5"/>
      <c r="AD24" s="5"/>
      <c r="AE24" s="5"/>
      <c r="AF24" s="5"/>
      <c r="AG24" s="5"/>
      <c r="AH24" s="5"/>
      <c r="AI24" s="5"/>
      <c r="AJ24" s="8"/>
      <c r="AK24" s="5"/>
      <c r="AL24" s="5"/>
      <c r="AM24" s="5"/>
      <c r="AN24" s="5"/>
      <c r="AO24" s="5"/>
      <c r="AP24" s="5"/>
      <c r="AQ24" s="5"/>
      <c r="AR24" s="8"/>
      <c r="AS24" s="5"/>
      <c r="AT24" s="5"/>
      <c r="AU24" s="5"/>
      <c r="AV24" s="5"/>
      <c r="AW24" s="5"/>
      <c r="AX24" s="5"/>
      <c r="AY24" s="5"/>
      <c r="AZ24" s="8"/>
      <c r="BA24" s="5"/>
      <c r="BB24" s="5"/>
      <c r="BC24" s="5"/>
      <c r="BD24" s="5"/>
      <c r="BE24" s="5"/>
      <c r="BF24" s="5"/>
      <c r="BG24" s="5"/>
      <c r="BH24" s="8"/>
      <c r="BI24" s="5"/>
      <c r="BJ24" s="5"/>
      <c r="BK24" s="5"/>
      <c r="BL24" s="5"/>
      <c r="BM24" s="5"/>
      <c r="BN24" s="5"/>
      <c r="BO24" s="5"/>
      <c r="BP24" s="9">
        <v>0</v>
      </c>
      <c r="BQ24" s="1" t="s">
        <v>0</v>
      </c>
      <c r="BR24" s="1" t="s">
        <v>0</v>
      </c>
      <c r="BS24" s="1" t="s">
        <v>0</v>
      </c>
      <c r="BT24" s="1" t="s">
        <v>0</v>
      </c>
      <c r="BU24" s="1" t="s">
        <v>0</v>
      </c>
    </row>
    <row r="25" spans="3:73" ht="11.25">
      <c r="C25" s="1" t="s">
        <v>0</v>
      </c>
      <c r="D25" s="1" t="s">
        <v>0</v>
      </c>
      <c r="E25" s="1" t="s">
        <v>0</v>
      </c>
      <c r="F25" s="7"/>
      <c r="G25" s="6"/>
      <c r="H25" s="6"/>
      <c r="I25" s="6"/>
      <c r="J25" s="6"/>
      <c r="K25" s="6"/>
      <c r="L25" s="6"/>
      <c r="M25" s="6"/>
      <c r="N25" s="7"/>
      <c r="O25" s="6"/>
      <c r="P25" s="6"/>
      <c r="Q25" s="6"/>
      <c r="R25" s="6"/>
      <c r="S25" s="6"/>
      <c r="T25" s="8"/>
      <c r="U25" s="5"/>
      <c r="V25" s="5"/>
      <c r="W25" s="5"/>
      <c r="X25" s="5"/>
      <c r="Y25" s="5"/>
      <c r="Z25" s="5"/>
      <c r="AA25" s="5"/>
      <c r="AB25" s="8"/>
      <c r="AC25" s="5"/>
      <c r="AD25" s="5"/>
      <c r="AE25" s="5"/>
      <c r="AF25" s="5"/>
      <c r="AG25" s="5"/>
      <c r="AH25" s="5"/>
      <c r="AI25" s="5"/>
      <c r="AJ25" s="8"/>
      <c r="AK25" s="5"/>
      <c r="AL25" s="5"/>
      <c r="AM25" s="5"/>
      <c r="AN25" s="5"/>
      <c r="AO25" s="5"/>
      <c r="AP25" s="5"/>
      <c r="AQ25" s="5"/>
      <c r="AR25" s="8"/>
      <c r="AS25" s="5"/>
      <c r="AT25" s="5"/>
      <c r="AU25" s="5"/>
      <c r="AV25" s="5"/>
      <c r="AW25" s="5"/>
      <c r="AX25" s="5"/>
      <c r="AY25" s="5"/>
      <c r="AZ25" s="8"/>
      <c r="BA25" s="5"/>
      <c r="BB25" s="5"/>
      <c r="BC25" s="5"/>
      <c r="BD25" s="5"/>
      <c r="BE25" s="5"/>
      <c r="BF25" s="5"/>
      <c r="BG25" s="5"/>
      <c r="BH25" s="8"/>
      <c r="BI25" s="5"/>
      <c r="BJ25" s="5"/>
      <c r="BK25" s="5"/>
      <c r="BL25" s="5"/>
      <c r="BM25" s="5"/>
      <c r="BN25" s="5"/>
      <c r="BO25" s="5"/>
      <c r="BP25" s="9"/>
      <c r="BT25" s="1" t="s">
        <v>0</v>
      </c>
      <c r="BU25" s="1" t="s">
        <v>0</v>
      </c>
    </row>
    <row r="26" spans="1:102" ht="11.25">
      <c r="A26" s="30" t="s">
        <v>1</v>
      </c>
      <c r="B26" s="31" t="str">
        <f>HYPERLINK("http://www.dot.ca.gov/hq/transprog/stip2004/ff_sheets/01-2069.xls","2069")</f>
        <v>2069</v>
      </c>
      <c r="C26" s="30" t="s">
        <v>0</v>
      </c>
      <c r="D26" s="30" t="s">
        <v>12</v>
      </c>
      <c r="E26" s="30" t="s">
        <v>17</v>
      </c>
      <c r="F26" s="32">
        <f ca="1">INDIRECT("T26")+INDIRECT("AB26")+INDIRECT("AJ26")+INDIRECT("AR26")+INDIRECT("AZ26")+INDIRECT("BH26")</f>
        <v>0</v>
      </c>
      <c r="G26" s="33">
        <f ca="1">INDIRECT("U26")+INDIRECT("AC26")+INDIRECT("AK26")+INDIRECT("AS26")+INDIRECT("BA26")+INDIRECT("BI26")</f>
        <v>0</v>
      </c>
      <c r="H26" s="33">
        <f ca="1">INDIRECT("V26")+INDIRECT("AD26")+INDIRECT("AL26")+INDIRECT("AT26")+INDIRECT("BB26")+INDIRECT("BJ26")</f>
        <v>3632</v>
      </c>
      <c r="I26" s="33">
        <f ca="1">INDIRECT("W26")+INDIRECT("AE26")+INDIRECT("AM26")+INDIRECT("AU26")+INDIRECT("BC26")+INDIRECT("BK26")</f>
        <v>0</v>
      </c>
      <c r="J26" s="33">
        <f ca="1">INDIRECT("X26")+INDIRECT("AF26")+INDIRECT("AN26")+INDIRECT("AV26")+INDIRECT("BD26")+INDIRECT("BL26")</f>
        <v>0</v>
      </c>
      <c r="K26" s="33">
        <f ca="1">INDIRECT("Y26")+INDIRECT("AG26")+INDIRECT("AO26")+INDIRECT("AW26")+INDIRECT("BE26")+INDIRECT("BM26")</f>
        <v>0</v>
      </c>
      <c r="L26" s="33">
        <f ca="1">INDIRECT("Z26")+INDIRECT("AH26")+INDIRECT("AP26")+INDIRECT("AX26")+INDIRECT("BF26")+INDIRECT("BN26")</f>
        <v>0</v>
      </c>
      <c r="M26" s="33">
        <f ca="1">INDIRECT("AA26")+INDIRECT("AI26")+INDIRECT("AQ26")+INDIRECT("AY26")+INDIRECT("BG26")+INDIRECT("BO26")</f>
        <v>0</v>
      </c>
      <c r="N26" s="32">
        <f ca="1">INDIRECT("T26")+INDIRECT("U26")+INDIRECT("V26")+INDIRECT("W26")+INDIRECT("X26")+INDIRECT("Y26")+INDIRECT("Z26")+INDIRECT("AA26")</f>
        <v>3269</v>
      </c>
      <c r="O26" s="33">
        <f ca="1">INDIRECT("AB26")+INDIRECT("AC26")+INDIRECT("AD26")+INDIRECT("AE26")+INDIRECT("AF26")+INDIRECT("AG26")+INDIRECT("AH26")+INDIRECT("AI26")</f>
        <v>0</v>
      </c>
      <c r="P26" s="33">
        <f ca="1">INDIRECT("AJ26")+INDIRECT("AK26")+INDIRECT("AL26")+INDIRECT("AM26")+INDIRECT("AN26")+INDIRECT("AO26")+INDIRECT("AP26")+INDIRECT("AQ26")</f>
        <v>0</v>
      </c>
      <c r="Q26" s="33">
        <f ca="1">INDIRECT("AR26")+INDIRECT("AS26")+INDIRECT("AT26")+INDIRECT("AU26")+INDIRECT("AV26")+INDIRECT("AW26")+INDIRECT("AX26")+INDIRECT("AY26")</f>
        <v>363</v>
      </c>
      <c r="R26" s="33">
        <f ca="1">INDIRECT("AZ26")+INDIRECT("BA26")+INDIRECT("BB26")+INDIRECT("BC26")+INDIRECT("BD26")+INDIRECT("BE26")+INDIRECT("BF26")+INDIRECT("BG26")</f>
        <v>0</v>
      </c>
      <c r="S26" s="33">
        <f ca="1">INDIRECT("BH26")+INDIRECT("BI26")+INDIRECT("BJ26")+INDIRECT("BK26")+INDIRECT("BL26")+INDIRECT("BM26")+INDIRECT("BN26")+INDIRECT("BO26")</f>
        <v>0</v>
      </c>
      <c r="T26" s="34"/>
      <c r="U26" s="35"/>
      <c r="V26" s="35">
        <v>3269</v>
      </c>
      <c r="W26" s="35"/>
      <c r="X26" s="35"/>
      <c r="Y26" s="35"/>
      <c r="Z26" s="35"/>
      <c r="AA26" s="35"/>
      <c r="AB26" s="34"/>
      <c r="AC26" s="35"/>
      <c r="AD26" s="35"/>
      <c r="AE26" s="35"/>
      <c r="AF26" s="35"/>
      <c r="AG26" s="35"/>
      <c r="AH26" s="35"/>
      <c r="AI26" s="35"/>
      <c r="AJ26" s="34"/>
      <c r="AK26" s="35"/>
      <c r="AL26" s="35"/>
      <c r="AM26" s="35"/>
      <c r="AN26" s="35"/>
      <c r="AO26" s="35"/>
      <c r="AP26" s="35"/>
      <c r="AQ26" s="35"/>
      <c r="AR26" s="34"/>
      <c r="AS26" s="35"/>
      <c r="AT26" s="35">
        <v>363</v>
      </c>
      <c r="AU26" s="35"/>
      <c r="AV26" s="35"/>
      <c r="AW26" s="35"/>
      <c r="AX26" s="35"/>
      <c r="AY26" s="35"/>
      <c r="AZ26" s="34"/>
      <c r="BA26" s="35"/>
      <c r="BB26" s="35"/>
      <c r="BC26" s="35"/>
      <c r="BD26" s="35"/>
      <c r="BE26" s="35"/>
      <c r="BF26" s="35"/>
      <c r="BG26" s="35"/>
      <c r="BH26" s="34"/>
      <c r="BI26" s="35"/>
      <c r="BJ26" s="35"/>
      <c r="BK26" s="35"/>
      <c r="BL26" s="35"/>
      <c r="BM26" s="35"/>
      <c r="BN26" s="35"/>
      <c r="BO26" s="36"/>
      <c r="BP26" s="9">
        <v>13000001032</v>
      </c>
      <c r="BQ26" s="1" t="s">
        <v>0</v>
      </c>
      <c r="BR26" s="1" t="s">
        <v>0</v>
      </c>
      <c r="BS26" s="1" t="s">
        <v>0</v>
      </c>
      <c r="BT26" s="1" t="s">
        <v>0</v>
      </c>
      <c r="BU26" s="1" t="s">
        <v>0</v>
      </c>
      <c r="BW26" s="1">
        <f ca="1">INDIRECT("T26")+2*INDIRECT("AB26")+3*INDIRECT("AJ26")+4*INDIRECT("AR26")+5*INDIRECT("AZ26")+6*INDIRECT("BH26")</f>
        <v>0</v>
      </c>
      <c r="BX26" s="1">
        <v>0</v>
      </c>
      <c r="BY26" s="1">
        <f ca="1">INDIRECT("U26")+2*INDIRECT("AC26")+3*INDIRECT("AK26")+4*INDIRECT("AS26")+5*INDIRECT("BA26")+6*INDIRECT("BI26")</f>
        <v>0</v>
      </c>
      <c r="BZ26" s="1">
        <v>0</v>
      </c>
      <c r="CA26" s="1">
        <f ca="1">INDIRECT("V26")+2*INDIRECT("AD26")+3*INDIRECT("AL26")+4*INDIRECT("AT26")+5*INDIRECT("BB26")+6*INDIRECT("BJ26")</f>
        <v>4721</v>
      </c>
      <c r="CB26" s="1">
        <v>4721</v>
      </c>
      <c r="CC26" s="1">
        <f ca="1">INDIRECT("W26")+2*INDIRECT("AE26")+3*INDIRECT("AM26")+4*INDIRECT("AU26")+5*INDIRECT("BC26")+6*INDIRECT("BK26")</f>
        <v>0</v>
      </c>
      <c r="CD26" s="1">
        <v>0</v>
      </c>
      <c r="CE26" s="1">
        <f ca="1">INDIRECT("X26")+2*INDIRECT("AF26")+3*INDIRECT("AN26")+4*INDIRECT("AV26")+5*INDIRECT("BD26")+6*INDIRECT("BL26")</f>
        <v>0</v>
      </c>
      <c r="CF26" s="1">
        <v>0</v>
      </c>
      <c r="CG26" s="1">
        <f ca="1">INDIRECT("Y26")+2*INDIRECT("AG26")+3*INDIRECT("AO26")+4*INDIRECT("AW26")+5*INDIRECT("BE26")+6*INDIRECT("BM26")</f>
        <v>0</v>
      </c>
      <c r="CH26" s="1">
        <v>0</v>
      </c>
      <c r="CI26" s="1">
        <f ca="1">INDIRECT("Z26")+2*INDIRECT("AH26")+3*INDIRECT("AP26")+4*INDIRECT("AX26")+5*INDIRECT("BF26")+6*INDIRECT("BN26")</f>
        <v>0</v>
      </c>
      <c r="CJ26" s="1">
        <v>0</v>
      </c>
      <c r="CK26" s="1">
        <f ca="1">INDIRECT("AA26")+2*INDIRECT("AI26")+3*INDIRECT("AQ26")+4*INDIRECT("AY26")+5*INDIRECT("BG26")+6*INDIRECT("BO26")</f>
        <v>0</v>
      </c>
      <c r="CL26" s="1">
        <v>0</v>
      </c>
      <c r="CM26" s="1">
        <f ca="1">INDIRECT("T26")+2*INDIRECT("U26")+3*INDIRECT("V26")+4*INDIRECT("W26")+5*INDIRECT("X26")+6*INDIRECT("Y26")+7*INDIRECT("Z26")+8*INDIRECT("AA26")</f>
        <v>9807</v>
      </c>
      <c r="CN26" s="1">
        <v>9807</v>
      </c>
      <c r="CO26" s="1">
        <f ca="1">INDIRECT("AB26")+2*INDIRECT("AC26")+3*INDIRECT("AD26")+4*INDIRECT("AE26")+5*INDIRECT("AF26")+6*INDIRECT("AG26")+7*INDIRECT("AH26")+8*INDIRECT("AI26")</f>
        <v>0</v>
      </c>
      <c r="CP26" s="1">
        <v>0</v>
      </c>
      <c r="CQ26" s="1">
        <f ca="1">INDIRECT("AJ26")+2*INDIRECT("AK26")+3*INDIRECT("AL26")+4*INDIRECT("AM26")+5*INDIRECT("AN26")+6*INDIRECT("AO26")+7*INDIRECT("AP26")+8*INDIRECT("AQ26")</f>
        <v>0</v>
      </c>
      <c r="CR26" s="1">
        <v>0</v>
      </c>
      <c r="CS26" s="1">
        <f ca="1">INDIRECT("AR26")+2*INDIRECT("AS26")+3*INDIRECT("AT26")+4*INDIRECT("AU26")+5*INDIRECT("AV26")+6*INDIRECT("AW26")+7*INDIRECT("AX26")+8*INDIRECT("AY26")</f>
        <v>1089</v>
      </c>
      <c r="CT26" s="1">
        <v>1089</v>
      </c>
      <c r="CU26" s="1">
        <f ca="1">INDIRECT("AZ26")+2*INDIRECT("BA26")+3*INDIRECT("BB26")+4*INDIRECT("BC26")+5*INDIRECT("BD26")+6*INDIRECT("BE26")+7*INDIRECT("BF26")+8*INDIRECT("BG26")</f>
        <v>0</v>
      </c>
      <c r="CV26" s="1">
        <v>0</v>
      </c>
      <c r="CW26" s="1">
        <f ca="1">INDIRECT("BH26")+2*INDIRECT("BI26")+3*INDIRECT("BJ26")+4*INDIRECT("BK26")+5*INDIRECT("BL26")+6*INDIRECT("BM26")+7*INDIRECT("BN26")+8*INDIRECT("BO26")</f>
        <v>0</v>
      </c>
      <c r="CX26" s="1">
        <v>0</v>
      </c>
    </row>
    <row r="27" spans="1:102" ht="11.25">
      <c r="A27" s="1" t="s">
        <v>0</v>
      </c>
      <c r="B27" s="1" t="s">
        <v>0</v>
      </c>
      <c r="C27" s="1" t="s">
        <v>0</v>
      </c>
      <c r="D27" s="1" t="s">
        <v>18</v>
      </c>
      <c r="E27" s="1" t="s">
        <v>3</v>
      </c>
      <c r="F27" s="7">
        <f ca="1">INDIRECT("T27")+INDIRECT("AB27")+INDIRECT("AJ27")+INDIRECT("AR27")+INDIRECT("AZ27")+INDIRECT("BH27")</f>
        <v>0</v>
      </c>
      <c r="G27" s="6">
        <f ca="1">INDIRECT("U27")+INDIRECT("AC27")+INDIRECT("AK27")+INDIRECT("AS27")+INDIRECT("BA27")+INDIRECT("BI27")</f>
        <v>0</v>
      </c>
      <c r="H27" s="6">
        <f ca="1">INDIRECT("V27")+INDIRECT("AD27")+INDIRECT("AL27")+INDIRECT("AT27")+INDIRECT("BB27")+INDIRECT("BJ27")</f>
        <v>486</v>
      </c>
      <c r="I27" s="6">
        <f ca="1">INDIRECT("W27")+INDIRECT("AE27")+INDIRECT("AM27")+INDIRECT("AU27")+INDIRECT("BC27")+INDIRECT("BK27")</f>
        <v>0</v>
      </c>
      <c r="J27" s="6">
        <f ca="1">INDIRECT("X27")+INDIRECT("AF27")+INDIRECT("AN27")+INDIRECT("AV27")+INDIRECT("BD27")+INDIRECT("BL27")</f>
        <v>0</v>
      </c>
      <c r="K27" s="6">
        <f ca="1">INDIRECT("Y27")+INDIRECT("AG27")+INDIRECT("AO27")+INDIRECT("AW27")+INDIRECT("BE27")+INDIRECT("BM27")</f>
        <v>2019</v>
      </c>
      <c r="L27" s="6">
        <f ca="1">INDIRECT("Z27")+INDIRECT("AH27")+INDIRECT("AP27")+INDIRECT("AX27")+INDIRECT("BF27")+INDIRECT("BN27")</f>
        <v>0</v>
      </c>
      <c r="M27" s="6">
        <f ca="1">INDIRECT("AA27")+INDIRECT("AI27")+INDIRECT("AQ27")+INDIRECT("AY27")+INDIRECT("BG27")+INDIRECT("BO27")</f>
        <v>0</v>
      </c>
      <c r="N27" s="7">
        <f ca="1">INDIRECT("T27")+INDIRECT("U27")+INDIRECT("V27")+INDIRECT("W27")+INDIRECT("X27")+INDIRECT("Y27")+INDIRECT("Z27")+INDIRECT("AA27")</f>
        <v>486</v>
      </c>
      <c r="O27" s="6">
        <f ca="1">INDIRECT("AB27")+INDIRECT("AC27")+INDIRECT("AD27")+INDIRECT("AE27")+INDIRECT("AF27")+INDIRECT("AG27")+INDIRECT("AH27")+INDIRECT("AI27")</f>
        <v>2019</v>
      </c>
      <c r="P27" s="6">
        <f ca="1">INDIRECT("AJ27")+INDIRECT("AK27")+INDIRECT("AL27")+INDIRECT("AM27")+INDIRECT("AN27")+INDIRECT("AO27")+INDIRECT("AP27")+INDIRECT("AQ27")</f>
        <v>0</v>
      </c>
      <c r="Q27" s="6">
        <f ca="1">INDIRECT("AR27")+INDIRECT("AS27")+INDIRECT("AT27")+INDIRECT("AU27")+INDIRECT("AV27")+INDIRECT("AW27")+INDIRECT("AX27")+INDIRECT("AY27")</f>
        <v>0</v>
      </c>
      <c r="R27" s="6">
        <f ca="1">INDIRECT("AZ27")+INDIRECT("BA27")+INDIRECT("BB27")+INDIRECT("BC27")+INDIRECT("BD27")+INDIRECT("BE27")+INDIRECT("BF27")+INDIRECT("BG27")</f>
        <v>0</v>
      </c>
      <c r="S27" s="6">
        <f ca="1">INDIRECT("BH27")+INDIRECT("BI27")+INDIRECT("BJ27")+INDIRECT("BK27")+INDIRECT("BL27")+INDIRECT("BM27")+INDIRECT("BN27")+INDIRECT("BO27")</f>
        <v>0</v>
      </c>
      <c r="T27" s="28"/>
      <c r="U27" s="29"/>
      <c r="V27" s="29">
        <v>486</v>
      </c>
      <c r="W27" s="29"/>
      <c r="X27" s="29"/>
      <c r="Y27" s="29"/>
      <c r="Z27" s="29"/>
      <c r="AA27" s="29"/>
      <c r="AB27" s="28"/>
      <c r="AC27" s="29"/>
      <c r="AD27" s="29"/>
      <c r="AE27" s="29"/>
      <c r="AF27" s="29"/>
      <c r="AG27" s="29">
        <v>2019</v>
      </c>
      <c r="AH27" s="29"/>
      <c r="AI27" s="29"/>
      <c r="AJ27" s="28"/>
      <c r="AK27" s="29"/>
      <c r="AL27" s="29"/>
      <c r="AM27" s="29"/>
      <c r="AN27" s="29"/>
      <c r="AO27" s="29"/>
      <c r="AP27" s="29"/>
      <c r="AQ27" s="29"/>
      <c r="AR27" s="28"/>
      <c r="AS27" s="29"/>
      <c r="AT27" s="29"/>
      <c r="AU27" s="29"/>
      <c r="AV27" s="29"/>
      <c r="AW27" s="29"/>
      <c r="AX27" s="29"/>
      <c r="AY27" s="29"/>
      <c r="AZ27" s="28"/>
      <c r="BA27" s="29"/>
      <c r="BB27" s="29"/>
      <c r="BC27" s="29"/>
      <c r="BD27" s="29"/>
      <c r="BE27" s="29"/>
      <c r="BF27" s="29"/>
      <c r="BG27" s="29"/>
      <c r="BH27" s="28"/>
      <c r="BI27" s="29"/>
      <c r="BJ27" s="29"/>
      <c r="BK27" s="29"/>
      <c r="BL27" s="29"/>
      <c r="BM27" s="29"/>
      <c r="BN27" s="29"/>
      <c r="BO27" s="29"/>
      <c r="BP27" s="9">
        <v>0</v>
      </c>
      <c r="BQ27" s="1" t="s">
        <v>3</v>
      </c>
      <c r="BR27" s="1" t="s">
        <v>0</v>
      </c>
      <c r="BS27" s="1" t="s">
        <v>0</v>
      </c>
      <c r="BT27" s="1" t="s">
        <v>0</v>
      </c>
      <c r="BU27" s="1" t="s">
        <v>0</v>
      </c>
      <c r="BW27" s="1">
        <f ca="1">INDIRECT("T27")+2*INDIRECT("AB27")+3*INDIRECT("AJ27")+4*INDIRECT("AR27")+5*INDIRECT("AZ27")+6*INDIRECT("BH27")</f>
        <v>0</v>
      </c>
      <c r="BX27" s="1">
        <v>0</v>
      </c>
      <c r="BY27" s="1">
        <f ca="1">INDIRECT("U27")+2*INDIRECT("AC27")+3*INDIRECT("AK27")+4*INDIRECT("AS27")+5*INDIRECT("BA27")+6*INDIRECT("BI27")</f>
        <v>0</v>
      </c>
      <c r="BZ27" s="1">
        <v>0</v>
      </c>
      <c r="CA27" s="1">
        <f ca="1">INDIRECT("V27")+2*INDIRECT("AD27")+3*INDIRECT("AL27")+4*INDIRECT("AT27")+5*INDIRECT("BB27")+6*INDIRECT("BJ27")</f>
        <v>486</v>
      </c>
      <c r="CB27" s="1">
        <v>486</v>
      </c>
      <c r="CC27" s="1">
        <f ca="1">INDIRECT("W27")+2*INDIRECT("AE27")+3*INDIRECT("AM27")+4*INDIRECT("AU27")+5*INDIRECT("BC27")+6*INDIRECT("BK27")</f>
        <v>0</v>
      </c>
      <c r="CD27" s="1">
        <v>0</v>
      </c>
      <c r="CE27" s="1">
        <f ca="1">INDIRECT("X27")+2*INDIRECT("AF27")+3*INDIRECT("AN27")+4*INDIRECT("AV27")+5*INDIRECT("BD27")+6*INDIRECT("BL27")</f>
        <v>0</v>
      </c>
      <c r="CF27" s="1">
        <v>0</v>
      </c>
      <c r="CG27" s="1">
        <f ca="1">INDIRECT("Y27")+2*INDIRECT("AG27")+3*INDIRECT("AO27")+4*INDIRECT("AW27")+5*INDIRECT("BE27")+6*INDIRECT("BM27")</f>
        <v>4038</v>
      </c>
      <c r="CH27" s="1">
        <v>4038</v>
      </c>
      <c r="CI27" s="1">
        <f ca="1">INDIRECT("Z27")+2*INDIRECT("AH27")+3*INDIRECT("AP27")+4*INDIRECT("AX27")+5*INDIRECT("BF27")+6*INDIRECT("BN27")</f>
        <v>0</v>
      </c>
      <c r="CJ27" s="1">
        <v>0</v>
      </c>
      <c r="CK27" s="1">
        <f ca="1">INDIRECT("AA27")+2*INDIRECT("AI27")+3*INDIRECT("AQ27")+4*INDIRECT("AY27")+5*INDIRECT("BG27")+6*INDIRECT("BO27")</f>
        <v>0</v>
      </c>
      <c r="CL27" s="1">
        <v>0</v>
      </c>
      <c r="CM27" s="1">
        <f ca="1">INDIRECT("T27")+2*INDIRECT("U27")+3*INDIRECT("V27")+4*INDIRECT("W27")+5*INDIRECT("X27")+6*INDIRECT("Y27")+7*INDIRECT("Z27")+8*INDIRECT("AA27")</f>
        <v>1458</v>
      </c>
      <c r="CN27" s="1">
        <v>1458</v>
      </c>
      <c r="CO27" s="1">
        <f ca="1">INDIRECT("AB27")+2*INDIRECT("AC27")+3*INDIRECT("AD27")+4*INDIRECT("AE27")+5*INDIRECT("AF27")+6*INDIRECT("AG27")+7*INDIRECT("AH27")+8*INDIRECT("AI27")</f>
        <v>12114</v>
      </c>
      <c r="CP27" s="1">
        <v>12114</v>
      </c>
      <c r="CQ27" s="1">
        <f ca="1">INDIRECT("AJ27")+2*INDIRECT("AK27")+3*INDIRECT("AL27")+4*INDIRECT("AM27")+5*INDIRECT("AN27")+6*INDIRECT("AO27")+7*INDIRECT("AP27")+8*INDIRECT("AQ27")</f>
        <v>0</v>
      </c>
      <c r="CR27" s="1">
        <v>0</v>
      </c>
      <c r="CS27" s="1">
        <f ca="1">INDIRECT("AR27")+2*INDIRECT("AS27")+3*INDIRECT("AT27")+4*INDIRECT("AU27")+5*INDIRECT("AV27")+6*INDIRECT("AW27")+7*INDIRECT("AX27")+8*INDIRECT("AY27")</f>
        <v>0</v>
      </c>
      <c r="CT27" s="1">
        <v>0</v>
      </c>
      <c r="CU27" s="1">
        <f ca="1">INDIRECT("AZ27")+2*INDIRECT("BA27")+3*INDIRECT("BB27")+4*INDIRECT("BC27")+5*INDIRECT("BD27")+6*INDIRECT("BE27")+7*INDIRECT("BF27")+8*INDIRECT("BG27")</f>
        <v>0</v>
      </c>
      <c r="CV27" s="1">
        <v>0</v>
      </c>
      <c r="CW27" s="1">
        <f ca="1">INDIRECT("BH27")+2*INDIRECT("BI27")+3*INDIRECT("BJ27")+4*INDIRECT("BK27")+5*INDIRECT("BL27")+6*INDIRECT("BM27")+7*INDIRECT("BN27")+8*INDIRECT("BO27")</f>
        <v>0</v>
      </c>
      <c r="CX27" s="1">
        <v>0</v>
      </c>
    </row>
    <row r="28" spans="1:102" ht="11.25">
      <c r="A28" s="25"/>
      <c r="B28" s="25"/>
      <c r="C28" s="27" t="s">
        <v>109</v>
      </c>
      <c r="D28" s="26" t="s">
        <v>0</v>
      </c>
      <c r="E28" s="1" t="s">
        <v>19</v>
      </c>
      <c r="F28" s="7">
        <f ca="1">INDIRECT("T28")+INDIRECT("AB28")+INDIRECT("AJ28")+INDIRECT("AR28")+INDIRECT("AZ28")+INDIRECT("BH28")</f>
        <v>0</v>
      </c>
      <c r="G28" s="6">
        <f ca="1">INDIRECT("U28")+INDIRECT("AC28")+INDIRECT("AK28")+INDIRECT("AS28")+INDIRECT("BA28")+INDIRECT("BI28")</f>
        <v>0</v>
      </c>
      <c r="H28" s="6">
        <f ca="1">INDIRECT("V28")+INDIRECT("AD28")+INDIRECT("AL28")+INDIRECT("AT28")+INDIRECT("BB28")+INDIRECT("BJ28")</f>
        <v>0</v>
      </c>
      <c r="I28" s="6">
        <f ca="1">INDIRECT("W28")+INDIRECT("AE28")+INDIRECT("AM28")+INDIRECT("AU28")+INDIRECT("BC28")+INDIRECT("BK28")</f>
        <v>0</v>
      </c>
      <c r="J28" s="6">
        <f ca="1">INDIRECT("X28")+INDIRECT("AF28")+INDIRECT("AN28")+INDIRECT("AV28")+INDIRECT("BD28")+INDIRECT("BL28")</f>
        <v>0</v>
      </c>
      <c r="K28" s="6">
        <f ca="1">INDIRECT("Y28")+INDIRECT("AG28")+INDIRECT("AO28")+INDIRECT("AW28")+INDIRECT("BE28")+INDIRECT("BM28")</f>
        <v>3248</v>
      </c>
      <c r="L28" s="6">
        <f ca="1">INDIRECT("Z28")+INDIRECT("AH28")+INDIRECT("AP28")+INDIRECT("AX28")+INDIRECT("BF28")+INDIRECT("BN28")</f>
        <v>0</v>
      </c>
      <c r="M28" s="6">
        <f ca="1">INDIRECT("AA28")+INDIRECT("AI28")+INDIRECT("AQ28")+INDIRECT("AY28")+INDIRECT("BG28")+INDIRECT("BO28")</f>
        <v>0</v>
      </c>
      <c r="N28" s="7">
        <f ca="1">INDIRECT("T28")+INDIRECT("U28")+INDIRECT("V28")+INDIRECT("W28")+INDIRECT("X28")+INDIRECT("Y28")+INDIRECT("Z28")+INDIRECT("AA28")</f>
        <v>0</v>
      </c>
      <c r="O28" s="6">
        <f ca="1">INDIRECT("AB28")+INDIRECT("AC28")+INDIRECT("AD28")+INDIRECT("AE28")+INDIRECT("AF28")+INDIRECT("AG28")+INDIRECT("AH28")+INDIRECT("AI28")</f>
        <v>3248</v>
      </c>
      <c r="P28" s="6">
        <f ca="1">INDIRECT("AJ28")+INDIRECT("AK28")+INDIRECT("AL28")+INDIRECT("AM28")+INDIRECT("AN28")+INDIRECT("AO28")+INDIRECT("AP28")+INDIRECT("AQ28")</f>
        <v>0</v>
      </c>
      <c r="Q28" s="6">
        <f ca="1">INDIRECT("AR28")+INDIRECT("AS28")+INDIRECT("AT28")+INDIRECT("AU28")+INDIRECT("AV28")+INDIRECT("AW28")+INDIRECT("AX28")+INDIRECT("AY28")</f>
        <v>0</v>
      </c>
      <c r="R28" s="6">
        <f ca="1">INDIRECT("AZ28")+INDIRECT("BA28")+INDIRECT("BB28")+INDIRECT("BC28")+INDIRECT("BD28")+INDIRECT("BE28")+INDIRECT("BF28")+INDIRECT("BG28")</f>
        <v>0</v>
      </c>
      <c r="S28" s="6">
        <f ca="1">INDIRECT("BH28")+INDIRECT("BI28")+INDIRECT("BJ28")+INDIRECT("BK28")+INDIRECT("BL28")+INDIRECT("BM28")+INDIRECT("BN28")+INDIRECT("BO28")</f>
        <v>0</v>
      </c>
      <c r="T28" s="28"/>
      <c r="U28" s="29"/>
      <c r="V28" s="29"/>
      <c r="W28" s="29"/>
      <c r="X28" s="29"/>
      <c r="Y28" s="29"/>
      <c r="Z28" s="29"/>
      <c r="AA28" s="29"/>
      <c r="AB28" s="28"/>
      <c r="AC28" s="29"/>
      <c r="AD28" s="29"/>
      <c r="AE28" s="29"/>
      <c r="AF28" s="29"/>
      <c r="AG28" s="29">
        <v>3248</v>
      </c>
      <c r="AH28" s="29"/>
      <c r="AI28" s="29"/>
      <c r="AJ28" s="28"/>
      <c r="AK28" s="29"/>
      <c r="AL28" s="29"/>
      <c r="AM28" s="29"/>
      <c r="AN28" s="29"/>
      <c r="AO28" s="29"/>
      <c r="AP28" s="29"/>
      <c r="AQ28" s="29"/>
      <c r="AR28" s="28"/>
      <c r="AS28" s="29"/>
      <c r="AT28" s="29"/>
      <c r="AU28" s="29"/>
      <c r="AV28" s="29"/>
      <c r="AW28" s="29"/>
      <c r="AX28" s="29"/>
      <c r="AY28" s="29"/>
      <c r="AZ28" s="28"/>
      <c r="BA28" s="29"/>
      <c r="BB28" s="29"/>
      <c r="BC28" s="29"/>
      <c r="BD28" s="29"/>
      <c r="BE28" s="29"/>
      <c r="BF28" s="29"/>
      <c r="BG28" s="29"/>
      <c r="BH28" s="28"/>
      <c r="BI28" s="29"/>
      <c r="BJ28" s="29"/>
      <c r="BK28" s="29"/>
      <c r="BL28" s="29"/>
      <c r="BM28" s="29"/>
      <c r="BN28" s="29"/>
      <c r="BO28" s="29"/>
      <c r="BP28" s="9">
        <v>0</v>
      </c>
      <c r="BQ28" s="1" t="s">
        <v>0</v>
      </c>
      <c r="BR28" s="1" t="s">
        <v>0</v>
      </c>
      <c r="BS28" s="1" t="s">
        <v>0</v>
      </c>
      <c r="BT28" s="1" t="s">
        <v>0</v>
      </c>
      <c r="BU28" s="1" t="s">
        <v>0</v>
      </c>
      <c r="BW28" s="1">
        <f ca="1">INDIRECT("T28")+2*INDIRECT("AB28")+3*INDIRECT("AJ28")+4*INDIRECT("AR28")+5*INDIRECT("AZ28")+6*INDIRECT("BH28")</f>
        <v>0</v>
      </c>
      <c r="BX28" s="1">
        <v>0</v>
      </c>
      <c r="BY28" s="1">
        <f ca="1">INDIRECT("U28")+2*INDIRECT("AC28")+3*INDIRECT("AK28")+4*INDIRECT("AS28")+5*INDIRECT("BA28")+6*INDIRECT("BI28")</f>
        <v>0</v>
      </c>
      <c r="BZ28" s="1">
        <v>0</v>
      </c>
      <c r="CA28" s="1">
        <f ca="1">INDIRECT("V28")+2*INDIRECT("AD28")+3*INDIRECT("AL28")+4*INDIRECT("AT28")+5*INDIRECT("BB28")+6*INDIRECT("BJ28")</f>
        <v>0</v>
      </c>
      <c r="CB28" s="1">
        <v>0</v>
      </c>
      <c r="CC28" s="1">
        <f ca="1">INDIRECT("W28")+2*INDIRECT("AE28")+3*INDIRECT("AM28")+4*INDIRECT("AU28")+5*INDIRECT("BC28")+6*INDIRECT("BK28")</f>
        <v>0</v>
      </c>
      <c r="CD28" s="1">
        <v>0</v>
      </c>
      <c r="CE28" s="1">
        <f ca="1">INDIRECT("X28")+2*INDIRECT("AF28")+3*INDIRECT("AN28")+4*INDIRECT("AV28")+5*INDIRECT("BD28")+6*INDIRECT("BL28")</f>
        <v>0</v>
      </c>
      <c r="CF28" s="1">
        <v>0</v>
      </c>
      <c r="CG28" s="1">
        <f ca="1">INDIRECT("Y28")+2*INDIRECT("AG28")+3*INDIRECT("AO28")+4*INDIRECT("AW28")+5*INDIRECT("BE28")+6*INDIRECT("BM28")</f>
        <v>6496</v>
      </c>
      <c r="CH28" s="1">
        <v>6496</v>
      </c>
      <c r="CI28" s="1">
        <f ca="1">INDIRECT("Z28")+2*INDIRECT("AH28")+3*INDIRECT("AP28")+4*INDIRECT("AX28")+5*INDIRECT("BF28")+6*INDIRECT("BN28")</f>
        <v>0</v>
      </c>
      <c r="CJ28" s="1">
        <v>0</v>
      </c>
      <c r="CK28" s="1">
        <f ca="1">INDIRECT("AA28")+2*INDIRECT("AI28")+3*INDIRECT("AQ28")+4*INDIRECT("AY28")+5*INDIRECT("BG28")+6*INDIRECT("BO28")</f>
        <v>0</v>
      </c>
      <c r="CL28" s="1">
        <v>0</v>
      </c>
      <c r="CM28" s="1">
        <f ca="1">INDIRECT("T28")+2*INDIRECT("U28")+3*INDIRECT("V28")+4*INDIRECT("W28")+5*INDIRECT("X28")+6*INDIRECT("Y28")+7*INDIRECT("Z28")+8*INDIRECT("AA28")</f>
        <v>0</v>
      </c>
      <c r="CN28" s="1">
        <v>0</v>
      </c>
      <c r="CO28" s="1">
        <f ca="1">INDIRECT("AB28")+2*INDIRECT("AC28")+3*INDIRECT("AD28")+4*INDIRECT("AE28")+5*INDIRECT("AF28")+6*INDIRECT("AG28")+7*INDIRECT("AH28")+8*INDIRECT("AI28")</f>
        <v>19488</v>
      </c>
      <c r="CP28" s="1">
        <v>19488</v>
      </c>
      <c r="CQ28" s="1">
        <f ca="1">INDIRECT("AJ28")+2*INDIRECT("AK28")+3*INDIRECT("AL28")+4*INDIRECT("AM28")+5*INDIRECT("AN28")+6*INDIRECT("AO28")+7*INDIRECT("AP28")+8*INDIRECT("AQ28")</f>
        <v>0</v>
      </c>
      <c r="CR28" s="1">
        <v>0</v>
      </c>
      <c r="CS28" s="1">
        <f ca="1">INDIRECT("AR28")+2*INDIRECT("AS28")+3*INDIRECT("AT28")+4*INDIRECT("AU28")+5*INDIRECT("AV28")+6*INDIRECT("AW28")+7*INDIRECT("AX28")+8*INDIRECT("AY28")</f>
        <v>0</v>
      </c>
      <c r="CT28" s="1">
        <v>0</v>
      </c>
      <c r="CU28" s="1">
        <f ca="1">INDIRECT("AZ28")+2*INDIRECT("BA28")+3*INDIRECT("BB28")+4*INDIRECT("BC28")+5*INDIRECT("BD28")+6*INDIRECT("BE28")+7*INDIRECT("BF28")+8*INDIRECT("BG28")</f>
        <v>0</v>
      </c>
      <c r="CV28" s="1">
        <v>0</v>
      </c>
      <c r="CW28" s="1">
        <f ca="1">INDIRECT("BH28")+2*INDIRECT("BI28")+3*INDIRECT("BJ28")+4*INDIRECT("BK28")+5*INDIRECT("BL28")+6*INDIRECT("BM28")+7*INDIRECT("BN28")+8*INDIRECT("BO28")</f>
        <v>0</v>
      </c>
      <c r="CX28" s="1">
        <v>0</v>
      </c>
    </row>
    <row r="29" spans="1:73" ht="11.25">
      <c r="A29" s="1" t="s">
        <v>0</v>
      </c>
      <c r="B29" s="1" t="s">
        <v>0</v>
      </c>
      <c r="C29" s="1" t="s">
        <v>0</v>
      </c>
      <c r="D29" s="1" t="s">
        <v>0</v>
      </c>
      <c r="E29" s="1" t="s">
        <v>7</v>
      </c>
      <c r="F29" s="7">
        <f>SUM(F26:F28)</f>
        <v>0</v>
      </c>
      <c r="G29" s="6">
        <f>SUM(G26:G28)</f>
        <v>0</v>
      </c>
      <c r="H29" s="6">
        <f>SUM(H26:H28)</f>
        <v>4118</v>
      </c>
      <c r="I29" s="6">
        <f>SUM(I26:I28)</f>
        <v>0</v>
      </c>
      <c r="J29" s="6">
        <f>SUM(J26:J28)</f>
        <v>0</v>
      </c>
      <c r="K29" s="6">
        <f>SUM(K26:K28)</f>
        <v>5267</v>
      </c>
      <c r="L29" s="6">
        <f>SUM(L26:L28)</f>
        <v>0</v>
      </c>
      <c r="M29" s="6">
        <f>SUM(M26:M28)</f>
        <v>0</v>
      </c>
      <c r="N29" s="7">
        <f>SUM(N26:N28)</f>
        <v>3755</v>
      </c>
      <c r="O29" s="6">
        <f>SUM(O26:O28)</f>
        <v>5267</v>
      </c>
      <c r="P29" s="6">
        <f>SUM(P26:P28)</f>
        <v>0</v>
      </c>
      <c r="Q29" s="6">
        <f>SUM(Q26:Q28)</f>
        <v>363</v>
      </c>
      <c r="R29" s="6">
        <f>SUM(R26:R28)</f>
        <v>0</v>
      </c>
      <c r="S29" s="6">
        <f>SUM(S26:S28)</f>
        <v>0</v>
      </c>
      <c r="T29" s="8"/>
      <c r="U29" s="5"/>
      <c r="V29" s="5"/>
      <c r="W29" s="5"/>
      <c r="X29" s="5"/>
      <c r="Y29" s="5"/>
      <c r="Z29" s="5"/>
      <c r="AA29" s="5"/>
      <c r="AB29" s="8"/>
      <c r="AC29" s="5"/>
      <c r="AD29" s="5"/>
      <c r="AE29" s="5"/>
      <c r="AF29" s="5"/>
      <c r="AG29" s="5"/>
      <c r="AH29" s="5"/>
      <c r="AI29" s="5"/>
      <c r="AJ29" s="8"/>
      <c r="AK29" s="5"/>
      <c r="AL29" s="5"/>
      <c r="AM29" s="5"/>
      <c r="AN29" s="5"/>
      <c r="AO29" s="5"/>
      <c r="AP29" s="5"/>
      <c r="AQ29" s="5"/>
      <c r="AR29" s="8"/>
      <c r="AS29" s="5"/>
      <c r="AT29" s="5"/>
      <c r="AU29" s="5"/>
      <c r="AV29" s="5"/>
      <c r="AW29" s="5"/>
      <c r="AX29" s="5"/>
      <c r="AY29" s="5"/>
      <c r="AZ29" s="8"/>
      <c r="BA29" s="5"/>
      <c r="BB29" s="5"/>
      <c r="BC29" s="5"/>
      <c r="BD29" s="5"/>
      <c r="BE29" s="5"/>
      <c r="BF29" s="5"/>
      <c r="BG29" s="5"/>
      <c r="BH29" s="8"/>
      <c r="BI29" s="5"/>
      <c r="BJ29" s="5"/>
      <c r="BK29" s="5"/>
      <c r="BL29" s="5"/>
      <c r="BM29" s="5"/>
      <c r="BN29" s="5"/>
      <c r="BO29" s="5"/>
      <c r="BP29" s="9">
        <v>0</v>
      </c>
      <c r="BQ29" s="1" t="s">
        <v>0</v>
      </c>
      <c r="BR29" s="1" t="s">
        <v>0</v>
      </c>
      <c r="BS29" s="1" t="s">
        <v>0</v>
      </c>
      <c r="BT29" s="1" t="s">
        <v>0</v>
      </c>
      <c r="BU29" s="1" t="s">
        <v>0</v>
      </c>
    </row>
    <row r="30" spans="3:73" ht="11.25">
      <c r="C30" s="1" t="s">
        <v>0</v>
      </c>
      <c r="D30" s="1" t="s">
        <v>0</v>
      </c>
      <c r="E30" s="1" t="s">
        <v>0</v>
      </c>
      <c r="F30" s="7"/>
      <c r="G30" s="6"/>
      <c r="H30" s="6"/>
      <c r="I30" s="6"/>
      <c r="J30" s="6"/>
      <c r="K30" s="6"/>
      <c r="L30" s="6"/>
      <c r="M30" s="6"/>
      <c r="N30" s="7"/>
      <c r="O30" s="6"/>
      <c r="P30" s="6"/>
      <c r="Q30" s="6"/>
      <c r="R30" s="6"/>
      <c r="S30" s="6"/>
      <c r="T30" s="8"/>
      <c r="U30" s="5"/>
      <c r="V30" s="5"/>
      <c r="W30" s="5"/>
      <c r="X30" s="5"/>
      <c r="Y30" s="5"/>
      <c r="Z30" s="5"/>
      <c r="AA30" s="5"/>
      <c r="AB30" s="8"/>
      <c r="AC30" s="5"/>
      <c r="AD30" s="5"/>
      <c r="AE30" s="5"/>
      <c r="AF30" s="5"/>
      <c r="AG30" s="5"/>
      <c r="AH30" s="5"/>
      <c r="AI30" s="5"/>
      <c r="AJ30" s="8"/>
      <c r="AK30" s="5"/>
      <c r="AL30" s="5"/>
      <c r="AM30" s="5"/>
      <c r="AN30" s="5"/>
      <c r="AO30" s="5"/>
      <c r="AP30" s="5"/>
      <c r="AQ30" s="5"/>
      <c r="AR30" s="8"/>
      <c r="AS30" s="5"/>
      <c r="AT30" s="5"/>
      <c r="AU30" s="5"/>
      <c r="AV30" s="5"/>
      <c r="AW30" s="5"/>
      <c r="AX30" s="5"/>
      <c r="AY30" s="5"/>
      <c r="AZ30" s="8"/>
      <c r="BA30" s="5"/>
      <c r="BB30" s="5"/>
      <c r="BC30" s="5"/>
      <c r="BD30" s="5"/>
      <c r="BE30" s="5"/>
      <c r="BF30" s="5"/>
      <c r="BG30" s="5"/>
      <c r="BH30" s="8"/>
      <c r="BI30" s="5"/>
      <c r="BJ30" s="5"/>
      <c r="BK30" s="5"/>
      <c r="BL30" s="5"/>
      <c r="BM30" s="5"/>
      <c r="BN30" s="5"/>
      <c r="BO30" s="5"/>
      <c r="BP30" s="9"/>
      <c r="BT30" s="1" t="s">
        <v>0</v>
      </c>
      <c r="BU30" s="1" t="s">
        <v>0</v>
      </c>
    </row>
    <row r="31" spans="1:102" ht="11.25">
      <c r="A31" s="30" t="s">
        <v>1</v>
      </c>
      <c r="B31" s="31" t="str">
        <f>HYPERLINK("http://www.dot.ca.gov/hq/transprog/stip2004/ff_sheets/01-2074.xls","2074")</f>
        <v>2074</v>
      </c>
      <c r="C31" s="30" t="s">
        <v>0</v>
      </c>
      <c r="D31" s="30" t="s">
        <v>12</v>
      </c>
      <c r="E31" s="30" t="s">
        <v>3</v>
      </c>
      <c r="F31" s="32">
        <f ca="1">INDIRECT("T31")+INDIRECT("AB31")+INDIRECT("AJ31")+INDIRECT("AR31")+INDIRECT("AZ31")+INDIRECT("BH31")</f>
        <v>0</v>
      </c>
      <c r="G31" s="33">
        <f ca="1">INDIRECT("U31")+INDIRECT("AC31")+INDIRECT("AK31")+INDIRECT("AS31")+INDIRECT("BA31")+INDIRECT("BI31")</f>
        <v>100</v>
      </c>
      <c r="H31" s="33">
        <f ca="1">INDIRECT("V31")+INDIRECT("AD31")+INDIRECT("AL31")+INDIRECT("AT31")+INDIRECT("BB31")+INDIRECT("BJ31")</f>
        <v>0</v>
      </c>
      <c r="I31" s="33">
        <f ca="1">INDIRECT("W31")+INDIRECT("AE31")+INDIRECT("AM31")+INDIRECT("AU31")+INDIRECT("BC31")+INDIRECT("BK31")</f>
        <v>0</v>
      </c>
      <c r="J31" s="33">
        <f ca="1">INDIRECT("X31")+INDIRECT("AF31")+INDIRECT("AN31")+INDIRECT("AV31")+INDIRECT("BD31")+INDIRECT("BL31")</f>
        <v>0</v>
      </c>
      <c r="K31" s="33">
        <f ca="1">INDIRECT("Y31")+INDIRECT("AG31")+INDIRECT("AO31")+INDIRECT("AW31")+INDIRECT("BE31")+INDIRECT("BM31")</f>
        <v>0</v>
      </c>
      <c r="L31" s="33">
        <f ca="1">INDIRECT("Z31")+INDIRECT("AH31")+INDIRECT("AP31")+INDIRECT("AX31")+INDIRECT("BF31")+INDIRECT("BN31")</f>
        <v>0</v>
      </c>
      <c r="M31" s="33">
        <f ca="1">INDIRECT("AA31")+INDIRECT("AI31")+INDIRECT("AQ31")+INDIRECT("AY31")+INDIRECT("BG31")+INDIRECT("BO31")</f>
        <v>0</v>
      </c>
      <c r="N31" s="32">
        <f ca="1">INDIRECT("T31")+INDIRECT("U31")+INDIRECT("V31")+INDIRECT("W31")+INDIRECT("X31")+INDIRECT("Y31")+INDIRECT("Z31")+INDIRECT("AA31")</f>
        <v>0</v>
      </c>
      <c r="O31" s="33">
        <f ca="1">INDIRECT("AB31")+INDIRECT("AC31")+INDIRECT("AD31")+INDIRECT("AE31")+INDIRECT("AF31")+INDIRECT("AG31")+INDIRECT("AH31")+INDIRECT("AI31")</f>
        <v>100</v>
      </c>
      <c r="P31" s="33">
        <f ca="1">INDIRECT("AJ31")+INDIRECT("AK31")+INDIRECT("AL31")+INDIRECT("AM31")+INDIRECT("AN31")+INDIRECT("AO31")+INDIRECT("AP31")+INDIRECT("AQ31")</f>
        <v>0</v>
      </c>
      <c r="Q31" s="33">
        <f ca="1">INDIRECT("AR31")+INDIRECT("AS31")+INDIRECT("AT31")+INDIRECT("AU31")+INDIRECT("AV31")+INDIRECT("AW31")+INDIRECT("AX31")+INDIRECT("AY31")</f>
        <v>0</v>
      </c>
      <c r="R31" s="33">
        <f ca="1">INDIRECT("AZ31")+INDIRECT("BA31")+INDIRECT("BB31")+INDIRECT("BC31")+INDIRECT("BD31")+INDIRECT("BE31")+INDIRECT("BF31")+INDIRECT("BG31")</f>
        <v>0</v>
      </c>
      <c r="S31" s="33">
        <f ca="1">INDIRECT("BH31")+INDIRECT("BI31")+INDIRECT("BJ31")+INDIRECT("BK31")+INDIRECT("BL31")+INDIRECT("BM31")+INDIRECT("BN31")+INDIRECT("BO31")</f>
        <v>0</v>
      </c>
      <c r="T31" s="34"/>
      <c r="U31" s="35"/>
      <c r="V31" s="35"/>
      <c r="W31" s="35"/>
      <c r="X31" s="35"/>
      <c r="Y31" s="35"/>
      <c r="Z31" s="35"/>
      <c r="AA31" s="35"/>
      <c r="AB31" s="34"/>
      <c r="AC31" s="35">
        <v>100</v>
      </c>
      <c r="AD31" s="35"/>
      <c r="AE31" s="35"/>
      <c r="AF31" s="35"/>
      <c r="AG31" s="35"/>
      <c r="AH31" s="35"/>
      <c r="AI31" s="35"/>
      <c r="AJ31" s="34"/>
      <c r="AK31" s="35"/>
      <c r="AL31" s="35"/>
      <c r="AM31" s="35"/>
      <c r="AN31" s="35"/>
      <c r="AO31" s="35"/>
      <c r="AP31" s="35"/>
      <c r="AQ31" s="35"/>
      <c r="AR31" s="34"/>
      <c r="AS31" s="35"/>
      <c r="AT31" s="35"/>
      <c r="AU31" s="35"/>
      <c r="AV31" s="35"/>
      <c r="AW31" s="35"/>
      <c r="AX31" s="35"/>
      <c r="AY31" s="35"/>
      <c r="AZ31" s="34"/>
      <c r="BA31" s="35"/>
      <c r="BB31" s="35"/>
      <c r="BC31" s="35"/>
      <c r="BD31" s="35"/>
      <c r="BE31" s="35"/>
      <c r="BF31" s="35"/>
      <c r="BG31" s="35"/>
      <c r="BH31" s="34"/>
      <c r="BI31" s="35"/>
      <c r="BJ31" s="35"/>
      <c r="BK31" s="35"/>
      <c r="BL31" s="35"/>
      <c r="BM31" s="35"/>
      <c r="BN31" s="35"/>
      <c r="BO31" s="36"/>
      <c r="BP31" s="9">
        <v>13000001209</v>
      </c>
      <c r="BQ31" s="1" t="s">
        <v>3</v>
      </c>
      <c r="BR31" s="1" t="s">
        <v>0</v>
      </c>
      <c r="BS31" s="1" t="s">
        <v>0</v>
      </c>
      <c r="BT31" s="1" t="s">
        <v>0</v>
      </c>
      <c r="BU31" s="1" t="s">
        <v>0</v>
      </c>
      <c r="BW31" s="1">
        <f ca="1">INDIRECT("T31")+2*INDIRECT("AB31")+3*INDIRECT("AJ31")+4*INDIRECT("AR31")+5*INDIRECT("AZ31")+6*INDIRECT("BH31")</f>
        <v>0</v>
      </c>
      <c r="BX31" s="1">
        <v>0</v>
      </c>
      <c r="BY31" s="1">
        <f ca="1">INDIRECT("U31")+2*INDIRECT("AC31")+3*INDIRECT("AK31")+4*INDIRECT("AS31")+5*INDIRECT("BA31")+6*INDIRECT("BI31")</f>
        <v>200</v>
      </c>
      <c r="BZ31" s="1">
        <v>200</v>
      </c>
      <c r="CA31" s="1">
        <f ca="1">INDIRECT("V31")+2*INDIRECT("AD31")+3*INDIRECT("AL31")+4*INDIRECT("AT31")+5*INDIRECT("BB31")+6*INDIRECT("BJ31")</f>
        <v>0</v>
      </c>
      <c r="CB31" s="1">
        <v>0</v>
      </c>
      <c r="CC31" s="1">
        <f ca="1">INDIRECT("W31")+2*INDIRECT("AE31")+3*INDIRECT("AM31")+4*INDIRECT("AU31")+5*INDIRECT("BC31")+6*INDIRECT("BK31")</f>
        <v>0</v>
      </c>
      <c r="CD31" s="1">
        <v>0</v>
      </c>
      <c r="CE31" s="1">
        <f ca="1">INDIRECT("X31")+2*INDIRECT("AF31")+3*INDIRECT("AN31")+4*INDIRECT("AV31")+5*INDIRECT("BD31")+6*INDIRECT("BL31")</f>
        <v>0</v>
      </c>
      <c r="CF31" s="1">
        <v>0</v>
      </c>
      <c r="CG31" s="1">
        <f ca="1">INDIRECT("Y31")+2*INDIRECT("AG31")+3*INDIRECT("AO31")+4*INDIRECT("AW31")+5*INDIRECT("BE31")+6*INDIRECT("BM31")</f>
        <v>0</v>
      </c>
      <c r="CH31" s="1">
        <v>0</v>
      </c>
      <c r="CI31" s="1">
        <f ca="1">INDIRECT("Z31")+2*INDIRECT("AH31")+3*INDIRECT("AP31")+4*INDIRECT("AX31")+5*INDIRECT("BF31")+6*INDIRECT("BN31")</f>
        <v>0</v>
      </c>
      <c r="CJ31" s="1">
        <v>0</v>
      </c>
      <c r="CK31" s="1">
        <f ca="1">INDIRECT("AA31")+2*INDIRECT("AI31")+3*INDIRECT("AQ31")+4*INDIRECT("AY31")+5*INDIRECT("BG31")+6*INDIRECT("BO31")</f>
        <v>0</v>
      </c>
      <c r="CL31" s="1">
        <v>0</v>
      </c>
      <c r="CM31" s="1">
        <f ca="1">INDIRECT("T31")+2*INDIRECT("U31")+3*INDIRECT("V31")+4*INDIRECT("W31")+5*INDIRECT("X31")+6*INDIRECT("Y31")+7*INDIRECT("Z31")+8*INDIRECT("AA31")</f>
        <v>0</v>
      </c>
      <c r="CN31" s="1">
        <v>0</v>
      </c>
      <c r="CO31" s="1">
        <f ca="1">INDIRECT("AB31")+2*INDIRECT("AC31")+3*INDIRECT("AD31")+4*INDIRECT("AE31")+5*INDIRECT("AF31")+6*INDIRECT("AG31")+7*INDIRECT("AH31")+8*INDIRECT("AI31")</f>
        <v>200</v>
      </c>
      <c r="CP31" s="1">
        <v>200</v>
      </c>
      <c r="CQ31" s="1">
        <f ca="1">INDIRECT("AJ31")+2*INDIRECT("AK31")+3*INDIRECT("AL31")+4*INDIRECT("AM31")+5*INDIRECT("AN31")+6*INDIRECT("AO31")+7*INDIRECT("AP31")+8*INDIRECT("AQ31")</f>
        <v>0</v>
      </c>
      <c r="CR31" s="1">
        <v>0</v>
      </c>
      <c r="CS31" s="1">
        <f ca="1">INDIRECT("AR31")+2*INDIRECT("AS31")+3*INDIRECT("AT31")+4*INDIRECT("AU31")+5*INDIRECT("AV31")+6*INDIRECT("AW31")+7*INDIRECT("AX31")+8*INDIRECT("AY31")</f>
        <v>0</v>
      </c>
      <c r="CT31" s="1">
        <v>0</v>
      </c>
      <c r="CU31" s="1">
        <f ca="1">INDIRECT("AZ31")+2*INDIRECT("BA31")+3*INDIRECT("BB31")+4*INDIRECT("BC31")+5*INDIRECT("BD31")+6*INDIRECT("BE31")+7*INDIRECT("BF31")+8*INDIRECT("BG31")</f>
        <v>0</v>
      </c>
      <c r="CV31" s="1">
        <v>0</v>
      </c>
      <c r="CW31" s="1">
        <f ca="1">INDIRECT("BH31")+2*INDIRECT("BI31")+3*INDIRECT("BJ31")+4*INDIRECT("BK31")+5*INDIRECT("BL31")+6*INDIRECT("BM31")+7*INDIRECT("BN31")+8*INDIRECT("BO31")</f>
        <v>0</v>
      </c>
      <c r="CX31" s="1">
        <v>0</v>
      </c>
    </row>
    <row r="32" spans="1:73" ht="11.25">
      <c r="A32" s="1" t="s">
        <v>0</v>
      </c>
      <c r="B32" s="1" t="s">
        <v>20</v>
      </c>
      <c r="C32" s="1" t="s">
        <v>0</v>
      </c>
      <c r="D32" s="1" t="s">
        <v>21</v>
      </c>
      <c r="E32" s="1" t="s">
        <v>7</v>
      </c>
      <c r="F32" s="7">
        <f>SUM(F31:F31)</f>
        <v>0</v>
      </c>
      <c r="G32" s="6">
        <f>SUM(G31:G31)</f>
        <v>100</v>
      </c>
      <c r="H32" s="6">
        <f>SUM(H31:H31)</f>
        <v>0</v>
      </c>
      <c r="I32" s="6">
        <f>SUM(I31:I31)</f>
        <v>0</v>
      </c>
      <c r="J32" s="6">
        <f>SUM(J31:J31)</f>
        <v>0</v>
      </c>
      <c r="K32" s="6">
        <f>SUM(K31:K31)</f>
        <v>0</v>
      </c>
      <c r="L32" s="6">
        <f>SUM(L31:L31)</f>
        <v>0</v>
      </c>
      <c r="M32" s="6">
        <f>SUM(M31:M31)</f>
        <v>0</v>
      </c>
      <c r="N32" s="7">
        <f>SUM(N31:N31)</f>
        <v>0</v>
      </c>
      <c r="O32" s="6">
        <f>SUM(O31:O31)</f>
        <v>100</v>
      </c>
      <c r="P32" s="6">
        <f>SUM(P31:P31)</f>
        <v>0</v>
      </c>
      <c r="Q32" s="6">
        <f>SUM(Q31:Q31)</f>
        <v>0</v>
      </c>
      <c r="R32" s="6">
        <f>SUM(R31:R31)</f>
        <v>0</v>
      </c>
      <c r="S32" s="6">
        <f>SUM(S31:S31)</f>
        <v>0</v>
      </c>
      <c r="T32" s="8"/>
      <c r="U32" s="5"/>
      <c r="V32" s="5"/>
      <c r="W32" s="5"/>
      <c r="X32" s="5"/>
      <c r="Y32" s="5"/>
      <c r="Z32" s="5"/>
      <c r="AA32" s="5"/>
      <c r="AB32" s="8"/>
      <c r="AC32" s="5"/>
      <c r="AD32" s="5"/>
      <c r="AE32" s="5"/>
      <c r="AF32" s="5"/>
      <c r="AG32" s="5"/>
      <c r="AH32" s="5"/>
      <c r="AI32" s="5"/>
      <c r="AJ32" s="8"/>
      <c r="AK32" s="5"/>
      <c r="AL32" s="5"/>
      <c r="AM32" s="5"/>
      <c r="AN32" s="5"/>
      <c r="AO32" s="5"/>
      <c r="AP32" s="5"/>
      <c r="AQ32" s="5"/>
      <c r="AR32" s="8"/>
      <c r="AS32" s="5"/>
      <c r="AT32" s="5"/>
      <c r="AU32" s="5"/>
      <c r="AV32" s="5"/>
      <c r="AW32" s="5"/>
      <c r="AX32" s="5"/>
      <c r="AY32" s="5"/>
      <c r="AZ32" s="8"/>
      <c r="BA32" s="5"/>
      <c r="BB32" s="5"/>
      <c r="BC32" s="5"/>
      <c r="BD32" s="5"/>
      <c r="BE32" s="5"/>
      <c r="BF32" s="5"/>
      <c r="BG32" s="5"/>
      <c r="BH32" s="8"/>
      <c r="BI32" s="5"/>
      <c r="BJ32" s="5"/>
      <c r="BK32" s="5"/>
      <c r="BL32" s="5"/>
      <c r="BM32" s="5"/>
      <c r="BN32" s="5"/>
      <c r="BO32" s="5"/>
      <c r="BP32" s="9">
        <v>0</v>
      </c>
      <c r="BQ32" s="1" t="s">
        <v>0</v>
      </c>
      <c r="BR32" s="1" t="s">
        <v>0</v>
      </c>
      <c r="BS32" s="1" t="s">
        <v>0</v>
      </c>
      <c r="BT32" s="1" t="s">
        <v>0</v>
      </c>
      <c r="BU32" s="1" t="s">
        <v>0</v>
      </c>
    </row>
    <row r="33" spans="1:73" ht="11.25">
      <c r="A33" s="25"/>
      <c r="B33" s="25"/>
      <c r="C33" s="27" t="s">
        <v>109</v>
      </c>
      <c r="D33" s="26" t="s">
        <v>0</v>
      </c>
      <c r="E33" s="1" t="s">
        <v>0</v>
      </c>
      <c r="F33" s="7"/>
      <c r="G33" s="6"/>
      <c r="H33" s="6"/>
      <c r="I33" s="6"/>
      <c r="J33" s="6"/>
      <c r="K33" s="6"/>
      <c r="L33" s="6"/>
      <c r="M33" s="6"/>
      <c r="N33" s="7"/>
      <c r="O33" s="6"/>
      <c r="P33" s="6"/>
      <c r="Q33" s="6"/>
      <c r="R33" s="6"/>
      <c r="S33" s="6"/>
      <c r="T33" s="8"/>
      <c r="U33" s="5"/>
      <c r="V33" s="5"/>
      <c r="W33" s="5"/>
      <c r="X33" s="5"/>
      <c r="Y33" s="5"/>
      <c r="Z33" s="5"/>
      <c r="AA33" s="5"/>
      <c r="AB33" s="8"/>
      <c r="AC33" s="5"/>
      <c r="AD33" s="5"/>
      <c r="AE33" s="5"/>
      <c r="AF33" s="5"/>
      <c r="AG33" s="5"/>
      <c r="AH33" s="5"/>
      <c r="AI33" s="5"/>
      <c r="AJ33" s="8"/>
      <c r="AK33" s="5"/>
      <c r="AL33" s="5"/>
      <c r="AM33" s="5"/>
      <c r="AN33" s="5"/>
      <c r="AO33" s="5"/>
      <c r="AP33" s="5"/>
      <c r="AQ33" s="5"/>
      <c r="AR33" s="8"/>
      <c r="AS33" s="5"/>
      <c r="AT33" s="5"/>
      <c r="AU33" s="5"/>
      <c r="AV33" s="5"/>
      <c r="AW33" s="5"/>
      <c r="AX33" s="5"/>
      <c r="AY33" s="5"/>
      <c r="AZ33" s="8"/>
      <c r="BA33" s="5"/>
      <c r="BB33" s="5"/>
      <c r="BC33" s="5"/>
      <c r="BD33" s="5"/>
      <c r="BE33" s="5"/>
      <c r="BF33" s="5"/>
      <c r="BG33" s="5"/>
      <c r="BH33" s="8"/>
      <c r="BI33" s="5"/>
      <c r="BJ33" s="5"/>
      <c r="BK33" s="5"/>
      <c r="BL33" s="5"/>
      <c r="BM33" s="5"/>
      <c r="BN33" s="5"/>
      <c r="BO33" s="5"/>
      <c r="BP33" s="9">
        <v>0</v>
      </c>
      <c r="BQ33" s="1" t="s">
        <v>0</v>
      </c>
      <c r="BR33" s="1" t="s">
        <v>0</v>
      </c>
      <c r="BS33" s="1" t="s">
        <v>0</v>
      </c>
      <c r="BT33" s="1" t="s">
        <v>0</v>
      </c>
      <c r="BU33" s="1" t="s">
        <v>0</v>
      </c>
    </row>
    <row r="34" spans="1:102" ht="11.25">
      <c r="A34" s="30" t="s">
        <v>1</v>
      </c>
      <c r="B34" s="31" t="str">
        <f>HYPERLINK("http://www.dot.ca.gov/hq/transprog/stip2004/ff_sheets/01-2101.xls","2101")</f>
        <v>2101</v>
      </c>
      <c r="C34" s="30" t="s">
        <v>0</v>
      </c>
      <c r="D34" s="30" t="s">
        <v>12</v>
      </c>
      <c r="E34" s="30" t="s">
        <v>3</v>
      </c>
      <c r="F34" s="32">
        <f ca="1">INDIRECT("T34")+INDIRECT("AB34")+INDIRECT("AJ34")+INDIRECT("AR34")+INDIRECT("AZ34")+INDIRECT("BH34")</f>
        <v>0</v>
      </c>
      <c r="G34" s="33">
        <f ca="1">INDIRECT("U34")+INDIRECT("AC34")+INDIRECT("AK34")+INDIRECT("AS34")+INDIRECT("BA34")+INDIRECT("BI34")</f>
        <v>0</v>
      </c>
      <c r="H34" s="33">
        <f ca="1">INDIRECT("V34")+INDIRECT("AD34")+INDIRECT("AL34")+INDIRECT("AT34")+INDIRECT("BB34")+INDIRECT("BJ34")</f>
        <v>692</v>
      </c>
      <c r="I34" s="33">
        <f ca="1">INDIRECT("W34")+INDIRECT("AE34")+INDIRECT("AM34")+INDIRECT("AU34")+INDIRECT("BC34")+INDIRECT("BK34")</f>
        <v>0</v>
      </c>
      <c r="J34" s="33">
        <f ca="1">INDIRECT("X34")+INDIRECT("AF34")+INDIRECT("AN34")+INDIRECT("AV34")+INDIRECT("BD34")+INDIRECT("BL34")</f>
        <v>0</v>
      </c>
      <c r="K34" s="33">
        <f ca="1">INDIRECT("Y34")+INDIRECT("AG34")+INDIRECT("AO34")+INDIRECT("AW34")+INDIRECT("BE34")+INDIRECT("BM34")</f>
        <v>0</v>
      </c>
      <c r="L34" s="33">
        <f ca="1">INDIRECT("Z34")+INDIRECT("AH34")+INDIRECT("AP34")+INDIRECT("AX34")+INDIRECT("BF34")+INDIRECT("BN34")</f>
        <v>0</v>
      </c>
      <c r="M34" s="33">
        <f ca="1">INDIRECT("AA34")+INDIRECT("AI34")+INDIRECT("AQ34")+INDIRECT("AY34")+INDIRECT("BG34")+INDIRECT("BO34")</f>
        <v>0</v>
      </c>
      <c r="N34" s="32">
        <f ca="1">INDIRECT("T34")+INDIRECT("U34")+INDIRECT("V34")+INDIRECT("W34")+INDIRECT("X34")+INDIRECT("Y34")+INDIRECT("Z34")+INDIRECT("AA34")</f>
        <v>0</v>
      </c>
      <c r="O34" s="33">
        <f ca="1">INDIRECT("AB34")+INDIRECT("AC34")+INDIRECT("AD34")+INDIRECT("AE34")+INDIRECT("AF34")+INDIRECT("AG34")+INDIRECT("AH34")+INDIRECT("AI34")</f>
        <v>692</v>
      </c>
      <c r="P34" s="33">
        <f ca="1">INDIRECT("AJ34")+INDIRECT("AK34")+INDIRECT("AL34")+INDIRECT("AM34")+INDIRECT("AN34")+INDIRECT("AO34")+INDIRECT("AP34")+INDIRECT("AQ34")</f>
        <v>0</v>
      </c>
      <c r="Q34" s="33">
        <f ca="1">INDIRECT("AR34")+INDIRECT("AS34")+INDIRECT("AT34")+INDIRECT("AU34")+INDIRECT("AV34")+INDIRECT("AW34")+INDIRECT("AX34")+INDIRECT("AY34")</f>
        <v>0</v>
      </c>
      <c r="R34" s="33">
        <f ca="1">INDIRECT("AZ34")+INDIRECT("BA34")+INDIRECT("BB34")+INDIRECT("BC34")+INDIRECT("BD34")+INDIRECT("BE34")+INDIRECT("BF34")+INDIRECT("BG34")</f>
        <v>0</v>
      </c>
      <c r="S34" s="33">
        <f ca="1">INDIRECT("BH34")+INDIRECT("BI34")+INDIRECT("BJ34")+INDIRECT("BK34")+INDIRECT("BL34")+INDIRECT("BM34")+INDIRECT("BN34")+INDIRECT("BO34")</f>
        <v>0</v>
      </c>
      <c r="T34" s="34"/>
      <c r="U34" s="35"/>
      <c r="V34" s="35"/>
      <c r="W34" s="35"/>
      <c r="X34" s="35"/>
      <c r="Y34" s="35"/>
      <c r="Z34" s="35"/>
      <c r="AA34" s="35"/>
      <c r="AB34" s="34"/>
      <c r="AC34" s="35"/>
      <c r="AD34" s="35">
        <v>692</v>
      </c>
      <c r="AE34" s="35"/>
      <c r="AF34" s="35"/>
      <c r="AG34" s="35"/>
      <c r="AH34" s="35"/>
      <c r="AI34" s="35"/>
      <c r="AJ34" s="34"/>
      <c r="AK34" s="35"/>
      <c r="AL34" s="35"/>
      <c r="AM34" s="35"/>
      <c r="AN34" s="35"/>
      <c r="AO34" s="35"/>
      <c r="AP34" s="35"/>
      <c r="AQ34" s="35"/>
      <c r="AR34" s="34"/>
      <c r="AS34" s="35"/>
      <c r="AT34" s="35"/>
      <c r="AU34" s="35"/>
      <c r="AV34" s="35"/>
      <c r="AW34" s="35"/>
      <c r="AX34" s="35"/>
      <c r="AY34" s="35"/>
      <c r="AZ34" s="34"/>
      <c r="BA34" s="35"/>
      <c r="BB34" s="35"/>
      <c r="BC34" s="35"/>
      <c r="BD34" s="35"/>
      <c r="BE34" s="35"/>
      <c r="BF34" s="35"/>
      <c r="BG34" s="35"/>
      <c r="BH34" s="34"/>
      <c r="BI34" s="35"/>
      <c r="BJ34" s="35"/>
      <c r="BK34" s="35"/>
      <c r="BL34" s="35"/>
      <c r="BM34" s="35"/>
      <c r="BN34" s="35"/>
      <c r="BO34" s="36"/>
      <c r="BP34" s="9">
        <v>13000001236</v>
      </c>
      <c r="BQ34" s="1" t="s">
        <v>3</v>
      </c>
      <c r="BR34" s="1" t="s">
        <v>0</v>
      </c>
      <c r="BS34" s="1" t="s">
        <v>0</v>
      </c>
      <c r="BT34" s="1" t="s">
        <v>0</v>
      </c>
      <c r="BU34" s="1" t="s">
        <v>0</v>
      </c>
      <c r="BW34" s="1">
        <f ca="1">INDIRECT("T34")+2*INDIRECT("AB34")+3*INDIRECT("AJ34")+4*INDIRECT("AR34")+5*INDIRECT("AZ34")+6*INDIRECT("BH34")</f>
        <v>0</v>
      </c>
      <c r="BX34" s="1">
        <v>0</v>
      </c>
      <c r="BY34" s="1">
        <f ca="1">INDIRECT("U34")+2*INDIRECT("AC34")+3*INDIRECT("AK34")+4*INDIRECT("AS34")+5*INDIRECT("BA34")+6*INDIRECT("BI34")</f>
        <v>0</v>
      </c>
      <c r="BZ34" s="1">
        <v>0</v>
      </c>
      <c r="CA34" s="1">
        <f ca="1">INDIRECT("V34")+2*INDIRECT("AD34")+3*INDIRECT("AL34")+4*INDIRECT("AT34")+5*INDIRECT("BB34")+6*INDIRECT("BJ34")</f>
        <v>1384</v>
      </c>
      <c r="CB34" s="1">
        <v>1384</v>
      </c>
      <c r="CC34" s="1">
        <f ca="1">INDIRECT("W34")+2*INDIRECT("AE34")+3*INDIRECT("AM34")+4*INDIRECT("AU34")+5*INDIRECT("BC34")+6*INDIRECT("BK34")</f>
        <v>0</v>
      </c>
      <c r="CD34" s="1">
        <v>0</v>
      </c>
      <c r="CE34" s="1">
        <f ca="1">INDIRECT("X34")+2*INDIRECT("AF34")+3*INDIRECT("AN34")+4*INDIRECT("AV34")+5*INDIRECT("BD34")+6*INDIRECT("BL34")</f>
        <v>0</v>
      </c>
      <c r="CF34" s="1">
        <v>0</v>
      </c>
      <c r="CG34" s="1">
        <f ca="1">INDIRECT("Y34")+2*INDIRECT("AG34")+3*INDIRECT("AO34")+4*INDIRECT("AW34")+5*INDIRECT("BE34")+6*INDIRECT("BM34")</f>
        <v>0</v>
      </c>
      <c r="CH34" s="1">
        <v>0</v>
      </c>
      <c r="CI34" s="1">
        <f ca="1">INDIRECT("Z34")+2*INDIRECT("AH34")+3*INDIRECT("AP34")+4*INDIRECT("AX34")+5*INDIRECT("BF34")+6*INDIRECT("BN34")</f>
        <v>0</v>
      </c>
      <c r="CJ34" s="1">
        <v>0</v>
      </c>
      <c r="CK34" s="1">
        <f ca="1">INDIRECT("AA34")+2*INDIRECT("AI34")+3*INDIRECT("AQ34")+4*INDIRECT("AY34")+5*INDIRECT("BG34")+6*INDIRECT("BO34")</f>
        <v>0</v>
      </c>
      <c r="CL34" s="1">
        <v>0</v>
      </c>
      <c r="CM34" s="1">
        <f ca="1">INDIRECT("T34")+2*INDIRECT("U34")+3*INDIRECT("V34")+4*INDIRECT("W34")+5*INDIRECT("X34")+6*INDIRECT("Y34")+7*INDIRECT("Z34")+8*INDIRECT("AA34")</f>
        <v>0</v>
      </c>
      <c r="CN34" s="1">
        <v>0</v>
      </c>
      <c r="CO34" s="1">
        <f ca="1">INDIRECT("AB34")+2*INDIRECT("AC34")+3*INDIRECT("AD34")+4*INDIRECT("AE34")+5*INDIRECT("AF34")+6*INDIRECT("AG34")+7*INDIRECT("AH34")+8*INDIRECT("AI34")</f>
        <v>2076</v>
      </c>
      <c r="CP34" s="1">
        <v>2076</v>
      </c>
      <c r="CQ34" s="1">
        <f ca="1">INDIRECT("AJ34")+2*INDIRECT("AK34")+3*INDIRECT("AL34")+4*INDIRECT("AM34")+5*INDIRECT("AN34")+6*INDIRECT("AO34")+7*INDIRECT("AP34")+8*INDIRECT("AQ34")</f>
        <v>0</v>
      </c>
      <c r="CR34" s="1">
        <v>0</v>
      </c>
      <c r="CS34" s="1">
        <f ca="1">INDIRECT("AR34")+2*INDIRECT("AS34")+3*INDIRECT("AT34")+4*INDIRECT("AU34")+5*INDIRECT("AV34")+6*INDIRECT("AW34")+7*INDIRECT("AX34")+8*INDIRECT("AY34")</f>
        <v>0</v>
      </c>
      <c r="CT34" s="1">
        <v>0</v>
      </c>
      <c r="CU34" s="1">
        <f ca="1">INDIRECT("AZ34")+2*INDIRECT("BA34")+3*INDIRECT("BB34")+4*INDIRECT("BC34")+5*INDIRECT("BD34")+6*INDIRECT("BE34")+7*INDIRECT("BF34")+8*INDIRECT("BG34")</f>
        <v>0</v>
      </c>
      <c r="CV34" s="1">
        <v>0</v>
      </c>
      <c r="CW34" s="1">
        <f ca="1">INDIRECT("BH34")+2*INDIRECT("BI34")+3*INDIRECT("BJ34")+4*INDIRECT("BK34")+5*INDIRECT("BL34")+6*INDIRECT("BM34")+7*INDIRECT("BN34")+8*INDIRECT("BO34")</f>
        <v>0</v>
      </c>
      <c r="CX34" s="1">
        <v>0</v>
      </c>
    </row>
    <row r="35" spans="1:102" ht="11.25">
      <c r="A35" s="1" t="s">
        <v>0</v>
      </c>
      <c r="B35" s="1" t="s">
        <v>0</v>
      </c>
      <c r="C35" s="1" t="s">
        <v>0</v>
      </c>
      <c r="D35" s="1" t="s">
        <v>22</v>
      </c>
      <c r="E35" s="1" t="s">
        <v>6</v>
      </c>
      <c r="F35" s="7">
        <f ca="1">INDIRECT("T35")+INDIRECT("AB35")+INDIRECT("AJ35")+INDIRECT("AR35")+INDIRECT("AZ35")+INDIRECT("BH35")</f>
        <v>0</v>
      </c>
      <c r="G35" s="6">
        <f ca="1">INDIRECT("U35")+INDIRECT("AC35")+INDIRECT("AK35")+INDIRECT("AS35")+INDIRECT("BA35")+INDIRECT("BI35")</f>
        <v>103</v>
      </c>
      <c r="H35" s="6">
        <f ca="1">INDIRECT("V35")+INDIRECT("AD35")+INDIRECT("AL35")+INDIRECT("AT35")+INDIRECT("BB35")+INDIRECT("BJ35")</f>
        <v>0</v>
      </c>
      <c r="I35" s="6">
        <f ca="1">INDIRECT("W35")+INDIRECT("AE35")+INDIRECT("AM35")+INDIRECT("AU35")+INDIRECT("BC35")+INDIRECT("BK35")</f>
        <v>0</v>
      </c>
      <c r="J35" s="6">
        <f ca="1">INDIRECT("X35")+INDIRECT("AF35")+INDIRECT("AN35")+INDIRECT("AV35")+INDIRECT("BD35")+INDIRECT("BL35")</f>
        <v>0</v>
      </c>
      <c r="K35" s="6">
        <f ca="1">INDIRECT("Y35")+INDIRECT("AG35")+INDIRECT("AO35")+INDIRECT("AW35")+INDIRECT("BE35")+INDIRECT("BM35")</f>
        <v>0</v>
      </c>
      <c r="L35" s="6">
        <f ca="1">INDIRECT("Z35")+INDIRECT("AH35")+INDIRECT("AP35")+INDIRECT("AX35")+INDIRECT("BF35")+INDIRECT("BN35")</f>
        <v>0</v>
      </c>
      <c r="M35" s="6">
        <f ca="1">INDIRECT("AA35")+INDIRECT("AI35")+INDIRECT("AQ35")+INDIRECT("AY35")+INDIRECT("BG35")+INDIRECT("BO35")</f>
        <v>0</v>
      </c>
      <c r="N35" s="7">
        <f ca="1">INDIRECT("T35")+INDIRECT("U35")+INDIRECT("V35")+INDIRECT("W35")+INDIRECT("X35")+INDIRECT("Y35")+INDIRECT("Z35")+INDIRECT("AA35")</f>
        <v>0</v>
      </c>
      <c r="O35" s="6">
        <f ca="1">INDIRECT("AB35")+INDIRECT("AC35")+INDIRECT("AD35")+INDIRECT("AE35")+INDIRECT("AF35")+INDIRECT("AG35")+INDIRECT("AH35")+INDIRECT("AI35")</f>
        <v>103</v>
      </c>
      <c r="P35" s="6">
        <f ca="1">INDIRECT("AJ35")+INDIRECT("AK35")+INDIRECT("AL35")+INDIRECT("AM35")+INDIRECT("AN35")+INDIRECT("AO35")+INDIRECT("AP35")+INDIRECT("AQ35")</f>
        <v>0</v>
      </c>
      <c r="Q35" s="6">
        <f ca="1">INDIRECT("AR35")+INDIRECT("AS35")+INDIRECT("AT35")+INDIRECT("AU35")+INDIRECT("AV35")+INDIRECT("AW35")+INDIRECT("AX35")+INDIRECT("AY35")</f>
        <v>0</v>
      </c>
      <c r="R35" s="6">
        <f ca="1">INDIRECT("AZ35")+INDIRECT("BA35")+INDIRECT("BB35")+INDIRECT("BC35")+INDIRECT("BD35")+INDIRECT("BE35")+INDIRECT("BF35")+INDIRECT("BG35")</f>
        <v>0</v>
      </c>
      <c r="S35" s="6">
        <f ca="1">INDIRECT("BH35")+INDIRECT("BI35")+INDIRECT("BJ35")+INDIRECT("BK35")+INDIRECT("BL35")+INDIRECT("BM35")+INDIRECT("BN35")+INDIRECT("BO35")</f>
        <v>0</v>
      </c>
      <c r="T35" s="28"/>
      <c r="U35" s="29"/>
      <c r="V35" s="29"/>
      <c r="W35" s="29"/>
      <c r="X35" s="29"/>
      <c r="Y35" s="29"/>
      <c r="Z35" s="29"/>
      <c r="AA35" s="29"/>
      <c r="AB35" s="28"/>
      <c r="AC35" s="29">
        <v>103</v>
      </c>
      <c r="AD35" s="29"/>
      <c r="AE35" s="29"/>
      <c r="AF35" s="29"/>
      <c r="AG35" s="29"/>
      <c r="AH35" s="29"/>
      <c r="AI35" s="29"/>
      <c r="AJ35" s="28"/>
      <c r="AK35" s="29"/>
      <c r="AL35" s="29"/>
      <c r="AM35" s="29"/>
      <c r="AN35" s="29"/>
      <c r="AO35" s="29"/>
      <c r="AP35" s="29"/>
      <c r="AQ35" s="29"/>
      <c r="AR35" s="28"/>
      <c r="AS35" s="29"/>
      <c r="AT35" s="29"/>
      <c r="AU35" s="29"/>
      <c r="AV35" s="29"/>
      <c r="AW35" s="29"/>
      <c r="AX35" s="29"/>
      <c r="AY35" s="29"/>
      <c r="AZ35" s="28"/>
      <c r="BA35" s="29"/>
      <c r="BB35" s="29"/>
      <c r="BC35" s="29"/>
      <c r="BD35" s="29"/>
      <c r="BE35" s="29"/>
      <c r="BF35" s="29"/>
      <c r="BG35" s="29"/>
      <c r="BH35" s="28"/>
      <c r="BI35" s="29"/>
      <c r="BJ35" s="29"/>
      <c r="BK35" s="29"/>
      <c r="BL35" s="29"/>
      <c r="BM35" s="29"/>
      <c r="BN35" s="29"/>
      <c r="BO35" s="29"/>
      <c r="BP35" s="9">
        <v>0</v>
      </c>
      <c r="BQ35" s="1" t="s">
        <v>0</v>
      </c>
      <c r="BR35" s="1" t="s">
        <v>0</v>
      </c>
      <c r="BS35" s="1" t="s">
        <v>0</v>
      </c>
      <c r="BT35" s="1" t="s">
        <v>0</v>
      </c>
      <c r="BU35" s="1" t="s">
        <v>0</v>
      </c>
      <c r="BW35" s="1">
        <f ca="1">INDIRECT("T35")+2*INDIRECT("AB35")+3*INDIRECT("AJ35")+4*INDIRECT("AR35")+5*INDIRECT("AZ35")+6*INDIRECT("BH35")</f>
        <v>0</v>
      </c>
      <c r="BX35" s="1">
        <v>0</v>
      </c>
      <c r="BY35" s="1">
        <f ca="1">INDIRECT("U35")+2*INDIRECT("AC35")+3*INDIRECT("AK35")+4*INDIRECT("AS35")+5*INDIRECT("BA35")+6*INDIRECT("BI35")</f>
        <v>206</v>
      </c>
      <c r="BZ35" s="1">
        <v>206</v>
      </c>
      <c r="CA35" s="1">
        <f ca="1">INDIRECT("V35")+2*INDIRECT("AD35")+3*INDIRECT("AL35")+4*INDIRECT("AT35")+5*INDIRECT("BB35")+6*INDIRECT("BJ35")</f>
        <v>0</v>
      </c>
      <c r="CB35" s="1">
        <v>0</v>
      </c>
      <c r="CC35" s="1">
        <f ca="1">INDIRECT("W35")+2*INDIRECT("AE35")+3*INDIRECT("AM35")+4*INDIRECT("AU35")+5*INDIRECT("BC35")+6*INDIRECT("BK35")</f>
        <v>0</v>
      </c>
      <c r="CD35" s="1">
        <v>0</v>
      </c>
      <c r="CE35" s="1">
        <f ca="1">INDIRECT("X35")+2*INDIRECT("AF35")+3*INDIRECT("AN35")+4*INDIRECT("AV35")+5*INDIRECT("BD35")+6*INDIRECT("BL35")</f>
        <v>0</v>
      </c>
      <c r="CF35" s="1">
        <v>0</v>
      </c>
      <c r="CG35" s="1">
        <f ca="1">INDIRECT("Y35")+2*INDIRECT("AG35")+3*INDIRECT("AO35")+4*INDIRECT("AW35")+5*INDIRECT("BE35")+6*INDIRECT("BM35")</f>
        <v>0</v>
      </c>
      <c r="CH35" s="1">
        <v>0</v>
      </c>
      <c r="CI35" s="1">
        <f ca="1">INDIRECT("Z35")+2*INDIRECT("AH35")+3*INDIRECT("AP35")+4*INDIRECT("AX35")+5*INDIRECT("BF35")+6*INDIRECT("BN35")</f>
        <v>0</v>
      </c>
      <c r="CJ35" s="1">
        <v>0</v>
      </c>
      <c r="CK35" s="1">
        <f ca="1">INDIRECT("AA35")+2*INDIRECT("AI35")+3*INDIRECT("AQ35")+4*INDIRECT("AY35")+5*INDIRECT("BG35")+6*INDIRECT("BO35")</f>
        <v>0</v>
      </c>
      <c r="CL35" s="1">
        <v>0</v>
      </c>
      <c r="CM35" s="1">
        <f ca="1">INDIRECT("T35")+2*INDIRECT("U35")+3*INDIRECT("V35")+4*INDIRECT("W35")+5*INDIRECT("X35")+6*INDIRECT("Y35")+7*INDIRECT("Z35")+8*INDIRECT("AA35")</f>
        <v>0</v>
      </c>
      <c r="CN35" s="1">
        <v>0</v>
      </c>
      <c r="CO35" s="1">
        <f ca="1">INDIRECT("AB35")+2*INDIRECT("AC35")+3*INDIRECT("AD35")+4*INDIRECT("AE35")+5*INDIRECT("AF35")+6*INDIRECT("AG35")+7*INDIRECT("AH35")+8*INDIRECT("AI35")</f>
        <v>206</v>
      </c>
      <c r="CP35" s="1">
        <v>206</v>
      </c>
      <c r="CQ35" s="1">
        <f ca="1">INDIRECT("AJ35")+2*INDIRECT("AK35")+3*INDIRECT("AL35")+4*INDIRECT("AM35")+5*INDIRECT("AN35")+6*INDIRECT("AO35")+7*INDIRECT("AP35")+8*INDIRECT("AQ35")</f>
        <v>0</v>
      </c>
      <c r="CR35" s="1">
        <v>0</v>
      </c>
      <c r="CS35" s="1">
        <f ca="1">INDIRECT("AR35")+2*INDIRECT("AS35")+3*INDIRECT("AT35")+4*INDIRECT("AU35")+5*INDIRECT("AV35")+6*INDIRECT("AW35")+7*INDIRECT("AX35")+8*INDIRECT("AY35")</f>
        <v>0</v>
      </c>
      <c r="CT35" s="1">
        <v>0</v>
      </c>
      <c r="CU35" s="1">
        <f ca="1">INDIRECT("AZ35")+2*INDIRECT("BA35")+3*INDIRECT("BB35")+4*INDIRECT("BC35")+5*INDIRECT("BD35")+6*INDIRECT("BE35")+7*INDIRECT("BF35")+8*INDIRECT("BG35")</f>
        <v>0</v>
      </c>
      <c r="CV35" s="1">
        <v>0</v>
      </c>
      <c r="CW35" s="1">
        <f ca="1">INDIRECT("BH35")+2*INDIRECT("BI35")+3*INDIRECT("BJ35")+4*INDIRECT("BK35")+5*INDIRECT("BL35")+6*INDIRECT("BM35")+7*INDIRECT("BN35")+8*INDIRECT("BO35")</f>
        <v>0</v>
      </c>
      <c r="CX35" s="1">
        <v>0</v>
      </c>
    </row>
    <row r="36" spans="1:73" ht="11.25">
      <c r="A36" s="25"/>
      <c r="B36" s="25"/>
      <c r="C36" s="27" t="s">
        <v>109</v>
      </c>
      <c r="D36" s="26" t="s">
        <v>0</v>
      </c>
      <c r="E36" s="1" t="s">
        <v>7</v>
      </c>
      <c r="F36" s="7">
        <f>SUM(F34:F35)</f>
        <v>0</v>
      </c>
      <c r="G36" s="6">
        <f>SUM(G34:G35)</f>
        <v>103</v>
      </c>
      <c r="H36" s="6">
        <f>SUM(H34:H35)</f>
        <v>692</v>
      </c>
      <c r="I36" s="6">
        <f>SUM(I34:I35)</f>
        <v>0</v>
      </c>
      <c r="J36" s="6">
        <f>SUM(J34:J35)</f>
        <v>0</v>
      </c>
      <c r="K36" s="6">
        <f>SUM(K34:K35)</f>
        <v>0</v>
      </c>
      <c r="L36" s="6">
        <f>SUM(L34:L35)</f>
        <v>0</v>
      </c>
      <c r="M36" s="6">
        <f>SUM(M34:M35)</f>
        <v>0</v>
      </c>
      <c r="N36" s="7">
        <f>SUM(N34:N35)</f>
        <v>0</v>
      </c>
      <c r="O36" s="6">
        <f>SUM(O34:O35)</f>
        <v>795</v>
      </c>
      <c r="P36" s="6">
        <f>SUM(P34:P35)</f>
        <v>0</v>
      </c>
      <c r="Q36" s="6">
        <f>SUM(Q34:Q35)</f>
        <v>0</v>
      </c>
      <c r="R36" s="6">
        <f>SUM(R34:R35)</f>
        <v>0</v>
      </c>
      <c r="S36" s="6">
        <f>SUM(S34:S35)</f>
        <v>0</v>
      </c>
      <c r="T36" s="8"/>
      <c r="U36" s="5"/>
      <c r="V36" s="5"/>
      <c r="W36" s="5"/>
      <c r="X36" s="5"/>
      <c r="Y36" s="5"/>
      <c r="Z36" s="5"/>
      <c r="AA36" s="5"/>
      <c r="AB36" s="8"/>
      <c r="AC36" s="5"/>
      <c r="AD36" s="5"/>
      <c r="AE36" s="5"/>
      <c r="AF36" s="5"/>
      <c r="AG36" s="5"/>
      <c r="AH36" s="5"/>
      <c r="AI36" s="5"/>
      <c r="AJ36" s="8"/>
      <c r="AK36" s="5"/>
      <c r="AL36" s="5"/>
      <c r="AM36" s="5"/>
      <c r="AN36" s="5"/>
      <c r="AO36" s="5"/>
      <c r="AP36" s="5"/>
      <c r="AQ36" s="5"/>
      <c r="AR36" s="8"/>
      <c r="AS36" s="5"/>
      <c r="AT36" s="5"/>
      <c r="AU36" s="5"/>
      <c r="AV36" s="5"/>
      <c r="AW36" s="5"/>
      <c r="AX36" s="5"/>
      <c r="AY36" s="5"/>
      <c r="AZ36" s="8"/>
      <c r="BA36" s="5"/>
      <c r="BB36" s="5"/>
      <c r="BC36" s="5"/>
      <c r="BD36" s="5"/>
      <c r="BE36" s="5"/>
      <c r="BF36" s="5"/>
      <c r="BG36" s="5"/>
      <c r="BH36" s="8"/>
      <c r="BI36" s="5"/>
      <c r="BJ36" s="5"/>
      <c r="BK36" s="5"/>
      <c r="BL36" s="5"/>
      <c r="BM36" s="5"/>
      <c r="BN36" s="5"/>
      <c r="BO36" s="5"/>
      <c r="BP36" s="9">
        <v>0</v>
      </c>
      <c r="BQ36" s="1" t="s">
        <v>0</v>
      </c>
      <c r="BR36" s="1" t="s">
        <v>0</v>
      </c>
      <c r="BS36" s="1" t="s">
        <v>0</v>
      </c>
      <c r="BT36" s="1" t="s">
        <v>0</v>
      </c>
      <c r="BU36" s="1" t="s">
        <v>0</v>
      </c>
    </row>
    <row r="37" spans="3:73" ht="11.25">
      <c r="C37" s="1" t="s">
        <v>0</v>
      </c>
      <c r="D37" s="1" t="s">
        <v>0</v>
      </c>
      <c r="E37" s="1" t="s">
        <v>0</v>
      </c>
      <c r="F37" s="7"/>
      <c r="G37" s="6"/>
      <c r="H37" s="6"/>
      <c r="I37" s="6"/>
      <c r="J37" s="6"/>
      <c r="K37" s="6"/>
      <c r="L37" s="6"/>
      <c r="M37" s="6"/>
      <c r="N37" s="7"/>
      <c r="O37" s="6"/>
      <c r="P37" s="6"/>
      <c r="Q37" s="6"/>
      <c r="R37" s="6"/>
      <c r="S37" s="6"/>
      <c r="T37" s="8"/>
      <c r="U37" s="5"/>
      <c r="V37" s="5"/>
      <c r="W37" s="5"/>
      <c r="X37" s="5"/>
      <c r="Y37" s="5"/>
      <c r="Z37" s="5"/>
      <c r="AA37" s="5"/>
      <c r="AB37" s="8"/>
      <c r="AC37" s="5"/>
      <c r="AD37" s="5"/>
      <c r="AE37" s="5"/>
      <c r="AF37" s="5"/>
      <c r="AG37" s="5"/>
      <c r="AH37" s="5"/>
      <c r="AI37" s="5"/>
      <c r="AJ37" s="8"/>
      <c r="AK37" s="5"/>
      <c r="AL37" s="5"/>
      <c r="AM37" s="5"/>
      <c r="AN37" s="5"/>
      <c r="AO37" s="5"/>
      <c r="AP37" s="5"/>
      <c r="AQ37" s="5"/>
      <c r="AR37" s="8"/>
      <c r="AS37" s="5"/>
      <c r="AT37" s="5"/>
      <c r="AU37" s="5"/>
      <c r="AV37" s="5"/>
      <c r="AW37" s="5"/>
      <c r="AX37" s="5"/>
      <c r="AY37" s="5"/>
      <c r="AZ37" s="8"/>
      <c r="BA37" s="5"/>
      <c r="BB37" s="5"/>
      <c r="BC37" s="5"/>
      <c r="BD37" s="5"/>
      <c r="BE37" s="5"/>
      <c r="BF37" s="5"/>
      <c r="BG37" s="5"/>
      <c r="BH37" s="8"/>
      <c r="BI37" s="5"/>
      <c r="BJ37" s="5"/>
      <c r="BK37" s="5"/>
      <c r="BL37" s="5"/>
      <c r="BM37" s="5"/>
      <c r="BN37" s="5"/>
      <c r="BO37" s="5"/>
      <c r="BP37" s="9"/>
      <c r="BT37" s="1" t="s">
        <v>0</v>
      </c>
      <c r="BU37" s="1" t="s">
        <v>0</v>
      </c>
    </row>
    <row r="38" spans="1:102" ht="11.25">
      <c r="A38" s="30" t="s">
        <v>1</v>
      </c>
      <c r="B38" s="31" t="str">
        <f>HYPERLINK("http://www.dot.ca.gov/hq/transprog/stip2004/ff_sheets/01-2075.xls","2075")</f>
        <v>2075</v>
      </c>
      <c r="C38" s="30" t="s">
        <v>0</v>
      </c>
      <c r="D38" s="30" t="s">
        <v>23</v>
      </c>
      <c r="E38" s="30" t="s">
        <v>3</v>
      </c>
      <c r="F38" s="32">
        <f ca="1">INDIRECT("T38")+INDIRECT("AB38")+INDIRECT("AJ38")+INDIRECT("AR38")+INDIRECT("AZ38")+INDIRECT("BH38")</f>
        <v>0</v>
      </c>
      <c r="G38" s="33">
        <f ca="1">INDIRECT("U38")+INDIRECT("AC38")+INDIRECT("AK38")+INDIRECT("AS38")+INDIRECT("BA38")+INDIRECT("BI38")</f>
        <v>0</v>
      </c>
      <c r="H38" s="33">
        <f ca="1">INDIRECT("V38")+INDIRECT("AD38")+INDIRECT("AL38")+INDIRECT("AT38")+INDIRECT("BB38")+INDIRECT("BJ38")</f>
        <v>0</v>
      </c>
      <c r="I38" s="33">
        <f ca="1">INDIRECT("W38")+INDIRECT("AE38")+INDIRECT("AM38")+INDIRECT("AU38")+INDIRECT("BC38")+INDIRECT("BK38")</f>
        <v>300</v>
      </c>
      <c r="J38" s="33">
        <f ca="1">INDIRECT("X38")+INDIRECT("AF38")+INDIRECT("AN38")+INDIRECT("AV38")+INDIRECT("BD38")+INDIRECT("BL38")</f>
        <v>0</v>
      </c>
      <c r="K38" s="33">
        <f ca="1">INDIRECT("Y38")+INDIRECT("AG38")+INDIRECT("AO38")+INDIRECT("AW38")+INDIRECT("BE38")+INDIRECT("BM38")</f>
        <v>0</v>
      </c>
      <c r="L38" s="33">
        <f ca="1">INDIRECT("Z38")+INDIRECT("AH38")+INDIRECT("AP38")+INDIRECT("AX38")+INDIRECT("BF38")+INDIRECT("BN38")</f>
        <v>0</v>
      </c>
      <c r="M38" s="33">
        <f ca="1">INDIRECT("AA38")+INDIRECT("AI38")+INDIRECT("AQ38")+INDIRECT("AY38")+INDIRECT("BG38")+INDIRECT("BO38")</f>
        <v>0</v>
      </c>
      <c r="N38" s="32">
        <f ca="1">INDIRECT("T38")+INDIRECT("U38")+INDIRECT("V38")+INDIRECT("W38")+INDIRECT("X38")+INDIRECT("Y38")+INDIRECT("Z38")+INDIRECT("AA38")</f>
        <v>8</v>
      </c>
      <c r="O38" s="33">
        <f ca="1">INDIRECT("AB38")+INDIRECT("AC38")+INDIRECT("AD38")+INDIRECT("AE38")+INDIRECT("AF38")+INDIRECT("AG38")+INDIRECT("AH38")+INDIRECT("AI38")</f>
        <v>267</v>
      </c>
      <c r="P38" s="33">
        <f ca="1">INDIRECT("AJ38")+INDIRECT("AK38")+INDIRECT("AL38")+INDIRECT("AM38")+INDIRECT("AN38")+INDIRECT("AO38")+INDIRECT("AP38")+INDIRECT("AQ38")</f>
        <v>0</v>
      </c>
      <c r="Q38" s="33">
        <f ca="1">INDIRECT("AR38")+INDIRECT("AS38")+INDIRECT("AT38")+INDIRECT("AU38")+INDIRECT("AV38")+INDIRECT("AW38")+INDIRECT("AX38")+INDIRECT("AY38")</f>
        <v>25</v>
      </c>
      <c r="R38" s="33">
        <f ca="1">INDIRECT("AZ38")+INDIRECT("BA38")+INDIRECT("BB38")+INDIRECT("BC38")+INDIRECT("BD38")+INDIRECT("BE38")+INDIRECT("BF38")+INDIRECT("BG38")</f>
        <v>0</v>
      </c>
      <c r="S38" s="33">
        <f ca="1">INDIRECT("BH38")+INDIRECT("BI38")+INDIRECT("BJ38")+INDIRECT("BK38")+INDIRECT("BL38")+INDIRECT("BM38")+INDIRECT("BN38")+INDIRECT("BO38")</f>
        <v>0</v>
      </c>
      <c r="T38" s="34"/>
      <c r="U38" s="35"/>
      <c r="V38" s="35"/>
      <c r="W38" s="35">
        <v>8</v>
      </c>
      <c r="X38" s="35"/>
      <c r="Y38" s="35"/>
      <c r="Z38" s="35"/>
      <c r="AA38" s="35"/>
      <c r="AB38" s="34"/>
      <c r="AC38" s="35"/>
      <c r="AD38" s="35"/>
      <c r="AE38" s="35">
        <v>267</v>
      </c>
      <c r="AF38" s="35"/>
      <c r="AG38" s="35"/>
      <c r="AH38" s="35"/>
      <c r="AI38" s="35"/>
      <c r="AJ38" s="34"/>
      <c r="AK38" s="35"/>
      <c r="AL38" s="35"/>
      <c r="AM38" s="35"/>
      <c r="AN38" s="35"/>
      <c r="AO38" s="35"/>
      <c r="AP38" s="35"/>
      <c r="AQ38" s="35"/>
      <c r="AR38" s="34"/>
      <c r="AS38" s="35"/>
      <c r="AT38" s="35"/>
      <c r="AU38" s="35">
        <v>25</v>
      </c>
      <c r="AV38" s="35"/>
      <c r="AW38" s="35"/>
      <c r="AX38" s="35"/>
      <c r="AY38" s="35"/>
      <c r="AZ38" s="34"/>
      <c r="BA38" s="35"/>
      <c r="BB38" s="35"/>
      <c r="BC38" s="35"/>
      <c r="BD38" s="35"/>
      <c r="BE38" s="35"/>
      <c r="BF38" s="35"/>
      <c r="BG38" s="35"/>
      <c r="BH38" s="34"/>
      <c r="BI38" s="35"/>
      <c r="BJ38" s="35"/>
      <c r="BK38" s="35"/>
      <c r="BL38" s="35"/>
      <c r="BM38" s="35"/>
      <c r="BN38" s="35"/>
      <c r="BO38" s="36"/>
      <c r="BP38" s="9">
        <v>13000001210</v>
      </c>
      <c r="BQ38" s="1" t="s">
        <v>3</v>
      </c>
      <c r="BR38" s="1" t="s">
        <v>0</v>
      </c>
      <c r="BS38" s="1" t="s">
        <v>0</v>
      </c>
      <c r="BT38" s="1" t="s">
        <v>0</v>
      </c>
      <c r="BU38" s="1" t="s">
        <v>0</v>
      </c>
      <c r="BW38" s="1">
        <f ca="1">INDIRECT("T38")+2*INDIRECT("AB38")+3*INDIRECT("AJ38")+4*INDIRECT("AR38")+5*INDIRECT("AZ38")+6*INDIRECT("BH38")</f>
        <v>0</v>
      </c>
      <c r="BX38" s="1">
        <v>0</v>
      </c>
      <c r="BY38" s="1">
        <f ca="1">INDIRECT("U38")+2*INDIRECT("AC38")+3*INDIRECT("AK38")+4*INDIRECT("AS38")+5*INDIRECT("BA38")+6*INDIRECT("BI38")</f>
        <v>0</v>
      </c>
      <c r="BZ38" s="1">
        <v>0</v>
      </c>
      <c r="CA38" s="1">
        <f ca="1">INDIRECT("V38")+2*INDIRECT("AD38")+3*INDIRECT("AL38")+4*INDIRECT("AT38")+5*INDIRECT("BB38")+6*INDIRECT("BJ38")</f>
        <v>0</v>
      </c>
      <c r="CB38" s="1">
        <v>0</v>
      </c>
      <c r="CC38" s="1">
        <f ca="1">INDIRECT("W38")+2*INDIRECT("AE38")+3*INDIRECT("AM38")+4*INDIRECT("AU38")+5*INDIRECT("BC38")+6*INDIRECT("BK38")</f>
        <v>642</v>
      </c>
      <c r="CD38" s="1">
        <v>642</v>
      </c>
      <c r="CE38" s="1">
        <f ca="1">INDIRECT("X38")+2*INDIRECT("AF38")+3*INDIRECT("AN38")+4*INDIRECT("AV38")+5*INDIRECT("BD38")+6*INDIRECT("BL38")</f>
        <v>0</v>
      </c>
      <c r="CF38" s="1">
        <v>0</v>
      </c>
      <c r="CG38" s="1">
        <f ca="1">INDIRECT("Y38")+2*INDIRECT("AG38")+3*INDIRECT("AO38")+4*INDIRECT("AW38")+5*INDIRECT("BE38")+6*INDIRECT("BM38")</f>
        <v>0</v>
      </c>
      <c r="CH38" s="1">
        <v>0</v>
      </c>
      <c r="CI38" s="1">
        <f ca="1">INDIRECT("Z38")+2*INDIRECT("AH38")+3*INDIRECT("AP38")+4*INDIRECT("AX38")+5*INDIRECT("BF38")+6*INDIRECT("BN38")</f>
        <v>0</v>
      </c>
      <c r="CJ38" s="1">
        <v>0</v>
      </c>
      <c r="CK38" s="1">
        <f ca="1">INDIRECT("AA38")+2*INDIRECT("AI38")+3*INDIRECT("AQ38")+4*INDIRECT("AY38")+5*INDIRECT("BG38")+6*INDIRECT("BO38")</f>
        <v>0</v>
      </c>
      <c r="CL38" s="1">
        <v>0</v>
      </c>
      <c r="CM38" s="1">
        <f ca="1">INDIRECT("T38")+2*INDIRECT("U38")+3*INDIRECT("V38")+4*INDIRECT("W38")+5*INDIRECT("X38")+6*INDIRECT("Y38")+7*INDIRECT("Z38")+8*INDIRECT("AA38")</f>
        <v>32</v>
      </c>
      <c r="CN38" s="1">
        <v>32</v>
      </c>
      <c r="CO38" s="1">
        <f ca="1">INDIRECT("AB38")+2*INDIRECT("AC38")+3*INDIRECT("AD38")+4*INDIRECT("AE38")+5*INDIRECT("AF38")+6*INDIRECT("AG38")+7*INDIRECT("AH38")+8*INDIRECT("AI38")</f>
        <v>1068</v>
      </c>
      <c r="CP38" s="1">
        <v>1068</v>
      </c>
      <c r="CQ38" s="1">
        <f ca="1">INDIRECT("AJ38")+2*INDIRECT("AK38")+3*INDIRECT("AL38")+4*INDIRECT("AM38")+5*INDIRECT("AN38")+6*INDIRECT("AO38")+7*INDIRECT("AP38")+8*INDIRECT("AQ38")</f>
        <v>0</v>
      </c>
      <c r="CR38" s="1">
        <v>0</v>
      </c>
      <c r="CS38" s="1">
        <f ca="1">INDIRECT("AR38")+2*INDIRECT("AS38")+3*INDIRECT("AT38")+4*INDIRECT("AU38")+5*INDIRECT("AV38")+6*INDIRECT("AW38")+7*INDIRECT("AX38")+8*INDIRECT("AY38")</f>
        <v>100</v>
      </c>
      <c r="CT38" s="1">
        <v>100</v>
      </c>
      <c r="CU38" s="1">
        <f ca="1">INDIRECT("AZ38")+2*INDIRECT("BA38")+3*INDIRECT("BB38")+4*INDIRECT("BC38")+5*INDIRECT("BD38")+6*INDIRECT("BE38")+7*INDIRECT("BF38")+8*INDIRECT("BG38")</f>
        <v>0</v>
      </c>
      <c r="CV38" s="1">
        <v>0</v>
      </c>
      <c r="CW38" s="1">
        <f ca="1">INDIRECT("BH38")+2*INDIRECT("BI38")+3*INDIRECT("BJ38")+4*INDIRECT("BK38")+5*INDIRECT("BL38")+6*INDIRECT("BM38")+7*INDIRECT("BN38")+8*INDIRECT("BO38")</f>
        <v>0</v>
      </c>
      <c r="CX38" s="1">
        <v>0</v>
      </c>
    </row>
    <row r="39" spans="1:73" ht="11.25">
      <c r="A39" s="1" t="s">
        <v>0</v>
      </c>
      <c r="B39" s="1" t="s">
        <v>0</v>
      </c>
      <c r="C39" s="1" t="s">
        <v>0</v>
      </c>
      <c r="D39" s="1" t="s">
        <v>24</v>
      </c>
      <c r="E39" s="1" t="s">
        <v>7</v>
      </c>
      <c r="F39" s="7">
        <f>SUM(F38:F38)</f>
        <v>0</v>
      </c>
      <c r="G39" s="6">
        <f>SUM(G38:G38)</f>
        <v>0</v>
      </c>
      <c r="H39" s="6">
        <f>SUM(H38:H38)</f>
        <v>0</v>
      </c>
      <c r="I39" s="6">
        <f>SUM(I38:I38)</f>
        <v>300</v>
      </c>
      <c r="J39" s="6">
        <f>SUM(J38:J38)</f>
        <v>0</v>
      </c>
      <c r="K39" s="6">
        <f>SUM(K38:K38)</f>
        <v>0</v>
      </c>
      <c r="L39" s="6">
        <f>SUM(L38:L38)</f>
        <v>0</v>
      </c>
      <c r="M39" s="6">
        <f>SUM(M38:M38)</f>
        <v>0</v>
      </c>
      <c r="N39" s="7">
        <f>SUM(N38:N38)</f>
        <v>8</v>
      </c>
      <c r="O39" s="6">
        <f>SUM(O38:O38)</f>
        <v>267</v>
      </c>
      <c r="P39" s="6">
        <f>SUM(P38:P38)</f>
        <v>0</v>
      </c>
      <c r="Q39" s="6">
        <f>SUM(Q38:Q38)</f>
        <v>25</v>
      </c>
      <c r="R39" s="6">
        <f>SUM(R38:R38)</f>
        <v>0</v>
      </c>
      <c r="S39" s="6">
        <f>SUM(S38:S38)</f>
        <v>0</v>
      </c>
      <c r="T39" s="8"/>
      <c r="U39" s="5"/>
      <c r="V39" s="5"/>
      <c r="W39" s="5"/>
      <c r="X39" s="5"/>
      <c r="Y39" s="5"/>
      <c r="Z39" s="5"/>
      <c r="AA39" s="5"/>
      <c r="AB39" s="8"/>
      <c r="AC39" s="5"/>
      <c r="AD39" s="5"/>
      <c r="AE39" s="5"/>
      <c r="AF39" s="5"/>
      <c r="AG39" s="5"/>
      <c r="AH39" s="5"/>
      <c r="AI39" s="5"/>
      <c r="AJ39" s="8"/>
      <c r="AK39" s="5"/>
      <c r="AL39" s="5"/>
      <c r="AM39" s="5"/>
      <c r="AN39" s="5"/>
      <c r="AO39" s="5"/>
      <c r="AP39" s="5"/>
      <c r="AQ39" s="5"/>
      <c r="AR39" s="8"/>
      <c r="AS39" s="5"/>
      <c r="AT39" s="5"/>
      <c r="AU39" s="5"/>
      <c r="AV39" s="5"/>
      <c r="AW39" s="5"/>
      <c r="AX39" s="5"/>
      <c r="AY39" s="5"/>
      <c r="AZ39" s="8"/>
      <c r="BA39" s="5"/>
      <c r="BB39" s="5"/>
      <c r="BC39" s="5"/>
      <c r="BD39" s="5"/>
      <c r="BE39" s="5"/>
      <c r="BF39" s="5"/>
      <c r="BG39" s="5"/>
      <c r="BH39" s="8"/>
      <c r="BI39" s="5"/>
      <c r="BJ39" s="5"/>
      <c r="BK39" s="5"/>
      <c r="BL39" s="5"/>
      <c r="BM39" s="5"/>
      <c r="BN39" s="5"/>
      <c r="BO39" s="5"/>
      <c r="BP39" s="9">
        <v>0</v>
      </c>
      <c r="BQ39" s="1" t="s">
        <v>0</v>
      </c>
      <c r="BR39" s="1" t="s">
        <v>0</v>
      </c>
      <c r="BS39" s="1" t="s">
        <v>0</v>
      </c>
      <c r="BT39" s="1" t="s">
        <v>0</v>
      </c>
      <c r="BU39" s="1" t="s">
        <v>0</v>
      </c>
    </row>
    <row r="40" spans="1:73" ht="11.25">
      <c r="A40" s="25"/>
      <c r="B40" s="25"/>
      <c r="C40" s="27" t="s">
        <v>109</v>
      </c>
      <c r="D40" s="26" t="s">
        <v>0</v>
      </c>
      <c r="E40" s="1" t="s">
        <v>0</v>
      </c>
      <c r="F40" s="7"/>
      <c r="G40" s="6"/>
      <c r="H40" s="6"/>
      <c r="I40" s="6"/>
      <c r="J40" s="6"/>
      <c r="K40" s="6"/>
      <c r="L40" s="6"/>
      <c r="M40" s="6"/>
      <c r="N40" s="7"/>
      <c r="O40" s="6"/>
      <c r="P40" s="6"/>
      <c r="Q40" s="6"/>
      <c r="R40" s="6"/>
      <c r="S40" s="6"/>
      <c r="T40" s="8"/>
      <c r="U40" s="5"/>
      <c r="V40" s="5"/>
      <c r="W40" s="5"/>
      <c r="X40" s="5"/>
      <c r="Y40" s="5"/>
      <c r="Z40" s="5"/>
      <c r="AA40" s="5"/>
      <c r="AB40" s="8"/>
      <c r="AC40" s="5"/>
      <c r="AD40" s="5"/>
      <c r="AE40" s="5"/>
      <c r="AF40" s="5"/>
      <c r="AG40" s="5"/>
      <c r="AH40" s="5"/>
      <c r="AI40" s="5"/>
      <c r="AJ40" s="8"/>
      <c r="AK40" s="5"/>
      <c r="AL40" s="5"/>
      <c r="AM40" s="5"/>
      <c r="AN40" s="5"/>
      <c r="AO40" s="5"/>
      <c r="AP40" s="5"/>
      <c r="AQ40" s="5"/>
      <c r="AR40" s="8"/>
      <c r="AS40" s="5"/>
      <c r="AT40" s="5"/>
      <c r="AU40" s="5"/>
      <c r="AV40" s="5"/>
      <c r="AW40" s="5"/>
      <c r="AX40" s="5"/>
      <c r="AY40" s="5"/>
      <c r="AZ40" s="8"/>
      <c r="BA40" s="5"/>
      <c r="BB40" s="5"/>
      <c r="BC40" s="5"/>
      <c r="BD40" s="5"/>
      <c r="BE40" s="5"/>
      <c r="BF40" s="5"/>
      <c r="BG40" s="5"/>
      <c r="BH40" s="8"/>
      <c r="BI40" s="5"/>
      <c r="BJ40" s="5"/>
      <c r="BK40" s="5"/>
      <c r="BL40" s="5"/>
      <c r="BM40" s="5"/>
      <c r="BN40" s="5"/>
      <c r="BO40" s="5"/>
      <c r="BP40" s="9">
        <v>0</v>
      </c>
      <c r="BQ40" s="1" t="s">
        <v>0</v>
      </c>
      <c r="BR40" s="1" t="s">
        <v>0</v>
      </c>
      <c r="BS40" s="1" t="s">
        <v>0</v>
      </c>
      <c r="BT40" s="1" t="s">
        <v>0</v>
      </c>
      <c r="BU40" s="1" t="s">
        <v>0</v>
      </c>
    </row>
    <row r="41" spans="1:102" ht="11.25">
      <c r="A41" s="30" t="s">
        <v>1</v>
      </c>
      <c r="B41" s="31" t="str">
        <f>HYPERLINK("http://www.dot.ca.gov/hq/transprog/stip2004/ff_sheets/01-2076.xls","2076")</f>
        <v>2076</v>
      </c>
      <c r="C41" s="30" t="s">
        <v>0</v>
      </c>
      <c r="D41" s="30" t="s">
        <v>25</v>
      </c>
      <c r="E41" s="30" t="s">
        <v>3</v>
      </c>
      <c r="F41" s="32">
        <f ca="1">INDIRECT("T41")+INDIRECT("AB41")+INDIRECT("AJ41")+INDIRECT("AR41")+INDIRECT("AZ41")+INDIRECT("BH41")</f>
        <v>0</v>
      </c>
      <c r="G41" s="33">
        <f ca="1">INDIRECT("U41")+INDIRECT("AC41")+INDIRECT("AK41")+INDIRECT("AS41")+INDIRECT("BA41")+INDIRECT("BI41")</f>
        <v>0</v>
      </c>
      <c r="H41" s="33">
        <f ca="1">INDIRECT("V41")+INDIRECT("AD41")+INDIRECT("AL41")+INDIRECT("AT41")+INDIRECT("BB41")+INDIRECT("BJ41")</f>
        <v>0</v>
      </c>
      <c r="I41" s="33">
        <f ca="1">INDIRECT("W41")+INDIRECT("AE41")+INDIRECT("AM41")+INDIRECT("AU41")+INDIRECT("BC41")+INDIRECT("BK41")</f>
        <v>0</v>
      </c>
      <c r="J41" s="33">
        <f ca="1">INDIRECT("X41")+INDIRECT("AF41")+INDIRECT("AN41")+INDIRECT("AV41")+INDIRECT("BD41")+INDIRECT("BL41")</f>
        <v>711</v>
      </c>
      <c r="K41" s="33">
        <f ca="1">INDIRECT("Y41")+INDIRECT("AG41")+INDIRECT("AO41")+INDIRECT("AW41")+INDIRECT("BE41")+INDIRECT("BM41")</f>
        <v>0</v>
      </c>
      <c r="L41" s="33">
        <f ca="1">INDIRECT("Z41")+INDIRECT("AH41")+INDIRECT("AP41")+INDIRECT("AX41")+INDIRECT("BF41")+INDIRECT("BN41")</f>
        <v>0</v>
      </c>
      <c r="M41" s="33">
        <f ca="1">INDIRECT("AA41")+INDIRECT("AI41")+INDIRECT("AQ41")+INDIRECT("AY41")+INDIRECT("BG41")+INDIRECT("BO41")</f>
        <v>0</v>
      </c>
      <c r="N41" s="32">
        <f ca="1">INDIRECT("T41")+INDIRECT("U41")+INDIRECT("V41")+INDIRECT("W41")+INDIRECT("X41")+INDIRECT("Y41")+INDIRECT("Z41")+INDIRECT("AA41")</f>
        <v>0</v>
      </c>
      <c r="O41" s="33">
        <f ca="1">INDIRECT("AB41")+INDIRECT("AC41")+INDIRECT("AD41")+INDIRECT("AE41")+INDIRECT("AF41")+INDIRECT("AG41")+INDIRECT("AH41")+INDIRECT("AI41")</f>
        <v>711</v>
      </c>
      <c r="P41" s="33">
        <f ca="1">INDIRECT("AJ41")+INDIRECT("AK41")+INDIRECT("AL41")+INDIRECT("AM41")+INDIRECT("AN41")+INDIRECT("AO41")+INDIRECT("AP41")+INDIRECT("AQ41")</f>
        <v>0</v>
      </c>
      <c r="Q41" s="33">
        <f ca="1">INDIRECT("AR41")+INDIRECT("AS41")+INDIRECT("AT41")+INDIRECT("AU41")+INDIRECT("AV41")+INDIRECT("AW41")+INDIRECT("AX41")+INDIRECT("AY41")</f>
        <v>0</v>
      </c>
      <c r="R41" s="33">
        <f ca="1">INDIRECT("AZ41")+INDIRECT("BA41")+INDIRECT("BB41")+INDIRECT("BC41")+INDIRECT("BD41")+INDIRECT("BE41")+INDIRECT("BF41")+INDIRECT("BG41")</f>
        <v>0</v>
      </c>
      <c r="S41" s="33">
        <f ca="1">INDIRECT("BH41")+INDIRECT("BI41")+INDIRECT("BJ41")+INDIRECT("BK41")+INDIRECT("BL41")+INDIRECT("BM41")+INDIRECT("BN41")+INDIRECT("BO41")</f>
        <v>0</v>
      </c>
      <c r="T41" s="34"/>
      <c r="U41" s="35"/>
      <c r="V41" s="35"/>
      <c r="W41" s="35"/>
      <c r="X41" s="35"/>
      <c r="Y41" s="35"/>
      <c r="Z41" s="35"/>
      <c r="AA41" s="35"/>
      <c r="AB41" s="34"/>
      <c r="AC41" s="35"/>
      <c r="AD41" s="35"/>
      <c r="AE41" s="35"/>
      <c r="AF41" s="35">
        <v>711</v>
      </c>
      <c r="AG41" s="35"/>
      <c r="AH41" s="35"/>
      <c r="AI41" s="35"/>
      <c r="AJ41" s="34"/>
      <c r="AK41" s="35"/>
      <c r="AL41" s="35"/>
      <c r="AM41" s="35"/>
      <c r="AN41" s="35"/>
      <c r="AO41" s="35"/>
      <c r="AP41" s="35"/>
      <c r="AQ41" s="35"/>
      <c r="AR41" s="34"/>
      <c r="AS41" s="35"/>
      <c r="AT41" s="35"/>
      <c r="AU41" s="35"/>
      <c r="AV41" s="35"/>
      <c r="AW41" s="35"/>
      <c r="AX41" s="35"/>
      <c r="AY41" s="35"/>
      <c r="AZ41" s="34"/>
      <c r="BA41" s="35"/>
      <c r="BB41" s="35"/>
      <c r="BC41" s="35"/>
      <c r="BD41" s="35"/>
      <c r="BE41" s="35"/>
      <c r="BF41" s="35"/>
      <c r="BG41" s="35"/>
      <c r="BH41" s="34"/>
      <c r="BI41" s="35"/>
      <c r="BJ41" s="35"/>
      <c r="BK41" s="35"/>
      <c r="BL41" s="35"/>
      <c r="BM41" s="35"/>
      <c r="BN41" s="35"/>
      <c r="BO41" s="36"/>
      <c r="BP41" s="9">
        <v>13000001211</v>
      </c>
      <c r="BQ41" s="1" t="s">
        <v>3</v>
      </c>
      <c r="BR41" s="1" t="s">
        <v>0</v>
      </c>
      <c r="BS41" s="1" t="s">
        <v>0</v>
      </c>
      <c r="BT41" s="1" t="s">
        <v>0</v>
      </c>
      <c r="BU41" s="1" t="s">
        <v>0</v>
      </c>
      <c r="BW41" s="1">
        <f ca="1">INDIRECT("T41")+2*INDIRECT("AB41")+3*INDIRECT("AJ41")+4*INDIRECT("AR41")+5*INDIRECT("AZ41")+6*INDIRECT("BH41")</f>
        <v>0</v>
      </c>
      <c r="BX41" s="1">
        <v>0</v>
      </c>
      <c r="BY41" s="1">
        <f ca="1">INDIRECT("U41")+2*INDIRECT("AC41")+3*INDIRECT("AK41")+4*INDIRECT("AS41")+5*INDIRECT("BA41")+6*INDIRECT("BI41")</f>
        <v>0</v>
      </c>
      <c r="BZ41" s="1">
        <v>0</v>
      </c>
      <c r="CA41" s="1">
        <f ca="1">INDIRECT("V41")+2*INDIRECT("AD41")+3*INDIRECT("AL41")+4*INDIRECT("AT41")+5*INDIRECT("BB41")+6*INDIRECT("BJ41")</f>
        <v>0</v>
      </c>
      <c r="CB41" s="1">
        <v>0</v>
      </c>
      <c r="CC41" s="1">
        <f ca="1">INDIRECT("W41")+2*INDIRECT("AE41")+3*INDIRECT("AM41")+4*INDIRECT("AU41")+5*INDIRECT("BC41")+6*INDIRECT("BK41")</f>
        <v>0</v>
      </c>
      <c r="CD41" s="1">
        <v>0</v>
      </c>
      <c r="CE41" s="1">
        <f ca="1">INDIRECT("X41")+2*INDIRECT("AF41")+3*INDIRECT("AN41")+4*INDIRECT("AV41")+5*INDIRECT("BD41")+6*INDIRECT("BL41")</f>
        <v>1422</v>
      </c>
      <c r="CF41" s="1">
        <v>1422</v>
      </c>
      <c r="CG41" s="1">
        <f ca="1">INDIRECT("Y41")+2*INDIRECT("AG41")+3*INDIRECT("AO41")+4*INDIRECT("AW41")+5*INDIRECT("BE41")+6*INDIRECT("BM41")</f>
        <v>0</v>
      </c>
      <c r="CH41" s="1">
        <v>0</v>
      </c>
      <c r="CI41" s="1">
        <f ca="1">INDIRECT("Z41")+2*INDIRECT("AH41")+3*INDIRECT("AP41")+4*INDIRECT("AX41")+5*INDIRECT("BF41")+6*INDIRECT("BN41")</f>
        <v>0</v>
      </c>
      <c r="CJ41" s="1">
        <v>0</v>
      </c>
      <c r="CK41" s="1">
        <f ca="1">INDIRECT("AA41")+2*INDIRECT("AI41")+3*INDIRECT("AQ41")+4*INDIRECT("AY41")+5*INDIRECT("BG41")+6*INDIRECT("BO41")</f>
        <v>0</v>
      </c>
      <c r="CL41" s="1">
        <v>0</v>
      </c>
      <c r="CM41" s="1">
        <f ca="1">INDIRECT("T41")+2*INDIRECT("U41")+3*INDIRECT("V41")+4*INDIRECT("W41")+5*INDIRECT("X41")+6*INDIRECT("Y41")+7*INDIRECT("Z41")+8*INDIRECT("AA41")</f>
        <v>0</v>
      </c>
      <c r="CN41" s="1">
        <v>0</v>
      </c>
      <c r="CO41" s="1">
        <f ca="1">INDIRECT("AB41")+2*INDIRECT("AC41")+3*INDIRECT("AD41")+4*INDIRECT("AE41")+5*INDIRECT("AF41")+6*INDIRECT("AG41")+7*INDIRECT("AH41")+8*INDIRECT("AI41")</f>
        <v>3555</v>
      </c>
      <c r="CP41" s="1">
        <v>3555</v>
      </c>
      <c r="CQ41" s="1">
        <f ca="1">INDIRECT("AJ41")+2*INDIRECT("AK41")+3*INDIRECT("AL41")+4*INDIRECT("AM41")+5*INDIRECT("AN41")+6*INDIRECT("AO41")+7*INDIRECT("AP41")+8*INDIRECT("AQ41")</f>
        <v>0</v>
      </c>
      <c r="CR41" s="1">
        <v>0</v>
      </c>
      <c r="CS41" s="1">
        <f ca="1">INDIRECT("AR41")+2*INDIRECT("AS41")+3*INDIRECT("AT41")+4*INDIRECT("AU41")+5*INDIRECT("AV41")+6*INDIRECT("AW41")+7*INDIRECT("AX41")+8*INDIRECT("AY41")</f>
        <v>0</v>
      </c>
      <c r="CT41" s="1">
        <v>0</v>
      </c>
      <c r="CU41" s="1">
        <f ca="1">INDIRECT("AZ41")+2*INDIRECT("BA41")+3*INDIRECT("BB41")+4*INDIRECT("BC41")+5*INDIRECT("BD41")+6*INDIRECT("BE41")+7*INDIRECT("BF41")+8*INDIRECT("BG41")</f>
        <v>0</v>
      </c>
      <c r="CV41" s="1">
        <v>0</v>
      </c>
      <c r="CW41" s="1">
        <f ca="1">INDIRECT("BH41")+2*INDIRECT("BI41")+3*INDIRECT("BJ41")+4*INDIRECT("BK41")+5*INDIRECT("BL41")+6*INDIRECT("BM41")+7*INDIRECT("BN41")+8*INDIRECT("BO41")</f>
        <v>0</v>
      </c>
      <c r="CX41" s="1">
        <v>0</v>
      </c>
    </row>
    <row r="42" spans="1:73" ht="11.25">
      <c r="A42" s="1" t="s">
        <v>0</v>
      </c>
      <c r="B42" s="1" t="s">
        <v>0</v>
      </c>
      <c r="C42" s="1" t="s">
        <v>0</v>
      </c>
      <c r="D42" s="1" t="s">
        <v>26</v>
      </c>
      <c r="E42" s="1" t="s">
        <v>7</v>
      </c>
      <c r="F42" s="7">
        <f>SUM(F41:F41)</f>
        <v>0</v>
      </c>
      <c r="G42" s="6">
        <f>SUM(G41:G41)</f>
        <v>0</v>
      </c>
      <c r="H42" s="6">
        <f>SUM(H41:H41)</f>
        <v>0</v>
      </c>
      <c r="I42" s="6">
        <f>SUM(I41:I41)</f>
        <v>0</v>
      </c>
      <c r="J42" s="6">
        <f>SUM(J41:J41)</f>
        <v>711</v>
      </c>
      <c r="K42" s="6">
        <f>SUM(K41:K41)</f>
        <v>0</v>
      </c>
      <c r="L42" s="6">
        <f>SUM(L41:L41)</f>
        <v>0</v>
      </c>
      <c r="M42" s="6">
        <f>SUM(M41:M41)</f>
        <v>0</v>
      </c>
      <c r="N42" s="7">
        <f>SUM(N41:N41)</f>
        <v>0</v>
      </c>
      <c r="O42" s="6">
        <f>SUM(O41:O41)</f>
        <v>711</v>
      </c>
      <c r="P42" s="6">
        <f>SUM(P41:P41)</f>
        <v>0</v>
      </c>
      <c r="Q42" s="6">
        <f>SUM(Q41:Q41)</f>
        <v>0</v>
      </c>
      <c r="R42" s="6">
        <f>SUM(R41:R41)</f>
        <v>0</v>
      </c>
      <c r="S42" s="6">
        <f>SUM(S41:S41)</f>
        <v>0</v>
      </c>
      <c r="T42" s="8"/>
      <c r="U42" s="5"/>
      <c r="V42" s="5"/>
      <c r="W42" s="5"/>
      <c r="X42" s="5"/>
      <c r="Y42" s="5"/>
      <c r="Z42" s="5"/>
      <c r="AA42" s="5"/>
      <c r="AB42" s="8"/>
      <c r="AC42" s="5"/>
      <c r="AD42" s="5"/>
      <c r="AE42" s="5"/>
      <c r="AF42" s="5"/>
      <c r="AG42" s="5"/>
      <c r="AH42" s="5"/>
      <c r="AI42" s="5"/>
      <c r="AJ42" s="8"/>
      <c r="AK42" s="5"/>
      <c r="AL42" s="5"/>
      <c r="AM42" s="5"/>
      <c r="AN42" s="5"/>
      <c r="AO42" s="5"/>
      <c r="AP42" s="5"/>
      <c r="AQ42" s="5"/>
      <c r="AR42" s="8"/>
      <c r="AS42" s="5"/>
      <c r="AT42" s="5"/>
      <c r="AU42" s="5"/>
      <c r="AV42" s="5"/>
      <c r="AW42" s="5"/>
      <c r="AX42" s="5"/>
      <c r="AY42" s="5"/>
      <c r="AZ42" s="8"/>
      <c r="BA42" s="5"/>
      <c r="BB42" s="5"/>
      <c r="BC42" s="5"/>
      <c r="BD42" s="5"/>
      <c r="BE42" s="5"/>
      <c r="BF42" s="5"/>
      <c r="BG42" s="5"/>
      <c r="BH42" s="8"/>
      <c r="BI42" s="5"/>
      <c r="BJ42" s="5"/>
      <c r="BK42" s="5"/>
      <c r="BL42" s="5"/>
      <c r="BM42" s="5"/>
      <c r="BN42" s="5"/>
      <c r="BO42" s="5"/>
      <c r="BP42" s="9">
        <v>0</v>
      </c>
      <c r="BQ42" s="1" t="s">
        <v>0</v>
      </c>
      <c r="BR42" s="1" t="s">
        <v>0</v>
      </c>
      <c r="BS42" s="1" t="s">
        <v>0</v>
      </c>
      <c r="BT42" s="1" t="s">
        <v>0</v>
      </c>
      <c r="BU42" s="1" t="s">
        <v>0</v>
      </c>
    </row>
    <row r="43" spans="1:73" ht="11.25">
      <c r="A43" s="25"/>
      <c r="B43" s="25"/>
      <c r="C43" s="27" t="s">
        <v>109</v>
      </c>
      <c r="D43" s="26" t="s">
        <v>0</v>
      </c>
      <c r="E43" s="1" t="s">
        <v>0</v>
      </c>
      <c r="F43" s="7"/>
      <c r="G43" s="6"/>
      <c r="H43" s="6"/>
      <c r="I43" s="6"/>
      <c r="J43" s="6"/>
      <c r="K43" s="6"/>
      <c r="L43" s="6"/>
      <c r="M43" s="6"/>
      <c r="N43" s="7"/>
      <c r="O43" s="6"/>
      <c r="P43" s="6"/>
      <c r="Q43" s="6"/>
      <c r="R43" s="6"/>
      <c r="S43" s="6"/>
      <c r="T43" s="8"/>
      <c r="U43" s="5"/>
      <c r="V43" s="5"/>
      <c r="W43" s="5"/>
      <c r="X43" s="5"/>
      <c r="Y43" s="5"/>
      <c r="Z43" s="5"/>
      <c r="AA43" s="5"/>
      <c r="AB43" s="8"/>
      <c r="AC43" s="5"/>
      <c r="AD43" s="5"/>
      <c r="AE43" s="5"/>
      <c r="AF43" s="5"/>
      <c r="AG43" s="5"/>
      <c r="AH43" s="5"/>
      <c r="AI43" s="5"/>
      <c r="AJ43" s="8"/>
      <c r="AK43" s="5"/>
      <c r="AL43" s="5"/>
      <c r="AM43" s="5"/>
      <c r="AN43" s="5"/>
      <c r="AO43" s="5"/>
      <c r="AP43" s="5"/>
      <c r="AQ43" s="5"/>
      <c r="AR43" s="8"/>
      <c r="AS43" s="5"/>
      <c r="AT43" s="5"/>
      <c r="AU43" s="5"/>
      <c r="AV43" s="5"/>
      <c r="AW43" s="5"/>
      <c r="AX43" s="5"/>
      <c r="AY43" s="5"/>
      <c r="AZ43" s="8"/>
      <c r="BA43" s="5"/>
      <c r="BB43" s="5"/>
      <c r="BC43" s="5"/>
      <c r="BD43" s="5"/>
      <c r="BE43" s="5"/>
      <c r="BF43" s="5"/>
      <c r="BG43" s="5"/>
      <c r="BH43" s="8"/>
      <c r="BI43" s="5"/>
      <c r="BJ43" s="5"/>
      <c r="BK43" s="5"/>
      <c r="BL43" s="5"/>
      <c r="BM43" s="5"/>
      <c r="BN43" s="5"/>
      <c r="BO43" s="5"/>
      <c r="BP43" s="9">
        <v>0</v>
      </c>
      <c r="BQ43" s="1" t="s">
        <v>0</v>
      </c>
      <c r="BR43" s="1" t="s">
        <v>0</v>
      </c>
      <c r="BS43" s="1" t="s">
        <v>0</v>
      </c>
      <c r="BT43" s="1" t="s">
        <v>0</v>
      </c>
      <c r="BU43" s="1" t="s">
        <v>0</v>
      </c>
    </row>
    <row r="44" spans="1:102" ht="11.25">
      <c r="A44" s="30" t="s">
        <v>1</v>
      </c>
      <c r="B44" s="31" t="str">
        <f>HYPERLINK("http://www.dot.ca.gov/hq/transprog/stip2004/ff_sheets/01-2077.xls","2077")</f>
        <v>2077</v>
      </c>
      <c r="C44" s="30" t="s">
        <v>0</v>
      </c>
      <c r="D44" s="30" t="s">
        <v>25</v>
      </c>
      <c r="E44" s="30" t="s">
        <v>3</v>
      </c>
      <c r="F44" s="32">
        <f ca="1">INDIRECT("T44")+INDIRECT("AB44")+INDIRECT("AJ44")+INDIRECT("AR44")+INDIRECT("AZ44")+INDIRECT("BH44")</f>
        <v>0</v>
      </c>
      <c r="G44" s="33">
        <f ca="1">INDIRECT("U44")+INDIRECT("AC44")+INDIRECT("AK44")+INDIRECT("AS44")+INDIRECT("BA44")+INDIRECT("BI44")</f>
        <v>0</v>
      </c>
      <c r="H44" s="33">
        <f ca="1">INDIRECT("V44")+INDIRECT("AD44")+INDIRECT("AL44")+INDIRECT("AT44")+INDIRECT("BB44")+INDIRECT("BJ44")</f>
        <v>0</v>
      </c>
      <c r="I44" s="33">
        <f ca="1">INDIRECT("W44")+INDIRECT("AE44")+INDIRECT("AM44")+INDIRECT("AU44")+INDIRECT("BC44")+INDIRECT("BK44")</f>
        <v>0</v>
      </c>
      <c r="J44" s="33">
        <f ca="1">INDIRECT("X44")+INDIRECT("AF44")+INDIRECT("AN44")+INDIRECT("AV44")+INDIRECT("BD44")+INDIRECT("BL44")</f>
        <v>300</v>
      </c>
      <c r="K44" s="33">
        <f ca="1">INDIRECT("Y44")+INDIRECT("AG44")+INDIRECT("AO44")+INDIRECT("AW44")+INDIRECT("BE44")+INDIRECT("BM44")</f>
        <v>0</v>
      </c>
      <c r="L44" s="33">
        <f ca="1">INDIRECT("Z44")+INDIRECT("AH44")+INDIRECT("AP44")+INDIRECT("AX44")+INDIRECT("BF44")+INDIRECT("BN44")</f>
        <v>0</v>
      </c>
      <c r="M44" s="33">
        <f ca="1">INDIRECT("AA44")+INDIRECT("AI44")+INDIRECT("AQ44")+INDIRECT("AY44")+INDIRECT("BG44")+INDIRECT("BO44")</f>
        <v>0</v>
      </c>
      <c r="N44" s="32">
        <f ca="1">INDIRECT("T44")+INDIRECT("U44")+INDIRECT("V44")+INDIRECT("W44")+INDIRECT("X44")+INDIRECT("Y44")+INDIRECT("Z44")+INDIRECT("AA44")</f>
        <v>0</v>
      </c>
      <c r="O44" s="33">
        <f ca="1">INDIRECT("AB44")+INDIRECT("AC44")+INDIRECT("AD44")+INDIRECT("AE44")+INDIRECT("AF44")+INDIRECT("AG44")+INDIRECT("AH44")+INDIRECT("AI44")</f>
        <v>300</v>
      </c>
      <c r="P44" s="33">
        <f ca="1">INDIRECT("AJ44")+INDIRECT("AK44")+INDIRECT("AL44")+INDIRECT("AM44")+INDIRECT("AN44")+INDIRECT("AO44")+INDIRECT("AP44")+INDIRECT("AQ44")</f>
        <v>0</v>
      </c>
      <c r="Q44" s="33">
        <f ca="1">INDIRECT("AR44")+INDIRECT("AS44")+INDIRECT("AT44")+INDIRECT("AU44")+INDIRECT("AV44")+INDIRECT("AW44")+INDIRECT("AX44")+INDIRECT("AY44")</f>
        <v>0</v>
      </c>
      <c r="R44" s="33">
        <f ca="1">INDIRECT("AZ44")+INDIRECT("BA44")+INDIRECT("BB44")+INDIRECT("BC44")+INDIRECT("BD44")+INDIRECT("BE44")+INDIRECT("BF44")+INDIRECT("BG44")</f>
        <v>0</v>
      </c>
      <c r="S44" s="33">
        <f ca="1">INDIRECT("BH44")+INDIRECT("BI44")+INDIRECT("BJ44")+INDIRECT("BK44")+INDIRECT("BL44")+INDIRECT("BM44")+INDIRECT("BN44")+INDIRECT("BO44")</f>
        <v>0</v>
      </c>
      <c r="T44" s="34"/>
      <c r="U44" s="35"/>
      <c r="V44" s="35"/>
      <c r="W44" s="35"/>
      <c r="X44" s="35"/>
      <c r="Y44" s="35"/>
      <c r="Z44" s="35"/>
      <c r="AA44" s="35"/>
      <c r="AB44" s="34"/>
      <c r="AC44" s="35"/>
      <c r="AD44" s="35"/>
      <c r="AE44" s="35"/>
      <c r="AF44" s="35">
        <v>300</v>
      </c>
      <c r="AG44" s="35"/>
      <c r="AH44" s="35"/>
      <c r="AI44" s="35"/>
      <c r="AJ44" s="34"/>
      <c r="AK44" s="35"/>
      <c r="AL44" s="35"/>
      <c r="AM44" s="35"/>
      <c r="AN44" s="35"/>
      <c r="AO44" s="35"/>
      <c r="AP44" s="35"/>
      <c r="AQ44" s="35"/>
      <c r="AR44" s="34"/>
      <c r="AS44" s="35"/>
      <c r="AT44" s="35"/>
      <c r="AU44" s="35"/>
      <c r="AV44" s="35"/>
      <c r="AW44" s="35"/>
      <c r="AX44" s="35"/>
      <c r="AY44" s="35"/>
      <c r="AZ44" s="34"/>
      <c r="BA44" s="35"/>
      <c r="BB44" s="35"/>
      <c r="BC44" s="35"/>
      <c r="BD44" s="35"/>
      <c r="BE44" s="35"/>
      <c r="BF44" s="35"/>
      <c r="BG44" s="35"/>
      <c r="BH44" s="34"/>
      <c r="BI44" s="35"/>
      <c r="BJ44" s="35"/>
      <c r="BK44" s="35"/>
      <c r="BL44" s="35"/>
      <c r="BM44" s="35"/>
      <c r="BN44" s="35"/>
      <c r="BO44" s="36"/>
      <c r="BP44" s="9">
        <v>13000001212</v>
      </c>
      <c r="BQ44" s="1" t="s">
        <v>3</v>
      </c>
      <c r="BR44" s="1" t="s">
        <v>0</v>
      </c>
      <c r="BS44" s="1" t="s">
        <v>0</v>
      </c>
      <c r="BT44" s="1" t="s">
        <v>0</v>
      </c>
      <c r="BU44" s="1" t="s">
        <v>0</v>
      </c>
      <c r="BW44" s="1">
        <f ca="1">INDIRECT("T44")+2*INDIRECT("AB44")+3*INDIRECT("AJ44")+4*INDIRECT("AR44")+5*INDIRECT("AZ44")+6*INDIRECT("BH44")</f>
        <v>0</v>
      </c>
      <c r="BX44" s="1">
        <v>0</v>
      </c>
      <c r="BY44" s="1">
        <f ca="1">INDIRECT("U44")+2*INDIRECT("AC44")+3*INDIRECT("AK44")+4*INDIRECT("AS44")+5*INDIRECT("BA44")+6*INDIRECT("BI44")</f>
        <v>0</v>
      </c>
      <c r="BZ44" s="1">
        <v>0</v>
      </c>
      <c r="CA44" s="1">
        <f ca="1">INDIRECT("V44")+2*INDIRECT("AD44")+3*INDIRECT("AL44")+4*INDIRECT("AT44")+5*INDIRECT("BB44")+6*INDIRECT("BJ44")</f>
        <v>0</v>
      </c>
      <c r="CB44" s="1">
        <v>0</v>
      </c>
      <c r="CC44" s="1">
        <f ca="1">INDIRECT("W44")+2*INDIRECT("AE44")+3*INDIRECT("AM44")+4*INDIRECT("AU44")+5*INDIRECT("BC44")+6*INDIRECT("BK44")</f>
        <v>0</v>
      </c>
      <c r="CD44" s="1">
        <v>0</v>
      </c>
      <c r="CE44" s="1">
        <f ca="1">INDIRECT("X44")+2*INDIRECT("AF44")+3*INDIRECT("AN44")+4*INDIRECT("AV44")+5*INDIRECT("BD44")+6*INDIRECT("BL44")</f>
        <v>600</v>
      </c>
      <c r="CF44" s="1">
        <v>600</v>
      </c>
      <c r="CG44" s="1">
        <f ca="1">INDIRECT("Y44")+2*INDIRECT("AG44")+3*INDIRECT("AO44")+4*INDIRECT("AW44")+5*INDIRECT("BE44")+6*INDIRECT("BM44")</f>
        <v>0</v>
      </c>
      <c r="CH44" s="1">
        <v>0</v>
      </c>
      <c r="CI44" s="1">
        <f ca="1">INDIRECT("Z44")+2*INDIRECT("AH44")+3*INDIRECT("AP44")+4*INDIRECT("AX44")+5*INDIRECT("BF44")+6*INDIRECT("BN44")</f>
        <v>0</v>
      </c>
      <c r="CJ44" s="1">
        <v>0</v>
      </c>
      <c r="CK44" s="1">
        <f ca="1">INDIRECT("AA44")+2*INDIRECT("AI44")+3*INDIRECT("AQ44")+4*INDIRECT("AY44")+5*INDIRECT("BG44")+6*INDIRECT("BO44")</f>
        <v>0</v>
      </c>
      <c r="CL44" s="1">
        <v>0</v>
      </c>
      <c r="CM44" s="1">
        <f ca="1">INDIRECT("T44")+2*INDIRECT("U44")+3*INDIRECT("V44")+4*INDIRECT("W44")+5*INDIRECT("X44")+6*INDIRECT("Y44")+7*INDIRECT("Z44")+8*INDIRECT("AA44")</f>
        <v>0</v>
      </c>
      <c r="CN44" s="1">
        <v>0</v>
      </c>
      <c r="CO44" s="1">
        <f ca="1">INDIRECT("AB44")+2*INDIRECT("AC44")+3*INDIRECT("AD44")+4*INDIRECT("AE44")+5*INDIRECT("AF44")+6*INDIRECT("AG44")+7*INDIRECT("AH44")+8*INDIRECT("AI44")</f>
        <v>1500</v>
      </c>
      <c r="CP44" s="1">
        <v>1500</v>
      </c>
      <c r="CQ44" s="1">
        <f ca="1">INDIRECT("AJ44")+2*INDIRECT("AK44")+3*INDIRECT("AL44")+4*INDIRECT("AM44")+5*INDIRECT("AN44")+6*INDIRECT("AO44")+7*INDIRECT("AP44")+8*INDIRECT("AQ44")</f>
        <v>0</v>
      </c>
      <c r="CR44" s="1">
        <v>0</v>
      </c>
      <c r="CS44" s="1">
        <f ca="1">INDIRECT("AR44")+2*INDIRECT("AS44")+3*INDIRECT("AT44")+4*INDIRECT("AU44")+5*INDIRECT("AV44")+6*INDIRECT("AW44")+7*INDIRECT("AX44")+8*INDIRECT("AY44")</f>
        <v>0</v>
      </c>
      <c r="CT44" s="1">
        <v>0</v>
      </c>
      <c r="CU44" s="1">
        <f ca="1">INDIRECT("AZ44")+2*INDIRECT("BA44")+3*INDIRECT("BB44")+4*INDIRECT("BC44")+5*INDIRECT("BD44")+6*INDIRECT("BE44")+7*INDIRECT("BF44")+8*INDIRECT("BG44")</f>
        <v>0</v>
      </c>
      <c r="CV44" s="1">
        <v>0</v>
      </c>
      <c r="CW44" s="1">
        <f ca="1">INDIRECT("BH44")+2*INDIRECT("BI44")+3*INDIRECT("BJ44")+4*INDIRECT("BK44")+5*INDIRECT("BL44")+6*INDIRECT("BM44")+7*INDIRECT("BN44")+8*INDIRECT("BO44")</f>
        <v>0</v>
      </c>
      <c r="CX44" s="1">
        <v>0</v>
      </c>
    </row>
    <row r="45" spans="1:73" ht="11.25">
      <c r="A45" s="1" t="s">
        <v>0</v>
      </c>
      <c r="B45" s="1" t="s">
        <v>0</v>
      </c>
      <c r="C45" s="1" t="s">
        <v>0</v>
      </c>
      <c r="D45" s="1" t="s">
        <v>27</v>
      </c>
      <c r="E45" s="1" t="s">
        <v>7</v>
      </c>
      <c r="F45" s="7">
        <f>SUM(F44:F44)</f>
        <v>0</v>
      </c>
      <c r="G45" s="6">
        <f>SUM(G44:G44)</f>
        <v>0</v>
      </c>
      <c r="H45" s="6">
        <f>SUM(H44:H44)</f>
        <v>0</v>
      </c>
      <c r="I45" s="6">
        <f>SUM(I44:I44)</f>
        <v>0</v>
      </c>
      <c r="J45" s="6">
        <f>SUM(J44:J44)</f>
        <v>300</v>
      </c>
      <c r="K45" s="6">
        <f>SUM(K44:K44)</f>
        <v>0</v>
      </c>
      <c r="L45" s="6">
        <f>SUM(L44:L44)</f>
        <v>0</v>
      </c>
      <c r="M45" s="6">
        <f>SUM(M44:M44)</f>
        <v>0</v>
      </c>
      <c r="N45" s="7">
        <f>SUM(N44:N44)</f>
        <v>0</v>
      </c>
      <c r="O45" s="6">
        <f>SUM(O44:O44)</f>
        <v>300</v>
      </c>
      <c r="P45" s="6">
        <f>SUM(P44:P44)</f>
        <v>0</v>
      </c>
      <c r="Q45" s="6">
        <f>SUM(Q44:Q44)</f>
        <v>0</v>
      </c>
      <c r="R45" s="6">
        <f>SUM(R44:R44)</f>
        <v>0</v>
      </c>
      <c r="S45" s="6">
        <f>SUM(S44:S44)</f>
        <v>0</v>
      </c>
      <c r="T45" s="8"/>
      <c r="U45" s="5"/>
      <c r="V45" s="5"/>
      <c r="W45" s="5"/>
      <c r="X45" s="5"/>
      <c r="Y45" s="5"/>
      <c r="Z45" s="5"/>
      <c r="AA45" s="5"/>
      <c r="AB45" s="8"/>
      <c r="AC45" s="5"/>
      <c r="AD45" s="5"/>
      <c r="AE45" s="5"/>
      <c r="AF45" s="5"/>
      <c r="AG45" s="5"/>
      <c r="AH45" s="5"/>
      <c r="AI45" s="5"/>
      <c r="AJ45" s="8"/>
      <c r="AK45" s="5"/>
      <c r="AL45" s="5"/>
      <c r="AM45" s="5"/>
      <c r="AN45" s="5"/>
      <c r="AO45" s="5"/>
      <c r="AP45" s="5"/>
      <c r="AQ45" s="5"/>
      <c r="AR45" s="8"/>
      <c r="AS45" s="5"/>
      <c r="AT45" s="5"/>
      <c r="AU45" s="5"/>
      <c r="AV45" s="5"/>
      <c r="AW45" s="5"/>
      <c r="AX45" s="5"/>
      <c r="AY45" s="5"/>
      <c r="AZ45" s="8"/>
      <c r="BA45" s="5"/>
      <c r="BB45" s="5"/>
      <c r="BC45" s="5"/>
      <c r="BD45" s="5"/>
      <c r="BE45" s="5"/>
      <c r="BF45" s="5"/>
      <c r="BG45" s="5"/>
      <c r="BH45" s="8"/>
      <c r="BI45" s="5"/>
      <c r="BJ45" s="5"/>
      <c r="BK45" s="5"/>
      <c r="BL45" s="5"/>
      <c r="BM45" s="5"/>
      <c r="BN45" s="5"/>
      <c r="BO45" s="5"/>
      <c r="BP45" s="9">
        <v>0</v>
      </c>
      <c r="BQ45" s="1" t="s">
        <v>0</v>
      </c>
      <c r="BR45" s="1" t="s">
        <v>0</v>
      </c>
      <c r="BS45" s="1" t="s">
        <v>0</v>
      </c>
      <c r="BT45" s="1" t="s">
        <v>0</v>
      </c>
      <c r="BU45" s="1" t="s">
        <v>0</v>
      </c>
    </row>
    <row r="46" spans="1:73" ht="11.25">
      <c r="A46" s="25"/>
      <c r="B46" s="25"/>
      <c r="C46" s="27" t="s">
        <v>109</v>
      </c>
      <c r="D46" s="26" t="s">
        <v>0</v>
      </c>
      <c r="E46" s="1" t="s">
        <v>0</v>
      </c>
      <c r="F46" s="7"/>
      <c r="G46" s="6"/>
      <c r="H46" s="6"/>
      <c r="I46" s="6"/>
      <c r="J46" s="6"/>
      <c r="K46" s="6"/>
      <c r="L46" s="6"/>
      <c r="M46" s="6"/>
      <c r="N46" s="7"/>
      <c r="O46" s="6"/>
      <c r="P46" s="6"/>
      <c r="Q46" s="6"/>
      <c r="R46" s="6"/>
      <c r="S46" s="6"/>
      <c r="T46" s="8"/>
      <c r="U46" s="5"/>
      <c r="V46" s="5"/>
      <c r="W46" s="5"/>
      <c r="X46" s="5"/>
      <c r="Y46" s="5"/>
      <c r="Z46" s="5"/>
      <c r="AA46" s="5"/>
      <c r="AB46" s="8"/>
      <c r="AC46" s="5"/>
      <c r="AD46" s="5"/>
      <c r="AE46" s="5"/>
      <c r="AF46" s="5"/>
      <c r="AG46" s="5"/>
      <c r="AH46" s="5"/>
      <c r="AI46" s="5"/>
      <c r="AJ46" s="8"/>
      <c r="AK46" s="5"/>
      <c r="AL46" s="5"/>
      <c r="AM46" s="5"/>
      <c r="AN46" s="5"/>
      <c r="AO46" s="5"/>
      <c r="AP46" s="5"/>
      <c r="AQ46" s="5"/>
      <c r="AR46" s="8"/>
      <c r="AS46" s="5"/>
      <c r="AT46" s="5"/>
      <c r="AU46" s="5"/>
      <c r="AV46" s="5"/>
      <c r="AW46" s="5"/>
      <c r="AX46" s="5"/>
      <c r="AY46" s="5"/>
      <c r="AZ46" s="8"/>
      <c r="BA46" s="5"/>
      <c r="BB46" s="5"/>
      <c r="BC46" s="5"/>
      <c r="BD46" s="5"/>
      <c r="BE46" s="5"/>
      <c r="BF46" s="5"/>
      <c r="BG46" s="5"/>
      <c r="BH46" s="8"/>
      <c r="BI46" s="5"/>
      <c r="BJ46" s="5"/>
      <c r="BK46" s="5"/>
      <c r="BL46" s="5"/>
      <c r="BM46" s="5"/>
      <c r="BN46" s="5"/>
      <c r="BO46" s="5"/>
      <c r="BP46" s="9">
        <v>0</v>
      </c>
      <c r="BQ46" s="1" t="s">
        <v>0</v>
      </c>
      <c r="BR46" s="1" t="s">
        <v>0</v>
      </c>
      <c r="BS46" s="1" t="s">
        <v>0</v>
      </c>
      <c r="BT46" s="1" t="s">
        <v>0</v>
      </c>
      <c r="BU46" s="1" t="s">
        <v>0</v>
      </c>
    </row>
    <row r="47" spans="1:102" ht="11.25">
      <c r="A47" s="30" t="s">
        <v>1</v>
      </c>
      <c r="B47" s="31" t="str">
        <f>HYPERLINK("http://www.dot.ca.gov/hq/transprog/stip2004/ff_sheets/01-2078.xls","2078")</f>
        <v>2078</v>
      </c>
      <c r="C47" s="30" t="s">
        <v>0</v>
      </c>
      <c r="D47" s="30" t="s">
        <v>25</v>
      </c>
      <c r="E47" s="30" t="s">
        <v>3</v>
      </c>
      <c r="F47" s="32">
        <f ca="1">INDIRECT("T47")+INDIRECT("AB47")+INDIRECT("AJ47")+INDIRECT("AR47")+INDIRECT("AZ47")+INDIRECT("BH47")</f>
        <v>0</v>
      </c>
      <c r="G47" s="33">
        <f ca="1">INDIRECT("U47")+INDIRECT("AC47")+INDIRECT("AK47")+INDIRECT("AS47")+INDIRECT("BA47")+INDIRECT("BI47")</f>
        <v>0</v>
      </c>
      <c r="H47" s="33">
        <f ca="1">INDIRECT("V47")+INDIRECT("AD47")+INDIRECT("AL47")+INDIRECT("AT47")+INDIRECT("BB47")+INDIRECT("BJ47")</f>
        <v>30</v>
      </c>
      <c r="I47" s="33">
        <f ca="1">INDIRECT("W47")+INDIRECT("AE47")+INDIRECT("AM47")+INDIRECT("AU47")+INDIRECT("BC47")+INDIRECT("BK47")</f>
        <v>0</v>
      </c>
      <c r="J47" s="33">
        <f ca="1">INDIRECT("X47")+INDIRECT("AF47")+INDIRECT("AN47")+INDIRECT("AV47")+INDIRECT("BD47")+INDIRECT("BL47")</f>
        <v>0</v>
      </c>
      <c r="K47" s="33">
        <f ca="1">INDIRECT("Y47")+INDIRECT("AG47")+INDIRECT("AO47")+INDIRECT("AW47")+INDIRECT("BE47")+INDIRECT("BM47")</f>
        <v>0</v>
      </c>
      <c r="L47" s="33">
        <f ca="1">INDIRECT("Z47")+INDIRECT("AH47")+INDIRECT("AP47")+INDIRECT("AX47")+INDIRECT("BF47")+INDIRECT("BN47")</f>
        <v>0</v>
      </c>
      <c r="M47" s="33">
        <f ca="1">INDIRECT("AA47")+INDIRECT("AI47")+INDIRECT("AQ47")+INDIRECT("AY47")+INDIRECT("BG47")+INDIRECT("BO47")</f>
        <v>0</v>
      </c>
      <c r="N47" s="32">
        <f ca="1">INDIRECT("T47")+INDIRECT("U47")+INDIRECT("V47")+INDIRECT("W47")+INDIRECT("X47")+INDIRECT("Y47")+INDIRECT("Z47")+INDIRECT("AA47")</f>
        <v>0</v>
      </c>
      <c r="O47" s="33">
        <f ca="1">INDIRECT("AB47")+INDIRECT("AC47")+INDIRECT("AD47")+INDIRECT("AE47")+INDIRECT("AF47")+INDIRECT("AG47")+INDIRECT("AH47")+INDIRECT("AI47")</f>
        <v>30</v>
      </c>
      <c r="P47" s="33">
        <f ca="1">INDIRECT("AJ47")+INDIRECT("AK47")+INDIRECT("AL47")+INDIRECT("AM47")+INDIRECT("AN47")+INDIRECT("AO47")+INDIRECT("AP47")+INDIRECT("AQ47")</f>
        <v>0</v>
      </c>
      <c r="Q47" s="33">
        <f ca="1">INDIRECT("AR47")+INDIRECT("AS47")+INDIRECT("AT47")+INDIRECT("AU47")+INDIRECT("AV47")+INDIRECT("AW47")+INDIRECT("AX47")+INDIRECT("AY47")</f>
        <v>0</v>
      </c>
      <c r="R47" s="33">
        <f ca="1">INDIRECT("AZ47")+INDIRECT("BA47")+INDIRECT("BB47")+INDIRECT("BC47")+INDIRECT("BD47")+INDIRECT("BE47")+INDIRECT("BF47")+INDIRECT("BG47")</f>
        <v>0</v>
      </c>
      <c r="S47" s="33">
        <f ca="1">INDIRECT("BH47")+INDIRECT("BI47")+INDIRECT("BJ47")+INDIRECT("BK47")+INDIRECT("BL47")+INDIRECT("BM47")+INDIRECT("BN47")+INDIRECT("BO47")</f>
        <v>0</v>
      </c>
      <c r="T47" s="34"/>
      <c r="U47" s="35"/>
      <c r="V47" s="35"/>
      <c r="W47" s="35"/>
      <c r="X47" s="35"/>
      <c r="Y47" s="35"/>
      <c r="Z47" s="35"/>
      <c r="AA47" s="35"/>
      <c r="AB47" s="34"/>
      <c r="AC47" s="35"/>
      <c r="AD47" s="35">
        <v>30</v>
      </c>
      <c r="AE47" s="35"/>
      <c r="AF47" s="35"/>
      <c r="AG47" s="35"/>
      <c r="AH47" s="35"/>
      <c r="AI47" s="35"/>
      <c r="AJ47" s="34"/>
      <c r="AK47" s="35"/>
      <c r="AL47" s="35"/>
      <c r="AM47" s="35"/>
      <c r="AN47" s="35"/>
      <c r="AO47" s="35"/>
      <c r="AP47" s="35"/>
      <c r="AQ47" s="35"/>
      <c r="AR47" s="34"/>
      <c r="AS47" s="35"/>
      <c r="AT47" s="35"/>
      <c r="AU47" s="35"/>
      <c r="AV47" s="35"/>
      <c r="AW47" s="35"/>
      <c r="AX47" s="35"/>
      <c r="AY47" s="35"/>
      <c r="AZ47" s="34"/>
      <c r="BA47" s="35"/>
      <c r="BB47" s="35"/>
      <c r="BC47" s="35"/>
      <c r="BD47" s="35"/>
      <c r="BE47" s="35"/>
      <c r="BF47" s="35"/>
      <c r="BG47" s="35"/>
      <c r="BH47" s="34"/>
      <c r="BI47" s="35"/>
      <c r="BJ47" s="35"/>
      <c r="BK47" s="35"/>
      <c r="BL47" s="35"/>
      <c r="BM47" s="35"/>
      <c r="BN47" s="35"/>
      <c r="BO47" s="36"/>
      <c r="BP47" s="9">
        <v>13000001213</v>
      </c>
      <c r="BQ47" s="1" t="s">
        <v>3</v>
      </c>
      <c r="BR47" s="1" t="s">
        <v>0</v>
      </c>
      <c r="BS47" s="1" t="s">
        <v>0</v>
      </c>
      <c r="BT47" s="1" t="s">
        <v>0</v>
      </c>
      <c r="BU47" s="1" t="s">
        <v>0</v>
      </c>
      <c r="BW47" s="1">
        <f ca="1">INDIRECT("T47")+2*INDIRECT("AB47")+3*INDIRECT("AJ47")+4*INDIRECT("AR47")+5*INDIRECT("AZ47")+6*INDIRECT("BH47")</f>
        <v>0</v>
      </c>
      <c r="BX47" s="1">
        <v>0</v>
      </c>
      <c r="BY47" s="1">
        <f ca="1">INDIRECT("U47")+2*INDIRECT("AC47")+3*INDIRECT("AK47")+4*INDIRECT("AS47")+5*INDIRECT("BA47")+6*INDIRECT("BI47")</f>
        <v>0</v>
      </c>
      <c r="BZ47" s="1">
        <v>0</v>
      </c>
      <c r="CA47" s="1">
        <f ca="1">INDIRECT("V47")+2*INDIRECT("AD47")+3*INDIRECT("AL47")+4*INDIRECT("AT47")+5*INDIRECT("BB47")+6*INDIRECT("BJ47")</f>
        <v>60</v>
      </c>
      <c r="CB47" s="1">
        <v>60</v>
      </c>
      <c r="CC47" s="1">
        <f ca="1">INDIRECT("W47")+2*INDIRECT("AE47")+3*INDIRECT("AM47")+4*INDIRECT("AU47")+5*INDIRECT("BC47")+6*INDIRECT("BK47")</f>
        <v>0</v>
      </c>
      <c r="CD47" s="1">
        <v>0</v>
      </c>
      <c r="CE47" s="1">
        <f ca="1">INDIRECT("X47")+2*INDIRECT("AF47")+3*INDIRECT("AN47")+4*INDIRECT("AV47")+5*INDIRECT("BD47")+6*INDIRECT("BL47")</f>
        <v>0</v>
      </c>
      <c r="CF47" s="1">
        <v>0</v>
      </c>
      <c r="CG47" s="1">
        <f ca="1">INDIRECT("Y47")+2*INDIRECT("AG47")+3*INDIRECT("AO47")+4*INDIRECT("AW47")+5*INDIRECT("BE47")+6*INDIRECT("BM47")</f>
        <v>0</v>
      </c>
      <c r="CH47" s="1">
        <v>0</v>
      </c>
      <c r="CI47" s="1">
        <f ca="1">INDIRECT("Z47")+2*INDIRECT("AH47")+3*INDIRECT("AP47")+4*INDIRECT("AX47")+5*INDIRECT("BF47")+6*INDIRECT("BN47")</f>
        <v>0</v>
      </c>
      <c r="CJ47" s="1">
        <v>0</v>
      </c>
      <c r="CK47" s="1">
        <f ca="1">INDIRECT("AA47")+2*INDIRECT("AI47")+3*INDIRECT("AQ47")+4*INDIRECT("AY47")+5*INDIRECT("BG47")+6*INDIRECT("BO47")</f>
        <v>0</v>
      </c>
      <c r="CL47" s="1">
        <v>0</v>
      </c>
      <c r="CM47" s="1">
        <f ca="1">INDIRECT("T47")+2*INDIRECT("U47")+3*INDIRECT("V47")+4*INDIRECT("W47")+5*INDIRECT("X47")+6*INDIRECT("Y47")+7*INDIRECT("Z47")+8*INDIRECT("AA47")</f>
        <v>0</v>
      </c>
      <c r="CN47" s="1">
        <v>0</v>
      </c>
      <c r="CO47" s="1">
        <f ca="1">INDIRECT("AB47")+2*INDIRECT("AC47")+3*INDIRECT("AD47")+4*INDIRECT("AE47")+5*INDIRECT("AF47")+6*INDIRECT("AG47")+7*INDIRECT("AH47")+8*INDIRECT("AI47")</f>
        <v>90</v>
      </c>
      <c r="CP47" s="1">
        <v>90</v>
      </c>
      <c r="CQ47" s="1">
        <f ca="1">INDIRECT("AJ47")+2*INDIRECT("AK47")+3*INDIRECT("AL47")+4*INDIRECT("AM47")+5*INDIRECT("AN47")+6*INDIRECT("AO47")+7*INDIRECT("AP47")+8*INDIRECT("AQ47")</f>
        <v>0</v>
      </c>
      <c r="CR47" s="1">
        <v>0</v>
      </c>
      <c r="CS47" s="1">
        <f ca="1">INDIRECT("AR47")+2*INDIRECT("AS47")+3*INDIRECT("AT47")+4*INDIRECT("AU47")+5*INDIRECT("AV47")+6*INDIRECT("AW47")+7*INDIRECT("AX47")+8*INDIRECT("AY47")</f>
        <v>0</v>
      </c>
      <c r="CT47" s="1">
        <v>0</v>
      </c>
      <c r="CU47" s="1">
        <f ca="1">INDIRECT("AZ47")+2*INDIRECT("BA47")+3*INDIRECT("BB47")+4*INDIRECT("BC47")+5*INDIRECT("BD47")+6*INDIRECT("BE47")+7*INDIRECT("BF47")+8*INDIRECT("BG47")</f>
        <v>0</v>
      </c>
      <c r="CV47" s="1">
        <v>0</v>
      </c>
      <c r="CW47" s="1">
        <f ca="1">INDIRECT("BH47")+2*INDIRECT("BI47")+3*INDIRECT("BJ47")+4*INDIRECT("BK47")+5*INDIRECT("BL47")+6*INDIRECT("BM47")+7*INDIRECT("BN47")+8*INDIRECT("BO47")</f>
        <v>0</v>
      </c>
      <c r="CX47" s="1">
        <v>0</v>
      </c>
    </row>
    <row r="48" spans="1:73" ht="11.25">
      <c r="A48" s="1" t="s">
        <v>0</v>
      </c>
      <c r="B48" s="1" t="s">
        <v>28</v>
      </c>
      <c r="C48" s="1" t="s">
        <v>0</v>
      </c>
      <c r="D48" s="1" t="s">
        <v>29</v>
      </c>
      <c r="E48" s="1" t="s">
        <v>7</v>
      </c>
      <c r="F48" s="7">
        <f>SUM(F47:F47)</f>
        <v>0</v>
      </c>
      <c r="G48" s="6">
        <f>SUM(G47:G47)</f>
        <v>0</v>
      </c>
      <c r="H48" s="6">
        <f>SUM(H47:H47)</f>
        <v>30</v>
      </c>
      <c r="I48" s="6">
        <f>SUM(I47:I47)</f>
        <v>0</v>
      </c>
      <c r="J48" s="6">
        <f>SUM(J47:J47)</f>
        <v>0</v>
      </c>
      <c r="K48" s="6">
        <f>SUM(K47:K47)</f>
        <v>0</v>
      </c>
      <c r="L48" s="6">
        <f>SUM(L47:L47)</f>
        <v>0</v>
      </c>
      <c r="M48" s="6">
        <f>SUM(M47:M47)</f>
        <v>0</v>
      </c>
      <c r="N48" s="7">
        <f>SUM(N47:N47)</f>
        <v>0</v>
      </c>
      <c r="O48" s="6">
        <f>SUM(O47:O47)</f>
        <v>30</v>
      </c>
      <c r="P48" s="6">
        <f>SUM(P47:P47)</f>
        <v>0</v>
      </c>
      <c r="Q48" s="6">
        <f>SUM(Q47:Q47)</f>
        <v>0</v>
      </c>
      <c r="R48" s="6">
        <f>SUM(R47:R47)</f>
        <v>0</v>
      </c>
      <c r="S48" s="6">
        <f>SUM(S47:S47)</f>
        <v>0</v>
      </c>
      <c r="T48" s="8"/>
      <c r="U48" s="5"/>
      <c r="V48" s="5"/>
      <c r="W48" s="5"/>
      <c r="X48" s="5"/>
      <c r="Y48" s="5"/>
      <c r="Z48" s="5"/>
      <c r="AA48" s="5"/>
      <c r="AB48" s="8"/>
      <c r="AC48" s="5"/>
      <c r="AD48" s="5"/>
      <c r="AE48" s="5"/>
      <c r="AF48" s="5"/>
      <c r="AG48" s="5"/>
      <c r="AH48" s="5"/>
      <c r="AI48" s="5"/>
      <c r="AJ48" s="8"/>
      <c r="AK48" s="5"/>
      <c r="AL48" s="5"/>
      <c r="AM48" s="5"/>
      <c r="AN48" s="5"/>
      <c r="AO48" s="5"/>
      <c r="AP48" s="5"/>
      <c r="AQ48" s="5"/>
      <c r="AR48" s="8"/>
      <c r="AS48" s="5"/>
      <c r="AT48" s="5"/>
      <c r="AU48" s="5"/>
      <c r="AV48" s="5"/>
      <c r="AW48" s="5"/>
      <c r="AX48" s="5"/>
      <c r="AY48" s="5"/>
      <c r="AZ48" s="8"/>
      <c r="BA48" s="5"/>
      <c r="BB48" s="5"/>
      <c r="BC48" s="5"/>
      <c r="BD48" s="5"/>
      <c r="BE48" s="5"/>
      <c r="BF48" s="5"/>
      <c r="BG48" s="5"/>
      <c r="BH48" s="8"/>
      <c r="BI48" s="5"/>
      <c r="BJ48" s="5"/>
      <c r="BK48" s="5"/>
      <c r="BL48" s="5"/>
      <c r="BM48" s="5"/>
      <c r="BN48" s="5"/>
      <c r="BO48" s="5"/>
      <c r="BP48" s="9">
        <v>0</v>
      </c>
      <c r="BQ48" s="1" t="s">
        <v>0</v>
      </c>
      <c r="BR48" s="1" t="s">
        <v>0</v>
      </c>
      <c r="BS48" s="1" t="s">
        <v>0</v>
      </c>
      <c r="BT48" s="1" t="s">
        <v>0</v>
      </c>
      <c r="BU48" s="1" t="s">
        <v>0</v>
      </c>
    </row>
    <row r="49" spans="1:73" ht="11.25">
      <c r="A49" s="25"/>
      <c r="B49" s="25"/>
      <c r="C49" s="27" t="s">
        <v>109</v>
      </c>
      <c r="D49" s="26" t="s">
        <v>0</v>
      </c>
      <c r="E49" s="1" t="s">
        <v>0</v>
      </c>
      <c r="F49" s="7"/>
      <c r="G49" s="6"/>
      <c r="H49" s="6"/>
      <c r="I49" s="6"/>
      <c r="J49" s="6"/>
      <c r="K49" s="6"/>
      <c r="L49" s="6"/>
      <c r="M49" s="6"/>
      <c r="N49" s="7"/>
      <c r="O49" s="6"/>
      <c r="P49" s="6"/>
      <c r="Q49" s="6"/>
      <c r="R49" s="6"/>
      <c r="S49" s="6"/>
      <c r="T49" s="8"/>
      <c r="U49" s="5"/>
      <c r="V49" s="5"/>
      <c r="W49" s="5"/>
      <c r="X49" s="5"/>
      <c r="Y49" s="5"/>
      <c r="Z49" s="5"/>
      <c r="AA49" s="5"/>
      <c r="AB49" s="8"/>
      <c r="AC49" s="5"/>
      <c r="AD49" s="5"/>
      <c r="AE49" s="5"/>
      <c r="AF49" s="5"/>
      <c r="AG49" s="5"/>
      <c r="AH49" s="5"/>
      <c r="AI49" s="5"/>
      <c r="AJ49" s="8"/>
      <c r="AK49" s="5"/>
      <c r="AL49" s="5"/>
      <c r="AM49" s="5"/>
      <c r="AN49" s="5"/>
      <c r="AO49" s="5"/>
      <c r="AP49" s="5"/>
      <c r="AQ49" s="5"/>
      <c r="AR49" s="8"/>
      <c r="AS49" s="5"/>
      <c r="AT49" s="5"/>
      <c r="AU49" s="5"/>
      <c r="AV49" s="5"/>
      <c r="AW49" s="5"/>
      <c r="AX49" s="5"/>
      <c r="AY49" s="5"/>
      <c r="AZ49" s="8"/>
      <c r="BA49" s="5"/>
      <c r="BB49" s="5"/>
      <c r="BC49" s="5"/>
      <c r="BD49" s="5"/>
      <c r="BE49" s="5"/>
      <c r="BF49" s="5"/>
      <c r="BG49" s="5"/>
      <c r="BH49" s="8"/>
      <c r="BI49" s="5"/>
      <c r="BJ49" s="5"/>
      <c r="BK49" s="5"/>
      <c r="BL49" s="5"/>
      <c r="BM49" s="5"/>
      <c r="BN49" s="5"/>
      <c r="BO49" s="5"/>
      <c r="BP49" s="9">
        <v>0</v>
      </c>
      <c r="BQ49" s="1" t="s">
        <v>0</v>
      </c>
      <c r="BR49" s="1" t="s">
        <v>0</v>
      </c>
      <c r="BS49" s="1" t="s">
        <v>0</v>
      </c>
      <c r="BT49" s="1" t="s">
        <v>0</v>
      </c>
      <c r="BU49" s="1" t="s">
        <v>0</v>
      </c>
    </row>
    <row r="50" spans="1:102" ht="11.25">
      <c r="A50" s="30" t="s">
        <v>1</v>
      </c>
      <c r="B50" s="31" t="str">
        <f>HYPERLINK("http://www.dot.ca.gov/hq/transprog/stip2004/ff_sheets/01-2001r.xls","2001R")</f>
        <v>2001R</v>
      </c>
      <c r="C50" s="30" t="s">
        <v>0</v>
      </c>
      <c r="D50" s="30" t="s">
        <v>30</v>
      </c>
      <c r="E50" s="30" t="s">
        <v>3</v>
      </c>
      <c r="F50" s="32">
        <f ca="1">INDIRECT("T50")+INDIRECT("AB50")+INDIRECT("AJ50")+INDIRECT("AR50")+INDIRECT("AZ50")+INDIRECT("BH50")</f>
        <v>0</v>
      </c>
      <c r="G50" s="33">
        <f ca="1">INDIRECT("U50")+INDIRECT("AC50")+INDIRECT("AK50")+INDIRECT("AS50")+INDIRECT("BA50")+INDIRECT("BI50")</f>
        <v>5605</v>
      </c>
      <c r="H50" s="33">
        <f ca="1">INDIRECT("V50")+INDIRECT("AD50")+INDIRECT("AL50")+INDIRECT("AT50")+INDIRECT("BB50")+INDIRECT("BJ50")</f>
        <v>0</v>
      </c>
      <c r="I50" s="33">
        <f ca="1">INDIRECT("W50")+INDIRECT("AE50")+INDIRECT("AM50")+INDIRECT("AU50")+INDIRECT("BC50")+INDIRECT("BK50")</f>
        <v>0</v>
      </c>
      <c r="J50" s="33">
        <f ca="1">INDIRECT("X50")+INDIRECT("AF50")+INDIRECT("AN50")+INDIRECT("AV50")+INDIRECT("BD50")+INDIRECT("BL50")</f>
        <v>0</v>
      </c>
      <c r="K50" s="33">
        <f ca="1">INDIRECT("Y50")+INDIRECT("AG50")+INDIRECT("AO50")+INDIRECT("AW50")+INDIRECT("BE50")+INDIRECT("BM50")</f>
        <v>0</v>
      </c>
      <c r="L50" s="33">
        <f ca="1">INDIRECT("Z50")+INDIRECT("AH50")+INDIRECT("AP50")+INDIRECT("AX50")+INDIRECT("BF50")+INDIRECT("BN50")</f>
        <v>0</v>
      </c>
      <c r="M50" s="33">
        <f ca="1">INDIRECT("AA50")+INDIRECT("AI50")+INDIRECT("AQ50")+INDIRECT("AY50")+INDIRECT("BG50")+INDIRECT("BO50")</f>
        <v>0</v>
      </c>
      <c r="N50" s="32">
        <f ca="1">INDIRECT("T50")+INDIRECT("U50")+INDIRECT("V50")+INDIRECT("W50")+INDIRECT("X50")+INDIRECT("Y50")+INDIRECT("Z50")+INDIRECT("AA50")</f>
        <v>800</v>
      </c>
      <c r="O50" s="33">
        <f ca="1">INDIRECT("AB50")+INDIRECT("AC50")+INDIRECT("AD50")+INDIRECT("AE50")+INDIRECT("AF50")+INDIRECT("AG50")+INDIRECT("AH50")+INDIRECT("AI50")</f>
        <v>4805</v>
      </c>
      <c r="P50" s="33">
        <f ca="1">INDIRECT("AJ50")+INDIRECT("AK50")+INDIRECT("AL50")+INDIRECT("AM50")+INDIRECT("AN50")+INDIRECT("AO50")+INDIRECT("AP50")+INDIRECT("AQ50")</f>
        <v>0</v>
      </c>
      <c r="Q50" s="33">
        <f ca="1">INDIRECT("AR50")+INDIRECT("AS50")+INDIRECT("AT50")+INDIRECT("AU50")+INDIRECT("AV50")+INDIRECT("AW50")+INDIRECT("AX50")+INDIRECT("AY50")</f>
        <v>0</v>
      </c>
      <c r="R50" s="33">
        <f ca="1">INDIRECT("AZ50")+INDIRECT("BA50")+INDIRECT("BB50")+INDIRECT("BC50")+INDIRECT("BD50")+INDIRECT("BE50")+INDIRECT("BF50")+INDIRECT("BG50")</f>
        <v>0</v>
      </c>
      <c r="S50" s="33">
        <f ca="1">INDIRECT("BH50")+INDIRECT("BI50")+INDIRECT("BJ50")+INDIRECT("BK50")+INDIRECT("BL50")+INDIRECT("BM50")+INDIRECT("BN50")+INDIRECT("BO50")</f>
        <v>0</v>
      </c>
      <c r="T50" s="34"/>
      <c r="U50" s="35">
        <v>800</v>
      </c>
      <c r="V50" s="35"/>
      <c r="W50" s="35"/>
      <c r="X50" s="35"/>
      <c r="Y50" s="35"/>
      <c r="Z50" s="35"/>
      <c r="AA50" s="35"/>
      <c r="AB50" s="34"/>
      <c r="AC50" s="35">
        <v>4805</v>
      </c>
      <c r="AD50" s="35"/>
      <c r="AE50" s="35"/>
      <c r="AF50" s="35"/>
      <c r="AG50" s="35"/>
      <c r="AH50" s="35"/>
      <c r="AI50" s="35"/>
      <c r="AJ50" s="34"/>
      <c r="AK50" s="35"/>
      <c r="AL50" s="35"/>
      <c r="AM50" s="35"/>
      <c r="AN50" s="35"/>
      <c r="AO50" s="35"/>
      <c r="AP50" s="35"/>
      <c r="AQ50" s="35"/>
      <c r="AR50" s="34"/>
      <c r="AS50" s="35"/>
      <c r="AT50" s="35"/>
      <c r="AU50" s="35"/>
      <c r="AV50" s="35"/>
      <c r="AW50" s="35"/>
      <c r="AX50" s="35"/>
      <c r="AY50" s="35"/>
      <c r="AZ50" s="34"/>
      <c r="BA50" s="35"/>
      <c r="BB50" s="35"/>
      <c r="BC50" s="35"/>
      <c r="BD50" s="35"/>
      <c r="BE50" s="35"/>
      <c r="BF50" s="35"/>
      <c r="BG50" s="35"/>
      <c r="BH50" s="34"/>
      <c r="BI50" s="35"/>
      <c r="BJ50" s="35"/>
      <c r="BK50" s="35"/>
      <c r="BL50" s="35"/>
      <c r="BM50" s="35"/>
      <c r="BN50" s="35"/>
      <c r="BO50" s="36"/>
      <c r="BP50" s="9">
        <v>13000000143</v>
      </c>
      <c r="BQ50" s="1" t="s">
        <v>3</v>
      </c>
      <c r="BR50" s="1" t="s">
        <v>0</v>
      </c>
      <c r="BS50" s="1" t="s">
        <v>0</v>
      </c>
      <c r="BT50" s="1" t="s">
        <v>0</v>
      </c>
      <c r="BU50" s="1" t="s">
        <v>0</v>
      </c>
      <c r="BW50" s="1">
        <f ca="1">INDIRECT("T50")+2*INDIRECT("AB50")+3*INDIRECT("AJ50")+4*INDIRECT("AR50")+5*INDIRECT("AZ50")+6*INDIRECT("BH50")</f>
        <v>0</v>
      </c>
      <c r="BX50" s="1">
        <v>0</v>
      </c>
      <c r="BY50" s="1">
        <f ca="1">INDIRECT("U50")+2*INDIRECT("AC50")+3*INDIRECT("AK50")+4*INDIRECT("AS50")+5*INDIRECT("BA50")+6*INDIRECT("BI50")</f>
        <v>10410</v>
      </c>
      <c r="BZ50" s="1">
        <v>10410</v>
      </c>
      <c r="CA50" s="1">
        <f ca="1">INDIRECT("V50")+2*INDIRECT("AD50")+3*INDIRECT("AL50")+4*INDIRECT("AT50")+5*INDIRECT("BB50")+6*INDIRECT("BJ50")</f>
        <v>0</v>
      </c>
      <c r="CB50" s="1">
        <v>0</v>
      </c>
      <c r="CC50" s="1">
        <f ca="1">INDIRECT("W50")+2*INDIRECT("AE50")+3*INDIRECT("AM50")+4*INDIRECT("AU50")+5*INDIRECT("BC50")+6*INDIRECT("BK50")</f>
        <v>0</v>
      </c>
      <c r="CD50" s="1">
        <v>0</v>
      </c>
      <c r="CE50" s="1">
        <f ca="1">INDIRECT("X50")+2*INDIRECT("AF50")+3*INDIRECT("AN50")+4*INDIRECT("AV50")+5*INDIRECT("BD50")+6*INDIRECT("BL50")</f>
        <v>0</v>
      </c>
      <c r="CF50" s="1">
        <v>0</v>
      </c>
      <c r="CG50" s="1">
        <f ca="1">INDIRECT("Y50")+2*INDIRECT("AG50")+3*INDIRECT("AO50")+4*INDIRECT("AW50")+5*INDIRECT("BE50")+6*INDIRECT("BM50")</f>
        <v>0</v>
      </c>
      <c r="CH50" s="1">
        <v>0</v>
      </c>
      <c r="CI50" s="1">
        <f ca="1">INDIRECT("Z50")+2*INDIRECT("AH50")+3*INDIRECT("AP50")+4*INDIRECT("AX50")+5*INDIRECT("BF50")+6*INDIRECT("BN50")</f>
        <v>0</v>
      </c>
      <c r="CJ50" s="1">
        <v>0</v>
      </c>
      <c r="CK50" s="1">
        <f ca="1">INDIRECT("AA50")+2*INDIRECT("AI50")+3*INDIRECT("AQ50")+4*INDIRECT("AY50")+5*INDIRECT("BG50")+6*INDIRECT("BO50")</f>
        <v>0</v>
      </c>
      <c r="CL50" s="1">
        <v>0</v>
      </c>
      <c r="CM50" s="1">
        <f ca="1">INDIRECT("T50")+2*INDIRECT("U50")+3*INDIRECT("V50")+4*INDIRECT("W50")+5*INDIRECT("X50")+6*INDIRECT("Y50")+7*INDIRECT("Z50")+8*INDIRECT("AA50")</f>
        <v>1600</v>
      </c>
      <c r="CN50" s="1">
        <v>1600</v>
      </c>
      <c r="CO50" s="1">
        <f ca="1">INDIRECT("AB50")+2*INDIRECT("AC50")+3*INDIRECT("AD50")+4*INDIRECT("AE50")+5*INDIRECT("AF50")+6*INDIRECT("AG50")+7*INDIRECT("AH50")+8*INDIRECT("AI50")</f>
        <v>9610</v>
      </c>
      <c r="CP50" s="1">
        <v>9610</v>
      </c>
      <c r="CQ50" s="1">
        <f ca="1">INDIRECT("AJ50")+2*INDIRECT("AK50")+3*INDIRECT("AL50")+4*INDIRECT("AM50")+5*INDIRECT("AN50")+6*INDIRECT("AO50")+7*INDIRECT("AP50")+8*INDIRECT("AQ50")</f>
        <v>0</v>
      </c>
      <c r="CR50" s="1">
        <v>0</v>
      </c>
      <c r="CS50" s="1">
        <f ca="1">INDIRECT("AR50")+2*INDIRECT("AS50")+3*INDIRECT("AT50")+4*INDIRECT("AU50")+5*INDIRECT("AV50")+6*INDIRECT("AW50")+7*INDIRECT("AX50")+8*INDIRECT("AY50")</f>
        <v>0</v>
      </c>
      <c r="CT50" s="1">
        <v>0</v>
      </c>
      <c r="CU50" s="1">
        <f ca="1">INDIRECT("AZ50")+2*INDIRECT("BA50")+3*INDIRECT("BB50")+4*INDIRECT("BC50")+5*INDIRECT("BD50")+6*INDIRECT("BE50")+7*INDIRECT("BF50")+8*INDIRECT("BG50")</f>
        <v>0</v>
      </c>
      <c r="CV50" s="1">
        <v>0</v>
      </c>
      <c r="CW50" s="1">
        <f ca="1">INDIRECT("BH50")+2*INDIRECT("BI50")+3*INDIRECT("BJ50")+4*INDIRECT("BK50")+5*INDIRECT("BL50")+6*INDIRECT("BM50")+7*INDIRECT("BN50")+8*INDIRECT("BO50")</f>
        <v>0</v>
      </c>
      <c r="CX50" s="1">
        <v>0</v>
      </c>
    </row>
    <row r="51" spans="1:73" ht="11.25">
      <c r="A51" s="1" t="s">
        <v>0</v>
      </c>
      <c r="B51" s="1" t="s">
        <v>31</v>
      </c>
      <c r="C51" s="1" t="s">
        <v>0</v>
      </c>
      <c r="D51" s="1" t="s">
        <v>32</v>
      </c>
      <c r="E51" s="1" t="s">
        <v>7</v>
      </c>
      <c r="F51" s="7">
        <f>SUM(F50:F50)</f>
        <v>0</v>
      </c>
      <c r="G51" s="6">
        <f>SUM(G50:G50)</f>
        <v>5605</v>
      </c>
      <c r="H51" s="6">
        <f>SUM(H50:H50)</f>
        <v>0</v>
      </c>
      <c r="I51" s="6">
        <f>SUM(I50:I50)</f>
        <v>0</v>
      </c>
      <c r="J51" s="6">
        <f>SUM(J50:J50)</f>
        <v>0</v>
      </c>
      <c r="K51" s="6">
        <f>SUM(K50:K50)</f>
        <v>0</v>
      </c>
      <c r="L51" s="6">
        <f>SUM(L50:L50)</f>
        <v>0</v>
      </c>
      <c r="M51" s="6">
        <f>SUM(M50:M50)</f>
        <v>0</v>
      </c>
      <c r="N51" s="7">
        <f>SUM(N50:N50)</f>
        <v>800</v>
      </c>
      <c r="O51" s="6">
        <f>SUM(O50:O50)</f>
        <v>4805</v>
      </c>
      <c r="P51" s="6">
        <f>SUM(P50:P50)</f>
        <v>0</v>
      </c>
      <c r="Q51" s="6">
        <f>SUM(Q50:Q50)</f>
        <v>0</v>
      </c>
      <c r="R51" s="6">
        <f>SUM(R50:R50)</f>
        <v>0</v>
      </c>
      <c r="S51" s="6">
        <f>SUM(S50:S50)</f>
        <v>0</v>
      </c>
      <c r="T51" s="8"/>
      <c r="U51" s="5"/>
      <c r="V51" s="5"/>
      <c r="W51" s="5"/>
      <c r="X51" s="5"/>
      <c r="Y51" s="5"/>
      <c r="Z51" s="5"/>
      <c r="AA51" s="5"/>
      <c r="AB51" s="8"/>
      <c r="AC51" s="5"/>
      <c r="AD51" s="5"/>
      <c r="AE51" s="5"/>
      <c r="AF51" s="5"/>
      <c r="AG51" s="5"/>
      <c r="AH51" s="5"/>
      <c r="AI51" s="5"/>
      <c r="AJ51" s="8"/>
      <c r="AK51" s="5"/>
      <c r="AL51" s="5"/>
      <c r="AM51" s="5"/>
      <c r="AN51" s="5"/>
      <c r="AO51" s="5"/>
      <c r="AP51" s="5"/>
      <c r="AQ51" s="5"/>
      <c r="AR51" s="8"/>
      <c r="AS51" s="5"/>
      <c r="AT51" s="5"/>
      <c r="AU51" s="5"/>
      <c r="AV51" s="5"/>
      <c r="AW51" s="5"/>
      <c r="AX51" s="5"/>
      <c r="AY51" s="5"/>
      <c r="AZ51" s="8"/>
      <c r="BA51" s="5"/>
      <c r="BB51" s="5"/>
      <c r="BC51" s="5"/>
      <c r="BD51" s="5"/>
      <c r="BE51" s="5"/>
      <c r="BF51" s="5"/>
      <c r="BG51" s="5"/>
      <c r="BH51" s="8"/>
      <c r="BI51" s="5"/>
      <c r="BJ51" s="5"/>
      <c r="BK51" s="5"/>
      <c r="BL51" s="5"/>
      <c r="BM51" s="5"/>
      <c r="BN51" s="5"/>
      <c r="BO51" s="5"/>
      <c r="BP51" s="9">
        <v>0</v>
      </c>
      <c r="BQ51" s="1" t="s">
        <v>0</v>
      </c>
      <c r="BR51" s="1" t="s">
        <v>0</v>
      </c>
      <c r="BS51" s="1" t="s">
        <v>0</v>
      </c>
      <c r="BT51" s="1" t="s">
        <v>0</v>
      </c>
      <c r="BU51" s="1" t="s">
        <v>0</v>
      </c>
    </row>
    <row r="52" spans="1:73" ht="11.25">
      <c r="A52" s="25"/>
      <c r="B52" s="25"/>
      <c r="C52" s="27" t="s">
        <v>109</v>
      </c>
      <c r="D52" s="26" t="s">
        <v>0</v>
      </c>
      <c r="E52" s="1" t="s">
        <v>0</v>
      </c>
      <c r="F52" s="7"/>
      <c r="G52" s="6"/>
      <c r="H52" s="6"/>
      <c r="I52" s="6"/>
      <c r="J52" s="6"/>
      <c r="K52" s="6"/>
      <c r="L52" s="6"/>
      <c r="M52" s="6"/>
      <c r="N52" s="7"/>
      <c r="O52" s="6"/>
      <c r="P52" s="6"/>
      <c r="Q52" s="6"/>
      <c r="R52" s="6"/>
      <c r="S52" s="6"/>
      <c r="T52" s="8"/>
      <c r="U52" s="5"/>
      <c r="V52" s="5"/>
      <c r="W52" s="5"/>
      <c r="X52" s="5"/>
      <c r="Y52" s="5"/>
      <c r="Z52" s="5"/>
      <c r="AA52" s="5"/>
      <c r="AB52" s="8"/>
      <c r="AC52" s="5"/>
      <c r="AD52" s="5"/>
      <c r="AE52" s="5"/>
      <c r="AF52" s="5"/>
      <c r="AG52" s="5"/>
      <c r="AH52" s="5"/>
      <c r="AI52" s="5"/>
      <c r="AJ52" s="8"/>
      <c r="AK52" s="5"/>
      <c r="AL52" s="5"/>
      <c r="AM52" s="5"/>
      <c r="AN52" s="5"/>
      <c r="AO52" s="5"/>
      <c r="AP52" s="5"/>
      <c r="AQ52" s="5"/>
      <c r="AR52" s="8"/>
      <c r="AS52" s="5"/>
      <c r="AT52" s="5"/>
      <c r="AU52" s="5"/>
      <c r="AV52" s="5"/>
      <c r="AW52" s="5"/>
      <c r="AX52" s="5"/>
      <c r="AY52" s="5"/>
      <c r="AZ52" s="8"/>
      <c r="BA52" s="5"/>
      <c r="BB52" s="5"/>
      <c r="BC52" s="5"/>
      <c r="BD52" s="5"/>
      <c r="BE52" s="5"/>
      <c r="BF52" s="5"/>
      <c r="BG52" s="5"/>
      <c r="BH52" s="8"/>
      <c r="BI52" s="5"/>
      <c r="BJ52" s="5"/>
      <c r="BK52" s="5"/>
      <c r="BL52" s="5"/>
      <c r="BM52" s="5"/>
      <c r="BN52" s="5"/>
      <c r="BO52" s="5"/>
      <c r="BP52" s="9">
        <v>0</v>
      </c>
      <c r="BQ52" s="1" t="s">
        <v>0</v>
      </c>
      <c r="BR52" s="1" t="s">
        <v>0</v>
      </c>
      <c r="BS52" s="1" t="s">
        <v>0</v>
      </c>
      <c r="BT52" s="1" t="s">
        <v>0</v>
      </c>
      <c r="BU52" s="1" t="s">
        <v>0</v>
      </c>
    </row>
    <row r="53" spans="1:102" ht="11.25">
      <c r="A53" s="30" t="s">
        <v>1</v>
      </c>
      <c r="B53" s="31" t="str">
        <f>HYPERLINK("http://www.dot.ca.gov/hq/transprog/stip2004/ff_sheets/01-2054p.xls","2054P")</f>
        <v>2054P</v>
      </c>
      <c r="C53" s="30" t="s">
        <v>0</v>
      </c>
      <c r="D53" s="30" t="s">
        <v>30</v>
      </c>
      <c r="E53" s="30" t="s">
        <v>3</v>
      </c>
      <c r="F53" s="32">
        <f ca="1">INDIRECT("T53")+INDIRECT("AB53")+INDIRECT("AJ53")+INDIRECT("AR53")+INDIRECT("AZ53")+INDIRECT("BH53")</f>
        <v>0</v>
      </c>
      <c r="G53" s="33">
        <f ca="1">INDIRECT("U53")+INDIRECT("AC53")+INDIRECT("AK53")+INDIRECT("AS53")+INDIRECT("BA53")+INDIRECT("BI53")</f>
        <v>551</v>
      </c>
      <c r="H53" s="33">
        <f ca="1">INDIRECT("V53")+INDIRECT("AD53")+INDIRECT("AL53")+INDIRECT("AT53")+INDIRECT("BB53")+INDIRECT("BJ53")</f>
        <v>0</v>
      </c>
      <c r="I53" s="33">
        <f ca="1">INDIRECT("W53")+INDIRECT("AE53")+INDIRECT("AM53")+INDIRECT("AU53")+INDIRECT("BC53")+INDIRECT("BK53")</f>
        <v>0</v>
      </c>
      <c r="J53" s="33">
        <f ca="1">INDIRECT("X53")+INDIRECT("AF53")+INDIRECT("AN53")+INDIRECT("AV53")+INDIRECT("BD53")+INDIRECT("BL53")</f>
        <v>0</v>
      </c>
      <c r="K53" s="33">
        <f ca="1">INDIRECT("Y53")+INDIRECT("AG53")+INDIRECT("AO53")+INDIRECT("AW53")+INDIRECT("BE53")+INDIRECT("BM53")</f>
        <v>0</v>
      </c>
      <c r="L53" s="33">
        <f ca="1">INDIRECT("Z53")+INDIRECT("AH53")+INDIRECT("AP53")+INDIRECT("AX53")+INDIRECT("BF53")+INDIRECT("BN53")</f>
        <v>0</v>
      </c>
      <c r="M53" s="33">
        <f ca="1">INDIRECT("AA53")+INDIRECT("AI53")+INDIRECT("AQ53")+INDIRECT("AY53")+INDIRECT("BG53")+INDIRECT("BO53")</f>
        <v>0</v>
      </c>
      <c r="N53" s="32">
        <f ca="1">INDIRECT("T53")+INDIRECT("U53")+INDIRECT("V53")+INDIRECT("W53")+INDIRECT("X53")+INDIRECT("Y53")+INDIRECT("Z53")+INDIRECT("AA53")</f>
        <v>0</v>
      </c>
      <c r="O53" s="33">
        <f ca="1">INDIRECT("AB53")+INDIRECT("AC53")+INDIRECT("AD53")+INDIRECT("AE53")+INDIRECT("AF53")+INDIRECT("AG53")+INDIRECT("AH53")+INDIRECT("AI53")</f>
        <v>551</v>
      </c>
      <c r="P53" s="33">
        <f ca="1">INDIRECT("AJ53")+INDIRECT("AK53")+INDIRECT("AL53")+INDIRECT("AM53")+INDIRECT("AN53")+INDIRECT("AO53")+INDIRECT("AP53")+INDIRECT("AQ53")</f>
        <v>0</v>
      </c>
      <c r="Q53" s="33">
        <f ca="1">INDIRECT("AR53")+INDIRECT("AS53")+INDIRECT("AT53")+INDIRECT("AU53")+INDIRECT("AV53")+INDIRECT("AW53")+INDIRECT("AX53")+INDIRECT("AY53")</f>
        <v>0</v>
      </c>
      <c r="R53" s="33">
        <f ca="1">INDIRECT("AZ53")+INDIRECT("BA53")+INDIRECT("BB53")+INDIRECT("BC53")+INDIRECT("BD53")+INDIRECT("BE53")+INDIRECT("BF53")+INDIRECT("BG53")</f>
        <v>0</v>
      </c>
      <c r="S53" s="33">
        <f ca="1">INDIRECT("BH53")+INDIRECT("BI53")+INDIRECT("BJ53")+INDIRECT("BK53")+INDIRECT("BL53")+INDIRECT("BM53")+INDIRECT("BN53")+INDIRECT("BO53")</f>
        <v>0</v>
      </c>
      <c r="T53" s="34"/>
      <c r="U53" s="35"/>
      <c r="V53" s="35"/>
      <c r="W53" s="35"/>
      <c r="X53" s="35"/>
      <c r="Y53" s="35"/>
      <c r="Z53" s="35"/>
      <c r="AA53" s="35"/>
      <c r="AB53" s="34"/>
      <c r="AC53" s="35">
        <v>551</v>
      </c>
      <c r="AD53" s="35"/>
      <c r="AE53" s="35"/>
      <c r="AF53" s="35"/>
      <c r="AG53" s="35"/>
      <c r="AH53" s="35"/>
      <c r="AI53" s="35"/>
      <c r="AJ53" s="34"/>
      <c r="AK53" s="35"/>
      <c r="AL53" s="35"/>
      <c r="AM53" s="35"/>
      <c r="AN53" s="35"/>
      <c r="AO53" s="35"/>
      <c r="AP53" s="35"/>
      <c r="AQ53" s="35"/>
      <c r="AR53" s="34"/>
      <c r="AS53" s="35"/>
      <c r="AT53" s="35"/>
      <c r="AU53" s="35"/>
      <c r="AV53" s="35"/>
      <c r="AW53" s="35"/>
      <c r="AX53" s="35"/>
      <c r="AY53" s="35"/>
      <c r="AZ53" s="34"/>
      <c r="BA53" s="35"/>
      <c r="BB53" s="35"/>
      <c r="BC53" s="35"/>
      <c r="BD53" s="35"/>
      <c r="BE53" s="35"/>
      <c r="BF53" s="35"/>
      <c r="BG53" s="35"/>
      <c r="BH53" s="34"/>
      <c r="BI53" s="35"/>
      <c r="BJ53" s="35"/>
      <c r="BK53" s="35"/>
      <c r="BL53" s="35"/>
      <c r="BM53" s="35"/>
      <c r="BN53" s="35"/>
      <c r="BO53" s="36"/>
      <c r="BP53" s="9">
        <v>13000000873</v>
      </c>
      <c r="BQ53" s="1" t="s">
        <v>3</v>
      </c>
      <c r="BR53" s="1" t="s">
        <v>0</v>
      </c>
      <c r="BS53" s="1" t="s">
        <v>0</v>
      </c>
      <c r="BT53" s="1" t="s">
        <v>0</v>
      </c>
      <c r="BU53" s="1" t="s">
        <v>0</v>
      </c>
      <c r="BW53" s="1">
        <f ca="1">INDIRECT("T53")+2*INDIRECT("AB53")+3*INDIRECT("AJ53")+4*INDIRECT("AR53")+5*INDIRECT("AZ53")+6*INDIRECT("BH53")</f>
        <v>0</v>
      </c>
      <c r="BX53" s="1">
        <v>0</v>
      </c>
      <c r="BY53" s="1">
        <f ca="1">INDIRECT("U53")+2*INDIRECT("AC53")+3*INDIRECT("AK53")+4*INDIRECT("AS53")+5*INDIRECT("BA53")+6*INDIRECT("BI53")</f>
        <v>1102</v>
      </c>
      <c r="BZ53" s="1">
        <v>1102</v>
      </c>
      <c r="CA53" s="1">
        <f ca="1">INDIRECT("V53")+2*INDIRECT("AD53")+3*INDIRECT("AL53")+4*INDIRECT("AT53")+5*INDIRECT("BB53")+6*INDIRECT("BJ53")</f>
        <v>0</v>
      </c>
      <c r="CB53" s="1">
        <v>0</v>
      </c>
      <c r="CC53" s="1">
        <f ca="1">INDIRECT("W53")+2*INDIRECT("AE53")+3*INDIRECT("AM53")+4*INDIRECT("AU53")+5*INDIRECT("BC53")+6*INDIRECT("BK53")</f>
        <v>0</v>
      </c>
      <c r="CD53" s="1">
        <v>0</v>
      </c>
      <c r="CE53" s="1">
        <f ca="1">INDIRECT("X53")+2*INDIRECT("AF53")+3*INDIRECT("AN53")+4*INDIRECT("AV53")+5*INDIRECT("BD53")+6*INDIRECT("BL53")</f>
        <v>0</v>
      </c>
      <c r="CF53" s="1">
        <v>0</v>
      </c>
      <c r="CG53" s="1">
        <f ca="1">INDIRECT("Y53")+2*INDIRECT("AG53")+3*INDIRECT("AO53")+4*INDIRECT("AW53")+5*INDIRECT("BE53")+6*INDIRECT("BM53")</f>
        <v>0</v>
      </c>
      <c r="CH53" s="1">
        <v>0</v>
      </c>
      <c r="CI53" s="1">
        <f ca="1">INDIRECT("Z53")+2*INDIRECT("AH53")+3*INDIRECT("AP53")+4*INDIRECT("AX53")+5*INDIRECT("BF53")+6*INDIRECT("BN53")</f>
        <v>0</v>
      </c>
      <c r="CJ53" s="1">
        <v>0</v>
      </c>
      <c r="CK53" s="1">
        <f ca="1">INDIRECT("AA53")+2*INDIRECT("AI53")+3*INDIRECT("AQ53")+4*INDIRECT("AY53")+5*INDIRECT("BG53")+6*INDIRECT("BO53")</f>
        <v>0</v>
      </c>
      <c r="CL53" s="1">
        <v>0</v>
      </c>
      <c r="CM53" s="1">
        <f ca="1">INDIRECT("T53")+2*INDIRECT("U53")+3*INDIRECT("V53")+4*INDIRECT("W53")+5*INDIRECT("X53")+6*INDIRECT("Y53")+7*INDIRECT("Z53")+8*INDIRECT("AA53")</f>
        <v>0</v>
      </c>
      <c r="CN53" s="1">
        <v>0</v>
      </c>
      <c r="CO53" s="1">
        <f ca="1">INDIRECT("AB53")+2*INDIRECT("AC53")+3*INDIRECT("AD53")+4*INDIRECT("AE53")+5*INDIRECT("AF53")+6*INDIRECT("AG53")+7*INDIRECT("AH53")+8*INDIRECT("AI53")</f>
        <v>1102</v>
      </c>
      <c r="CP53" s="1">
        <v>1102</v>
      </c>
      <c r="CQ53" s="1">
        <f ca="1">INDIRECT("AJ53")+2*INDIRECT("AK53")+3*INDIRECT("AL53")+4*INDIRECT("AM53")+5*INDIRECT("AN53")+6*INDIRECT("AO53")+7*INDIRECT("AP53")+8*INDIRECT("AQ53")</f>
        <v>0</v>
      </c>
      <c r="CR53" s="1">
        <v>0</v>
      </c>
      <c r="CS53" s="1">
        <f ca="1">INDIRECT("AR53")+2*INDIRECT("AS53")+3*INDIRECT("AT53")+4*INDIRECT("AU53")+5*INDIRECT("AV53")+6*INDIRECT("AW53")+7*INDIRECT("AX53")+8*INDIRECT("AY53")</f>
        <v>0</v>
      </c>
      <c r="CT53" s="1">
        <v>0</v>
      </c>
      <c r="CU53" s="1">
        <f ca="1">INDIRECT("AZ53")+2*INDIRECT("BA53")+3*INDIRECT("BB53")+4*INDIRECT("BC53")+5*INDIRECT("BD53")+6*INDIRECT("BE53")+7*INDIRECT("BF53")+8*INDIRECT("BG53")</f>
        <v>0</v>
      </c>
      <c r="CV53" s="1">
        <v>0</v>
      </c>
      <c r="CW53" s="1">
        <f ca="1">INDIRECT("BH53")+2*INDIRECT("BI53")+3*INDIRECT("BJ53")+4*INDIRECT("BK53")+5*INDIRECT("BL53")+6*INDIRECT("BM53")+7*INDIRECT("BN53")+8*INDIRECT("BO53")</f>
        <v>0</v>
      </c>
      <c r="CX53" s="1">
        <v>0</v>
      </c>
    </row>
    <row r="54" spans="1:73" ht="11.25">
      <c r="A54" s="1" t="s">
        <v>0</v>
      </c>
      <c r="B54" s="1" t="s">
        <v>33</v>
      </c>
      <c r="C54" s="1" t="s">
        <v>0</v>
      </c>
      <c r="D54" s="1" t="s">
        <v>34</v>
      </c>
      <c r="E54" s="1" t="s">
        <v>7</v>
      </c>
      <c r="F54" s="7">
        <f>SUM(F53:F53)</f>
        <v>0</v>
      </c>
      <c r="G54" s="6">
        <f>SUM(G53:G53)</f>
        <v>551</v>
      </c>
      <c r="H54" s="6">
        <f>SUM(H53:H53)</f>
        <v>0</v>
      </c>
      <c r="I54" s="6">
        <f>SUM(I53:I53)</f>
        <v>0</v>
      </c>
      <c r="J54" s="6">
        <f>SUM(J53:J53)</f>
        <v>0</v>
      </c>
      <c r="K54" s="6">
        <f>SUM(K53:K53)</f>
        <v>0</v>
      </c>
      <c r="L54" s="6">
        <f>SUM(L53:L53)</f>
        <v>0</v>
      </c>
      <c r="M54" s="6">
        <f>SUM(M53:M53)</f>
        <v>0</v>
      </c>
      <c r="N54" s="7">
        <f>SUM(N53:N53)</f>
        <v>0</v>
      </c>
      <c r="O54" s="6">
        <f>SUM(O53:O53)</f>
        <v>551</v>
      </c>
      <c r="P54" s="6">
        <f>SUM(P53:P53)</f>
        <v>0</v>
      </c>
      <c r="Q54" s="6">
        <f>SUM(Q53:Q53)</f>
        <v>0</v>
      </c>
      <c r="R54" s="6">
        <f>SUM(R53:R53)</f>
        <v>0</v>
      </c>
      <c r="S54" s="6">
        <f>SUM(S53:S53)</f>
        <v>0</v>
      </c>
      <c r="T54" s="8"/>
      <c r="U54" s="5"/>
      <c r="V54" s="5"/>
      <c r="W54" s="5"/>
      <c r="X54" s="5"/>
      <c r="Y54" s="5"/>
      <c r="Z54" s="5"/>
      <c r="AA54" s="5"/>
      <c r="AB54" s="8"/>
      <c r="AC54" s="5"/>
      <c r="AD54" s="5"/>
      <c r="AE54" s="5"/>
      <c r="AF54" s="5"/>
      <c r="AG54" s="5"/>
      <c r="AH54" s="5"/>
      <c r="AI54" s="5"/>
      <c r="AJ54" s="8"/>
      <c r="AK54" s="5"/>
      <c r="AL54" s="5"/>
      <c r="AM54" s="5"/>
      <c r="AN54" s="5"/>
      <c r="AO54" s="5"/>
      <c r="AP54" s="5"/>
      <c r="AQ54" s="5"/>
      <c r="AR54" s="8"/>
      <c r="AS54" s="5"/>
      <c r="AT54" s="5"/>
      <c r="AU54" s="5"/>
      <c r="AV54" s="5"/>
      <c r="AW54" s="5"/>
      <c r="AX54" s="5"/>
      <c r="AY54" s="5"/>
      <c r="AZ54" s="8"/>
      <c r="BA54" s="5"/>
      <c r="BB54" s="5"/>
      <c r="BC54" s="5"/>
      <c r="BD54" s="5"/>
      <c r="BE54" s="5"/>
      <c r="BF54" s="5"/>
      <c r="BG54" s="5"/>
      <c r="BH54" s="8"/>
      <c r="BI54" s="5"/>
      <c r="BJ54" s="5"/>
      <c r="BK54" s="5"/>
      <c r="BL54" s="5"/>
      <c r="BM54" s="5"/>
      <c r="BN54" s="5"/>
      <c r="BO54" s="5"/>
      <c r="BP54" s="9">
        <v>0</v>
      </c>
      <c r="BQ54" s="1" t="s">
        <v>0</v>
      </c>
      <c r="BR54" s="1" t="s">
        <v>0</v>
      </c>
      <c r="BS54" s="1" t="s">
        <v>0</v>
      </c>
      <c r="BT54" s="1" t="s">
        <v>0</v>
      </c>
      <c r="BU54" s="1" t="s">
        <v>0</v>
      </c>
    </row>
    <row r="55" spans="1:73" ht="11.25">
      <c r="A55" s="25"/>
      <c r="B55" s="25"/>
      <c r="C55" s="27" t="s">
        <v>109</v>
      </c>
      <c r="D55" s="26" t="s">
        <v>0</v>
      </c>
      <c r="E55" s="1" t="s">
        <v>0</v>
      </c>
      <c r="F55" s="7"/>
      <c r="G55" s="6"/>
      <c r="H55" s="6"/>
      <c r="I55" s="6"/>
      <c r="J55" s="6"/>
      <c r="K55" s="6"/>
      <c r="L55" s="6"/>
      <c r="M55" s="6"/>
      <c r="N55" s="7"/>
      <c r="O55" s="6"/>
      <c r="P55" s="6"/>
      <c r="Q55" s="6"/>
      <c r="R55" s="6"/>
      <c r="S55" s="6"/>
      <c r="T55" s="8"/>
      <c r="U55" s="5"/>
      <c r="V55" s="5"/>
      <c r="W55" s="5"/>
      <c r="X55" s="5"/>
      <c r="Y55" s="5"/>
      <c r="Z55" s="5"/>
      <c r="AA55" s="5"/>
      <c r="AB55" s="8"/>
      <c r="AC55" s="5"/>
      <c r="AD55" s="5"/>
      <c r="AE55" s="5"/>
      <c r="AF55" s="5"/>
      <c r="AG55" s="5"/>
      <c r="AH55" s="5"/>
      <c r="AI55" s="5"/>
      <c r="AJ55" s="8"/>
      <c r="AK55" s="5"/>
      <c r="AL55" s="5"/>
      <c r="AM55" s="5"/>
      <c r="AN55" s="5"/>
      <c r="AO55" s="5"/>
      <c r="AP55" s="5"/>
      <c r="AQ55" s="5"/>
      <c r="AR55" s="8"/>
      <c r="AS55" s="5"/>
      <c r="AT55" s="5"/>
      <c r="AU55" s="5"/>
      <c r="AV55" s="5"/>
      <c r="AW55" s="5"/>
      <c r="AX55" s="5"/>
      <c r="AY55" s="5"/>
      <c r="AZ55" s="8"/>
      <c r="BA55" s="5"/>
      <c r="BB55" s="5"/>
      <c r="BC55" s="5"/>
      <c r="BD55" s="5"/>
      <c r="BE55" s="5"/>
      <c r="BF55" s="5"/>
      <c r="BG55" s="5"/>
      <c r="BH55" s="8"/>
      <c r="BI55" s="5"/>
      <c r="BJ55" s="5"/>
      <c r="BK55" s="5"/>
      <c r="BL55" s="5"/>
      <c r="BM55" s="5"/>
      <c r="BN55" s="5"/>
      <c r="BO55" s="5"/>
      <c r="BP55" s="9">
        <v>0</v>
      </c>
      <c r="BQ55" s="1" t="s">
        <v>0</v>
      </c>
      <c r="BR55" s="1" t="s">
        <v>0</v>
      </c>
      <c r="BS55" s="1" t="s">
        <v>0</v>
      </c>
      <c r="BT55" s="1" t="s">
        <v>0</v>
      </c>
      <c r="BU55" s="1" t="s">
        <v>0</v>
      </c>
    </row>
    <row r="56" spans="1:102" ht="11.25">
      <c r="A56" s="30" t="s">
        <v>1</v>
      </c>
      <c r="B56" s="31" t="str">
        <f>HYPERLINK("http://www.dot.ca.gov/hq/transprog/stip2004/ff_sheets/01-2081.xls","2081")</f>
        <v>2081</v>
      </c>
      <c r="C56" s="30" t="s">
        <v>0</v>
      </c>
      <c r="D56" s="30" t="s">
        <v>30</v>
      </c>
      <c r="E56" s="30" t="s">
        <v>3</v>
      </c>
      <c r="F56" s="32">
        <f ca="1">INDIRECT("T56")+INDIRECT("AB56")+INDIRECT("AJ56")+INDIRECT("AR56")+INDIRECT("AZ56")+INDIRECT("BH56")</f>
        <v>0</v>
      </c>
      <c r="G56" s="33">
        <f ca="1">INDIRECT("U56")+INDIRECT("AC56")+INDIRECT("AK56")+INDIRECT("AS56")+INDIRECT("BA56")+INDIRECT("BI56")</f>
        <v>0</v>
      </c>
      <c r="H56" s="33">
        <f ca="1">INDIRECT("V56")+INDIRECT("AD56")+INDIRECT("AL56")+INDIRECT("AT56")+INDIRECT("BB56")+INDIRECT("BJ56")</f>
        <v>144</v>
      </c>
      <c r="I56" s="33">
        <f ca="1">INDIRECT("W56")+INDIRECT("AE56")+INDIRECT("AM56")+INDIRECT("AU56")+INDIRECT("BC56")+INDIRECT("BK56")</f>
        <v>173</v>
      </c>
      <c r="J56" s="33">
        <f ca="1">INDIRECT("X56")+INDIRECT("AF56")+INDIRECT("AN56")+INDIRECT("AV56")+INDIRECT("BD56")+INDIRECT("BL56")</f>
        <v>0</v>
      </c>
      <c r="K56" s="33">
        <f ca="1">INDIRECT("Y56")+INDIRECT("AG56")+INDIRECT("AO56")+INDIRECT("AW56")+INDIRECT("BE56")+INDIRECT("BM56")</f>
        <v>1583</v>
      </c>
      <c r="L56" s="33">
        <f ca="1">INDIRECT("Z56")+INDIRECT("AH56")+INDIRECT("AP56")+INDIRECT("AX56")+INDIRECT("BF56")+INDIRECT("BN56")</f>
        <v>0</v>
      </c>
      <c r="M56" s="33">
        <f ca="1">INDIRECT("AA56")+INDIRECT("AI56")+INDIRECT("AQ56")+INDIRECT("AY56")+INDIRECT("BG56")+INDIRECT("BO56")</f>
        <v>0</v>
      </c>
      <c r="N56" s="32">
        <f ca="1">INDIRECT("T56")+INDIRECT("U56")+INDIRECT("V56")+INDIRECT("W56")+INDIRECT("X56")+INDIRECT("Y56")+INDIRECT("Z56")+INDIRECT("AA56")</f>
        <v>100</v>
      </c>
      <c r="O56" s="33">
        <f ca="1">INDIRECT("AB56")+INDIRECT("AC56")+INDIRECT("AD56")+INDIRECT("AE56")+INDIRECT("AF56")+INDIRECT("AG56")+INDIRECT("AH56")+INDIRECT("AI56")</f>
        <v>1583</v>
      </c>
      <c r="P56" s="33">
        <f ca="1">INDIRECT("AJ56")+INDIRECT("AK56")+INDIRECT("AL56")+INDIRECT("AM56")+INDIRECT("AN56")+INDIRECT("AO56")+INDIRECT("AP56")+INDIRECT("AQ56")</f>
        <v>144</v>
      </c>
      <c r="Q56" s="33">
        <f ca="1">INDIRECT("AR56")+INDIRECT("AS56")+INDIRECT("AT56")+INDIRECT("AU56")+INDIRECT("AV56")+INDIRECT("AW56")+INDIRECT("AX56")+INDIRECT("AY56")</f>
        <v>73</v>
      </c>
      <c r="R56" s="33">
        <f ca="1">INDIRECT("AZ56")+INDIRECT("BA56")+INDIRECT("BB56")+INDIRECT("BC56")+INDIRECT("BD56")+INDIRECT("BE56")+INDIRECT("BF56")+INDIRECT("BG56")</f>
        <v>0</v>
      </c>
      <c r="S56" s="33">
        <f ca="1">INDIRECT("BH56")+INDIRECT("BI56")+INDIRECT("BJ56")+INDIRECT("BK56")+INDIRECT("BL56")+INDIRECT("BM56")+INDIRECT("BN56")+INDIRECT("BO56")</f>
        <v>0</v>
      </c>
      <c r="T56" s="34"/>
      <c r="U56" s="35"/>
      <c r="V56" s="35"/>
      <c r="W56" s="35">
        <v>100</v>
      </c>
      <c r="X56" s="35"/>
      <c r="Y56" s="35"/>
      <c r="Z56" s="35"/>
      <c r="AA56" s="35"/>
      <c r="AB56" s="34"/>
      <c r="AC56" s="35"/>
      <c r="AD56" s="35"/>
      <c r="AE56" s="35"/>
      <c r="AF56" s="35"/>
      <c r="AG56" s="35">
        <v>1583</v>
      </c>
      <c r="AH56" s="35"/>
      <c r="AI56" s="35"/>
      <c r="AJ56" s="34"/>
      <c r="AK56" s="35"/>
      <c r="AL56" s="35">
        <v>144</v>
      </c>
      <c r="AM56" s="35"/>
      <c r="AN56" s="35"/>
      <c r="AO56" s="35"/>
      <c r="AP56" s="35"/>
      <c r="AQ56" s="35"/>
      <c r="AR56" s="34"/>
      <c r="AS56" s="35"/>
      <c r="AT56" s="35"/>
      <c r="AU56" s="35">
        <v>73</v>
      </c>
      <c r="AV56" s="35"/>
      <c r="AW56" s="35"/>
      <c r="AX56" s="35"/>
      <c r="AY56" s="35"/>
      <c r="AZ56" s="34"/>
      <c r="BA56" s="35"/>
      <c r="BB56" s="35"/>
      <c r="BC56" s="35"/>
      <c r="BD56" s="35"/>
      <c r="BE56" s="35"/>
      <c r="BF56" s="35"/>
      <c r="BG56" s="35"/>
      <c r="BH56" s="34"/>
      <c r="BI56" s="35"/>
      <c r="BJ56" s="35"/>
      <c r="BK56" s="35"/>
      <c r="BL56" s="35"/>
      <c r="BM56" s="35"/>
      <c r="BN56" s="35"/>
      <c r="BO56" s="36"/>
      <c r="BP56" s="9">
        <v>13000001216</v>
      </c>
      <c r="BQ56" s="1" t="s">
        <v>3</v>
      </c>
      <c r="BR56" s="1" t="s">
        <v>0</v>
      </c>
      <c r="BS56" s="1" t="s">
        <v>0</v>
      </c>
      <c r="BT56" s="1" t="s">
        <v>0</v>
      </c>
      <c r="BU56" s="1" t="s">
        <v>0</v>
      </c>
      <c r="BW56" s="1">
        <f ca="1">INDIRECT("T56")+2*INDIRECT("AB56")+3*INDIRECT("AJ56")+4*INDIRECT("AR56")+5*INDIRECT("AZ56")+6*INDIRECT("BH56")</f>
        <v>0</v>
      </c>
      <c r="BX56" s="1">
        <v>0</v>
      </c>
      <c r="BY56" s="1">
        <f ca="1">INDIRECT("U56")+2*INDIRECT("AC56")+3*INDIRECT("AK56")+4*INDIRECT("AS56")+5*INDIRECT("BA56")+6*INDIRECT("BI56")</f>
        <v>0</v>
      </c>
      <c r="BZ56" s="1">
        <v>0</v>
      </c>
      <c r="CA56" s="1">
        <f ca="1">INDIRECT("V56")+2*INDIRECT("AD56")+3*INDIRECT("AL56")+4*INDIRECT("AT56")+5*INDIRECT("BB56")+6*INDIRECT("BJ56")</f>
        <v>432</v>
      </c>
      <c r="CB56" s="1">
        <v>432</v>
      </c>
      <c r="CC56" s="1">
        <f ca="1">INDIRECT("W56")+2*INDIRECT("AE56")+3*INDIRECT("AM56")+4*INDIRECT("AU56")+5*INDIRECT("BC56")+6*INDIRECT("BK56")</f>
        <v>392</v>
      </c>
      <c r="CD56" s="1">
        <v>392</v>
      </c>
      <c r="CE56" s="1">
        <f ca="1">INDIRECT("X56")+2*INDIRECT("AF56")+3*INDIRECT("AN56")+4*INDIRECT("AV56")+5*INDIRECT("BD56")+6*INDIRECT("BL56")</f>
        <v>0</v>
      </c>
      <c r="CF56" s="1">
        <v>0</v>
      </c>
      <c r="CG56" s="1">
        <f ca="1">INDIRECT("Y56")+2*INDIRECT("AG56")+3*INDIRECT("AO56")+4*INDIRECT("AW56")+5*INDIRECT("BE56")+6*INDIRECT("BM56")</f>
        <v>3166</v>
      </c>
      <c r="CH56" s="1">
        <v>3166</v>
      </c>
      <c r="CI56" s="1">
        <f ca="1">INDIRECT("Z56")+2*INDIRECT("AH56")+3*INDIRECT("AP56")+4*INDIRECT("AX56")+5*INDIRECT("BF56")+6*INDIRECT("BN56")</f>
        <v>0</v>
      </c>
      <c r="CJ56" s="1">
        <v>0</v>
      </c>
      <c r="CK56" s="1">
        <f ca="1">INDIRECT("AA56")+2*INDIRECT("AI56")+3*INDIRECT("AQ56")+4*INDIRECT("AY56")+5*INDIRECT("BG56")+6*INDIRECT("BO56")</f>
        <v>0</v>
      </c>
      <c r="CL56" s="1">
        <v>0</v>
      </c>
      <c r="CM56" s="1">
        <f ca="1">INDIRECT("T56")+2*INDIRECT("U56")+3*INDIRECT("V56")+4*INDIRECT("W56")+5*INDIRECT("X56")+6*INDIRECT("Y56")+7*INDIRECT("Z56")+8*INDIRECT("AA56")</f>
        <v>400</v>
      </c>
      <c r="CN56" s="1">
        <v>400</v>
      </c>
      <c r="CO56" s="1">
        <f ca="1">INDIRECT("AB56")+2*INDIRECT("AC56")+3*INDIRECT("AD56")+4*INDIRECT("AE56")+5*INDIRECT("AF56")+6*INDIRECT("AG56")+7*INDIRECT("AH56")+8*INDIRECT("AI56")</f>
        <v>9498</v>
      </c>
      <c r="CP56" s="1">
        <v>9498</v>
      </c>
      <c r="CQ56" s="1">
        <f ca="1">INDIRECT("AJ56")+2*INDIRECT("AK56")+3*INDIRECT("AL56")+4*INDIRECT("AM56")+5*INDIRECT("AN56")+6*INDIRECT("AO56")+7*INDIRECT("AP56")+8*INDIRECT("AQ56")</f>
        <v>432</v>
      </c>
      <c r="CR56" s="1">
        <v>432</v>
      </c>
      <c r="CS56" s="1">
        <f ca="1">INDIRECT("AR56")+2*INDIRECT("AS56")+3*INDIRECT("AT56")+4*INDIRECT("AU56")+5*INDIRECT("AV56")+6*INDIRECT("AW56")+7*INDIRECT("AX56")+8*INDIRECT("AY56")</f>
        <v>292</v>
      </c>
      <c r="CT56" s="1">
        <v>292</v>
      </c>
      <c r="CU56" s="1">
        <f ca="1">INDIRECT("AZ56")+2*INDIRECT("BA56")+3*INDIRECT("BB56")+4*INDIRECT("BC56")+5*INDIRECT("BD56")+6*INDIRECT("BE56")+7*INDIRECT("BF56")+8*INDIRECT("BG56")</f>
        <v>0</v>
      </c>
      <c r="CV56" s="1">
        <v>0</v>
      </c>
      <c r="CW56" s="1">
        <f ca="1">INDIRECT("BH56")+2*INDIRECT("BI56")+3*INDIRECT("BJ56")+4*INDIRECT("BK56")+5*INDIRECT("BL56")+6*INDIRECT("BM56")+7*INDIRECT("BN56")+8*INDIRECT("BO56")</f>
        <v>0</v>
      </c>
      <c r="CX56" s="1">
        <v>0</v>
      </c>
    </row>
    <row r="57" spans="1:73" ht="11.25">
      <c r="A57" s="1" t="s">
        <v>0</v>
      </c>
      <c r="B57" s="1" t="s">
        <v>0</v>
      </c>
      <c r="C57" s="1" t="s">
        <v>0</v>
      </c>
      <c r="D57" s="1" t="s">
        <v>35</v>
      </c>
      <c r="E57" s="1" t="s">
        <v>7</v>
      </c>
      <c r="F57" s="7">
        <f>SUM(F56:F56)</f>
        <v>0</v>
      </c>
      <c r="G57" s="6">
        <f>SUM(G56:G56)</f>
        <v>0</v>
      </c>
      <c r="H57" s="6">
        <f>SUM(H56:H56)</f>
        <v>144</v>
      </c>
      <c r="I57" s="6">
        <f>SUM(I56:I56)</f>
        <v>173</v>
      </c>
      <c r="J57" s="6">
        <f>SUM(J56:J56)</f>
        <v>0</v>
      </c>
      <c r="K57" s="6">
        <f>SUM(K56:K56)</f>
        <v>1583</v>
      </c>
      <c r="L57" s="6">
        <f>SUM(L56:L56)</f>
        <v>0</v>
      </c>
      <c r="M57" s="6">
        <f>SUM(M56:M56)</f>
        <v>0</v>
      </c>
      <c r="N57" s="7">
        <f>SUM(N56:N56)</f>
        <v>100</v>
      </c>
      <c r="O57" s="6">
        <f>SUM(O56:O56)</f>
        <v>1583</v>
      </c>
      <c r="P57" s="6">
        <f>SUM(P56:P56)</f>
        <v>144</v>
      </c>
      <c r="Q57" s="6">
        <f>SUM(Q56:Q56)</f>
        <v>73</v>
      </c>
      <c r="R57" s="6">
        <f>SUM(R56:R56)</f>
        <v>0</v>
      </c>
      <c r="S57" s="6">
        <f>SUM(S56:S56)</f>
        <v>0</v>
      </c>
      <c r="T57" s="8"/>
      <c r="U57" s="5"/>
      <c r="V57" s="5"/>
      <c r="W57" s="5"/>
      <c r="X57" s="5"/>
      <c r="Y57" s="5"/>
      <c r="Z57" s="5"/>
      <c r="AA57" s="5"/>
      <c r="AB57" s="8"/>
      <c r="AC57" s="5"/>
      <c r="AD57" s="5"/>
      <c r="AE57" s="5"/>
      <c r="AF57" s="5"/>
      <c r="AG57" s="5"/>
      <c r="AH57" s="5"/>
      <c r="AI57" s="5"/>
      <c r="AJ57" s="8"/>
      <c r="AK57" s="5"/>
      <c r="AL57" s="5"/>
      <c r="AM57" s="5"/>
      <c r="AN57" s="5"/>
      <c r="AO57" s="5"/>
      <c r="AP57" s="5"/>
      <c r="AQ57" s="5"/>
      <c r="AR57" s="8"/>
      <c r="AS57" s="5"/>
      <c r="AT57" s="5"/>
      <c r="AU57" s="5"/>
      <c r="AV57" s="5"/>
      <c r="AW57" s="5"/>
      <c r="AX57" s="5"/>
      <c r="AY57" s="5"/>
      <c r="AZ57" s="8"/>
      <c r="BA57" s="5"/>
      <c r="BB57" s="5"/>
      <c r="BC57" s="5"/>
      <c r="BD57" s="5"/>
      <c r="BE57" s="5"/>
      <c r="BF57" s="5"/>
      <c r="BG57" s="5"/>
      <c r="BH57" s="8"/>
      <c r="BI57" s="5"/>
      <c r="BJ57" s="5"/>
      <c r="BK57" s="5"/>
      <c r="BL57" s="5"/>
      <c r="BM57" s="5"/>
      <c r="BN57" s="5"/>
      <c r="BO57" s="5"/>
      <c r="BP57" s="9">
        <v>0</v>
      </c>
      <c r="BQ57" s="1" t="s">
        <v>0</v>
      </c>
      <c r="BR57" s="1" t="s">
        <v>0</v>
      </c>
      <c r="BS57" s="1" t="s">
        <v>0</v>
      </c>
      <c r="BT57" s="1" t="s">
        <v>0</v>
      </c>
      <c r="BU57" s="1" t="s">
        <v>0</v>
      </c>
    </row>
    <row r="58" spans="1:73" ht="11.25">
      <c r="A58" s="25"/>
      <c r="B58" s="25"/>
      <c r="C58" s="27" t="s">
        <v>109</v>
      </c>
      <c r="D58" s="26" t="s">
        <v>0</v>
      </c>
      <c r="E58" s="1" t="s">
        <v>0</v>
      </c>
      <c r="F58" s="7"/>
      <c r="G58" s="6"/>
      <c r="H58" s="6"/>
      <c r="I58" s="6"/>
      <c r="J58" s="6"/>
      <c r="K58" s="6"/>
      <c r="L58" s="6"/>
      <c r="M58" s="6"/>
      <c r="N58" s="7"/>
      <c r="O58" s="6"/>
      <c r="P58" s="6"/>
      <c r="Q58" s="6"/>
      <c r="R58" s="6"/>
      <c r="S58" s="6"/>
      <c r="T58" s="8"/>
      <c r="U58" s="5"/>
      <c r="V58" s="5"/>
      <c r="W58" s="5"/>
      <c r="X58" s="5"/>
      <c r="Y58" s="5"/>
      <c r="Z58" s="5"/>
      <c r="AA58" s="5"/>
      <c r="AB58" s="8"/>
      <c r="AC58" s="5"/>
      <c r="AD58" s="5"/>
      <c r="AE58" s="5"/>
      <c r="AF58" s="5"/>
      <c r="AG58" s="5"/>
      <c r="AH58" s="5"/>
      <c r="AI58" s="5"/>
      <c r="AJ58" s="8"/>
      <c r="AK58" s="5"/>
      <c r="AL58" s="5"/>
      <c r="AM58" s="5"/>
      <c r="AN58" s="5"/>
      <c r="AO58" s="5"/>
      <c r="AP58" s="5"/>
      <c r="AQ58" s="5"/>
      <c r="AR58" s="8"/>
      <c r="AS58" s="5"/>
      <c r="AT58" s="5"/>
      <c r="AU58" s="5"/>
      <c r="AV58" s="5"/>
      <c r="AW58" s="5"/>
      <c r="AX58" s="5"/>
      <c r="AY58" s="5"/>
      <c r="AZ58" s="8"/>
      <c r="BA58" s="5"/>
      <c r="BB58" s="5"/>
      <c r="BC58" s="5"/>
      <c r="BD58" s="5"/>
      <c r="BE58" s="5"/>
      <c r="BF58" s="5"/>
      <c r="BG58" s="5"/>
      <c r="BH58" s="8"/>
      <c r="BI58" s="5"/>
      <c r="BJ58" s="5"/>
      <c r="BK58" s="5"/>
      <c r="BL58" s="5"/>
      <c r="BM58" s="5"/>
      <c r="BN58" s="5"/>
      <c r="BO58" s="5"/>
      <c r="BP58" s="9">
        <v>0</v>
      </c>
      <c r="BQ58" s="1" t="s">
        <v>0</v>
      </c>
      <c r="BR58" s="1" t="s">
        <v>0</v>
      </c>
      <c r="BS58" s="1" t="s">
        <v>0</v>
      </c>
      <c r="BT58" s="1" t="s">
        <v>0</v>
      </c>
      <c r="BU58" s="1" t="s">
        <v>0</v>
      </c>
    </row>
    <row r="59" spans="1:102" ht="11.25">
      <c r="A59" s="30" t="s">
        <v>1</v>
      </c>
      <c r="B59" s="31" t="str">
        <f>HYPERLINK("http://www.dot.ca.gov/hq/transprog/stip2004/ff_sheets/01-2082.xls","2082")</f>
        <v>2082</v>
      </c>
      <c r="C59" s="30" t="s">
        <v>0</v>
      </c>
      <c r="D59" s="30" t="s">
        <v>30</v>
      </c>
      <c r="E59" s="30" t="s">
        <v>3</v>
      </c>
      <c r="F59" s="32">
        <f ca="1">INDIRECT("T59")+INDIRECT("AB59")+INDIRECT("AJ59")+INDIRECT("AR59")+INDIRECT("AZ59")+INDIRECT("BH59")</f>
        <v>0</v>
      </c>
      <c r="G59" s="33">
        <f ca="1">INDIRECT("U59")+INDIRECT("AC59")+INDIRECT("AK59")+INDIRECT("AS59")+INDIRECT("BA59")+INDIRECT("BI59")</f>
        <v>0</v>
      </c>
      <c r="H59" s="33">
        <f ca="1">INDIRECT("V59")+INDIRECT("AD59")+INDIRECT("AL59")+INDIRECT("AT59")+INDIRECT("BB59")+INDIRECT("BJ59")</f>
        <v>580</v>
      </c>
      <c r="I59" s="33">
        <f ca="1">INDIRECT("W59")+INDIRECT("AE59")+INDIRECT("AM59")+INDIRECT("AU59")+INDIRECT("BC59")+INDIRECT("BK59")</f>
        <v>0</v>
      </c>
      <c r="J59" s="33">
        <f ca="1">INDIRECT("X59")+INDIRECT("AF59")+INDIRECT("AN59")+INDIRECT("AV59")+INDIRECT("BD59")+INDIRECT("BL59")</f>
        <v>0</v>
      </c>
      <c r="K59" s="33">
        <f ca="1">INDIRECT("Y59")+INDIRECT("AG59")+INDIRECT("AO59")+INDIRECT("AW59")+INDIRECT("BE59")+INDIRECT("BM59")</f>
        <v>0</v>
      </c>
      <c r="L59" s="33">
        <f ca="1">INDIRECT("Z59")+INDIRECT("AH59")+INDIRECT("AP59")+INDIRECT("AX59")+INDIRECT("BF59")+INDIRECT("BN59")</f>
        <v>0</v>
      </c>
      <c r="M59" s="33">
        <f ca="1">INDIRECT("AA59")+INDIRECT("AI59")+INDIRECT("AQ59")+INDIRECT("AY59")+INDIRECT("BG59")+INDIRECT("BO59")</f>
        <v>0</v>
      </c>
      <c r="N59" s="32">
        <f ca="1">INDIRECT("T59")+INDIRECT("U59")+INDIRECT("V59")+INDIRECT("W59")+INDIRECT("X59")+INDIRECT("Y59")+INDIRECT("Z59")+INDIRECT("AA59")</f>
        <v>0</v>
      </c>
      <c r="O59" s="33">
        <f ca="1">INDIRECT("AB59")+INDIRECT("AC59")+INDIRECT("AD59")+INDIRECT("AE59")+INDIRECT("AF59")+INDIRECT("AG59")+INDIRECT("AH59")+INDIRECT("AI59")</f>
        <v>532</v>
      </c>
      <c r="P59" s="33">
        <f ca="1">INDIRECT("AJ59")+INDIRECT("AK59")+INDIRECT("AL59")+INDIRECT("AM59")+INDIRECT("AN59")+INDIRECT("AO59")+INDIRECT("AP59")+INDIRECT("AQ59")</f>
        <v>0</v>
      </c>
      <c r="Q59" s="33">
        <f ca="1">INDIRECT("AR59")+INDIRECT("AS59")+INDIRECT("AT59")+INDIRECT("AU59")+INDIRECT("AV59")+INDIRECT("AW59")+INDIRECT("AX59")+INDIRECT("AY59")</f>
        <v>48</v>
      </c>
      <c r="R59" s="33">
        <f ca="1">INDIRECT("AZ59")+INDIRECT("BA59")+INDIRECT("BB59")+INDIRECT("BC59")+INDIRECT("BD59")+INDIRECT("BE59")+INDIRECT("BF59")+INDIRECT("BG59")</f>
        <v>0</v>
      </c>
      <c r="S59" s="33">
        <f ca="1">INDIRECT("BH59")+INDIRECT("BI59")+INDIRECT("BJ59")+INDIRECT("BK59")+INDIRECT("BL59")+INDIRECT("BM59")+INDIRECT("BN59")+INDIRECT("BO59")</f>
        <v>0</v>
      </c>
      <c r="T59" s="34"/>
      <c r="U59" s="35"/>
      <c r="V59" s="35"/>
      <c r="W59" s="35"/>
      <c r="X59" s="35"/>
      <c r="Y59" s="35"/>
      <c r="Z59" s="35"/>
      <c r="AA59" s="35"/>
      <c r="AB59" s="34"/>
      <c r="AC59" s="35"/>
      <c r="AD59" s="35">
        <v>532</v>
      </c>
      <c r="AE59" s="35"/>
      <c r="AF59" s="35"/>
      <c r="AG59" s="35"/>
      <c r="AH59" s="35"/>
      <c r="AI59" s="35"/>
      <c r="AJ59" s="34"/>
      <c r="AK59" s="35"/>
      <c r="AL59" s="35"/>
      <c r="AM59" s="35"/>
      <c r="AN59" s="35"/>
      <c r="AO59" s="35"/>
      <c r="AP59" s="35"/>
      <c r="AQ59" s="35"/>
      <c r="AR59" s="34"/>
      <c r="AS59" s="35"/>
      <c r="AT59" s="35">
        <v>48</v>
      </c>
      <c r="AU59" s="35"/>
      <c r="AV59" s="35"/>
      <c r="AW59" s="35"/>
      <c r="AX59" s="35"/>
      <c r="AY59" s="35"/>
      <c r="AZ59" s="34"/>
      <c r="BA59" s="35"/>
      <c r="BB59" s="35"/>
      <c r="BC59" s="35"/>
      <c r="BD59" s="35"/>
      <c r="BE59" s="35"/>
      <c r="BF59" s="35"/>
      <c r="BG59" s="35"/>
      <c r="BH59" s="34"/>
      <c r="BI59" s="35"/>
      <c r="BJ59" s="35"/>
      <c r="BK59" s="35"/>
      <c r="BL59" s="35"/>
      <c r="BM59" s="35"/>
      <c r="BN59" s="35"/>
      <c r="BO59" s="36"/>
      <c r="BP59" s="9">
        <v>13000001217</v>
      </c>
      <c r="BQ59" s="1" t="s">
        <v>3</v>
      </c>
      <c r="BR59" s="1" t="s">
        <v>0</v>
      </c>
      <c r="BS59" s="1" t="s">
        <v>0</v>
      </c>
      <c r="BT59" s="1" t="s">
        <v>0</v>
      </c>
      <c r="BU59" s="1" t="s">
        <v>0</v>
      </c>
      <c r="BW59" s="1">
        <f ca="1">INDIRECT("T59")+2*INDIRECT("AB59")+3*INDIRECT("AJ59")+4*INDIRECT("AR59")+5*INDIRECT("AZ59")+6*INDIRECT("BH59")</f>
        <v>0</v>
      </c>
      <c r="BX59" s="1">
        <v>0</v>
      </c>
      <c r="BY59" s="1">
        <f ca="1">INDIRECT("U59")+2*INDIRECT("AC59")+3*INDIRECT("AK59")+4*INDIRECT("AS59")+5*INDIRECT("BA59")+6*INDIRECT("BI59")</f>
        <v>0</v>
      </c>
      <c r="BZ59" s="1">
        <v>0</v>
      </c>
      <c r="CA59" s="1">
        <f ca="1">INDIRECT("V59")+2*INDIRECT("AD59")+3*INDIRECT("AL59")+4*INDIRECT("AT59")+5*INDIRECT("BB59")+6*INDIRECT("BJ59")</f>
        <v>1256</v>
      </c>
      <c r="CB59" s="1">
        <v>1256</v>
      </c>
      <c r="CC59" s="1">
        <f ca="1">INDIRECT("W59")+2*INDIRECT("AE59")+3*INDIRECT("AM59")+4*INDIRECT("AU59")+5*INDIRECT("BC59")+6*INDIRECT("BK59")</f>
        <v>0</v>
      </c>
      <c r="CD59" s="1">
        <v>0</v>
      </c>
      <c r="CE59" s="1">
        <f ca="1">INDIRECT("X59")+2*INDIRECT("AF59")+3*INDIRECT("AN59")+4*INDIRECT("AV59")+5*INDIRECT("BD59")+6*INDIRECT("BL59")</f>
        <v>0</v>
      </c>
      <c r="CF59" s="1">
        <v>0</v>
      </c>
      <c r="CG59" s="1">
        <f ca="1">INDIRECT("Y59")+2*INDIRECT("AG59")+3*INDIRECT("AO59")+4*INDIRECT("AW59")+5*INDIRECT("BE59")+6*INDIRECT("BM59")</f>
        <v>0</v>
      </c>
      <c r="CH59" s="1">
        <v>0</v>
      </c>
      <c r="CI59" s="1">
        <f ca="1">INDIRECT("Z59")+2*INDIRECT("AH59")+3*INDIRECT("AP59")+4*INDIRECT("AX59")+5*INDIRECT("BF59")+6*INDIRECT("BN59")</f>
        <v>0</v>
      </c>
      <c r="CJ59" s="1">
        <v>0</v>
      </c>
      <c r="CK59" s="1">
        <f ca="1">INDIRECT("AA59")+2*INDIRECT("AI59")+3*INDIRECT("AQ59")+4*INDIRECT("AY59")+5*INDIRECT("BG59")+6*INDIRECT("BO59")</f>
        <v>0</v>
      </c>
      <c r="CL59" s="1">
        <v>0</v>
      </c>
      <c r="CM59" s="1">
        <f ca="1">INDIRECT("T59")+2*INDIRECT("U59")+3*INDIRECT("V59")+4*INDIRECT("W59")+5*INDIRECT("X59")+6*INDIRECT("Y59")+7*INDIRECT("Z59")+8*INDIRECT("AA59")</f>
        <v>0</v>
      </c>
      <c r="CN59" s="1">
        <v>0</v>
      </c>
      <c r="CO59" s="1">
        <f ca="1">INDIRECT("AB59")+2*INDIRECT("AC59")+3*INDIRECT("AD59")+4*INDIRECT("AE59")+5*INDIRECT("AF59")+6*INDIRECT("AG59")+7*INDIRECT("AH59")+8*INDIRECT("AI59")</f>
        <v>1596</v>
      </c>
      <c r="CP59" s="1">
        <v>1596</v>
      </c>
      <c r="CQ59" s="1">
        <f ca="1">INDIRECT("AJ59")+2*INDIRECT("AK59")+3*INDIRECT("AL59")+4*INDIRECT("AM59")+5*INDIRECT("AN59")+6*INDIRECT("AO59")+7*INDIRECT("AP59")+8*INDIRECT("AQ59")</f>
        <v>0</v>
      </c>
      <c r="CR59" s="1">
        <v>0</v>
      </c>
      <c r="CS59" s="1">
        <f ca="1">INDIRECT("AR59")+2*INDIRECT("AS59")+3*INDIRECT("AT59")+4*INDIRECT("AU59")+5*INDIRECT("AV59")+6*INDIRECT("AW59")+7*INDIRECT("AX59")+8*INDIRECT("AY59")</f>
        <v>144</v>
      </c>
      <c r="CT59" s="1">
        <v>144</v>
      </c>
      <c r="CU59" s="1">
        <f ca="1">INDIRECT("AZ59")+2*INDIRECT("BA59")+3*INDIRECT("BB59")+4*INDIRECT("BC59")+5*INDIRECT("BD59")+6*INDIRECT("BE59")+7*INDIRECT("BF59")+8*INDIRECT("BG59")</f>
        <v>0</v>
      </c>
      <c r="CV59" s="1">
        <v>0</v>
      </c>
      <c r="CW59" s="1">
        <f ca="1">INDIRECT("BH59")+2*INDIRECT("BI59")+3*INDIRECT("BJ59")+4*INDIRECT("BK59")+5*INDIRECT("BL59")+6*INDIRECT("BM59")+7*INDIRECT("BN59")+8*INDIRECT("BO59")</f>
        <v>0</v>
      </c>
      <c r="CX59" s="1">
        <v>0</v>
      </c>
    </row>
    <row r="60" spans="1:73" ht="11.25">
      <c r="A60" s="1" t="s">
        <v>0</v>
      </c>
      <c r="B60" s="1" t="s">
        <v>0</v>
      </c>
      <c r="C60" s="1" t="s">
        <v>0</v>
      </c>
      <c r="D60" s="1" t="s">
        <v>36</v>
      </c>
      <c r="E60" s="1" t="s">
        <v>7</v>
      </c>
      <c r="F60" s="7">
        <f>SUM(F59:F59)</f>
        <v>0</v>
      </c>
      <c r="G60" s="6">
        <f>SUM(G59:G59)</f>
        <v>0</v>
      </c>
      <c r="H60" s="6">
        <f>SUM(H59:H59)</f>
        <v>580</v>
      </c>
      <c r="I60" s="6">
        <f>SUM(I59:I59)</f>
        <v>0</v>
      </c>
      <c r="J60" s="6">
        <f>SUM(J59:J59)</f>
        <v>0</v>
      </c>
      <c r="K60" s="6">
        <f>SUM(K59:K59)</f>
        <v>0</v>
      </c>
      <c r="L60" s="6">
        <f>SUM(L59:L59)</f>
        <v>0</v>
      </c>
      <c r="M60" s="6">
        <f>SUM(M59:M59)</f>
        <v>0</v>
      </c>
      <c r="N60" s="7">
        <f>SUM(N59:N59)</f>
        <v>0</v>
      </c>
      <c r="O60" s="6">
        <f>SUM(O59:O59)</f>
        <v>532</v>
      </c>
      <c r="P60" s="6">
        <f>SUM(P59:P59)</f>
        <v>0</v>
      </c>
      <c r="Q60" s="6">
        <f>SUM(Q59:Q59)</f>
        <v>48</v>
      </c>
      <c r="R60" s="6">
        <f>SUM(R59:R59)</f>
        <v>0</v>
      </c>
      <c r="S60" s="6">
        <f>SUM(S59:S59)</f>
        <v>0</v>
      </c>
      <c r="T60" s="8"/>
      <c r="U60" s="5"/>
      <c r="V60" s="5"/>
      <c r="W60" s="5"/>
      <c r="X60" s="5"/>
      <c r="Y60" s="5"/>
      <c r="Z60" s="5"/>
      <c r="AA60" s="5"/>
      <c r="AB60" s="8"/>
      <c r="AC60" s="5"/>
      <c r="AD60" s="5"/>
      <c r="AE60" s="5"/>
      <c r="AF60" s="5"/>
      <c r="AG60" s="5"/>
      <c r="AH60" s="5"/>
      <c r="AI60" s="5"/>
      <c r="AJ60" s="8"/>
      <c r="AK60" s="5"/>
      <c r="AL60" s="5"/>
      <c r="AM60" s="5"/>
      <c r="AN60" s="5"/>
      <c r="AO60" s="5"/>
      <c r="AP60" s="5"/>
      <c r="AQ60" s="5"/>
      <c r="AR60" s="8"/>
      <c r="AS60" s="5"/>
      <c r="AT60" s="5"/>
      <c r="AU60" s="5"/>
      <c r="AV60" s="5"/>
      <c r="AW60" s="5"/>
      <c r="AX60" s="5"/>
      <c r="AY60" s="5"/>
      <c r="AZ60" s="8"/>
      <c r="BA60" s="5"/>
      <c r="BB60" s="5"/>
      <c r="BC60" s="5"/>
      <c r="BD60" s="5"/>
      <c r="BE60" s="5"/>
      <c r="BF60" s="5"/>
      <c r="BG60" s="5"/>
      <c r="BH60" s="8"/>
      <c r="BI60" s="5"/>
      <c r="BJ60" s="5"/>
      <c r="BK60" s="5"/>
      <c r="BL60" s="5"/>
      <c r="BM60" s="5"/>
      <c r="BN60" s="5"/>
      <c r="BO60" s="5"/>
      <c r="BP60" s="9">
        <v>0</v>
      </c>
      <c r="BQ60" s="1" t="s">
        <v>0</v>
      </c>
      <c r="BR60" s="1" t="s">
        <v>0</v>
      </c>
      <c r="BS60" s="1" t="s">
        <v>0</v>
      </c>
      <c r="BT60" s="1" t="s">
        <v>0</v>
      </c>
      <c r="BU60" s="1" t="s">
        <v>0</v>
      </c>
    </row>
    <row r="61" spans="1:73" ht="11.25">
      <c r="A61" s="25"/>
      <c r="B61" s="25"/>
      <c r="C61" s="27" t="s">
        <v>109</v>
      </c>
      <c r="D61" s="26" t="s">
        <v>0</v>
      </c>
      <c r="E61" s="1" t="s">
        <v>0</v>
      </c>
      <c r="F61" s="7"/>
      <c r="G61" s="6"/>
      <c r="H61" s="6"/>
      <c r="I61" s="6"/>
      <c r="J61" s="6"/>
      <c r="K61" s="6"/>
      <c r="L61" s="6"/>
      <c r="M61" s="6"/>
      <c r="N61" s="7"/>
      <c r="O61" s="6"/>
      <c r="P61" s="6"/>
      <c r="Q61" s="6"/>
      <c r="R61" s="6"/>
      <c r="S61" s="6"/>
      <c r="T61" s="8"/>
      <c r="U61" s="5"/>
      <c r="V61" s="5"/>
      <c r="W61" s="5"/>
      <c r="X61" s="5"/>
      <c r="Y61" s="5"/>
      <c r="Z61" s="5"/>
      <c r="AA61" s="5"/>
      <c r="AB61" s="8"/>
      <c r="AC61" s="5"/>
      <c r="AD61" s="5"/>
      <c r="AE61" s="5"/>
      <c r="AF61" s="5"/>
      <c r="AG61" s="5"/>
      <c r="AH61" s="5"/>
      <c r="AI61" s="5"/>
      <c r="AJ61" s="8"/>
      <c r="AK61" s="5"/>
      <c r="AL61" s="5"/>
      <c r="AM61" s="5"/>
      <c r="AN61" s="5"/>
      <c r="AO61" s="5"/>
      <c r="AP61" s="5"/>
      <c r="AQ61" s="5"/>
      <c r="AR61" s="8"/>
      <c r="AS61" s="5"/>
      <c r="AT61" s="5"/>
      <c r="AU61" s="5"/>
      <c r="AV61" s="5"/>
      <c r="AW61" s="5"/>
      <c r="AX61" s="5"/>
      <c r="AY61" s="5"/>
      <c r="AZ61" s="8"/>
      <c r="BA61" s="5"/>
      <c r="BB61" s="5"/>
      <c r="BC61" s="5"/>
      <c r="BD61" s="5"/>
      <c r="BE61" s="5"/>
      <c r="BF61" s="5"/>
      <c r="BG61" s="5"/>
      <c r="BH61" s="8"/>
      <c r="BI61" s="5"/>
      <c r="BJ61" s="5"/>
      <c r="BK61" s="5"/>
      <c r="BL61" s="5"/>
      <c r="BM61" s="5"/>
      <c r="BN61" s="5"/>
      <c r="BO61" s="5"/>
      <c r="BP61" s="9">
        <v>0</v>
      </c>
      <c r="BQ61" s="1" t="s">
        <v>0</v>
      </c>
      <c r="BR61" s="1" t="s">
        <v>0</v>
      </c>
      <c r="BS61" s="1" t="s">
        <v>0</v>
      </c>
      <c r="BT61" s="1" t="s">
        <v>0</v>
      </c>
      <c r="BU61" s="1" t="s">
        <v>0</v>
      </c>
    </row>
    <row r="62" spans="1:102" ht="11.25">
      <c r="A62" s="30" t="s">
        <v>1</v>
      </c>
      <c r="B62" s="31" t="str">
        <f>HYPERLINK("http://www.dot.ca.gov/hq/transprog/stip2004/ff_sheets/01-2083.xls","2083")</f>
        <v>2083</v>
      </c>
      <c r="C62" s="30" t="s">
        <v>0</v>
      </c>
      <c r="D62" s="30" t="s">
        <v>30</v>
      </c>
      <c r="E62" s="30" t="s">
        <v>3</v>
      </c>
      <c r="F62" s="32">
        <f ca="1">INDIRECT("T62")+INDIRECT("AB62")+INDIRECT("AJ62")+INDIRECT("AR62")+INDIRECT("AZ62")+INDIRECT("BH62")</f>
        <v>0</v>
      </c>
      <c r="G62" s="33">
        <f ca="1">INDIRECT("U62")+INDIRECT("AC62")+INDIRECT("AK62")+INDIRECT("AS62")+INDIRECT("BA62")+INDIRECT("BI62")</f>
        <v>0</v>
      </c>
      <c r="H62" s="33">
        <f ca="1">INDIRECT("V62")+INDIRECT("AD62")+INDIRECT("AL62")+INDIRECT("AT62")+INDIRECT("BB62")+INDIRECT("BJ62")</f>
        <v>19</v>
      </c>
      <c r="I62" s="33">
        <f ca="1">INDIRECT("W62")+INDIRECT("AE62")+INDIRECT("AM62")+INDIRECT("AU62")+INDIRECT("BC62")+INDIRECT("BK62")</f>
        <v>316</v>
      </c>
      <c r="J62" s="33">
        <f ca="1">INDIRECT("X62")+INDIRECT("AF62")+INDIRECT("AN62")+INDIRECT("AV62")+INDIRECT("BD62")+INDIRECT("BL62")</f>
        <v>0</v>
      </c>
      <c r="K62" s="33">
        <f ca="1">INDIRECT("Y62")+INDIRECT("AG62")+INDIRECT("AO62")+INDIRECT("AW62")+INDIRECT("BE62")+INDIRECT("BM62")</f>
        <v>0</v>
      </c>
      <c r="L62" s="33">
        <f ca="1">INDIRECT("Z62")+INDIRECT("AH62")+INDIRECT("AP62")+INDIRECT("AX62")+INDIRECT("BF62")+INDIRECT("BN62")</f>
        <v>0</v>
      </c>
      <c r="M62" s="33">
        <f ca="1">INDIRECT("AA62")+INDIRECT("AI62")+INDIRECT("AQ62")+INDIRECT("AY62")+INDIRECT("BG62")+INDIRECT("BO62")</f>
        <v>0</v>
      </c>
      <c r="N62" s="32">
        <f ca="1">INDIRECT("T62")+INDIRECT("U62")+INDIRECT("V62")+INDIRECT("W62")+INDIRECT("X62")+INDIRECT("Y62")+INDIRECT("Z62")+INDIRECT("AA62")</f>
        <v>0</v>
      </c>
      <c r="O62" s="33">
        <f ca="1">INDIRECT("AB62")+INDIRECT("AC62")+INDIRECT("AD62")+INDIRECT("AE62")+INDIRECT("AF62")+INDIRECT("AG62")+INDIRECT("AH62")+INDIRECT("AI62")</f>
        <v>316</v>
      </c>
      <c r="P62" s="33">
        <f ca="1">INDIRECT("AJ62")+INDIRECT("AK62")+INDIRECT("AL62")+INDIRECT("AM62")+INDIRECT("AN62")+INDIRECT("AO62")+INDIRECT("AP62")+INDIRECT("AQ62")</f>
        <v>0</v>
      </c>
      <c r="Q62" s="33">
        <f ca="1">INDIRECT("AR62")+INDIRECT("AS62")+INDIRECT("AT62")+INDIRECT("AU62")+INDIRECT("AV62")+INDIRECT("AW62")+INDIRECT("AX62")+INDIRECT("AY62")</f>
        <v>19</v>
      </c>
      <c r="R62" s="33">
        <f ca="1">INDIRECT("AZ62")+INDIRECT("BA62")+INDIRECT("BB62")+INDIRECT("BC62")+INDIRECT("BD62")+INDIRECT("BE62")+INDIRECT("BF62")+INDIRECT("BG62")</f>
        <v>0</v>
      </c>
      <c r="S62" s="33">
        <f ca="1">INDIRECT("BH62")+INDIRECT("BI62")+INDIRECT("BJ62")+INDIRECT("BK62")+INDIRECT("BL62")+INDIRECT("BM62")+INDIRECT("BN62")+INDIRECT("BO62")</f>
        <v>0</v>
      </c>
      <c r="T62" s="34"/>
      <c r="U62" s="35"/>
      <c r="V62" s="35"/>
      <c r="W62" s="35"/>
      <c r="X62" s="35"/>
      <c r="Y62" s="35"/>
      <c r="Z62" s="35"/>
      <c r="AA62" s="35"/>
      <c r="AB62" s="34"/>
      <c r="AC62" s="35"/>
      <c r="AD62" s="35"/>
      <c r="AE62" s="35">
        <v>316</v>
      </c>
      <c r="AF62" s="35"/>
      <c r="AG62" s="35"/>
      <c r="AH62" s="35"/>
      <c r="AI62" s="35"/>
      <c r="AJ62" s="34"/>
      <c r="AK62" s="35"/>
      <c r="AL62" s="35"/>
      <c r="AM62" s="35"/>
      <c r="AN62" s="35"/>
      <c r="AO62" s="35"/>
      <c r="AP62" s="35"/>
      <c r="AQ62" s="35"/>
      <c r="AR62" s="34"/>
      <c r="AS62" s="35"/>
      <c r="AT62" s="35">
        <v>19</v>
      </c>
      <c r="AU62" s="35"/>
      <c r="AV62" s="35"/>
      <c r="AW62" s="35"/>
      <c r="AX62" s="35"/>
      <c r="AY62" s="35"/>
      <c r="AZ62" s="34"/>
      <c r="BA62" s="35"/>
      <c r="BB62" s="35"/>
      <c r="BC62" s="35"/>
      <c r="BD62" s="35"/>
      <c r="BE62" s="35"/>
      <c r="BF62" s="35"/>
      <c r="BG62" s="35"/>
      <c r="BH62" s="34"/>
      <c r="BI62" s="35"/>
      <c r="BJ62" s="35"/>
      <c r="BK62" s="35"/>
      <c r="BL62" s="35"/>
      <c r="BM62" s="35"/>
      <c r="BN62" s="35"/>
      <c r="BO62" s="36"/>
      <c r="BP62" s="9">
        <v>13000001218</v>
      </c>
      <c r="BQ62" s="1" t="s">
        <v>3</v>
      </c>
      <c r="BR62" s="1" t="s">
        <v>0</v>
      </c>
      <c r="BS62" s="1" t="s">
        <v>0</v>
      </c>
      <c r="BT62" s="1" t="s">
        <v>0</v>
      </c>
      <c r="BU62" s="1" t="s">
        <v>0</v>
      </c>
      <c r="BW62" s="1">
        <f ca="1">INDIRECT("T62")+2*INDIRECT("AB62")+3*INDIRECT("AJ62")+4*INDIRECT("AR62")+5*INDIRECT("AZ62")+6*INDIRECT("BH62")</f>
        <v>0</v>
      </c>
      <c r="BX62" s="1">
        <v>0</v>
      </c>
      <c r="BY62" s="1">
        <f ca="1">INDIRECT("U62")+2*INDIRECT("AC62")+3*INDIRECT("AK62")+4*INDIRECT("AS62")+5*INDIRECT("BA62")+6*INDIRECT("BI62")</f>
        <v>0</v>
      </c>
      <c r="BZ62" s="1">
        <v>0</v>
      </c>
      <c r="CA62" s="1">
        <f ca="1">INDIRECT("V62")+2*INDIRECT("AD62")+3*INDIRECT("AL62")+4*INDIRECT("AT62")+5*INDIRECT("BB62")+6*INDIRECT("BJ62")</f>
        <v>76</v>
      </c>
      <c r="CB62" s="1">
        <v>76</v>
      </c>
      <c r="CC62" s="1">
        <f ca="1">INDIRECT("W62")+2*INDIRECT("AE62")+3*INDIRECT("AM62")+4*INDIRECT("AU62")+5*INDIRECT("BC62")+6*INDIRECT("BK62")</f>
        <v>632</v>
      </c>
      <c r="CD62" s="1">
        <v>632</v>
      </c>
      <c r="CE62" s="1">
        <f ca="1">INDIRECT("X62")+2*INDIRECT("AF62")+3*INDIRECT("AN62")+4*INDIRECT("AV62")+5*INDIRECT("BD62")+6*INDIRECT("BL62")</f>
        <v>0</v>
      </c>
      <c r="CF62" s="1">
        <v>0</v>
      </c>
      <c r="CG62" s="1">
        <f ca="1">INDIRECT("Y62")+2*INDIRECT("AG62")+3*INDIRECT("AO62")+4*INDIRECT("AW62")+5*INDIRECT("BE62")+6*INDIRECT("BM62")</f>
        <v>0</v>
      </c>
      <c r="CH62" s="1">
        <v>0</v>
      </c>
      <c r="CI62" s="1">
        <f ca="1">INDIRECT("Z62")+2*INDIRECT("AH62")+3*INDIRECT("AP62")+4*INDIRECT("AX62")+5*INDIRECT("BF62")+6*INDIRECT("BN62")</f>
        <v>0</v>
      </c>
      <c r="CJ62" s="1">
        <v>0</v>
      </c>
      <c r="CK62" s="1">
        <f ca="1">INDIRECT("AA62")+2*INDIRECT("AI62")+3*INDIRECT("AQ62")+4*INDIRECT("AY62")+5*INDIRECT("BG62")+6*INDIRECT("BO62")</f>
        <v>0</v>
      </c>
      <c r="CL62" s="1">
        <v>0</v>
      </c>
      <c r="CM62" s="1">
        <f ca="1">INDIRECT("T62")+2*INDIRECT("U62")+3*INDIRECT("V62")+4*INDIRECT("W62")+5*INDIRECT("X62")+6*INDIRECT("Y62")+7*INDIRECT("Z62")+8*INDIRECT("AA62")</f>
        <v>0</v>
      </c>
      <c r="CN62" s="1">
        <v>0</v>
      </c>
      <c r="CO62" s="1">
        <f ca="1">INDIRECT("AB62")+2*INDIRECT("AC62")+3*INDIRECT("AD62")+4*INDIRECT("AE62")+5*INDIRECT("AF62")+6*INDIRECT("AG62")+7*INDIRECT("AH62")+8*INDIRECT("AI62")</f>
        <v>1264</v>
      </c>
      <c r="CP62" s="1">
        <v>1264</v>
      </c>
      <c r="CQ62" s="1">
        <f ca="1">INDIRECT("AJ62")+2*INDIRECT("AK62")+3*INDIRECT("AL62")+4*INDIRECT("AM62")+5*INDIRECT("AN62")+6*INDIRECT("AO62")+7*INDIRECT("AP62")+8*INDIRECT("AQ62")</f>
        <v>0</v>
      </c>
      <c r="CR62" s="1">
        <v>0</v>
      </c>
      <c r="CS62" s="1">
        <f ca="1">INDIRECT("AR62")+2*INDIRECT("AS62")+3*INDIRECT("AT62")+4*INDIRECT("AU62")+5*INDIRECT("AV62")+6*INDIRECT("AW62")+7*INDIRECT("AX62")+8*INDIRECT("AY62")</f>
        <v>57</v>
      </c>
      <c r="CT62" s="1">
        <v>57</v>
      </c>
      <c r="CU62" s="1">
        <f ca="1">INDIRECT("AZ62")+2*INDIRECT("BA62")+3*INDIRECT("BB62")+4*INDIRECT("BC62")+5*INDIRECT("BD62")+6*INDIRECT("BE62")+7*INDIRECT("BF62")+8*INDIRECT("BG62")</f>
        <v>0</v>
      </c>
      <c r="CV62" s="1">
        <v>0</v>
      </c>
      <c r="CW62" s="1">
        <f ca="1">INDIRECT("BH62")+2*INDIRECT("BI62")+3*INDIRECT("BJ62")+4*INDIRECT("BK62")+5*INDIRECT("BL62")+6*INDIRECT("BM62")+7*INDIRECT("BN62")+8*INDIRECT("BO62")</f>
        <v>0</v>
      </c>
      <c r="CX62" s="1">
        <v>0</v>
      </c>
    </row>
    <row r="63" spans="1:73" ht="11.25">
      <c r="A63" s="1" t="s">
        <v>0</v>
      </c>
      <c r="B63" s="1" t="s">
        <v>0</v>
      </c>
      <c r="C63" s="1" t="s">
        <v>0</v>
      </c>
      <c r="D63" s="1" t="s">
        <v>37</v>
      </c>
      <c r="E63" s="1" t="s">
        <v>7</v>
      </c>
      <c r="F63" s="7">
        <f>SUM(F62:F62)</f>
        <v>0</v>
      </c>
      <c r="G63" s="6">
        <f>SUM(G62:G62)</f>
        <v>0</v>
      </c>
      <c r="H63" s="6">
        <f>SUM(H62:H62)</f>
        <v>19</v>
      </c>
      <c r="I63" s="6">
        <f>SUM(I62:I62)</f>
        <v>316</v>
      </c>
      <c r="J63" s="6">
        <f>SUM(J62:J62)</f>
        <v>0</v>
      </c>
      <c r="K63" s="6">
        <f>SUM(K62:K62)</f>
        <v>0</v>
      </c>
      <c r="L63" s="6">
        <f>SUM(L62:L62)</f>
        <v>0</v>
      </c>
      <c r="M63" s="6">
        <f>SUM(M62:M62)</f>
        <v>0</v>
      </c>
      <c r="N63" s="7">
        <f>SUM(N62:N62)</f>
        <v>0</v>
      </c>
      <c r="O63" s="6">
        <f>SUM(O62:O62)</f>
        <v>316</v>
      </c>
      <c r="P63" s="6">
        <f>SUM(P62:P62)</f>
        <v>0</v>
      </c>
      <c r="Q63" s="6">
        <f>SUM(Q62:Q62)</f>
        <v>19</v>
      </c>
      <c r="R63" s="6">
        <f>SUM(R62:R62)</f>
        <v>0</v>
      </c>
      <c r="S63" s="6">
        <f>SUM(S62:S62)</f>
        <v>0</v>
      </c>
      <c r="T63" s="8"/>
      <c r="U63" s="5"/>
      <c r="V63" s="5"/>
      <c r="W63" s="5"/>
      <c r="X63" s="5"/>
      <c r="Y63" s="5"/>
      <c r="Z63" s="5"/>
      <c r="AA63" s="5"/>
      <c r="AB63" s="8"/>
      <c r="AC63" s="5"/>
      <c r="AD63" s="5"/>
      <c r="AE63" s="5"/>
      <c r="AF63" s="5"/>
      <c r="AG63" s="5"/>
      <c r="AH63" s="5"/>
      <c r="AI63" s="5"/>
      <c r="AJ63" s="8"/>
      <c r="AK63" s="5"/>
      <c r="AL63" s="5"/>
      <c r="AM63" s="5"/>
      <c r="AN63" s="5"/>
      <c r="AO63" s="5"/>
      <c r="AP63" s="5"/>
      <c r="AQ63" s="5"/>
      <c r="AR63" s="8"/>
      <c r="AS63" s="5"/>
      <c r="AT63" s="5"/>
      <c r="AU63" s="5"/>
      <c r="AV63" s="5"/>
      <c r="AW63" s="5"/>
      <c r="AX63" s="5"/>
      <c r="AY63" s="5"/>
      <c r="AZ63" s="8"/>
      <c r="BA63" s="5"/>
      <c r="BB63" s="5"/>
      <c r="BC63" s="5"/>
      <c r="BD63" s="5"/>
      <c r="BE63" s="5"/>
      <c r="BF63" s="5"/>
      <c r="BG63" s="5"/>
      <c r="BH63" s="8"/>
      <c r="BI63" s="5"/>
      <c r="BJ63" s="5"/>
      <c r="BK63" s="5"/>
      <c r="BL63" s="5"/>
      <c r="BM63" s="5"/>
      <c r="BN63" s="5"/>
      <c r="BO63" s="5"/>
      <c r="BP63" s="9">
        <v>0</v>
      </c>
      <c r="BQ63" s="1" t="s">
        <v>0</v>
      </c>
      <c r="BR63" s="1" t="s">
        <v>0</v>
      </c>
      <c r="BS63" s="1" t="s">
        <v>0</v>
      </c>
      <c r="BT63" s="1" t="s">
        <v>0</v>
      </c>
      <c r="BU63" s="1" t="s">
        <v>0</v>
      </c>
    </row>
    <row r="64" spans="1:73" ht="11.25">
      <c r="A64" s="25"/>
      <c r="B64" s="25"/>
      <c r="C64" s="27" t="s">
        <v>109</v>
      </c>
      <c r="D64" s="26" t="s">
        <v>0</v>
      </c>
      <c r="E64" s="1" t="s">
        <v>0</v>
      </c>
      <c r="F64" s="7"/>
      <c r="G64" s="6"/>
      <c r="H64" s="6"/>
      <c r="I64" s="6"/>
      <c r="J64" s="6"/>
      <c r="K64" s="6"/>
      <c r="L64" s="6"/>
      <c r="M64" s="6"/>
      <c r="N64" s="7"/>
      <c r="O64" s="6"/>
      <c r="P64" s="6"/>
      <c r="Q64" s="6"/>
      <c r="R64" s="6"/>
      <c r="S64" s="6"/>
      <c r="T64" s="8"/>
      <c r="U64" s="5"/>
      <c r="V64" s="5"/>
      <c r="W64" s="5"/>
      <c r="X64" s="5"/>
      <c r="Y64" s="5"/>
      <c r="Z64" s="5"/>
      <c r="AA64" s="5"/>
      <c r="AB64" s="8"/>
      <c r="AC64" s="5"/>
      <c r="AD64" s="5"/>
      <c r="AE64" s="5"/>
      <c r="AF64" s="5"/>
      <c r="AG64" s="5"/>
      <c r="AH64" s="5"/>
      <c r="AI64" s="5"/>
      <c r="AJ64" s="8"/>
      <c r="AK64" s="5"/>
      <c r="AL64" s="5"/>
      <c r="AM64" s="5"/>
      <c r="AN64" s="5"/>
      <c r="AO64" s="5"/>
      <c r="AP64" s="5"/>
      <c r="AQ64" s="5"/>
      <c r="AR64" s="8"/>
      <c r="AS64" s="5"/>
      <c r="AT64" s="5"/>
      <c r="AU64" s="5"/>
      <c r="AV64" s="5"/>
      <c r="AW64" s="5"/>
      <c r="AX64" s="5"/>
      <c r="AY64" s="5"/>
      <c r="AZ64" s="8"/>
      <c r="BA64" s="5"/>
      <c r="BB64" s="5"/>
      <c r="BC64" s="5"/>
      <c r="BD64" s="5"/>
      <c r="BE64" s="5"/>
      <c r="BF64" s="5"/>
      <c r="BG64" s="5"/>
      <c r="BH64" s="8"/>
      <c r="BI64" s="5"/>
      <c r="BJ64" s="5"/>
      <c r="BK64" s="5"/>
      <c r="BL64" s="5"/>
      <c r="BM64" s="5"/>
      <c r="BN64" s="5"/>
      <c r="BO64" s="5"/>
      <c r="BP64" s="9">
        <v>0</v>
      </c>
      <c r="BQ64" s="1" t="s">
        <v>0</v>
      </c>
      <c r="BR64" s="1" t="s">
        <v>0</v>
      </c>
      <c r="BS64" s="1" t="s">
        <v>0</v>
      </c>
      <c r="BT64" s="1" t="s">
        <v>0</v>
      </c>
      <c r="BU64" s="1" t="s">
        <v>0</v>
      </c>
    </row>
    <row r="65" spans="1:102" ht="11.25">
      <c r="A65" s="30" t="s">
        <v>1</v>
      </c>
      <c r="B65" s="31" t="str">
        <f>HYPERLINK("http://www.dot.ca.gov/hq/transprog/stip2004/ff_sheets/01-2084.xls","2084")</f>
        <v>2084</v>
      </c>
      <c r="C65" s="30" t="s">
        <v>0</v>
      </c>
      <c r="D65" s="30" t="s">
        <v>30</v>
      </c>
      <c r="E65" s="30" t="s">
        <v>3</v>
      </c>
      <c r="F65" s="32">
        <f ca="1">INDIRECT("T65")+INDIRECT("AB65")+INDIRECT("AJ65")+INDIRECT("AR65")+INDIRECT("AZ65")+INDIRECT("BH65")</f>
        <v>0</v>
      </c>
      <c r="G65" s="33">
        <f ca="1">INDIRECT("U65")+INDIRECT("AC65")+INDIRECT("AK65")+INDIRECT("AS65")+INDIRECT("BA65")+INDIRECT("BI65")</f>
        <v>0</v>
      </c>
      <c r="H65" s="33">
        <f ca="1">INDIRECT("V65")+INDIRECT("AD65")+INDIRECT("AL65")+INDIRECT("AT65")+INDIRECT("BB65")+INDIRECT("BJ65")</f>
        <v>0</v>
      </c>
      <c r="I65" s="33">
        <f ca="1">INDIRECT("W65")+INDIRECT("AE65")+INDIRECT("AM65")+INDIRECT("AU65")+INDIRECT("BC65")+INDIRECT("BK65")</f>
        <v>0</v>
      </c>
      <c r="J65" s="33">
        <f ca="1">INDIRECT("X65")+INDIRECT("AF65")+INDIRECT("AN65")+INDIRECT("AV65")+INDIRECT("BD65")+INDIRECT("BL65")</f>
        <v>21</v>
      </c>
      <c r="K65" s="33">
        <f ca="1">INDIRECT("Y65")+INDIRECT("AG65")+INDIRECT("AO65")+INDIRECT("AW65")+INDIRECT("BE65")+INDIRECT("BM65")</f>
        <v>470</v>
      </c>
      <c r="L65" s="33">
        <f ca="1">INDIRECT("Z65")+INDIRECT("AH65")+INDIRECT("AP65")+INDIRECT("AX65")+INDIRECT("BF65")+INDIRECT("BN65")</f>
        <v>0</v>
      </c>
      <c r="M65" s="33">
        <f ca="1">INDIRECT("AA65")+INDIRECT("AI65")+INDIRECT("AQ65")+INDIRECT("AY65")+INDIRECT("BG65")+INDIRECT("BO65")</f>
        <v>0</v>
      </c>
      <c r="N65" s="32">
        <f ca="1">INDIRECT("T65")+INDIRECT("U65")+INDIRECT("V65")+INDIRECT("W65")+INDIRECT("X65")+INDIRECT("Y65")+INDIRECT("Z65")+INDIRECT("AA65")</f>
        <v>0</v>
      </c>
      <c r="O65" s="33">
        <f ca="1">INDIRECT("AB65")+INDIRECT("AC65")+INDIRECT("AD65")+INDIRECT("AE65")+INDIRECT("AF65")+INDIRECT("AG65")+INDIRECT("AH65")+INDIRECT("AI65")</f>
        <v>470</v>
      </c>
      <c r="P65" s="33">
        <f ca="1">INDIRECT("AJ65")+INDIRECT("AK65")+INDIRECT("AL65")+INDIRECT("AM65")+INDIRECT("AN65")+INDIRECT("AO65")+INDIRECT("AP65")+INDIRECT("AQ65")</f>
        <v>0</v>
      </c>
      <c r="Q65" s="33">
        <f ca="1">INDIRECT("AR65")+INDIRECT("AS65")+INDIRECT("AT65")+INDIRECT("AU65")+INDIRECT("AV65")+INDIRECT("AW65")+INDIRECT("AX65")+INDIRECT("AY65")</f>
        <v>21</v>
      </c>
      <c r="R65" s="33">
        <f ca="1">INDIRECT("AZ65")+INDIRECT("BA65")+INDIRECT("BB65")+INDIRECT("BC65")+INDIRECT("BD65")+INDIRECT("BE65")+INDIRECT("BF65")+INDIRECT("BG65")</f>
        <v>0</v>
      </c>
      <c r="S65" s="33">
        <f ca="1">INDIRECT("BH65")+INDIRECT("BI65")+INDIRECT("BJ65")+INDIRECT("BK65")+INDIRECT("BL65")+INDIRECT("BM65")+INDIRECT("BN65")+INDIRECT("BO65")</f>
        <v>0</v>
      </c>
      <c r="T65" s="34"/>
      <c r="U65" s="35"/>
      <c r="V65" s="35"/>
      <c r="W65" s="35"/>
      <c r="X65" s="35"/>
      <c r="Y65" s="35"/>
      <c r="Z65" s="35"/>
      <c r="AA65" s="35"/>
      <c r="AB65" s="34"/>
      <c r="AC65" s="35"/>
      <c r="AD65" s="35"/>
      <c r="AE65" s="35"/>
      <c r="AF65" s="35"/>
      <c r="AG65" s="35">
        <v>470</v>
      </c>
      <c r="AH65" s="35"/>
      <c r="AI65" s="35"/>
      <c r="AJ65" s="34"/>
      <c r="AK65" s="35"/>
      <c r="AL65" s="35"/>
      <c r="AM65" s="35"/>
      <c r="AN65" s="35"/>
      <c r="AO65" s="35"/>
      <c r="AP65" s="35"/>
      <c r="AQ65" s="35"/>
      <c r="AR65" s="34"/>
      <c r="AS65" s="35"/>
      <c r="AT65" s="35"/>
      <c r="AU65" s="35"/>
      <c r="AV65" s="35">
        <v>21</v>
      </c>
      <c r="AW65" s="35"/>
      <c r="AX65" s="35"/>
      <c r="AY65" s="35"/>
      <c r="AZ65" s="34"/>
      <c r="BA65" s="35"/>
      <c r="BB65" s="35"/>
      <c r="BC65" s="35"/>
      <c r="BD65" s="35"/>
      <c r="BE65" s="35"/>
      <c r="BF65" s="35"/>
      <c r="BG65" s="35"/>
      <c r="BH65" s="34"/>
      <c r="BI65" s="35"/>
      <c r="BJ65" s="35"/>
      <c r="BK65" s="35"/>
      <c r="BL65" s="35"/>
      <c r="BM65" s="35"/>
      <c r="BN65" s="35"/>
      <c r="BO65" s="36"/>
      <c r="BP65" s="9">
        <v>13000001219</v>
      </c>
      <c r="BQ65" s="1" t="s">
        <v>3</v>
      </c>
      <c r="BR65" s="1" t="s">
        <v>0</v>
      </c>
      <c r="BS65" s="1" t="s">
        <v>0</v>
      </c>
      <c r="BT65" s="1" t="s">
        <v>0</v>
      </c>
      <c r="BU65" s="1" t="s">
        <v>0</v>
      </c>
      <c r="BW65" s="1">
        <f ca="1">INDIRECT("T65")+2*INDIRECT("AB65")+3*INDIRECT("AJ65")+4*INDIRECT("AR65")+5*INDIRECT("AZ65")+6*INDIRECT("BH65")</f>
        <v>0</v>
      </c>
      <c r="BX65" s="1">
        <v>0</v>
      </c>
      <c r="BY65" s="1">
        <f ca="1">INDIRECT("U65")+2*INDIRECT("AC65")+3*INDIRECT("AK65")+4*INDIRECT("AS65")+5*INDIRECT("BA65")+6*INDIRECT("BI65")</f>
        <v>0</v>
      </c>
      <c r="BZ65" s="1">
        <v>0</v>
      </c>
      <c r="CA65" s="1">
        <f ca="1">INDIRECT("V65")+2*INDIRECT("AD65")+3*INDIRECT("AL65")+4*INDIRECT("AT65")+5*INDIRECT("BB65")+6*INDIRECT("BJ65")</f>
        <v>0</v>
      </c>
      <c r="CB65" s="1">
        <v>0</v>
      </c>
      <c r="CC65" s="1">
        <f ca="1">INDIRECT("W65")+2*INDIRECT("AE65")+3*INDIRECT("AM65")+4*INDIRECT("AU65")+5*INDIRECT("BC65")+6*INDIRECT("BK65")</f>
        <v>0</v>
      </c>
      <c r="CD65" s="1">
        <v>0</v>
      </c>
      <c r="CE65" s="1">
        <f ca="1">INDIRECT("X65")+2*INDIRECT("AF65")+3*INDIRECT("AN65")+4*INDIRECT("AV65")+5*INDIRECT("BD65")+6*INDIRECT("BL65")</f>
        <v>84</v>
      </c>
      <c r="CF65" s="1">
        <v>84</v>
      </c>
      <c r="CG65" s="1">
        <f ca="1">INDIRECT("Y65")+2*INDIRECT("AG65")+3*INDIRECT("AO65")+4*INDIRECT("AW65")+5*INDIRECT("BE65")+6*INDIRECT("BM65")</f>
        <v>940</v>
      </c>
      <c r="CH65" s="1">
        <v>940</v>
      </c>
      <c r="CI65" s="1">
        <f ca="1">INDIRECT("Z65")+2*INDIRECT("AH65")+3*INDIRECT("AP65")+4*INDIRECT("AX65")+5*INDIRECT("BF65")+6*INDIRECT("BN65")</f>
        <v>0</v>
      </c>
      <c r="CJ65" s="1">
        <v>0</v>
      </c>
      <c r="CK65" s="1">
        <f ca="1">INDIRECT("AA65")+2*INDIRECT("AI65")+3*INDIRECT("AQ65")+4*INDIRECT("AY65")+5*INDIRECT("BG65")+6*INDIRECT("BO65")</f>
        <v>0</v>
      </c>
      <c r="CL65" s="1">
        <v>0</v>
      </c>
      <c r="CM65" s="1">
        <f ca="1">INDIRECT("T65")+2*INDIRECT("U65")+3*INDIRECT("V65")+4*INDIRECT("W65")+5*INDIRECT("X65")+6*INDIRECT("Y65")+7*INDIRECT("Z65")+8*INDIRECT("AA65")</f>
        <v>0</v>
      </c>
      <c r="CN65" s="1">
        <v>0</v>
      </c>
      <c r="CO65" s="1">
        <f ca="1">INDIRECT("AB65")+2*INDIRECT("AC65")+3*INDIRECT("AD65")+4*INDIRECT("AE65")+5*INDIRECT("AF65")+6*INDIRECT("AG65")+7*INDIRECT("AH65")+8*INDIRECT("AI65")</f>
        <v>2820</v>
      </c>
      <c r="CP65" s="1">
        <v>2820</v>
      </c>
      <c r="CQ65" s="1">
        <f ca="1">INDIRECT("AJ65")+2*INDIRECT("AK65")+3*INDIRECT("AL65")+4*INDIRECT("AM65")+5*INDIRECT("AN65")+6*INDIRECT("AO65")+7*INDIRECT("AP65")+8*INDIRECT("AQ65")</f>
        <v>0</v>
      </c>
      <c r="CR65" s="1">
        <v>0</v>
      </c>
      <c r="CS65" s="1">
        <f ca="1">INDIRECT("AR65")+2*INDIRECT("AS65")+3*INDIRECT("AT65")+4*INDIRECT("AU65")+5*INDIRECT("AV65")+6*INDIRECT("AW65")+7*INDIRECT("AX65")+8*INDIRECT("AY65")</f>
        <v>105</v>
      </c>
      <c r="CT65" s="1">
        <v>105</v>
      </c>
      <c r="CU65" s="1">
        <f ca="1">INDIRECT("AZ65")+2*INDIRECT("BA65")+3*INDIRECT("BB65")+4*INDIRECT("BC65")+5*INDIRECT("BD65")+6*INDIRECT("BE65")+7*INDIRECT("BF65")+8*INDIRECT("BG65")</f>
        <v>0</v>
      </c>
      <c r="CV65" s="1">
        <v>0</v>
      </c>
      <c r="CW65" s="1">
        <f ca="1">INDIRECT("BH65")+2*INDIRECT("BI65")+3*INDIRECT("BJ65")+4*INDIRECT("BK65")+5*INDIRECT("BL65")+6*INDIRECT("BM65")+7*INDIRECT("BN65")+8*INDIRECT("BO65")</f>
        <v>0</v>
      </c>
      <c r="CX65" s="1">
        <v>0</v>
      </c>
    </row>
    <row r="66" spans="1:73" ht="11.25">
      <c r="A66" s="1" t="s">
        <v>0</v>
      </c>
      <c r="B66" s="1" t="s">
        <v>0</v>
      </c>
      <c r="C66" s="1" t="s">
        <v>0</v>
      </c>
      <c r="D66" s="1" t="s">
        <v>38</v>
      </c>
      <c r="E66" s="1" t="s">
        <v>7</v>
      </c>
      <c r="F66" s="7">
        <f>SUM(F65:F65)</f>
        <v>0</v>
      </c>
      <c r="G66" s="6">
        <f>SUM(G65:G65)</f>
        <v>0</v>
      </c>
      <c r="H66" s="6">
        <f>SUM(H65:H65)</f>
        <v>0</v>
      </c>
      <c r="I66" s="6">
        <f>SUM(I65:I65)</f>
        <v>0</v>
      </c>
      <c r="J66" s="6">
        <f>SUM(J65:J65)</f>
        <v>21</v>
      </c>
      <c r="K66" s="6">
        <f>SUM(K65:K65)</f>
        <v>470</v>
      </c>
      <c r="L66" s="6">
        <f>SUM(L65:L65)</f>
        <v>0</v>
      </c>
      <c r="M66" s="6">
        <f>SUM(M65:M65)</f>
        <v>0</v>
      </c>
      <c r="N66" s="7">
        <f>SUM(N65:N65)</f>
        <v>0</v>
      </c>
      <c r="O66" s="6">
        <f>SUM(O65:O65)</f>
        <v>470</v>
      </c>
      <c r="P66" s="6">
        <f>SUM(P65:P65)</f>
        <v>0</v>
      </c>
      <c r="Q66" s="6">
        <f>SUM(Q65:Q65)</f>
        <v>21</v>
      </c>
      <c r="R66" s="6">
        <f>SUM(R65:R65)</f>
        <v>0</v>
      </c>
      <c r="S66" s="6">
        <f>SUM(S65:S65)</f>
        <v>0</v>
      </c>
      <c r="T66" s="8"/>
      <c r="U66" s="5"/>
      <c r="V66" s="5"/>
      <c r="W66" s="5"/>
      <c r="X66" s="5"/>
      <c r="Y66" s="5"/>
      <c r="Z66" s="5"/>
      <c r="AA66" s="5"/>
      <c r="AB66" s="8"/>
      <c r="AC66" s="5"/>
      <c r="AD66" s="5"/>
      <c r="AE66" s="5"/>
      <c r="AF66" s="5"/>
      <c r="AG66" s="5"/>
      <c r="AH66" s="5"/>
      <c r="AI66" s="5"/>
      <c r="AJ66" s="8"/>
      <c r="AK66" s="5"/>
      <c r="AL66" s="5"/>
      <c r="AM66" s="5"/>
      <c r="AN66" s="5"/>
      <c r="AO66" s="5"/>
      <c r="AP66" s="5"/>
      <c r="AQ66" s="5"/>
      <c r="AR66" s="8"/>
      <c r="AS66" s="5"/>
      <c r="AT66" s="5"/>
      <c r="AU66" s="5"/>
      <c r="AV66" s="5"/>
      <c r="AW66" s="5"/>
      <c r="AX66" s="5"/>
      <c r="AY66" s="5"/>
      <c r="AZ66" s="8"/>
      <c r="BA66" s="5"/>
      <c r="BB66" s="5"/>
      <c r="BC66" s="5"/>
      <c r="BD66" s="5"/>
      <c r="BE66" s="5"/>
      <c r="BF66" s="5"/>
      <c r="BG66" s="5"/>
      <c r="BH66" s="8"/>
      <c r="BI66" s="5"/>
      <c r="BJ66" s="5"/>
      <c r="BK66" s="5"/>
      <c r="BL66" s="5"/>
      <c r="BM66" s="5"/>
      <c r="BN66" s="5"/>
      <c r="BO66" s="5"/>
      <c r="BP66" s="9">
        <v>0</v>
      </c>
      <c r="BQ66" s="1" t="s">
        <v>0</v>
      </c>
      <c r="BR66" s="1" t="s">
        <v>0</v>
      </c>
      <c r="BS66" s="1" t="s">
        <v>0</v>
      </c>
      <c r="BT66" s="1" t="s">
        <v>0</v>
      </c>
      <c r="BU66" s="1" t="s">
        <v>0</v>
      </c>
    </row>
    <row r="67" spans="1:73" ht="11.25">
      <c r="A67" s="25"/>
      <c r="B67" s="25"/>
      <c r="C67" s="27" t="s">
        <v>109</v>
      </c>
      <c r="D67" s="26" t="s">
        <v>0</v>
      </c>
      <c r="E67" s="1" t="s">
        <v>0</v>
      </c>
      <c r="F67" s="7"/>
      <c r="G67" s="6"/>
      <c r="H67" s="6"/>
      <c r="I67" s="6"/>
      <c r="J67" s="6"/>
      <c r="K67" s="6"/>
      <c r="L67" s="6"/>
      <c r="M67" s="6"/>
      <c r="N67" s="7"/>
      <c r="O67" s="6"/>
      <c r="P67" s="6"/>
      <c r="Q67" s="6"/>
      <c r="R67" s="6"/>
      <c r="S67" s="6"/>
      <c r="T67" s="8"/>
      <c r="U67" s="5"/>
      <c r="V67" s="5"/>
      <c r="W67" s="5"/>
      <c r="X67" s="5"/>
      <c r="Y67" s="5"/>
      <c r="Z67" s="5"/>
      <c r="AA67" s="5"/>
      <c r="AB67" s="8"/>
      <c r="AC67" s="5"/>
      <c r="AD67" s="5"/>
      <c r="AE67" s="5"/>
      <c r="AF67" s="5"/>
      <c r="AG67" s="5"/>
      <c r="AH67" s="5"/>
      <c r="AI67" s="5"/>
      <c r="AJ67" s="8"/>
      <c r="AK67" s="5"/>
      <c r="AL67" s="5"/>
      <c r="AM67" s="5"/>
      <c r="AN67" s="5"/>
      <c r="AO67" s="5"/>
      <c r="AP67" s="5"/>
      <c r="AQ67" s="5"/>
      <c r="AR67" s="8"/>
      <c r="AS67" s="5"/>
      <c r="AT67" s="5"/>
      <c r="AU67" s="5"/>
      <c r="AV67" s="5"/>
      <c r="AW67" s="5"/>
      <c r="AX67" s="5"/>
      <c r="AY67" s="5"/>
      <c r="AZ67" s="8"/>
      <c r="BA67" s="5"/>
      <c r="BB67" s="5"/>
      <c r="BC67" s="5"/>
      <c r="BD67" s="5"/>
      <c r="BE67" s="5"/>
      <c r="BF67" s="5"/>
      <c r="BG67" s="5"/>
      <c r="BH67" s="8"/>
      <c r="BI67" s="5"/>
      <c r="BJ67" s="5"/>
      <c r="BK67" s="5"/>
      <c r="BL67" s="5"/>
      <c r="BM67" s="5"/>
      <c r="BN67" s="5"/>
      <c r="BO67" s="5"/>
      <c r="BP67" s="9">
        <v>0</v>
      </c>
      <c r="BQ67" s="1" t="s">
        <v>0</v>
      </c>
      <c r="BR67" s="1" t="s">
        <v>0</v>
      </c>
      <c r="BS67" s="1" t="s">
        <v>0</v>
      </c>
      <c r="BT67" s="1" t="s">
        <v>0</v>
      </c>
      <c r="BU67" s="1" t="s">
        <v>0</v>
      </c>
    </row>
    <row r="68" spans="1:102" ht="11.25">
      <c r="A68" s="30" t="s">
        <v>1</v>
      </c>
      <c r="B68" s="31" t="str">
        <f>HYPERLINK("http://www.dot.ca.gov/hq/transprog/stip2004/ff_sheets/01-2085.xls","2085")</f>
        <v>2085</v>
      </c>
      <c r="C68" s="30" t="s">
        <v>0</v>
      </c>
      <c r="D68" s="30" t="s">
        <v>30</v>
      </c>
      <c r="E68" s="30" t="s">
        <v>3</v>
      </c>
      <c r="F68" s="32">
        <f ca="1">INDIRECT("T68")+INDIRECT("AB68")+INDIRECT("AJ68")+INDIRECT("AR68")+INDIRECT("AZ68")+INDIRECT("BH68")</f>
        <v>0</v>
      </c>
      <c r="G68" s="33">
        <f ca="1">INDIRECT("U68")+INDIRECT("AC68")+INDIRECT("AK68")+INDIRECT("AS68")+INDIRECT("BA68")+INDIRECT("BI68")</f>
        <v>0</v>
      </c>
      <c r="H68" s="33">
        <f ca="1">INDIRECT("V68")+INDIRECT("AD68")+INDIRECT("AL68")+INDIRECT("AT68")+INDIRECT("BB68")+INDIRECT("BJ68")</f>
        <v>0</v>
      </c>
      <c r="I68" s="33">
        <f ca="1">INDIRECT("W68")+INDIRECT("AE68")+INDIRECT("AM68")+INDIRECT("AU68")+INDIRECT("BC68")+INDIRECT("BK68")</f>
        <v>0</v>
      </c>
      <c r="J68" s="33">
        <f ca="1">INDIRECT("X68")+INDIRECT("AF68")+INDIRECT("AN68")+INDIRECT("AV68")+INDIRECT("BD68")+INDIRECT("BL68")</f>
        <v>307</v>
      </c>
      <c r="K68" s="33">
        <f ca="1">INDIRECT("Y68")+INDIRECT("AG68")+INDIRECT("AO68")+INDIRECT("AW68")+INDIRECT("BE68")+INDIRECT("BM68")</f>
        <v>0</v>
      </c>
      <c r="L68" s="33">
        <f ca="1">INDIRECT("Z68")+INDIRECT("AH68")+INDIRECT("AP68")+INDIRECT("AX68")+INDIRECT("BF68")+INDIRECT("BN68")</f>
        <v>0</v>
      </c>
      <c r="M68" s="33">
        <f ca="1">INDIRECT("AA68")+INDIRECT("AI68")+INDIRECT("AQ68")+INDIRECT("AY68")+INDIRECT("BG68")+INDIRECT("BO68")</f>
        <v>0</v>
      </c>
      <c r="N68" s="32">
        <f ca="1">INDIRECT("T68")+INDIRECT("U68")+INDIRECT("V68")+INDIRECT("W68")+INDIRECT("X68")+INDIRECT("Y68")+INDIRECT("Z68")+INDIRECT("AA68")</f>
        <v>0</v>
      </c>
      <c r="O68" s="33">
        <f ca="1">INDIRECT("AB68")+INDIRECT("AC68")+INDIRECT("AD68")+INDIRECT("AE68")+INDIRECT("AF68")+INDIRECT("AG68")+INDIRECT("AH68")+INDIRECT("AI68")</f>
        <v>282</v>
      </c>
      <c r="P68" s="33">
        <f ca="1">INDIRECT("AJ68")+INDIRECT("AK68")+INDIRECT("AL68")+INDIRECT("AM68")+INDIRECT("AN68")+INDIRECT("AO68")+INDIRECT("AP68")+INDIRECT("AQ68")</f>
        <v>0</v>
      </c>
      <c r="Q68" s="33">
        <f ca="1">INDIRECT("AR68")+INDIRECT("AS68")+INDIRECT("AT68")+INDIRECT("AU68")+INDIRECT("AV68")+INDIRECT("AW68")+INDIRECT("AX68")+INDIRECT("AY68")</f>
        <v>25</v>
      </c>
      <c r="R68" s="33">
        <f ca="1">INDIRECT("AZ68")+INDIRECT("BA68")+INDIRECT("BB68")+INDIRECT("BC68")+INDIRECT("BD68")+INDIRECT("BE68")+INDIRECT("BF68")+INDIRECT("BG68")</f>
        <v>0</v>
      </c>
      <c r="S68" s="33">
        <f ca="1">INDIRECT("BH68")+INDIRECT("BI68")+INDIRECT("BJ68")+INDIRECT("BK68")+INDIRECT("BL68")+INDIRECT("BM68")+INDIRECT("BN68")+INDIRECT("BO68")</f>
        <v>0</v>
      </c>
      <c r="T68" s="34"/>
      <c r="U68" s="35"/>
      <c r="V68" s="35"/>
      <c r="W68" s="35"/>
      <c r="X68" s="35"/>
      <c r="Y68" s="35"/>
      <c r="Z68" s="35"/>
      <c r="AA68" s="35"/>
      <c r="AB68" s="34"/>
      <c r="AC68" s="35"/>
      <c r="AD68" s="35"/>
      <c r="AE68" s="35"/>
      <c r="AF68" s="35">
        <v>282</v>
      </c>
      <c r="AG68" s="35"/>
      <c r="AH68" s="35"/>
      <c r="AI68" s="35"/>
      <c r="AJ68" s="34"/>
      <c r="AK68" s="35"/>
      <c r="AL68" s="35"/>
      <c r="AM68" s="35"/>
      <c r="AN68" s="35"/>
      <c r="AO68" s="35"/>
      <c r="AP68" s="35"/>
      <c r="AQ68" s="35"/>
      <c r="AR68" s="34"/>
      <c r="AS68" s="35"/>
      <c r="AT68" s="35"/>
      <c r="AU68" s="35"/>
      <c r="AV68" s="35">
        <v>25</v>
      </c>
      <c r="AW68" s="35"/>
      <c r="AX68" s="35"/>
      <c r="AY68" s="35"/>
      <c r="AZ68" s="34"/>
      <c r="BA68" s="35"/>
      <c r="BB68" s="35"/>
      <c r="BC68" s="35"/>
      <c r="BD68" s="35"/>
      <c r="BE68" s="35"/>
      <c r="BF68" s="35"/>
      <c r="BG68" s="35"/>
      <c r="BH68" s="34"/>
      <c r="BI68" s="35"/>
      <c r="BJ68" s="35"/>
      <c r="BK68" s="35"/>
      <c r="BL68" s="35"/>
      <c r="BM68" s="35"/>
      <c r="BN68" s="35"/>
      <c r="BO68" s="36"/>
      <c r="BP68" s="9">
        <v>13000001220</v>
      </c>
      <c r="BQ68" s="1" t="s">
        <v>3</v>
      </c>
      <c r="BR68" s="1" t="s">
        <v>0</v>
      </c>
      <c r="BS68" s="1" t="s">
        <v>0</v>
      </c>
      <c r="BT68" s="1" t="s">
        <v>0</v>
      </c>
      <c r="BU68" s="1" t="s">
        <v>0</v>
      </c>
      <c r="BW68" s="1">
        <f ca="1">INDIRECT("T68")+2*INDIRECT("AB68")+3*INDIRECT("AJ68")+4*INDIRECT("AR68")+5*INDIRECT("AZ68")+6*INDIRECT("BH68")</f>
        <v>0</v>
      </c>
      <c r="BX68" s="1">
        <v>0</v>
      </c>
      <c r="BY68" s="1">
        <f ca="1">INDIRECT("U68")+2*INDIRECT("AC68")+3*INDIRECT("AK68")+4*INDIRECT("AS68")+5*INDIRECT("BA68")+6*INDIRECT("BI68")</f>
        <v>0</v>
      </c>
      <c r="BZ68" s="1">
        <v>0</v>
      </c>
      <c r="CA68" s="1">
        <f ca="1">INDIRECT("V68")+2*INDIRECT("AD68")+3*INDIRECT("AL68")+4*INDIRECT("AT68")+5*INDIRECT("BB68")+6*INDIRECT("BJ68")</f>
        <v>0</v>
      </c>
      <c r="CB68" s="1">
        <v>0</v>
      </c>
      <c r="CC68" s="1">
        <f ca="1">INDIRECT("W68")+2*INDIRECT("AE68")+3*INDIRECT("AM68")+4*INDIRECT("AU68")+5*INDIRECT("BC68")+6*INDIRECT("BK68")</f>
        <v>0</v>
      </c>
      <c r="CD68" s="1">
        <v>0</v>
      </c>
      <c r="CE68" s="1">
        <f ca="1">INDIRECT("X68")+2*INDIRECT("AF68")+3*INDIRECT("AN68")+4*INDIRECT("AV68")+5*INDIRECT("BD68")+6*INDIRECT("BL68")</f>
        <v>664</v>
      </c>
      <c r="CF68" s="1">
        <v>664</v>
      </c>
      <c r="CG68" s="1">
        <f ca="1">INDIRECT("Y68")+2*INDIRECT("AG68")+3*INDIRECT("AO68")+4*INDIRECT("AW68")+5*INDIRECT("BE68")+6*INDIRECT("BM68")</f>
        <v>0</v>
      </c>
      <c r="CH68" s="1">
        <v>0</v>
      </c>
      <c r="CI68" s="1">
        <f ca="1">INDIRECT("Z68")+2*INDIRECT("AH68")+3*INDIRECT("AP68")+4*INDIRECT("AX68")+5*INDIRECT("BF68")+6*INDIRECT("BN68")</f>
        <v>0</v>
      </c>
      <c r="CJ68" s="1">
        <v>0</v>
      </c>
      <c r="CK68" s="1">
        <f ca="1">INDIRECT("AA68")+2*INDIRECT("AI68")+3*INDIRECT("AQ68")+4*INDIRECT("AY68")+5*INDIRECT("BG68")+6*INDIRECT("BO68")</f>
        <v>0</v>
      </c>
      <c r="CL68" s="1">
        <v>0</v>
      </c>
      <c r="CM68" s="1">
        <f ca="1">INDIRECT("T68")+2*INDIRECT("U68")+3*INDIRECT("V68")+4*INDIRECT("W68")+5*INDIRECT("X68")+6*INDIRECT("Y68")+7*INDIRECT("Z68")+8*INDIRECT("AA68")</f>
        <v>0</v>
      </c>
      <c r="CN68" s="1">
        <v>0</v>
      </c>
      <c r="CO68" s="1">
        <f ca="1">INDIRECT("AB68")+2*INDIRECT("AC68")+3*INDIRECT("AD68")+4*INDIRECT("AE68")+5*INDIRECT("AF68")+6*INDIRECT("AG68")+7*INDIRECT("AH68")+8*INDIRECT("AI68")</f>
        <v>1410</v>
      </c>
      <c r="CP68" s="1">
        <v>1410</v>
      </c>
      <c r="CQ68" s="1">
        <f ca="1">INDIRECT("AJ68")+2*INDIRECT("AK68")+3*INDIRECT("AL68")+4*INDIRECT("AM68")+5*INDIRECT("AN68")+6*INDIRECT("AO68")+7*INDIRECT("AP68")+8*INDIRECT("AQ68")</f>
        <v>0</v>
      </c>
      <c r="CR68" s="1">
        <v>0</v>
      </c>
      <c r="CS68" s="1">
        <f ca="1">INDIRECT("AR68")+2*INDIRECT("AS68")+3*INDIRECT("AT68")+4*INDIRECT("AU68")+5*INDIRECT("AV68")+6*INDIRECT("AW68")+7*INDIRECT("AX68")+8*INDIRECT("AY68")</f>
        <v>125</v>
      </c>
      <c r="CT68" s="1">
        <v>125</v>
      </c>
      <c r="CU68" s="1">
        <f ca="1">INDIRECT("AZ68")+2*INDIRECT("BA68")+3*INDIRECT("BB68")+4*INDIRECT("BC68")+5*INDIRECT("BD68")+6*INDIRECT("BE68")+7*INDIRECT("BF68")+8*INDIRECT("BG68")</f>
        <v>0</v>
      </c>
      <c r="CV68" s="1">
        <v>0</v>
      </c>
      <c r="CW68" s="1">
        <f ca="1">INDIRECT("BH68")+2*INDIRECT("BI68")+3*INDIRECT("BJ68")+4*INDIRECT("BK68")+5*INDIRECT("BL68")+6*INDIRECT("BM68")+7*INDIRECT("BN68")+8*INDIRECT("BO68")</f>
        <v>0</v>
      </c>
      <c r="CX68" s="1">
        <v>0</v>
      </c>
    </row>
    <row r="69" spans="1:73" ht="11.25">
      <c r="A69" s="1" t="s">
        <v>0</v>
      </c>
      <c r="B69" s="1" t="s">
        <v>0</v>
      </c>
      <c r="C69" s="1" t="s">
        <v>0</v>
      </c>
      <c r="D69" s="1" t="s">
        <v>39</v>
      </c>
      <c r="E69" s="1" t="s">
        <v>7</v>
      </c>
      <c r="F69" s="7">
        <f>SUM(F68:F68)</f>
        <v>0</v>
      </c>
      <c r="G69" s="6">
        <f>SUM(G68:G68)</f>
        <v>0</v>
      </c>
      <c r="H69" s="6">
        <f>SUM(H68:H68)</f>
        <v>0</v>
      </c>
      <c r="I69" s="6">
        <f>SUM(I68:I68)</f>
        <v>0</v>
      </c>
      <c r="J69" s="6">
        <f>SUM(J68:J68)</f>
        <v>307</v>
      </c>
      <c r="K69" s="6">
        <f>SUM(K68:K68)</f>
        <v>0</v>
      </c>
      <c r="L69" s="6">
        <f>SUM(L68:L68)</f>
        <v>0</v>
      </c>
      <c r="M69" s="6">
        <f>SUM(M68:M68)</f>
        <v>0</v>
      </c>
      <c r="N69" s="7">
        <f>SUM(N68:N68)</f>
        <v>0</v>
      </c>
      <c r="O69" s="6">
        <f>SUM(O68:O68)</f>
        <v>282</v>
      </c>
      <c r="P69" s="6">
        <f>SUM(P68:P68)</f>
        <v>0</v>
      </c>
      <c r="Q69" s="6">
        <f>SUM(Q68:Q68)</f>
        <v>25</v>
      </c>
      <c r="R69" s="6">
        <f>SUM(R68:R68)</f>
        <v>0</v>
      </c>
      <c r="S69" s="6">
        <f>SUM(S68:S68)</f>
        <v>0</v>
      </c>
      <c r="T69" s="8"/>
      <c r="U69" s="5"/>
      <c r="V69" s="5"/>
      <c r="W69" s="5"/>
      <c r="X69" s="5"/>
      <c r="Y69" s="5"/>
      <c r="Z69" s="5"/>
      <c r="AA69" s="5"/>
      <c r="AB69" s="8"/>
      <c r="AC69" s="5"/>
      <c r="AD69" s="5"/>
      <c r="AE69" s="5"/>
      <c r="AF69" s="5"/>
      <c r="AG69" s="5"/>
      <c r="AH69" s="5"/>
      <c r="AI69" s="5"/>
      <c r="AJ69" s="8"/>
      <c r="AK69" s="5"/>
      <c r="AL69" s="5"/>
      <c r="AM69" s="5"/>
      <c r="AN69" s="5"/>
      <c r="AO69" s="5"/>
      <c r="AP69" s="5"/>
      <c r="AQ69" s="5"/>
      <c r="AR69" s="8"/>
      <c r="AS69" s="5"/>
      <c r="AT69" s="5"/>
      <c r="AU69" s="5"/>
      <c r="AV69" s="5"/>
      <c r="AW69" s="5"/>
      <c r="AX69" s="5"/>
      <c r="AY69" s="5"/>
      <c r="AZ69" s="8"/>
      <c r="BA69" s="5"/>
      <c r="BB69" s="5"/>
      <c r="BC69" s="5"/>
      <c r="BD69" s="5"/>
      <c r="BE69" s="5"/>
      <c r="BF69" s="5"/>
      <c r="BG69" s="5"/>
      <c r="BH69" s="8"/>
      <c r="BI69" s="5"/>
      <c r="BJ69" s="5"/>
      <c r="BK69" s="5"/>
      <c r="BL69" s="5"/>
      <c r="BM69" s="5"/>
      <c r="BN69" s="5"/>
      <c r="BO69" s="5"/>
      <c r="BP69" s="9">
        <v>0</v>
      </c>
      <c r="BQ69" s="1" t="s">
        <v>0</v>
      </c>
      <c r="BR69" s="1" t="s">
        <v>0</v>
      </c>
      <c r="BS69" s="1" t="s">
        <v>0</v>
      </c>
      <c r="BT69" s="1" t="s">
        <v>0</v>
      </c>
      <c r="BU69" s="1" t="s">
        <v>0</v>
      </c>
    </row>
    <row r="70" spans="1:73" ht="11.25">
      <c r="A70" s="25"/>
      <c r="B70" s="25"/>
      <c r="C70" s="27" t="s">
        <v>109</v>
      </c>
      <c r="D70" s="26" t="s">
        <v>0</v>
      </c>
      <c r="E70" s="1" t="s">
        <v>0</v>
      </c>
      <c r="F70" s="7"/>
      <c r="G70" s="6"/>
      <c r="H70" s="6"/>
      <c r="I70" s="6"/>
      <c r="J70" s="6"/>
      <c r="K70" s="6"/>
      <c r="L70" s="6"/>
      <c r="M70" s="6"/>
      <c r="N70" s="7"/>
      <c r="O70" s="6"/>
      <c r="P70" s="6"/>
      <c r="Q70" s="6"/>
      <c r="R70" s="6"/>
      <c r="S70" s="6"/>
      <c r="T70" s="8"/>
      <c r="U70" s="5"/>
      <c r="V70" s="5"/>
      <c r="W70" s="5"/>
      <c r="X70" s="5"/>
      <c r="Y70" s="5"/>
      <c r="Z70" s="5"/>
      <c r="AA70" s="5"/>
      <c r="AB70" s="8"/>
      <c r="AC70" s="5"/>
      <c r="AD70" s="5"/>
      <c r="AE70" s="5"/>
      <c r="AF70" s="5"/>
      <c r="AG70" s="5"/>
      <c r="AH70" s="5"/>
      <c r="AI70" s="5"/>
      <c r="AJ70" s="8"/>
      <c r="AK70" s="5"/>
      <c r="AL70" s="5"/>
      <c r="AM70" s="5"/>
      <c r="AN70" s="5"/>
      <c r="AO70" s="5"/>
      <c r="AP70" s="5"/>
      <c r="AQ70" s="5"/>
      <c r="AR70" s="8"/>
      <c r="AS70" s="5"/>
      <c r="AT70" s="5"/>
      <c r="AU70" s="5"/>
      <c r="AV70" s="5"/>
      <c r="AW70" s="5"/>
      <c r="AX70" s="5"/>
      <c r="AY70" s="5"/>
      <c r="AZ70" s="8"/>
      <c r="BA70" s="5"/>
      <c r="BB70" s="5"/>
      <c r="BC70" s="5"/>
      <c r="BD70" s="5"/>
      <c r="BE70" s="5"/>
      <c r="BF70" s="5"/>
      <c r="BG70" s="5"/>
      <c r="BH70" s="8"/>
      <c r="BI70" s="5"/>
      <c r="BJ70" s="5"/>
      <c r="BK70" s="5"/>
      <c r="BL70" s="5"/>
      <c r="BM70" s="5"/>
      <c r="BN70" s="5"/>
      <c r="BO70" s="5"/>
      <c r="BP70" s="9">
        <v>0</v>
      </c>
      <c r="BQ70" s="1" t="s">
        <v>0</v>
      </c>
      <c r="BR70" s="1" t="s">
        <v>0</v>
      </c>
      <c r="BS70" s="1" t="s">
        <v>0</v>
      </c>
      <c r="BT70" s="1" t="s">
        <v>0</v>
      </c>
      <c r="BU70" s="1" t="s">
        <v>0</v>
      </c>
    </row>
    <row r="71" spans="1:102" ht="11.25">
      <c r="A71" s="30" t="s">
        <v>1</v>
      </c>
      <c r="B71" s="31" t="str">
        <f>HYPERLINK("http://www.dot.ca.gov/hq/transprog/stip2004/ff_sheets/01-2086.xls","2086")</f>
        <v>2086</v>
      </c>
      <c r="C71" s="30" t="s">
        <v>0</v>
      </c>
      <c r="D71" s="30" t="s">
        <v>30</v>
      </c>
      <c r="E71" s="30" t="s">
        <v>3</v>
      </c>
      <c r="F71" s="32">
        <f ca="1">INDIRECT("T71")+INDIRECT("AB71")+INDIRECT("AJ71")+INDIRECT("AR71")+INDIRECT("AZ71")+INDIRECT("BH71")</f>
        <v>0</v>
      </c>
      <c r="G71" s="33">
        <f ca="1">INDIRECT("U71")+INDIRECT("AC71")+INDIRECT("AK71")+INDIRECT("AS71")+INDIRECT("BA71")+INDIRECT("BI71")</f>
        <v>0</v>
      </c>
      <c r="H71" s="33">
        <f ca="1">INDIRECT("V71")+INDIRECT("AD71")+INDIRECT("AL71")+INDIRECT("AT71")+INDIRECT("BB71")+INDIRECT("BJ71")</f>
        <v>45</v>
      </c>
      <c r="I71" s="33">
        <f ca="1">INDIRECT("W71")+INDIRECT("AE71")+INDIRECT("AM71")+INDIRECT("AU71")+INDIRECT("BC71")+INDIRECT("BK71")</f>
        <v>0</v>
      </c>
      <c r="J71" s="33">
        <f ca="1">INDIRECT("X71")+INDIRECT("AF71")+INDIRECT("AN71")+INDIRECT("AV71")+INDIRECT("BD71")+INDIRECT("BL71")</f>
        <v>702</v>
      </c>
      <c r="K71" s="33">
        <f ca="1">INDIRECT("Y71")+INDIRECT("AG71")+INDIRECT("AO71")+INDIRECT("AW71")+INDIRECT("BE71")+INDIRECT("BM71")</f>
        <v>0</v>
      </c>
      <c r="L71" s="33">
        <f ca="1">INDIRECT("Z71")+INDIRECT("AH71")+INDIRECT("AP71")+INDIRECT("AX71")+INDIRECT("BF71")+INDIRECT("BN71")</f>
        <v>0</v>
      </c>
      <c r="M71" s="33">
        <f ca="1">INDIRECT("AA71")+INDIRECT("AI71")+INDIRECT("AQ71")+INDIRECT("AY71")+INDIRECT("BG71")+INDIRECT("BO71")</f>
        <v>0</v>
      </c>
      <c r="N71" s="32">
        <f ca="1">INDIRECT("T71")+INDIRECT("U71")+INDIRECT("V71")+INDIRECT("W71")+INDIRECT("X71")+INDIRECT("Y71")+INDIRECT("Z71")+INDIRECT("AA71")</f>
        <v>0</v>
      </c>
      <c r="O71" s="33">
        <f ca="1">INDIRECT("AB71")+INDIRECT("AC71")+INDIRECT("AD71")+INDIRECT("AE71")+INDIRECT("AF71")+INDIRECT("AG71")+INDIRECT("AH71")+INDIRECT("AI71")</f>
        <v>702</v>
      </c>
      <c r="P71" s="33">
        <f ca="1">INDIRECT("AJ71")+INDIRECT("AK71")+INDIRECT("AL71")+INDIRECT("AM71")+INDIRECT("AN71")+INDIRECT("AO71")+INDIRECT("AP71")+INDIRECT("AQ71")</f>
        <v>0</v>
      </c>
      <c r="Q71" s="33">
        <f ca="1">INDIRECT("AR71")+INDIRECT("AS71")+INDIRECT("AT71")+INDIRECT("AU71")+INDIRECT("AV71")+INDIRECT("AW71")+INDIRECT("AX71")+INDIRECT("AY71")</f>
        <v>45</v>
      </c>
      <c r="R71" s="33">
        <f ca="1">INDIRECT("AZ71")+INDIRECT("BA71")+INDIRECT("BB71")+INDIRECT("BC71")+INDIRECT("BD71")+INDIRECT("BE71")+INDIRECT("BF71")+INDIRECT("BG71")</f>
        <v>0</v>
      </c>
      <c r="S71" s="33">
        <f ca="1">INDIRECT("BH71")+INDIRECT("BI71")+INDIRECT("BJ71")+INDIRECT("BK71")+INDIRECT("BL71")+INDIRECT("BM71")+INDIRECT("BN71")+INDIRECT("BO71")</f>
        <v>0</v>
      </c>
      <c r="T71" s="34"/>
      <c r="U71" s="35"/>
      <c r="V71" s="35"/>
      <c r="W71" s="35"/>
      <c r="X71" s="35"/>
      <c r="Y71" s="35"/>
      <c r="Z71" s="35"/>
      <c r="AA71" s="35"/>
      <c r="AB71" s="34"/>
      <c r="AC71" s="35"/>
      <c r="AD71" s="35"/>
      <c r="AE71" s="35"/>
      <c r="AF71" s="35">
        <v>702</v>
      </c>
      <c r="AG71" s="35"/>
      <c r="AH71" s="35"/>
      <c r="AI71" s="35"/>
      <c r="AJ71" s="34"/>
      <c r="AK71" s="35"/>
      <c r="AL71" s="35"/>
      <c r="AM71" s="35"/>
      <c r="AN71" s="35"/>
      <c r="AO71" s="35"/>
      <c r="AP71" s="35"/>
      <c r="AQ71" s="35"/>
      <c r="AR71" s="34"/>
      <c r="AS71" s="35"/>
      <c r="AT71" s="35">
        <v>45</v>
      </c>
      <c r="AU71" s="35"/>
      <c r="AV71" s="35"/>
      <c r="AW71" s="35"/>
      <c r="AX71" s="35"/>
      <c r="AY71" s="35"/>
      <c r="AZ71" s="34"/>
      <c r="BA71" s="35"/>
      <c r="BB71" s="35"/>
      <c r="BC71" s="35"/>
      <c r="BD71" s="35"/>
      <c r="BE71" s="35"/>
      <c r="BF71" s="35"/>
      <c r="BG71" s="35"/>
      <c r="BH71" s="34"/>
      <c r="BI71" s="35"/>
      <c r="BJ71" s="35"/>
      <c r="BK71" s="35"/>
      <c r="BL71" s="35"/>
      <c r="BM71" s="35"/>
      <c r="BN71" s="35"/>
      <c r="BO71" s="36"/>
      <c r="BP71" s="9">
        <v>13000001221</v>
      </c>
      <c r="BQ71" s="1" t="s">
        <v>3</v>
      </c>
      <c r="BR71" s="1" t="s">
        <v>0</v>
      </c>
      <c r="BS71" s="1" t="s">
        <v>0</v>
      </c>
      <c r="BT71" s="1" t="s">
        <v>0</v>
      </c>
      <c r="BU71" s="1" t="s">
        <v>0</v>
      </c>
      <c r="BW71" s="1">
        <f ca="1">INDIRECT("T71")+2*INDIRECT("AB71")+3*INDIRECT("AJ71")+4*INDIRECT("AR71")+5*INDIRECT("AZ71")+6*INDIRECT("BH71")</f>
        <v>0</v>
      </c>
      <c r="BX71" s="1">
        <v>0</v>
      </c>
      <c r="BY71" s="1">
        <f ca="1">INDIRECT("U71")+2*INDIRECT("AC71")+3*INDIRECT("AK71")+4*INDIRECT("AS71")+5*INDIRECT("BA71")+6*INDIRECT("BI71")</f>
        <v>0</v>
      </c>
      <c r="BZ71" s="1">
        <v>0</v>
      </c>
      <c r="CA71" s="1">
        <f ca="1">INDIRECT("V71")+2*INDIRECT("AD71")+3*INDIRECT("AL71")+4*INDIRECT("AT71")+5*INDIRECT("BB71")+6*INDIRECT("BJ71")</f>
        <v>180</v>
      </c>
      <c r="CB71" s="1">
        <v>180</v>
      </c>
      <c r="CC71" s="1">
        <f ca="1">INDIRECT("W71")+2*INDIRECT("AE71")+3*INDIRECT("AM71")+4*INDIRECT("AU71")+5*INDIRECT("BC71")+6*INDIRECT("BK71")</f>
        <v>0</v>
      </c>
      <c r="CD71" s="1">
        <v>0</v>
      </c>
      <c r="CE71" s="1">
        <f ca="1">INDIRECT("X71")+2*INDIRECT("AF71")+3*INDIRECT("AN71")+4*INDIRECT("AV71")+5*INDIRECT("BD71")+6*INDIRECT("BL71")</f>
        <v>1404</v>
      </c>
      <c r="CF71" s="1">
        <v>1404</v>
      </c>
      <c r="CG71" s="1">
        <f ca="1">INDIRECT("Y71")+2*INDIRECT("AG71")+3*INDIRECT("AO71")+4*INDIRECT("AW71")+5*INDIRECT("BE71")+6*INDIRECT("BM71")</f>
        <v>0</v>
      </c>
      <c r="CH71" s="1">
        <v>0</v>
      </c>
      <c r="CI71" s="1">
        <f ca="1">INDIRECT("Z71")+2*INDIRECT("AH71")+3*INDIRECT("AP71")+4*INDIRECT("AX71")+5*INDIRECT("BF71")+6*INDIRECT("BN71")</f>
        <v>0</v>
      </c>
      <c r="CJ71" s="1">
        <v>0</v>
      </c>
      <c r="CK71" s="1">
        <f ca="1">INDIRECT("AA71")+2*INDIRECT("AI71")+3*INDIRECT("AQ71")+4*INDIRECT("AY71")+5*INDIRECT("BG71")+6*INDIRECT("BO71")</f>
        <v>0</v>
      </c>
      <c r="CL71" s="1">
        <v>0</v>
      </c>
      <c r="CM71" s="1">
        <f ca="1">INDIRECT("T71")+2*INDIRECT("U71")+3*INDIRECT("V71")+4*INDIRECT("W71")+5*INDIRECT("X71")+6*INDIRECT("Y71")+7*INDIRECT("Z71")+8*INDIRECT("AA71")</f>
        <v>0</v>
      </c>
      <c r="CN71" s="1">
        <v>0</v>
      </c>
      <c r="CO71" s="1">
        <f ca="1">INDIRECT("AB71")+2*INDIRECT("AC71")+3*INDIRECT("AD71")+4*INDIRECT("AE71")+5*INDIRECT("AF71")+6*INDIRECT("AG71")+7*INDIRECT("AH71")+8*INDIRECT("AI71")</f>
        <v>3510</v>
      </c>
      <c r="CP71" s="1">
        <v>3510</v>
      </c>
      <c r="CQ71" s="1">
        <f ca="1">INDIRECT("AJ71")+2*INDIRECT("AK71")+3*INDIRECT("AL71")+4*INDIRECT("AM71")+5*INDIRECT("AN71")+6*INDIRECT("AO71")+7*INDIRECT("AP71")+8*INDIRECT("AQ71")</f>
        <v>0</v>
      </c>
      <c r="CR71" s="1">
        <v>0</v>
      </c>
      <c r="CS71" s="1">
        <f ca="1">INDIRECT("AR71")+2*INDIRECT("AS71")+3*INDIRECT("AT71")+4*INDIRECT("AU71")+5*INDIRECT("AV71")+6*INDIRECT("AW71")+7*INDIRECT("AX71")+8*INDIRECT("AY71")</f>
        <v>135</v>
      </c>
      <c r="CT71" s="1">
        <v>135</v>
      </c>
      <c r="CU71" s="1">
        <f ca="1">INDIRECT("AZ71")+2*INDIRECT("BA71")+3*INDIRECT("BB71")+4*INDIRECT("BC71")+5*INDIRECT("BD71")+6*INDIRECT("BE71")+7*INDIRECT("BF71")+8*INDIRECT("BG71")</f>
        <v>0</v>
      </c>
      <c r="CV71" s="1">
        <v>0</v>
      </c>
      <c r="CW71" s="1">
        <f ca="1">INDIRECT("BH71")+2*INDIRECT("BI71")+3*INDIRECT("BJ71")+4*INDIRECT("BK71")+5*INDIRECT("BL71")+6*INDIRECT("BM71")+7*INDIRECT("BN71")+8*INDIRECT("BO71")</f>
        <v>0</v>
      </c>
      <c r="CX71" s="1">
        <v>0</v>
      </c>
    </row>
    <row r="72" spans="1:73" ht="11.25">
      <c r="A72" s="1" t="s">
        <v>0</v>
      </c>
      <c r="B72" s="1" t="s">
        <v>0</v>
      </c>
      <c r="C72" s="1" t="s">
        <v>0</v>
      </c>
      <c r="D72" s="1" t="s">
        <v>40</v>
      </c>
      <c r="E72" s="1" t="s">
        <v>7</v>
      </c>
      <c r="F72" s="7">
        <f>SUM(F71:F71)</f>
        <v>0</v>
      </c>
      <c r="G72" s="6">
        <f>SUM(G71:G71)</f>
        <v>0</v>
      </c>
      <c r="H72" s="6">
        <f>SUM(H71:H71)</f>
        <v>45</v>
      </c>
      <c r="I72" s="6">
        <f>SUM(I71:I71)</f>
        <v>0</v>
      </c>
      <c r="J72" s="6">
        <f>SUM(J71:J71)</f>
        <v>702</v>
      </c>
      <c r="K72" s="6">
        <f>SUM(K71:K71)</f>
        <v>0</v>
      </c>
      <c r="L72" s="6">
        <f>SUM(L71:L71)</f>
        <v>0</v>
      </c>
      <c r="M72" s="6">
        <f>SUM(M71:M71)</f>
        <v>0</v>
      </c>
      <c r="N72" s="7">
        <f>SUM(N71:N71)</f>
        <v>0</v>
      </c>
      <c r="O72" s="6">
        <f>SUM(O71:O71)</f>
        <v>702</v>
      </c>
      <c r="P72" s="6">
        <f>SUM(P71:P71)</f>
        <v>0</v>
      </c>
      <c r="Q72" s="6">
        <f>SUM(Q71:Q71)</f>
        <v>45</v>
      </c>
      <c r="R72" s="6">
        <f>SUM(R71:R71)</f>
        <v>0</v>
      </c>
      <c r="S72" s="6">
        <f>SUM(S71:S71)</f>
        <v>0</v>
      </c>
      <c r="T72" s="8"/>
      <c r="U72" s="5"/>
      <c r="V72" s="5"/>
      <c r="W72" s="5"/>
      <c r="X72" s="5"/>
      <c r="Y72" s="5"/>
      <c r="Z72" s="5"/>
      <c r="AA72" s="5"/>
      <c r="AB72" s="8"/>
      <c r="AC72" s="5"/>
      <c r="AD72" s="5"/>
      <c r="AE72" s="5"/>
      <c r="AF72" s="5"/>
      <c r="AG72" s="5"/>
      <c r="AH72" s="5"/>
      <c r="AI72" s="5"/>
      <c r="AJ72" s="8"/>
      <c r="AK72" s="5"/>
      <c r="AL72" s="5"/>
      <c r="AM72" s="5"/>
      <c r="AN72" s="5"/>
      <c r="AO72" s="5"/>
      <c r="AP72" s="5"/>
      <c r="AQ72" s="5"/>
      <c r="AR72" s="8"/>
      <c r="AS72" s="5"/>
      <c r="AT72" s="5"/>
      <c r="AU72" s="5"/>
      <c r="AV72" s="5"/>
      <c r="AW72" s="5"/>
      <c r="AX72" s="5"/>
      <c r="AY72" s="5"/>
      <c r="AZ72" s="8"/>
      <c r="BA72" s="5"/>
      <c r="BB72" s="5"/>
      <c r="BC72" s="5"/>
      <c r="BD72" s="5"/>
      <c r="BE72" s="5"/>
      <c r="BF72" s="5"/>
      <c r="BG72" s="5"/>
      <c r="BH72" s="8"/>
      <c r="BI72" s="5"/>
      <c r="BJ72" s="5"/>
      <c r="BK72" s="5"/>
      <c r="BL72" s="5"/>
      <c r="BM72" s="5"/>
      <c r="BN72" s="5"/>
      <c r="BO72" s="5"/>
      <c r="BP72" s="9">
        <v>0</v>
      </c>
      <c r="BQ72" s="1" t="s">
        <v>0</v>
      </c>
      <c r="BR72" s="1" t="s">
        <v>0</v>
      </c>
      <c r="BS72" s="1" t="s">
        <v>0</v>
      </c>
      <c r="BT72" s="1" t="s">
        <v>0</v>
      </c>
      <c r="BU72" s="1" t="s">
        <v>0</v>
      </c>
    </row>
    <row r="73" spans="1:73" ht="11.25">
      <c r="A73" s="25"/>
      <c r="B73" s="25"/>
      <c r="C73" s="27" t="s">
        <v>109</v>
      </c>
      <c r="D73" s="26" t="s">
        <v>0</v>
      </c>
      <c r="E73" s="1" t="s">
        <v>0</v>
      </c>
      <c r="F73" s="7"/>
      <c r="G73" s="6"/>
      <c r="H73" s="6"/>
      <c r="I73" s="6"/>
      <c r="J73" s="6"/>
      <c r="K73" s="6"/>
      <c r="L73" s="6"/>
      <c r="M73" s="6"/>
      <c r="N73" s="7"/>
      <c r="O73" s="6"/>
      <c r="P73" s="6"/>
      <c r="Q73" s="6"/>
      <c r="R73" s="6"/>
      <c r="S73" s="6"/>
      <c r="T73" s="8"/>
      <c r="U73" s="5"/>
      <c r="V73" s="5"/>
      <c r="W73" s="5"/>
      <c r="X73" s="5"/>
      <c r="Y73" s="5"/>
      <c r="Z73" s="5"/>
      <c r="AA73" s="5"/>
      <c r="AB73" s="8"/>
      <c r="AC73" s="5"/>
      <c r="AD73" s="5"/>
      <c r="AE73" s="5"/>
      <c r="AF73" s="5"/>
      <c r="AG73" s="5"/>
      <c r="AH73" s="5"/>
      <c r="AI73" s="5"/>
      <c r="AJ73" s="8"/>
      <c r="AK73" s="5"/>
      <c r="AL73" s="5"/>
      <c r="AM73" s="5"/>
      <c r="AN73" s="5"/>
      <c r="AO73" s="5"/>
      <c r="AP73" s="5"/>
      <c r="AQ73" s="5"/>
      <c r="AR73" s="8"/>
      <c r="AS73" s="5"/>
      <c r="AT73" s="5"/>
      <c r="AU73" s="5"/>
      <c r="AV73" s="5"/>
      <c r="AW73" s="5"/>
      <c r="AX73" s="5"/>
      <c r="AY73" s="5"/>
      <c r="AZ73" s="8"/>
      <c r="BA73" s="5"/>
      <c r="BB73" s="5"/>
      <c r="BC73" s="5"/>
      <c r="BD73" s="5"/>
      <c r="BE73" s="5"/>
      <c r="BF73" s="5"/>
      <c r="BG73" s="5"/>
      <c r="BH73" s="8"/>
      <c r="BI73" s="5"/>
      <c r="BJ73" s="5"/>
      <c r="BK73" s="5"/>
      <c r="BL73" s="5"/>
      <c r="BM73" s="5"/>
      <c r="BN73" s="5"/>
      <c r="BO73" s="5"/>
      <c r="BP73" s="9">
        <v>0</v>
      </c>
      <c r="BQ73" s="1" t="s">
        <v>0</v>
      </c>
      <c r="BR73" s="1" t="s">
        <v>0</v>
      </c>
      <c r="BS73" s="1" t="s">
        <v>0</v>
      </c>
      <c r="BT73" s="1" t="s">
        <v>0</v>
      </c>
      <c r="BU73" s="1" t="s">
        <v>0</v>
      </c>
    </row>
    <row r="74" spans="1:102" ht="11.25">
      <c r="A74" s="30" t="s">
        <v>1</v>
      </c>
      <c r="B74" s="31" t="str">
        <f>HYPERLINK("http://www.dot.ca.gov/hq/transprog/stip2004/ff_sheets/01-2087.xls","2087")</f>
        <v>2087</v>
      </c>
      <c r="C74" s="30" t="s">
        <v>0</v>
      </c>
      <c r="D74" s="30" t="s">
        <v>30</v>
      </c>
      <c r="E74" s="30" t="s">
        <v>3</v>
      </c>
      <c r="F74" s="32">
        <f ca="1">INDIRECT("T74")+INDIRECT("AB74")+INDIRECT("AJ74")+INDIRECT("AR74")+INDIRECT("AZ74")+INDIRECT("BH74")</f>
        <v>0</v>
      </c>
      <c r="G74" s="33">
        <f ca="1">INDIRECT("U74")+INDIRECT("AC74")+INDIRECT("AK74")+INDIRECT("AS74")+INDIRECT("BA74")+INDIRECT("BI74")</f>
        <v>0</v>
      </c>
      <c r="H74" s="33">
        <f ca="1">INDIRECT("V74")+INDIRECT("AD74")+INDIRECT("AL74")+INDIRECT("AT74")+INDIRECT("BB74")+INDIRECT("BJ74")</f>
        <v>0</v>
      </c>
      <c r="I74" s="33">
        <f ca="1">INDIRECT("W74")+INDIRECT("AE74")+INDIRECT("AM74")+INDIRECT("AU74")+INDIRECT("BC74")+INDIRECT("BK74")</f>
        <v>0</v>
      </c>
      <c r="J74" s="33">
        <f ca="1">INDIRECT("X74")+INDIRECT("AF74")+INDIRECT("AN74")+INDIRECT("AV74")+INDIRECT("BD74")+INDIRECT("BL74")</f>
        <v>49</v>
      </c>
      <c r="K74" s="33">
        <f ca="1">INDIRECT("Y74")+INDIRECT("AG74")+INDIRECT("AO74")+INDIRECT("AW74")+INDIRECT("BE74")+INDIRECT("BM74")</f>
        <v>550</v>
      </c>
      <c r="L74" s="33">
        <f ca="1">INDIRECT("Z74")+INDIRECT("AH74")+INDIRECT("AP74")+INDIRECT("AX74")+INDIRECT("BF74")+INDIRECT("BN74")</f>
        <v>0</v>
      </c>
      <c r="M74" s="33">
        <f ca="1">INDIRECT("AA74")+INDIRECT("AI74")+INDIRECT("AQ74")+INDIRECT("AY74")+INDIRECT("BG74")+INDIRECT("BO74")</f>
        <v>0</v>
      </c>
      <c r="N74" s="32">
        <f ca="1">INDIRECT("T74")+INDIRECT("U74")+INDIRECT("V74")+INDIRECT("W74")+INDIRECT("X74")+INDIRECT("Y74")+INDIRECT("Z74")+INDIRECT("AA74")</f>
        <v>0</v>
      </c>
      <c r="O74" s="33">
        <f ca="1">INDIRECT("AB74")+INDIRECT("AC74")+INDIRECT("AD74")+INDIRECT("AE74")+INDIRECT("AF74")+INDIRECT("AG74")+INDIRECT("AH74")+INDIRECT("AI74")</f>
        <v>550</v>
      </c>
      <c r="P74" s="33">
        <f ca="1">INDIRECT("AJ74")+INDIRECT("AK74")+INDIRECT("AL74")+INDIRECT("AM74")+INDIRECT("AN74")+INDIRECT("AO74")+INDIRECT("AP74")+INDIRECT("AQ74")</f>
        <v>0</v>
      </c>
      <c r="Q74" s="33">
        <f ca="1">INDIRECT("AR74")+INDIRECT("AS74")+INDIRECT("AT74")+INDIRECT("AU74")+INDIRECT("AV74")+INDIRECT("AW74")+INDIRECT("AX74")+INDIRECT("AY74")</f>
        <v>49</v>
      </c>
      <c r="R74" s="33">
        <f ca="1">INDIRECT("AZ74")+INDIRECT("BA74")+INDIRECT("BB74")+INDIRECT("BC74")+INDIRECT("BD74")+INDIRECT("BE74")+INDIRECT("BF74")+INDIRECT("BG74")</f>
        <v>0</v>
      </c>
      <c r="S74" s="33">
        <f ca="1">INDIRECT("BH74")+INDIRECT("BI74")+INDIRECT("BJ74")+INDIRECT("BK74")+INDIRECT("BL74")+INDIRECT("BM74")+INDIRECT("BN74")+INDIRECT("BO74")</f>
        <v>0</v>
      </c>
      <c r="T74" s="34"/>
      <c r="U74" s="35"/>
      <c r="V74" s="35"/>
      <c r="W74" s="35"/>
      <c r="X74" s="35"/>
      <c r="Y74" s="35"/>
      <c r="Z74" s="35"/>
      <c r="AA74" s="35"/>
      <c r="AB74" s="34"/>
      <c r="AC74" s="35"/>
      <c r="AD74" s="35"/>
      <c r="AE74" s="35"/>
      <c r="AF74" s="35"/>
      <c r="AG74" s="35">
        <v>550</v>
      </c>
      <c r="AH74" s="35"/>
      <c r="AI74" s="35"/>
      <c r="AJ74" s="34"/>
      <c r="AK74" s="35"/>
      <c r="AL74" s="35"/>
      <c r="AM74" s="35"/>
      <c r="AN74" s="35"/>
      <c r="AO74" s="35"/>
      <c r="AP74" s="35"/>
      <c r="AQ74" s="35"/>
      <c r="AR74" s="34"/>
      <c r="AS74" s="35"/>
      <c r="AT74" s="35"/>
      <c r="AU74" s="35"/>
      <c r="AV74" s="35">
        <v>49</v>
      </c>
      <c r="AW74" s="35"/>
      <c r="AX74" s="35"/>
      <c r="AY74" s="35"/>
      <c r="AZ74" s="34"/>
      <c r="BA74" s="35"/>
      <c r="BB74" s="35"/>
      <c r="BC74" s="35"/>
      <c r="BD74" s="35"/>
      <c r="BE74" s="35"/>
      <c r="BF74" s="35"/>
      <c r="BG74" s="35"/>
      <c r="BH74" s="34"/>
      <c r="BI74" s="35"/>
      <c r="BJ74" s="35"/>
      <c r="BK74" s="35"/>
      <c r="BL74" s="35"/>
      <c r="BM74" s="35"/>
      <c r="BN74" s="35"/>
      <c r="BO74" s="36"/>
      <c r="BP74" s="9">
        <v>13000001222</v>
      </c>
      <c r="BQ74" s="1" t="s">
        <v>3</v>
      </c>
      <c r="BR74" s="1" t="s">
        <v>0</v>
      </c>
      <c r="BS74" s="1" t="s">
        <v>0</v>
      </c>
      <c r="BT74" s="1" t="s">
        <v>0</v>
      </c>
      <c r="BU74" s="1" t="s">
        <v>0</v>
      </c>
      <c r="BW74" s="1">
        <f ca="1">INDIRECT("T74")+2*INDIRECT("AB74")+3*INDIRECT("AJ74")+4*INDIRECT("AR74")+5*INDIRECT("AZ74")+6*INDIRECT("BH74")</f>
        <v>0</v>
      </c>
      <c r="BX74" s="1">
        <v>0</v>
      </c>
      <c r="BY74" s="1">
        <f ca="1">INDIRECT("U74")+2*INDIRECT("AC74")+3*INDIRECT("AK74")+4*INDIRECT("AS74")+5*INDIRECT("BA74")+6*INDIRECT("BI74")</f>
        <v>0</v>
      </c>
      <c r="BZ74" s="1">
        <v>0</v>
      </c>
      <c r="CA74" s="1">
        <f ca="1">INDIRECT("V74")+2*INDIRECT("AD74")+3*INDIRECT("AL74")+4*INDIRECT("AT74")+5*INDIRECT("BB74")+6*INDIRECT("BJ74")</f>
        <v>0</v>
      </c>
      <c r="CB74" s="1">
        <v>0</v>
      </c>
      <c r="CC74" s="1">
        <f ca="1">INDIRECT("W74")+2*INDIRECT("AE74")+3*INDIRECT("AM74")+4*INDIRECT("AU74")+5*INDIRECT("BC74")+6*INDIRECT("BK74")</f>
        <v>0</v>
      </c>
      <c r="CD74" s="1">
        <v>0</v>
      </c>
      <c r="CE74" s="1">
        <f ca="1">INDIRECT("X74")+2*INDIRECT("AF74")+3*INDIRECT("AN74")+4*INDIRECT("AV74")+5*INDIRECT("BD74")+6*INDIRECT("BL74")</f>
        <v>196</v>
      </c>
      <c r="CF74" s="1">
        <v>196</v>
      </c>
      <c r="CG74" s="1">
        <f ca="1">INDIRECT("Y74")+2*INDIRECT("AG74")+3*INDIRECT("AO74")+4*INDIRECT("AW74")+5*INDIRECT("BE74")+6*INDIRECT("BM74")</f>
        <v>1100</v>
      </c>
      <c r="CH74" s="1">
        <v>1100</v>
      </c>
      <c r="CI74" s="1">
        <f ca="1">INDIRECT("Z74")+2*INDIRECT("AH74")+3*INDIRECT("AP74")+4*INDIRECT("AX74")+5*INDIRECT("BF74")+6*INDIRECT("BN74")</f>
        <v>0</v>
      </c>
      <c r="CJ74" s="1">
        <v>0</v>
      </c>
      <c r="CK74" s="1">
        <f ca="1">INDIRECT("AA74")+2*INDIRECT("AI74")+3*INDIRECT("AQ74")+4*INDIRECT("AY74")+5*INDIRECT("BG74")+6*INDIRECT("BO74")</f>
        <v>0</v>
      </c>
      <c r="CL74" s="1">
        <v>0</v>
      </c>
      <c r="CM74" s="1">
        <f ca="1">INDIRECT("T74")+2*INDIRECT("U74")+3*INDIRECT("V74")+4*INDIRECT("W74")+5*INDIRECT("X74")+6*INDIRECT("Y74")+7*INDIRECT("Z74")+8*INDIRECT("AA74")</f>
        <v>0</v>
      </c>
      <c r="CN74" s="1">
        <v>0</v>
      </c>
      <c r="CO74" s="1">
        <f ca="1">INDIRECT("AB74")+2*INDIRECT("AC74")+3*INDIRECT("AD74")+4*INDIRECT("AE74")+5*INDIRECT("AF74")+6*INDIRECT("AG74")+7*INDIRECT("AH74")+8*INDIRECT("AI74")</f>
        <v>3300</v>
      </c>
      <c r="CP74" s="1">
        <v>3300</v>
      </c>
      <c r="CQ74" s="1">
        <f ca="1">INDIRECT("AJ74")+2*INDIRECT("AK74")+3*INDIRECT("AL74")+4*INDIRECT("AM74")+5*INDIRECT("AN74")+6*INDIRECT("AO74")+7*INDIRECT("AP74")+8*INDIRECT("AQ74")</f>
        <v>0</v>
      </c>
      <c r="CR74" s="1">
        <v>0</v>
      </c>
      <c r="CS74" s="1">
        <f ca="1">INDIRECT("AR74")+2*INDIRECT("AS74")+3*INDIRECT("AT74")+4*INDIRECT("AU74")+5*INDIRECT("AV74")+6*INDIRECT("AW74")+7*INDIRECT("AX74")+8*INDIRECT("AY74")</f>
        <v>245</v>
      </c>
      <c r="CT74" s="1">
        <v>245</v>
      </c>
      <c r="CU74" s="1">
        <f ca="1">INDIRECT("AZ74")+2*INDIRECT("BA74")+3*INDIRECT("BB74")+4*INDIRECT("BC74")+5*INDIRECT("BD74")+6*INDIRECT("BE74")+7*INDIRECT("BF74")+8*INDIRECT("BG74")</f>
        <v>0</v>
      </c>
      <c r="CV74" s="1">
        <v>0</v>
      </c>
      <c r="CW74" s="1">
        <f ca="1">INDIRECT("BH74")+2*INDIRECT("BI74")+3*INDIRECT("BJ74")+4*INDIRECT("BK74")+5*INDIRECT("BL74")+6*INDIRECT("BM74")+7*INDIRECT("BN74")+8*INDIRECT("BO74")</f>
        <v>0</v>
      </c>
      <c r="CX74" s="1">
        <v>0</v>
      </c>
    </row>
    <row r="75" spans="1:73" ht="11.25">
      <c r="A75" s="1" t="s">
        <v>0</v>
      </c>
      <c r="B75" s="1" t="s">
        <v>0</v>
      </c>
      <c r="C75" s="1" t="s">
        <v>0</v>
      </c>
      <c r="D75" s="1" t="s">
        <v>41</v>
      </c>
      <c r="E75" s="1" t="s">
        <v>7</v>
      </c>
      <c r="F75" s="7">
        <f>SUM(F74:F74)</f>
        <v>0</v>
      </c>
      <c r="G75" s="6">
        <f>SUM(G74:G74)</f>
        <v>0</v>
      </c>
      <c r="H75" s="6">
        <f>SUM(H74:H74)</f>
        <v>0</v>
      </c>
      <c r="I75" s="6">
        <f>SUM(I74:I74)</f>
        <v>0</v>
      </c>
      <c r="J75" s="6">
        <f>SUM(J74:J74)</f>
        <v>49</v>
      </c>
      <c r="K75" s="6">
        <f>SUM(K74:K74)</f>
        <v>550</v>
      </c>
      <c r="L75" s="6">
        <f>SUM(L74:L74)</f>
        <v>0</v>
      </c>
      <c r="M75" s="6">
        <f>SUM(M74:M74)</f>
        <v>0</v>
      </c>
      <c r="N75" s="7">
        <f>SUM(N74:N74)</f>
        <v>0</v>
      </c>
      <c r="O75" s="6">
        <f>SUM(O74:O74)</f>
        <v>550</v>
      </c>
      <c r="P75" s="6">
        <f>SUM(P74:P74)</f>
        <v>0</v>
      </c>
      <c r="Q75" s="6">
        <f>SUM(Q74:Q74)</f>
        <v>49</v>
      </c>
      <c r="R75" s="6">
        <f>SUM(R74:R74)</f>
        <v>0</v>
      </c>
      <c r="S75" s="6">
        <f>SUM(S74:S74)</f>
        <v>0</v>
      </c>
      <c r="T75" s="8"/>
      <c r="U75" s="5"/>
      <c r="V75" s="5"/>
      <c r="W75" s="5"/>
      <c r="X75" s="5"/>
      <c r="Y75" s="5"/>
      <c r="Z75" s="5"/>
      <c r="AA75" s="5"/>
      <c r="AB75" s="8"/>
      <c r="AC75" s="5"/>
      <c r="AD75" s="5"/>
      <c r="AE75" s="5"/>
      <c r="AF75" s="5"/>
      <c r="AG75" s="5"/>
      <c r="AH75" s="5"/>
      <c r="AI75" s="5"/>
      <c r="AJ75" s="8"/>
      <c r="AK75" s="5"/>
      <c r="AL75" s="5"/>
      <c r="AM75" s="5"/>
      <c r="AN75" s="5"/>
      <c r="AO75" s="5"/>
      <c r="AP75" s="5"/>
      <c r="AQ75" s="5"/>
      <c r="AR75" s="8"/>
      <c r="AS75" s="5"/>
      <c r="AT75" s="5"/>
      <c r="AU75" s="5"/>
      <c r="AV75" s="5"/>
      <c r="AW75" s="5"/>
      <c r="AX75" s="5"/>
      <c r="AY75" s="5"/>
      <c r="AZ75" s="8"/>
      <c r="BA75" s="5"/>
      <c r="BB75" s="5"/>
      <c r="BC75" s="5"/>
      <c r="BD75" s="5"/>
      <c r="BE75" s="5"/>
      <c r="BF75" s="5"/>
      <c r="BG75" s="5"/>
      <c r="BH75" s="8"/>
      <c r="BI75" s="5"/>
      <c r="BJ75" s="5"/>
      <c r="BK75" s="5"/>
      <c r="BL75" s="5"/>
      <c r="BM75" s="5"/>
      <c r="BN75" s="5"/>
      <c r="BO75" s="5"/>
      <c r="BP75" s="9">
        <v>0</v>
      </c>
      <c r="BQ75" s="1" t="s">
        <v>0</v>
      </c>
      <c r="BR75" s="1" t="s">
        <v>0</v>
      </c>
      <c r="BS75" s="1" t="s">
        <v>0</v>
      </c>
      <c r="BT75" s="1" t="s">
        <v>0</v>
      </c>
      <c r="BU75" s="1" t="s">
        <v>0</v>
      </c>
    </row>
    <row r="76" spans="1:73" ht="11.25">
      <c r="A76" s="25"/>
      <c r="B76" s="25"/>
      <c r="C76" s="27" t="s">
        <v>109</v>
      </c>
      <c r="D76" s="26" t="s">
        <v>0</v>
      </c>
      <c r="E76" s="1" t="s">
        <v>0</v>
      </c>
      <c r="F76" s="7"/>
      <c r="G76" s="6"/>
      <c r="H76" s="6"/>
      <c r="I76" s="6"/>
      <c r="J76" s="6"/>
      <c r="K76" s="6"/>
      <c r="L76" s="6"/>
      <c r="M76" s="6"/>
      <c r="N76" s="7"/>
      <c r="O76" s="6"/>
      <c r="P76" s="6"/>
      <c r="Q76" s="6"/>
      <c r="R76" s="6"/>
      <c r="S76" s="6"/>
      <c r="T76" s="8"/>
      <c r="U76" s="5"/>
      <c r="V76" s="5"/>
      <c r="W76" s="5"/>
      <c r="X76" s="5"/>
      <c r="Y76" s="5"/>
      <c r="Z76" s="5"/>
      <c r="AA76" s="5"/>
      <c r="AB76" s="8"/>
      <c r="AC76" s="5"/>
      <c r="AD76" s="5"/>
      <c r="AE76" s="5"/>
      <c r="AF76" s="5"/>
      <c r="AG76" s="5"/>
      <c r="AH76" s="5"/>
      <c r="AI76" s="5"/>
      <c r="AJ76" s="8"/>
      <c r="AK76" s="5"/>
      <c r="AL76" s="5"/>
      <c r="AM76" s="5"/>
      <c r="AN76" s="5"/>
      <c r="AO76" s="5"/>
      <c r="AP76" s="5"/>
      <c r="AQ76" s="5"/>
      <c r="AR76" s="8"/>
      <c r="AS76" s="5"/>
      <c r="AT76" s="5"/>
      <c r="AU76" s="5"/>
      <c r="AV76" s="5"/>
      <c r="AW76" s="5"/>
      <c r="AX76" s="5"/>
      <c r="AY76" s="5"/>
      <c r="AZ76" s="8"/>
      <c r="BA76" s="5"/>
      <c r="BB76" s="5"/>
      <c r="BC76" s="5"/>
      <c r="BD76" s="5"/>
      <c r="BE76" s="5"/>
      <c r="BF76" s="5"/>
      <c r="BG76" s="5"/>
      <c r="BH76" s="8"/>
      <c r="BI76" s="5"/>
      <c r="BJ76" s="5"/>
      <c r="BK76" s="5"/>
      <c r="BL76" s="5"/>
      <c r="BM76" s="5"/>
      <c r="BN76" s="5"/>
      <c r="BO76" s="5"/>
      <c r="BP76" s="9">
        <v>0</v>
      </c>
      <c r="BQ76" s="1" t="s">
        <v>0</v>
      </c>
      <c r="BR76" s="1" t="s">
        <v>0</v>
      </c>
      <c r="BS76" s="1" t="s">
        <v>0</v>
      </c>
      <c r="BT76" s="1" t="s">
        <v>0</v>
      </c>
      <c r="BU76" s="1" t="s">
        <v>0</v>
      </c>
    </row>
    <row r="77" spans="1:102" ht="11.25">
      <c r="A77" s="30" t="s">
        <v>1</v>
      </c>
      <c r="B77" s="31" t="str">
        <f>HYPERLINK("http://www.dot.ca.gov/hq/transprog/stip2004/ff_sheets/01-2088.xls","2088")</f>
        <v>2088</v>
      </c>
      <c r="C77" s="30" t="s">
        <v>0</v>
      </c>
      <c r="D77" s="30" t="s">
        <v>30</v>
      </c>
      <c r="E77" s="30" t="s">
        <v>3</v>
      </c>
      <c r="F77" s="32">
        <f ca="1">INDIRECT("T77")+INDIRECT("AB77")+INDIRECT("AJ77")+INDIRECT("AR77")+INDIRECT("AZ77")+INDIRECT("BH77")</f>
        <v>0</v>
      </c>
      <c r="G77" s="33">
        <f ca="1">INDIRECT("U77")+INDIRECT("AC77")+INDIRECT("AK77")+INDIRECT("AS77")+INDIRECT("BA77")+INDIRECT("BI77")</f>
        <v>0</v>
      </c>
      <c r="H77" s="33">
        <f ca="1">INDIRECT("V77")+INDIRECT("AD77")+INDIRECT("AL77")+INDIRECT("AT77")+INDIRECT("BB77")+INDIRECT("BJ77")</f>
        <v>0</v>
      </c>
      <c r="I77" s="33">
        <f ca="1">INDIRECT("W77")+INDIRECT("AE77")+INDIRECT("AM77")+INDIRECT("AU77")+INDIRECT("BC77")+INDIRECT("BK77")</f>
        <v>0</v>
      </c>
      <c r="J77" s="33">
        <f ca="1">INDIRECT("X77")+INDIRECT("AF77")+INDIRECT("AN77")+INDIRECT("AV77")+INDIRECT("BD77")+INDIRECT("BL77")</f>
        <v>46</v>
      </c>
      <c r="K77" s="33">
        <f ca="1">INDIRECT("Y77")+INDIRECT("AG77")+INDIRECT("AO77")+INDIRECT("AW77")+INDIRECT("BE77")+INDIRECT("BM77")</f>
        <v>517</v>
      </c>
      <c r="L77" s="33">
        <f ca="1">INDIRECT("Z77")+INDIRECT("AH77")+INDIRECT("AP77")+INDIRECT("AX77")+INDIRECT("BF77")+INDIRECT("BN77")</f>
        <v>0</v>
      </c>
      <c r="M77" s="33">
        <f ca="1">INDIRECT("AA77")+INDIRECT("AI77")+INDIRECT("AQ77")+INDIRECT("AY77")+INDIRECT("BG77")+INDIRECT("BO77")</f>
        <v>0</v>
      </c>
      <c r="N77" s="32">
        <f ca="1">INDIRECT("T77")+INDIRECT("U77")+INDIRECT("V77")+INDIRECT("W77")+INDIRECT("X77")+INDIRECT("Y77")+INDIRECT("Z77")+INDIRECT("AA77")</f>
        <v>0</v>
      </c>
      <c r="O77" s="33">
        <f ca="1">INDIRECT("AB77")+INDIRECT("AC77")+INDIRECT("AD77")+INDIRECT("AE77")+INDIRECT("AF77")+INDIRECT("AG77")+INDIRECT("AH77")+INDIRECT("AI77")</f>
        <v>517</v>
      </c>
      <c r="P77" s="33">
        <f ca="1">INDIRECT("AJ77")+INDIRECT("AK77")+INDIRECT("AL77")+INDIRECT("AM77")+INDIRECT("AN77")+INDIRECT("AO77")+INDIRECT("AP77")+INDIRECT("AQ77")</f>
        <v>0</v>
      </c>
      <c r="Q77" s="33">
        <f ca="1">INDIRECT("AR77")+INDIRECT("AS77")+INDIRECT("AT77")+INDIRECT("AU77")+INDIRECT("AV77")+INDIRECT("AW77")+INDIRECT("AX77")+INDIRECT("AY77")</f>
        <v>46</v>
      </c>
      <c r="R77" s="33">
        <f ca="1">INDIRECT("AZ77")+INDIRECT("BA77")+INDIRECT("BB77")+INDIRECT("BC77")+INDIRECT("BD77")+INDIRECT("BE77")+INDIRECT("BF77")+INDIRECT("BG77")</f>
        <v>0</v>
      </c>
      <c r="S77" s="33">
        <f ca="1">INDIRECT("BH77")+INDIRECT("BI77")+INDIRECT("BJ77")+INDIRECT("BK77")+INDIRECT("BL77")+INDIRECT("BM77")+INDIRECT("BN77")+INDIRECT("BO77")</f>
        <v>0</v>
      </c>
      <c r="T77" s="34"/>
      <c r="U77" s="35"/>
      <c r="V77" s="35"/>
      <c r="W77" s="35"/>
      <c r="X77" s="35"/>
      <c r="Y77" s="35"/>
      <c r="Z77" s="35"/>
      <c r="AA77" s="35"/>
      <c r="AB77" s="34"/>
      <c r="AC77" s="35"/>
      <c r="AD77" s="35"/>
      <c r="AE77" s="35"/>
      <c r="AF77" s="35"/>
      <c r="AG77" s="35">
        <v>517</v>
      </c>
      <c r="AH77" s="35"/>
      <c r="AI77" s="35"/>
      <c r="AJ77" s="34"/>
      <c r="AK77" s="35"/>
      <c r="AL77" s="35"/>
      <c r="AM77" s="35"/>
      <c r="AN77" s="35"/>
      <c r="AO77" s="35"/>
      <c r="AP77" s="35"/>
      <c r="AQ77" s="35"/>
      <c r="AR77" s="34"/>
      <c r="AS77" s="35"/>
      <c r="AT77" s="35"/>
      <c r="AU77" s="35"/>
      <c r="AV77" s="35">
        <v>46</v>
      </c>
      <c r="AW77" s="35"/>
      <c r="AX77" s="35"/>
      <c r="AY77" s="35"/>
      <c r="AZ77" s="34"/>
      <c r="BA77" s="35"/>
      <c r="BB77" s="35"/>
      <c r="BC77" s="35"/>
      <c r="BD77" s="35"/>
      <c r="BE77" s="35"/>
      <c r="BF77" s="35"/>
      <c r="BG77" s="35"/>
      <c r="BH77" s="34"/>
      <c r="BI77" s="35"/>
      <c r="BJ77" s="35"/>
      <c r="BK77" s="35"/>
      <c r="BL77" s="35"/>
      <c r="BM77" s="35"/>
      <c r="BN77" s="35"/>
      <c r="BO77" s="36"/>
      <c r="BP77" s="9">
        <v>13000001223</v>
      </c>
      <c r="BQ77" s="1" t="s">
        <v>3</v>
      </c>
      <c r="BR77" s="1" t="s">
        <v>0</v>
      </c>
      <c r="BS77" s="1" t="s">
        <v>0</v>
      </c>
      <c r="BT77" s="1" t="s">
        <v>0</v>
      </c>
      <c r="BU77" s="1" t="s">
        <v>0</v>
      </c>
      <c r="BW77" s="1">
        <f ca="1">INDIRECT("T77")+2*INDIRECT("AB77")+3*INDIRECT("AJ77")+4*INDIRECT("AR77")+5*INDIRECT("AZ77")+6*INDIRECT("BH77")</f>
        <v>0</v>
      </c>
      <c r="BX77" s="1">
        <v>0</v>
      </c>
      <c r="BY77" s="1">
        <f ca="1">INDIRECT("U77")+2*INDIRECT("AC77")+3*INDIRECT("AK77")+4*INDIRECT("AS77")+5*INDIRECT("BA77")+6*INDIRECT("BI77")</f>
        <v>0</v>
      </c>
      <c r="BZ77" s="1">
        <v>0</v>
      </c>
      <c r="CA77" s="1">
        <f ca="1">INDIRECT("V77")+2*INDIRECT("AD77")+3*INDIRECT("AL77")+4*INDIRECT("AT77")+5*INDIRECT("BB77")+6*INDIRECT("BJ77")</f>
        <v>0</v>
      </c>
      <c r="CB77" s="1">
        <v>0</v>
      </c>
      <c r="CC77" s="1">
        <f ca="1">INDIRECT("W77")+2*INDIRECT("AE77")+3*INDIRECT("AM77")+4*INDIRECT("AU77")+5*INDIRECT("BC77")+6*INDIRECT("BK77")</f>
        <v>0</v>
      </c>
      <c r="CD77" s="1">
        <v>0</v>
      </c>
      <c r="CE77" s="1">
        <f ca="1">INDIRECT("X77")+2*INDIRECT("AF77")+3*INDIRECT("AN77")+4*INDIRECT("AV77")+5*INDIRECT("BD77")+6*INDIRECT("BL77")</f>
        <v>184</v>
      </c>
      <c r="CF77" s="1">
        <v>184</v>
      </c>
      <c r="CG77" s="1">
        <f ca="1">INDIRECT("Y77")+2*INDIRECT("AG77")+3*INDIRECT("AO77")+4*INDIRECT("AW77")+5*INDIRECT("BE77")+6*INDIRECT("BM77")</f>
        <v>1034</v>
      </c>
      <c r="CH77" s="1">
        <v>1034</v>
      </c>
      <c r="CI77" s="1">
        <f ca="1">INDIRECT("Z77")+2*INDIRECT("AH77")+3*INDIRECT("AP77")+4*INDIRECT("AX77")+5*INDIRECT("BF77")+6*INDIRECT("BN77")</f>
        <v>0</v>
      </c>
      <c r="CJ77" s="1">
        <v>0</v>
      </c>
      <c r="CK77" s="1">
        <f ca="1">INDIRECT("AA77")+2*INDIRECT("AI77")+3*INDIRECT("AQ77")+4*INDIRECT("AY77")+5*INDIRECT("BG77")+6*INDIRECT("BO77")</f>
        <v>0</v>
      </c>
      <c r="CL77" s="1">
        <v>0</v>
      </c>
      <c r="CM77" s="1">
        <f ca="1">INDIRECT("T77")+2*INDIRECT("U77")+3*INDIRECT("V77")+4*INDIRECT("W77")+5*INDIRECT("X77")+6*INDIRECT("Y77")+7*INDIRECT("Z77")+8*INDIRECT("AA77")</f>
        <v>0</v>
      </c>
      <c r="CN77" s="1">
        <v>0</v>
      </c>
      <c r="CO77" s="1">
        <f ca="1">INDIRECT("AB77")+2*INDIRECT("AC77")+3*INDIRECT("AD77")+4*INDIRECT("AE77")+5*INDIRECT("AF77")+6*INDIRECT("AG77")+7*INDIRECT("AH77")+8*INDIRECT("AI77")</f>
        <v>3102</v>
      </c>
      <c r="CP77" s="1">
        <v>3102</v>
      </c>
      <c r="CQ77" s="1">
        <f ca="1">INDIRECT("AJ77")+2*INDIRECT("AK77")+3*INDIRECT("AL77")+4*INDIRECT("AM77")+5*INDIRECT("AN77")+6*INDIRECT("AO77")+7*INDIRECT("AP77")+8*INDIRECT("AQ77")</f>
        <v>0</v>
      </c>
      <c r="CR77" s="1">
        <v>0</v>
      </c>
      <c r="CS77" s="1">
        <f ca="1">INDIRECT("AR77")+2*INDIRECT("AS77")+3*INDIRECT("AT77")+4*INDIRECT("AU77")+5*INDIRECT("AV77")+6*INDIRECT("AW77")+7*INDIRECT("AX77")+8*INDIRECT("AY77")</f>
        <v>230</v>
      </c>
      <c r="CT77" s="1">
        <v>230</v>
      </c>
      <c r="CU77" s="1">
        <f ca="1">INDIRECT("AZ77")+2*INDIRECT("BA77")+3*INDIRECT("BB77")+4*INDIRECT("BC77")+5*INDIRECT("BD77")+6*INDIRECT("BE77")+7*INDIRECT("BF77")+8*INDIRECT("BG77")</f>
        <v>0</v>
      </c>
      <c r="CV77" s="1">
        <v>0</v>
      </c>
      <c r="CW77" s="1">
        <f ca="1">INDIRECT("BH77")+2*INDIRECT("BI77")+3*INDIRECT("BJ77")+4*INDIRECT("BK77")+5*INDIRECT("BL77")+6*INDIRECT("BM77")+7*INDIRECT("BN77")+8*INDIRECT("BO77")</f>
        <v>0</v>
      </c>
      <c r="CX77" s="1">
        <v>0</v>
      </c>
    </row>
    <row r="78" spans="1:73" ht="11.25">
      <c r="A78" s="1" t="s">
        <v>0</v>
      </c>
      <c r="B78" s="1" t="s">
        <v>0</v>
      </c>
      <c r="C78" s="1" t="s">
        <v>0</v>
      </c>
      <c r="D78" s="1" t="s">
        <v>42</v>
      </c>
      <c r="E78" s="1" t="s">
        <v>7</v>
      </c>
      <c r="F78" s="7">
        <f>SUM(F77:F77)</f>
        <v>0</v>
      </c>
      <c r="G78" s="6">
        <f>SUM(G77:G77)</f>
        <v>0</v>
      </c>
      <c r="H78" s="6">
        <f>SUM(H77:H77)</f>
        <v>0</v>
      </c>
      <c r="I78" s="6">
        <f>SUM(I77:I77)</f>
        <v>0</v>
      </c>
      <c r="J78" s="6">
        <f>SUM(J77:J77)</f>
        <v>46</v>
      </c>
      <c r="K78" s="6">
        <f>SUM(K77:K77)</f>
        <v>517</v>
      </c>
      <c r="L78" s="6">
        <f>SUM(L77:L77)</f>
        <v>0</v>
      </c>
      <c r="M78" s="6">
        <f>SUM(M77:M77)</f>
        <v>0</v>
      </c>
      <c r="N78" s="7">
        <f>SUM(N77:N77)</f>
        <v>0</v>
      </c>
      <c r="O78" s="6">
        <f>SUM(O77:O77)</f>
        <v>517</v>
      </c>
      <c r="P78" s="6">
        <f>SUM(P77:P77)</f>
        <v>0</v>
      </c>
      <c r="Q78" s="6">
        <f>SUM(Q77:Q77)</f>
        <v>46</v>
      </c>
      <c r="R78" s="6">
        <f>SUM(R77:R77)</f>
        <v>0</v>
      </c>
      <c r="S78" s="6">
        <f>SUM(S77:S77)</f>
        <v>0</v>
      </c>
      <c r="T78" s="8"/>
      <c r="U78" s="5"/>
      <c r="V78" s="5"/>
      <c r="W78" s="5"/>
      <c r="X78" s="5"/>
      <c r="Y78" s="5"/>
      <c r="Z78" s="5"/>
      <c r="AA78" s="5"/>
      <c r="AB78" s="8"/>
      <c r="AC78" s="5"/>
      <c r="AD78" s="5"/>
      <c r="AE78" s="5"/>
      <c r="AF78" s="5"/>
      <c r="AG78" s="5"/>
      <c r="AH78" s="5"/>
      <c r="AI78" s="5"/>
      <c r="AJ78" s="8"/>
      <c r="AK78" s="5"/>
      <c r="AL78" s="5"/>
      <c r="AM78" s="5"/>
      <c r="AN78" s="5"/>
      <c r="AO78" s="5"/>
      <c r="AP78" s="5"/>
      <c r="AQ78" s="5"/>
      <c r="AR78" s="8"/>
      <c r="AS78" s="5"/>
      <c r="AT78" s="5"/>
      <c r="AU78" s="5"/>
      <c r="AV78" s="5"/>
      <c r="AW78" s="5"/>
      <c r="AX78" s="5"/>
      <c r="AY78" s="5"/>
      <c r="AZ78" s="8"/>
      <c r="BA78" s="5"/>
      <c r="BB78" s="5"/>
      <c r="BC78" s="5"/>
      <c r="BD78" s="5"/>
      <c r="BE78" s="5"/>
      <c r="BF78" s="5"/>
      <c r="BG78" s="5"/>
      <c r="BH78" s="8"/>
      <c r="BI78" s="5"/>
      <c r="BJ78" s="5"/>
      <c r="BK78" s="5"/>
      <c r="BL78" s="5"/>
      <c r="BM78" s="5"/>
      <c r="BN78" s="5"/>
      <c r="BO78" s="5"/>
      <c r="BP78" s="9">
        <v>0</v>
      </c>
      <c r="BQ78" s="1" t="s">
        <v>0</v>
      </c>
      <c r="BR78" s="1" t="s">
        <v>0</v>
      </c>
      <c r="BS78" s="1" t="s">
        <v>0</v>
      </c>
      <c r="BT78" s="1" t="s">
        <v>0</v>
      </c>
      <c r="BU78" s="1" t="s">
        <v>0</v>
      </c>
    </row>
    <row r="79" spans="1:73" ht="11.25">
      <c r="A79" s="25"/>
      <c r="B79" s="25"/>
      <c r="C79" s="27" t="s">
        <v>109</v>
      </c>
      <c r="D79" s="26" t="s">
        <v>0</v>
      </c>
      <c r="E79" s="1" t="s">
        <v>0</v>
      </c>
      <c r="F79" s="7"/>
      <c r="G79" s="6"/>
      <c r="H79" s="6"/>
      <c r="I79" s="6"/>
      <c r="J79" s="6"/>
      <c r="K79" s="6"/>
      <c r="L79" s="6"/>
      <c r="M79" s="6"/>
      <c r="N79" s="7"/>
      <c r="O79" s="6"/>
      <c r="P79" s="6"/>
      <c r="Q79" s="6"/>
      <c r="R79" s="6"/>
      <c r="S79" s="6"/>
      <c r="T79" s="8"/>
      <c r="U79" s="5"/>
      <c r="V79" s="5"/>
      <c r="W79" s="5"/>
      <c r="X79" s="5"/>
      <c r="Y79" s="5"/>
      <c r="Z79" s="5"/>
      <c r="AA79" s="5"/>
      <c r="AB79" s="8"/>
      <c r="AC79" s="5"/>
      <c r="AD79" s="5"/>
      <c r="AE79" s="5"/>
      <c r="AF79" s="5"/>
      <c r="AG79" s="5"/>
      <c r="AH79" s="5"/>
      <c r="AI79" s="5"/>
      <c r="AJ79" s="8"/>
      <c r="AK79" s="5"/>
      <c r="AL79" s="5"/>
      <c r="AM79" s="5"/>
      <c r="AN79" s="5"/>
      <c r="AO79" s="5"/>
      <c r="AP79" s="5"/>
      <c r="AQ79" s="5"/>
      <c r="AR79" s="8"/>
      <c r="AS79" s="5"/>
      <c r="AT79" s="5"/>
      <c r="AU79" s="5"/>
      <c r="AV79" s="5"/>
      <c r="AW79" s="5"/>
      <c r="AX79" s="5"/>
      <c r="AY79" s="5"/>
      <c r="AZ79" s="8"/>
      <c r="BA79" s="5"/>
      <c r="BB79" s="5"/>
      <c r="BC79" s="5"/>
      <c r="BD79" s="5"/>
      <c r="BE79" s="5"/>
      <c r="BF79" s="5"/>
      <c r="BG79" s="5"/>
      <c r="BH79" s="8"/>
      <c r="BI79" s="5"/>
      <c r="BJ79" s="5"/>
      <c r="BK79" s="5"/>
      <c r="BL79" s="5"/>
      <c r="BM79" s="5"/>
      <c r="BN79" s="5"/>
      <c r="BO79" s="5"/>
      <c r="BP79" s="9">
        <v>0</v>
      </c>
      <c r="BQ79" s="1" t="s">
        <v>0</v>
      </c>
      <c r="BR79" s="1" t="s">
        <v>0</v>
      </c>
      <c r="BS79" s="1" t="s">
        <v>0</v>
      </c>
      <c r="BT79" s="1" t="s">
        <v>0</v>
      </c>
      <c r="BU79" s="1" t="s">
        <v>0</v>
      </c>
    </row>
    <row r="80" spans="1:102" ht="11.25">
      <c r="A80" s="30" t="s">
        <v>1</v>
      </c>
      <c r="B80" s="31" t="str">
        <f>HYPERLINK("http://www.dot.ca.gov/hq/transprog/stip2004/ff_sheets/01-2089.xls","2089")</f>
        <v>2089</v>
      </c>
      <c r="C80" s="30" t="s">
        <v>0</v>
      </c>
      <c r="D80" s="30" t="s">
        <v>30</v>
      </c>
      <c r="E80" s="30" t="s">
        <v>3</v>
      </c>
      <c r="F80" s="32">
        <f ca="1">INDIRECT("T80")+INDIRECT("AB80")+INDIRECT("AJ80")+INDIRECT("AR80")+INDIRECT("AZ80")+INDIRECT("BH80")</f>
        <v>0</v>
      </c>
      <c r="G80" s="33">
        <f ca="1">INDIRECT("U80")+INDIRECT("AC80")+INDIRECT("AK80")+INDIRECT("AS80")+INDIRECT("BA80")+INDIRECT("BI80")</f>
        <v>0</v>
      </c>
      <c r="H80" s="33">
        <f ca="1">INDIRECT("V80")+INDIRECT("AD80")+INDIRECT("AL80")+INDIRECT("AT80")+INDIRECT("BB80")+INDIRECT("BJ80")</f>
        <v>40</v>
      </c>
      <c r="I80" s="33">
        <f ca="1">INDIRECT("W80")+INDIRECT("AE80")+INDIRECT("AM80")+INDIRECT("AU80")+INDIRECT("BC80")+INDIRECT("BK80")</f>
        <v>640</v>
      </c>
      <c r="J80" s="33">
        <f ca="1">INDIRECT("X80")+INDIRECT("AF80")+INDIRECT("AN80")+INDIRECT("AV80")+INDIRECT("BD80")+INDIRECT("BL80")</f>
        <v>0</v>
      </c>
      <c r="K80" s="33">
        <f ca="1">INDIRECT("Y80")+INDIRECT("AG80")+INDIRECT("AO80")+INDIRECT("AW80")+INDIRECT("BE80")+INDIRECT("BM80")</f>
        <v>0</v>
      </c>
      <c r="L80" s="33">
        <f ca="1">INDIRECT("Z80")+INDIRECT("AH80")+INDIRECT("AP80")+INDIRECT("AX80")+INDIRECT("BF80")+INDIRECT("BN80")</f>
        <v>0</v>
      </c>
      <c r="M80" s="33">
        <f ca="1">INDIRECT("AA80")+INDIRECT("AI80")+INDIRECT("AQ80")+INDIRECT("AY80")+INDIRECT("BG80")+INDIRECT("BO80")</f>
        <v>0</v>
      </c>
      <c r="N80" s="32">
        <f ca="1">INDIRECT("T80")+INDIRECT("U80")+INDIRECT("V80")+INDIRECT("W80")+INDIRECT("X80")+INDIRECT("Y80")+INDIRECT("Z80")+INDIRECT("AA80")</f>
        <v>0</v>
      </c>
      <c r="O80" s="33">
        <f ca="1">INDIRECT("AB80")+INDIRECT("AC80")+INDIRECT("AD80")+INDIRECT("AE80")+INDIRECT("AF80")+INDIRECT("AG80")+INDIRECT("AH80")+INDIRECT("AI80")</f>
        <v>640</v>
      </c>
      <c r="P80" s="33">
        <f ca="1">INDIRECT("AJ80")+INDIRECT("AK80")+INDIRECT("AL80")+INDIRECT("AM80")+INDIRECT("AN80")+INDIRECT("AO80")+INDIRECT("AP80")+INDIRECT("AQ80")</f>
        <v>0</v>
      </c>
      <c r="Q80" s="33">
        <f ca="1">INDIRECT("AR80")+INDIRECT("AS80")+INDIRECT("AT80")+INDIRECT("AU80")+INDIRECT("AV80")+INDIRECT("AW80")+INDIRECT("AX80")+INDIRECT("AY80")</f>
        <v>40</v>
      </c>
      <c r="R80" s="33">
        <f ca="1">INDIRECT("AZ80")+INDIRECT("BA80")+INDIRECT("BB80")+INDIRECT("BC80")+INDIRECT("BD80")+INDIRECT("BE80")+INDIRECT("BF80")+INDIRECT("BG80")</f>
        <v>0</v>
      </c>
      <c r="S80" s="33">
        <f ca="1">INDIRECT("BH80")+INDIRECT("BI80")+INDIRECT("BJ80")+INDIRECT("BK80")+INDIRECT("BL80")+INDIRECT("BM80")+INDIRECT("BN80")+INDIRECT("BO80")</f>
        <v>0</v>
      </c>
      <c r="T80" s="34"/>
      <c r="U80" s="35"/>
      <c r="V80" s="35"/>
      <c r="W80" s="35"/>
      <c r="X80" s="35"/>
      <c r="Y80" s="35"/>
      <c r="Z80" s="35"/>
      <c r="AA80" s="35"/>
      <c r="AB80" s="34"/>
      <c r="AC80" s="35"/>
      <c r="AD80" s="35"/>
      <c r="AE80" s="35">
        <v>640</v>
      </c>
      <c r="AF80" s="35"/>
      <c r="AG80" s="35"/>
      <c r="AH80" s="35"/>
      <c r="AI80" s="35"/>
      <c r="AJ80" s="34"/>
      <c r="AK80" s="35"/>
      <c r="AL80" s="35"/>
      <c r="AM80" s="35"/>
      <c r="AN80" s="35"/>
      <c r="AO80" s="35"/>
      <c r="AP80" s="35"/>
      <c r="AQ80" s="35"/>
      <c r="AR80" s="34"/>
      <c r="AS80" s="35"/>
      <c r="AT80" s="35">
        <v>40</v>
      </c>
      <c r="AU80" s="35"/>
      <c r="AV80" s="35"/>
      <c r="AW80" s="35"/>
      <c r="AX80" s="35"/>
      <c r="AY80" s="35"/>
      <c r="AZ80" s="34"/>
      <c r="BA80" s="35"/>
      <c r="BB80" s="35"/>
      <c r="BC80" s="35"/>
      <c r="BD80" s="35"/>
      <c r="BE80" s="35"/>
      <c r="BF80" s="35"/>
      <c r="BG80" s="35"/>
      <c r="BH80" s="34"/>
      <c r="BI80" s="35"/>
      <c r="BJ80" s="35"/>
      <c r="BK80" s="35"/>
      <c r="BL80" s="35"/>
      <c r="BM80" s="35"/>
      <c r="BN80" s="35"/>
      <c r="BO80" s="36"/>
      <c r="BP80" s="9">
        <v>13000001224</v>
      </c>
      <c r="BQ80" s="1" t="s">
        <v>3</v>
      </c>
      <c r="BR80" s="1" t="s">
        <v>0</v>
      </c>
      <c r="BS80" s="1" t="s">
        <v>0</v>
      </c>
      <c r="BT80" s="1" t="s">
        <v>0</v>
      </c>
      <c r="BU80" s="1" t="s">
        <v>0</v>
      </c>
      <c r="BW80" s="1">
        <f ca="1">INDIRECT("T80")+2*INDIRECT("AB80")+3*INDIRECT("AJ80")+4*INDIRECT("AR80")+5*INDIRECT("AZ80")+6*INDIRECT("BH80")</f>
        <v>0</v>
      </c>
      <c r="BX80" s="1">
        <v>0</v>
      </c>
      <c r="BY80" s="1">
        <f ca="1">INDIRECT("U80")+2*INDIRECT("AC80")+3*INDIRECT("AK80")+4*INDIRECT("AS80")+5*INDIRECT("BA80")+6*INDIRECT("BI80")</f>
        <v>0</v>
      </c>
      <c r="BZ80" s="1">
        <v>0</v>
      </c>
      <c r="CA80" s="1">
        <f ca="1">INDIRECT("V80")+2*INDIRECT("AD80")+3*INDIRECT("AL80")+4*INDIRECT("AT80")+5*INDIRECT("BB80")+6*INDIRECT("BJ80")</f>
        <v>160</v>
      </c>
      <c r="CB80" s="1">
        <v>160</v>
      </c>
      <c r="CC80" s="1">
        <f ca="1">INDIRECT("W80")+2*INDIRECT("AE80")+3*INDIRECT("AM80")+4*INDIRECT("AU80")+5*INDIRECT("BC80")+6*INDIRECT("BK80")</f>
        <v>1280</v>
      </c>
      <c r="CD80" s="1">
        <v>1280</v>
      </c>
      <c r="CE80" s="1">
        <f ca="1">INDIRECT("X80")+2*INDIRECT("AF80")+3*INDIRECT("AN80")+4*INDIRECT("AV80")+5*INDIRECT("BD80")+6*INDIRECT("BL80")</f>
        <v>0</v>
      </c>
      <c r="CF80" s="1">
        <v>0</v>
      </c>
      <c r="CG80" s="1">
        <f ca="1">INDIRECT("Y80")+2*INDIRECT("AG80")+3*INDIRECT("AO80")+4*INDIRECT("AW80")+5*INDIRECT("BE80")+6*INDIRECT("BM80")</f>
        <v>0</v>
      </c>
      <c r="CH80" s="1">
        <v>0</v>
      </c>
      <c r="CI80" s="1">
        <f ca="1">INDIRECT("Z80")+2*INDIRECT("AH80")+3*INDIRECT("AP80")+4*INDIRECT("AX80")+5*INDIRECT("BF80")+6*INDIRECT("BN80")</f>
        <v>0</v>
      </c>
      <c r="CJ80" s="1">
        <v>0</v>
      </c>
      <c r="CK80" s="1">
        <f ca="1">INDIRECT("AA80")+2*INDIRECT("AI80")+3*INDIRECT("AQ80")+4*INDIRECT("AY80")+5*INDIRECT("BG80")+6*INDIRECT("BO80")</f>
        <v>0</v>
      </c>
      <c r="CL80" s="1">
        <v>0</v>
      </c>
      <c r="CM80" s="1">
        <f ca="1">INDIRECT("T80")+2*INDIRECT("U80")+3*INDIRECT("V80")+4*INDIRECT("W80")+5*INDIRECT("X80")+6*INDIRECT("Y80")+7*INDIRECT("Z80")+8*INDIRECT("AA80")</f>
        <v>0</v>
      </c>
      <c r="CN80" s="1">
        <v>0</v>
      </c>
      <c r="CO80" s="1">
        <f ca="1">INDIRECT("AB80")+2*INDIRECT("AC80")+3*INDIRECT("AD80")+4*INDIRECT("AE80")+5*INDIRECT("AF80")+6*INDIRECT("AG80")+7*INDIRECT("AH80")+8*INDIRECT("AI80")</f>
        <v>2560</v>
      </c>
      <c r="CP80" s="1">
        <v>2560</v>
      </c>
      <c r="CQ80" s="1">
        <f ca="1">INDIRECT("AJ80")+2*INDIRECT("AK80")+3*INDIRECT("AL80")+4*INDIRECT("AM80")+5*INDIRECT("AN80")+6*INDIRECT("AO80")+7*INDIRECT("AP80")+8*INDIRECT("AQ80")</f>
        <v>0</v>
      </c>
      <c r="CR80" s="1">
        <v>0</v>
      </c>
      <c r="CS80" s="1">
        <f ca="1">INDIRECT("AR80")+2*INDIRECT("AS80")+3*INDIRECT("AT80")+4*INDIRECT("AU80")+5*INDIRECT("AV80")+6*INDIRECT("AW80")+7*INDIRECT("AX80")+8*INDIRECT("AY80")</f>
        <v>120</v>
      </c>
      <c r="CT80" s="1">
        <v>120</v>
      </c>
      <c r="CU80" s="1">
        <f ca="1">INDIRECT("AZ80")+2*INDIRECT("BA80")+3*INDIRECT("BB80")+4*INDIRECT("BC80")+5*INDIRECT("BD80")+6*INDIRECT("BE80")+7*INDIRECT("BF80")+8*INDIRECT("BG80")</f>
        <v>0</v>
      </c>
      <c r="CV80" s="1">
        <v>0</v>
      </c>
      <c r="CW80" s="1">
        <f ca="1">INDIRECT("BH80")+2*INDIRECT("BI80")+3*INDIRECT("BJ80")+4*INDIRECT("BK80")+5*INDIRECT("BL80")+6*INDIRECT("BM80")+7*INDIRECT("BN80")+8*INDIRECT("BO80")</f>
        <v>0</v>
      </c>
      <c r="CX80" s="1">
        <v>0</v>
      </c>
    </row>
    <row r="81" spans="1:73" ht="11.25">
      <c r="A81" s="1" t="s">
        <v>0</v>
      </c>
      <c r="B81" s="1" t="s">
        <v>0</v>
      </c>
      <c r="C81" s="1" t="s">
        <v>0</v>
      </c>
      <c r="D81" s="1" t="s">
        <v>43</v>
      </c>
      <c r="E81" s="1" t="s">
        <v>7</v>
      </c>
      <c r="F81" s="7">
        <f>SUM(F80:F80)</f>
        <v>0</v>
      </c>
      <c r="G81" s="6">
        <f>SUM(G80:G80)</f>
        <v>0</v>
      </c>
      <c r="H81" s="6">
        <f>SUM(H80:H80)</f>
        <v>40</v>
      </c>
      <c r="I81" s="6">
        <f>SUM(I80:I80)</f>
        <v>640</v>
      </c>
      <c r="J81" s="6">
        <f>SUM(J80:J80)</f>
        <v>0</v>
      </c>
      <c r="K81" s="6">
        <f>SUM(K80:K80)</f>
        <v>0</v>
      </c>
      <c r="L81" s="6">
        <f>SUM(L80:L80)</f>
        <v>0</v>
      </c>
      <c r="M81" s="6">
        <f>SUM(M80:M80)</f>
        <v>0</v>
      </c>
      <c r="N81" s="7">
        <f>SUM(N80:N80)</f>
        <v>0</v>
      </c>
      <c r="O81" s="6">
        <f>SUM(O80:O80)</f>
        <v>640</v>
      </c>
      <c r="P81" s="6">
        <f>SUM(P80:P80)</f>
        <v>0</v>
      </c>
      <c r="Q81" s="6">
        <f>SUM(Q80:Q80)</f>
        <v>40</v>
      </c>
      <c r="R81" s="6">
        <f>SUM(R80:R80)</f>
        <v>0</v>
      </c>
      <c r="S81" s="6">
        <f>SUM(S80:S80)</f>
        <v>0</v>
      </c>
      <c r="T81" s="8"/>
      <c r="U81" s="5"/>
      <c r="V81" s="5"/>
      <c r="W81" s="5"/>
      <c r="X81" s="5"/>
      <c r="Y81" s="5"/>
      <c r="Z81" s="5"/>
      <c r="AA81" s="5"/>
      <c r="AB81" s="8"/>
      <c r="AC81" s="5"/>
      <c r="AD81" s="5"/>
      <c r="AE81" s="5"/>
      <c r="AF81" s="5"/>
      <c r="AG81" s="5"/>
      <c r="AH81" s="5"/>
      <c r="AI81" s="5"/>
      <c r="AJ81" s="8"/>
      <c r="AK81" s="5"/>
      <c r="AL81" s="5"/>
      <c r="AM81" s="5"/>
      <c r="AN81" s="5"/>
      <c r="AO81" s="5"/>
      <c r="AP81" s="5"/>
      <c r="AQ81" s="5"/>
      <c r="AR81" s="8"/>
      <c r="AS81" s="5"/>
      <c r="AT81" s="5"/>
      <c r="AU81" s="5"/>
      <c r="AV81" s="5"/>
      <c r="AW81" s="5"/>
      <c r="AX81" s="5"/>
      <c r="AY81" s="5"/>
      <c r="AZ81" s="8"/>
      <c r="BA81" s="5"/>
      <c r="BB81" s="5"/>
      <c r="BC81" s="5"/>
      <c r="BD81" s="5"/>
      <c r="BE81" s="5"/>
      <c r="BF81" s="5"/>
      <c r="BG81" s="5"/>
      <c r="BH81" s="8"/>
      <c r="BI81" s="5"/>
      <c r="BJ81" s="5"/>
      <c r="BK81" s="5"/>
      <c r="BL81" s="5"/>
      <c r="BM81" s="5"/>
      <c r="BN81" s="5"/>
      <c r="BO81" s="5"/>
      <c r="BP81" s="9">
        <v>0</v>
      </c>
      <c r="BQ81" s="1" t="s">
        <v>0</v>
      </c>
      <c r="BR81" s="1" t="s">
        <v>0</v>
      </c>
      <c r="BS81" s="1" t="s">
        <v>0</v>
      </c>
      <c r="BT81" s="1" t="s">
        <v>0</v>
      </c>
      <c r="BU81" s="1" t="s">
        <v>0</v>
      </c>
    </row>
    <row r="82" spans="1:73" ht="11.25">
      <c r="A82" s="25"/>
      <c r="B82" s="25"/>
      <c r="C82" s="27" t="s">
        <v>109</v>
      </c>
      <c r="D82" s="26" t="s">
        <v>0</v>
      </c>
      <c r="E82" s="1" t="s">
        <v>0</v>
      </c>
      <c r="F82" s="7"/>
      <c r="G82" s="6"/>
      <c r="H82" s="6"/>
      <c r="I82" s="6"/>
      <c r="J82" s="6"/>
      <c r="K82" s="6"/>
      <c r="L82" s="6"/>
      <c r="M82" s="6"/>
      <c r="N82" s="7"/>
      <c r="O82" s="6"/>
      <c r="P82" s="6"/>
      <c r="Q82" s="6"/>
      <c r="R82" s="6"/>
      <c r="S82" s="6"/>
      <c r="T82" s="8"/>
      <c r="U82" s="5"/>
      <c r="V82" s="5"/>
      <c r="W82" s="5"/>
      <c r="X82" s="5"/>
      <c r="Y82" s="5"/>
      <c r="Z82" s="5"/>
      <c r="AA82" s="5"/>
      <c r="AB82" s="8"/>
      <c r="AC82" s="5"/>
      <c r="AD82" s="5"/>
      <c r="AE82" s="5"/>
      <c r="AF82" s="5"/>
      <c r="AG82" s="5"/>
      <c r="AH82" s="5"/>
      <c r="AI82" s="5"/>
      <c r="AJ82" s="8"/>
      <c r="AK82" s="5"/>
      <c r="AL82" s="5"/>
      <c r="AM82" s="5"/>
      <c r="AN82" s="5"/>
      <c r="AO82" s="5"/>
      <c r="AP82" s="5"/>
      <c r="AQ82" s="5"/>
      <c r="AR82" s="8"/>
      <c r="AS82" s="5"/>
      <c r="AT82" s="5"/>
      <c r="AU82" s="5"/>
      <c r="AV82" s="5"/>
      <c r="AW82" s="5"/>
      <c r="AX82" s="5"/>
      <c r="AY82" s="5"/>
      <c r="AZ82" s="8"/>
      <c r="BA82" s="5"/>
      <c r="BB82" s="5"/>
      <c r="BC82" s="5"/>
      <c r="BD82" s="5"/>
      <c r="BE82" s="5"/>
      <c r="BF82" s="5"/>
      <c r="BG82" s="5"/>
      <c r="BH82" s="8"/>
      <c r="BI82" s="5"/>
      <c r="BJ82" s="5"/>
      <c r="BK82" s="5"/>
      <c r="BL82" s="5"/>
      <c r="BM82" s="5"/>
      <c r="BN82" s="5"/>
      <c r="BO82" s="5"/>
      <c r="BP82" s="9">
        <v>0</v>
      </c>
      <c r="BQ82" s="1" t="s">
        <v>0</v>
      </c>
      <c r="BR82" s="1" t="s">
        <v>0</v>
      </c>
      <c r="BS82" s="1" t="s">
        <v>0</v>
      </c>
      <c r="BT82" s="1" t="s">
        <v>0</v>
      </c>
      <c r="BU82" s="1" t="s">
        <v>0</v>
      </c>
    </row>
    <row r="83" spans="1:102" ht="11.25">
      <c r="A83" s="30" t="s">
        <v>1</v>
      </c>
      <c r="B83" s="31" t="str">
        <f>HYPERLINK("http://www.dot.ca.gov/hq/transprog/stip2004/ff_sheets/01-2090.xls","2090")</f>
        <v>2090</v>
      </c>
      <c r="C83" s="30" t="s">
        <v>0</v>
      </c>
      <c r="D83" s="30" t="s">
        <v>30</v>
      </c>
      <c r="E83" s="30" t="s">
        <v>3</v>
      </c>
      <c r="F83" s="32">
        <f ca="1">INDIRECT("T83")+INDIRECT("AB83")+INDIRECT("AJ83")+INDIRECT("AR83")+INDIRECT("AZ83")+INDIRECT("BH83")</f>
        <v>0</v>
      </c>
      <c r="G83" s="33">
        <f ca="1">INDIRECT("U83")+INDIRECT("AC83")+INDIRECT("AK83")+INDIRECT("AS83")+INDIRECT("BA83")+INDIRECT("BI83")</f>
        <v>0</v>
      </c>
      <c r="H83" s="33">
        <f ca="1">INDIRECT("V83")+INDIRECT("AD83")+INDIRECT("AL83")+INDIRECT("AT83")+INDIRECT("BB83")+INDIRECT("BJ83")</f>
        <v>0</v>
      </c>
      <c r="I83" s="33">
        <f ca="1">INDIRECT("W83")+INDIRECT("AE83")+INDIRECT("AM83")+INDIRECT("AU83")+INDIRECT("BC83")+INDIRECT("BK83")</f>
        <v>0</v>
      </c>
      <c r="J83" s="33">
        <f ca="1">INDIRECT("X83")+INDIRECT("AF83")+INDIRECT("AN83")+INDIRECT("AV83")+INDIRECT("BD83")+INDIRECT("BL83")</f>
        <v>30</v>
      </c>
      <c r="K83" s="33">
        <f ca="1">INDIRECT("Y83")+INDIRECT("AG83")+INDIRECT("AO83")+INDIRECT("AW83")+INDIRECT("BE83")+INDIRECT("BM83")</f>
        <v>649</v>
      </c>
      <c r="L83" s="33">
        <f ca="1">INDIRECT("Z83")+INDIRECT("AH83")+INDIRECT("AP83")+INDIRECT("AX83")+INDIRECT("BF83")+INDIRECT("BN83")</f>
        <v>0</v>
      </c>
      <c r="M83" s="33">
        <f ca="1">INDIRECT("AA83")+INDIRECT("AI83")+INDIRECT("AQ83")+INDIRECT("AY83")+INDIRECT("BG83")+INDIRECT("BO83")</f>
        <v>0</v>
      </c>
      <c r="N83" s="32">
        <f ca="1">INDIRECT("T83")+INDIRECT("U83")+INDIRECT("V83")+INDIRECT("W83")+INDIRECT("X83")+INDIRECT("Y83")+INDIRECT("Z83")+INDIRECT("AA83")</f>
        <v>0</v>
      </c>
      <c r="O83" s="33">
        <f ca="1">INDIRECT("AB83")+INDIRECT("AC83")+INDIRECT("AD83")+INDIRECT("AE83")+INDIRECT("AF83")+INDIRECT("AG83")+INDIRECT("AH83")+INDIRECT("AI83")</f>
        <v>649</v>
      </c>
      <c r="P83" s="33">
        <f ca="1">INDIRECT("AJ83")+INDIRECT("AK83")+INDIRECT("AL83")+INDIRECT("AM83")+INDIRECT("AN83")+INDIRECT("AO83")+INDIRECT("AP83")+INDIRECT("AQ83")</f>
        <v>0</v>
      </c>
      <c r="Q83" s="33">
        <f ca="1">INDIRECT("AR83")+INDIRECT("AS83")+INDIRECT("AT83")+INDIRECT("AU83")+INDIRECT("AV83")+INDIRECT("AW83")+INDIRECT("AX83")+INDIRECT("AY83")</f>
        <v>30</v>
      </c>
      <c r="R83" s="33">
        <f ca="1">INDIRECT("AZ83")+INDIRECT("BA83")+INDIRECT("BB83")+INDIRECT("BC83")+INDIRECT("BD83")+INDIRECT("BE83")+INDIRECT("BF83")+INDIRECT("BG83")</f>
        <v>0</v>
      </c>
      <c r="S83" s="33">
        <f ca="1">INDIRECT("BH83")+INDIRECT("BI83")+INDIRECT("BJ83")+INDIRECT("BK83")+INDIRECT("BL83")+INDIRECT("BM83")+INDIRECT("BN83")+INDIRECT("BO83")</f>
        <v>0</v>
      </c>
      <c r="T83" s="34"/>
      <c r="U83" s="35"/>
      <c r="V83" s="35"/>
      <c r="W83" s="35"/>
      <c r="X83" s="35"/>
      <c r="Y83" s="35"/>
      <c r="Z83" s="35"/>
      <c r="AA83" s="35"/>
      <c r="AB83" s="34"/>
      <c r="AC83" s="35"/>
      <c r="AD83" s="35"/>
      <c r="AE83" s="35"/>
      <c r="AF83" s="35"/>
      <c r="AG83" s="35">
        <v>649</v>
      </c>
      <c r="AH83" s="35"/>
      <c r="AI83" s="35"/>
      <c r="AJ83" s="34"/>
      <c r="AK83" s="35"/>
      <c r="AL83" s="35"/>
      <c r="AM83" s="35"/>
      <c r="AN83" s="35"/>
      <c r="AO83" s="35"/>
      <c r="AP83" s="35"/>
      <c r="AQ83" s="35"/>
      <c r="AR83" s="34"/>
      <c r="AS83" s="35"/>
      <c r="AT83" s="35"/>
      <c r="AU83" s="35"/>
      <c r="AV83" s="35">
        <v>30</v>
      </c>
      <c r="AW83" s="35"/>
      <c r="AX83" s="35"/>
      <c r="AY83" s="35"/>
      <c r="AZ83" s="34"/>
      <c r="BA83" s="35"/>
      <c r="BB83" s="35"/>
      <c r="BC83" s="35"/>
      <c r="BD83" s="35"/>
      <c r="BE83" s="35"/>
      <c r="BF83" s="35"/>
      <c r="BG83" s="35"/>
      <c r="BH83" s="34"/>
      <c r="BI83" s="35"/>
      <c r="BJ83" s="35"/>
      <c r="BK83" s="35"/>
      <c r="BL83" s="35"/>
      <c r="BM83" s="35"/>
      <c r="BN83" s="35"/>
      <c r="BO83" s="36"/>
      <c r="BP83" s="9">
        <v>13000001225</v>
      </c>
      <c r="BQ83" s="1" t="s">
        <v>3</v>
      </c>
      <c r="BR83" s="1" t="s">
        <v>0</v>
      </c>
      <c r="BS83" s="1" t="s">
        <v>0</v>
      </c>
      <c r="BT83" s="1" t="s">
        <v>0</v>
      </c>
      <c r="BU83" s="1" t="s">
        <v>0</v>
      </c>
      <c r="BW83" s="1">
        <f ca="1">INDIRECT("T83")+2*INDIRECT("AB83")+3*INDIRECT("AJ83")+4*INDIRECT("AR83")+5*INDIRECT("AZ83")+6*INDIRECT("BH83")</f>
        <v>0</v>
      </c>
      <c r="BX83" s="1">
        <v>0</v>
      </c>
      <c r="BY83" s="1">
        <f ca="1">INDIRECT("U83")+2*INDIRECT("AC83")+3*INDIRECT("AK83")+4*INDIRECT("AS83")+5*INDIRECT("BA83")+6*INDIRECT("BI83")</f>
        <v>0</v>
      </c>
      <c r="BZ83" s="1">
        <v>0</v>
      </c>
      <c r="CA83" s="1">
        <f ca="1">INDIRECT("V83")+2*INDIRECT("AD83")+3*INDIRECT("AL83")+4*INDIRECT("AT83")+5*INDIRECT("BB83")+6*INDIRECT("BJ83")</f>
        <v>0</v>
      </c>
      <c r="CB83" s="1">
        <v>0</v>
      </c>
      <c r="CC83" s="1">
        <f ca="1">INDIRECT("W83")+2*INDIRECT("AE83")+3*INDIRECT("AM83")+4*INDIRECT("AU83")+5*INDIRECT("BC83")+6*INDIRECT("BK83")</f>
        <v>0</v>
      </c>
      <c r="CD83" s="1">
        <v>0</v>
      </c>
      <c r="CE83" s="1">
        <f ca="1">INDIRECT("X83")+2*INDIRECT("AF83")+3*INDIRECT("AN83")+4*INDIRECT("AV83")+5*INDIRECT("BD83")+6*INDIRECT("BL83")</f>
        <v>120</v>
      </c>
      <c r="CF83" s="1">
        <v>120</v>
      </c>
      <c r="CG83" s="1">
        <f ca="1">INDIRECT("Y83")+2*INDIRECT("AG83")+3*INDIRECT("AO83")+4*INDIRECT("AW83")+5*INDIRECT("BE83")+6*INDIRECT("BM83")</f>
        <v>1298</v>
      </c>
      <c r="CH83" s="1">
        <v>1298</v>
      </c>
      <c r="CI83" s="1">
        <f ca="1">INDIRECT("Z83")+2*INDIRECT("AH83")+3*INDIRECT("AP83")+4*INDIRECT("AX83")+5*INDIRECT("BF83")+6*INDIRECT("BN83")</f>
        <v>0</v>
      </c>
      <c r="CJ83" s="1">
        <v>0</v>
      </c>
      <c r="CK83" s="1">
        <f ca="1">INDIRECT("AA83")+2*INDIRECT("AI83")+3*INDIRECT("AQ83")+4*INDIRECT("AY83")+5*INDIRECT("BG83")+6*INDIRECT("BO83")</f>
        <v>0</v>
      </c>
      <c r="CL83" s="1">
        <v>0</v>
      </c>
      <c r="CM83" s="1">
        <f ca="1">INDIRECT("T83")+2*INDIRECT("U83")+3*INDIRECT("V83")+4*INDIRECT("W83")+5*INDIRECT("X83")+6*INDIRECT("Y83")+7*INDIRECT("Z83")+8*INDIRECT("AA83")</f>
        <v>0</v>
      </c>
      <c r="CN83" s="1">
        <v>0</v>
      </c>
      <c r="CO83" s="1">
        <f ca="1">INDIRECT("AB83")+2*INDIRECT("AC83")+3*INDIRECT("AD83")+4*INDIRECT("AE83")+5*INDIRECT("AF83")+6*INDIRECT("AG83")+7*INDIRECT("AH83")+8*INDIRECT("AI83")</f>
        <v>3894</v>
      </c>
      <c r="CP83" s="1">
        <v>3894</v>
      </c>
      <c r="CQ83" s="1">
        <f ca="1">INDIRECT("AJ83")+2*INDIRECT("AK83")+3*INDIRECT("AL83")+4*INDIRECT("AM83")+5*INDIRECT("AN83")+6*INDIRECT("AO83")+7*INDIRECT("AP83")+8*INDIRECT("AQ83")</f>
        <v>0</v>
      </c>
      <c r="CR83" s="1">
        <v>0</v>
      </c>
      <c r="CS83" s="1">
        <f ca="1">INDIRECT("AR83")+2*INDIRECT("AS83")+3*INDIRECT("AT83")+4*INDIRECT("AU83")+5*INDIRECT("AV83")+6*INDIRECT("AW83")+7*INDIRECT("AX83")+8*INDIRECT("AY83")</f>
        <v>150</v>
      </c>
      <c r="CT83" s="1">
        <v>150</v>
      </c>
      <c r="CU83" s="1">
        <f ca="1">INDIRECT("AZ83")+2*INDIRECT("BA83")+3*INDIRECT("BB83")+4*INDIRECT("BC83")+5*INDIRECT("BD83")+6*INDIRECT("BE83")+7*INDIRECT("BF83")+8*INDIRECT("BG83")</f>
        <v>0</v>
      </c>
      <c r="CV83" s="1">
        <v>0</v>
      </c>
      <c r="CW83" s="1">
        <f ca="1">INDIRECT("BH83")+2*INDIRECT("BI83")+3*INDIRECT("BJ83")+4*INDIRECT("BK83")+5*INDIRECT("BL83")+6*INDIRECT("BM83")+7*INDIRECT("BN83")+8*INDIRECT("BO83")</f>
        <v>0</v>
      </c>
      <c r="CX83" s="1">
        <v>0</v>
      </c>
    </row>
    <row r="84" spans="1:73" ht="11.25">
      <c r="A84" s="1" t="s">
        <v>0</v>
      </c>
      <c r="B84" s="1" t="s">
        <v>0</v>
      </c>
      <c r="C84" s="1" t="s">
        <v>0</v>
      </c>
      <c r="D84" s="1" t="s">
        <v>44</v>
      </c>
      <c r="E84" s="1" t="s">
        <v>7</v>
      </c>
      <c r="F84" s="7">
        <f>SUM(F83:F83)</f>
        <v>0</v>
      </c>
      <c r="G84" s="6">
        <f>SUM(G83:G83)</f>
        <v>0</v>
      </c>
      <c r="H84" s="6">
        <f>SUM(H83:H83)</f>
        <v>0</v>
      </c>
      <c r="I84" s="6">
        <f>SUM(I83:I83)</f>
        <v>0</v>
      </c>
      <c r="J84" s="6">
        <f>SUM(J83:J83)</f>
        <v>30</v>
      </c>
      <c r="K84" s="6">
        <f>SUM(K83:K83)</f>
        <v>649</v>
      </c>
      <c r="L84" s="6">
        <f>SUM(L83:L83)</f>
        <v>0</v>
      </c>
      <c r="M84" s="6">
        <f>SUM(M83:M83)</f>
        <v>0</v>
      </c>
      <c r="N84" s="7">
        <f>SUM(N83:N83)</f>
        <v>0</v>
      </c>
      <c r="O84" s="6">
        <f>SUM(O83:O83)</f>
        <v>649</v>
      </c>
      <c r="P84" s="6">
        <f>SUM(P83:P83)</f>
        <v>0</v>
      </c>
      <c r="Q84" s="6">
        <f>SUM(Q83:Q83)</f>
        <v>30</v>
      </c>
      <c r="R84" s="6">
        <f>SUM(R83:R83)</f>
        <v>0</v>
      </c>
      <c r="S84" s="6">
        <f>SUM(S83:S83)</f>
        <v>0</v>
      </c>
      <c r="T84" s="8"/>
      <c r="U84" s="5"/>
      <c r="V84" s="5"/>
      <c r="W84" s="5"/>
      <c r="X84" s="5"/>
      <c r="Y84" s="5"/>
      <c r="Z84" s="5"/>
      <c r="AA84" s="5"/>
      <c r="AB84" s="8"/>
      <c r="AC84" s="5"/>
      <c r="AD84" s="5"/>
      <c r="AE84" s="5"/>
      <c r="AF84" s="5"/>
      <c r="AG84" s="5"/>
      <c r="AH84" s="5"/>
      <c r="AI84" s="5"/>
      <c r="AJ84" s="8"/>
      <c r="AK84" s="5"/>
      <c r="AL84" s="5"/>
      <c r="AM84" s="5"/>
      <c r="AN84" s="5"/>
      <c r="AO84" s="5"/>
      <c r="AP84" s="5"/>
      <c r="AQ84" s="5"/>
      <c r="AR84" s="8"/>
      <c r="AS84" s="5"/>
      <c r="AT84" s="5"/>
      <c r="AU84" s="5"/>
      <c r="AV84" s="5"/>
      <c r="AW84" s="5"/>
      <c r="AX84" s="5"/>
      <c r="AY84" s="5"/>
      <c r="AZ84" s="8"/>
      <c r="BA84" s="5"/>
      <c r="BB84" s="5"/>
      <c r="BC84" s="5"/>
      <c r="BD84" s="5"/>
      <c r="BE84" s="5"/>
      <c r="BF84" s="5"/>
      <c r="BG84" s="5"/>
      <c r="BH84" s="8"/>
      <c r="BI84" s="5"/>
      <c r="BJ84" s="5"/>
      <c r="BK84" s="5"/>
      <c r="BL84" s="5"/>
      <c r="BM84" s="5"/>
      <c r="BN84" s="5"/>
      <c r="BO84" s="5"/>
      <c r="BP84" s="9">
        <v>0</v>
      </c>
      <c r="BQ84" s="1" t="s">
        <v>0</v>
      </c>
      <c r="BR84" s="1" t="s">
        <v>0</v>
      </c>
      <c r="BS84" s="1" t="s">
        <v>0</v>
      </c>
      <c r="BT84" s="1" t="s">
        <v>0</v>
      </c>
      <c r="BU84" s="1" t="s">
        <v>0</v>
      </c>
    </row>
    <row r="85" spans="1:73" ht="11.25">
      <c r="A85" s="25"/>
      <c r="B85" s="25"/>
      <c r="C85" s="27" t="s">
        <v>109</v>
      </c>
      <c r="D85" s="26" t="s">
        <v>0</v>
      </c>
      <c r="E85" s="1" t="s">
        <v>0</v>
      </c>
      <c r="F85" s="7"/>
      <c r="G85" s="6"/>
      <c r="H85" s="6"/>
      <c r="I85" s="6"/>
      <c r="J85" s="6"/>
      <c r="K85" s="6"/>
      <c r="L85" s="6"/>
      <c r="M85" s="6"/>
      <c r="N85" s="7"/>
      <c r="O85" s="6"/>
      <c r="P85" s="6"/>
      <c r="Q85" s="6"/>
      <c r="R85" s="6"/>
      <c r="S85" s="6"/>
      <c r="T85" s="8"/>
      <c r="U85" s="5"/>
      <c r="V85" s="5"/>
      <c r="W85" s="5"/>
      <c r="X85" s="5"/>
      <c r="Y85" s="5"/>
      <c r="Z85" s="5"/>
      <c r="AA85" s="5"/>
      <c r="AB85" s="8"/>
      <c r="AC85" s="5"/>
      <c r="AD85" s="5"/>
      <c r="AE85" s="5"/>
      <c r="AF85" s="5"/>
      <c r="AG85" s="5"/>
      <c r="AH85" s="5"/>
      <c r="AI85" s="5"/>
      <c r="AJ85" s="8"/>
      <c r="AK85" s="5"/>
      <c r="AL85" s="5"/>
      <c r="AM85" s="5"/>
      <c r="AN85" s="5"/>
      <c r="AO85" s="5"/>
      <c r="AP85" s="5"/>
      <c r="AQ85" s="5"/>
      <c r="AR85" s="8"/>
      <c r="AS85" s="5"/>
      <c r="AT85" s="5"/>
      <c r="AU85" s="5"/>
      <c r="AV85" s="5"/>
      <c r="AW85" s="5"/>
      <c r="AX85" s="5"/>
      <c r="AY85" s="5"/>
      <c r="AZ85" s="8"/>
      <c r="BA85" s="5"/>
      <c r="BB85" s="5"/>
      <c r="BC85" s="5"/>
      <c r="BD85" s="5"/>
      <c r="BE85" s="5"/>
      <c r="BF85" s="5"/>
      <c r="BG85" s="5"/>
      <c r="BH85" s="8"/>
      <c r="BI85" s="5"/>
      <c r="BJ85" s="5"/>
      <c r="BK85" s="5"/>
      <c r="BL85" s="5"/>
      <c r="BM85" s="5"/>
      <c r="BN85" s="5"/>
      <c r="BO85" s="5"/>
      <c r="BP85" s="9">
        <v>0</v>
      </c>
      <c r="BQ85" s="1" t="s">
        <v>0</v>
      </c>
      <c r="BR85" s="1" t="s">
        <v>0</v>
      </c>
      <c r="BS85" s="1" t="s">
        <v>0</v>
      </c>
      <c r="BT85" s="1" t="s">
        <v>0</v>
      </c>
      <c r="BU85" s="1" t="s">
        <v>0</v>
      </c>
    </row>
    <row r="86" spans="1:102" ht="11.25">
      <c r="A86" s="30" t="s">
        <v>1</v>
      </c>
      <c r="B86" s="31" t="str">
        <f>HYPERLINK("http://www.dot.ca.gov/hq/transprog/stip2004/ff_sheets/01-2091.xls","2091")</f>
        <v>2091</v>
      </c>
      <c r="C86" s="30" t="s">
        <v>0</v>
      </c>
      <c r="D86" s="30" t="s">
        <v>30</v>
      </c>
      <c r="E86" s="30" t="s">
        <v>3</v>
      </c>
      <c r="F86" s="32">
        <f ca="1">INDIRECT("T86")+INDIRECT("AB86")+INDIRECT("AJ86")+INDIRECT("AR86")+INDIRECT("AZ86")+INDIRECT("BH86")</f>
        <v>0</v>
      </c>
      <c r="G86" s="33">
        <f ca="1">INDIRECT("U86")+INDIRECT("AC86")+INDIRECT("AK86")+INDIRECT("AS86")+INDIRECT("BA86")+INDIRECT("BI86")</f>
        <v>0</v>
      </c>
      <c r="H86" s="33">
        <f ca="1">INDIRECT("V86")+INDIRECT("AD86")+INDIRECT("AL86")+INDIRECT("AT86")+INDIRECT("BB86")+INDIRECT("BJ86")</f>
        <v>0</v>
      </c>
      <c r="I86" s="33">
        <f ca="1">INDIRECT("W86")+INDIRECT("AE86")+INDIRECT("AM86")+INDIRECT("AU86")+INDIRECT("BC86")+INDIRECT("BK86")</f>
        <v>0</v>
      </c>
      <c r="J86" s="33">
        <f ca="1">INDIRECT("X86")+INDIRECT("AF86")+INDIRECT("AN86")+INDIRECT("AV86")+INDIRECT("BD86")+INDIRECT("BL86")</f>
        <v>0</v>
      </c>
      <c r="K86" s="33">
        <f ca="1">INDIRECT("Y86")+INDIRECT("AG86")+INDIRECT("AO86")+INDIRECT("AW86")+INDIRECT("BE86")+INDIRECT("BM86")</f>
        <v>286</v>
      </c>
      <c r="L86" s="33">
        <f ca="1">INDIRECT("Z86")+INDIRECT("AH86")+INDIRECT("AP86")+INDIRECT("AX86")+INDIRECT("BF86")+INDIRECT("BN86")</f>
        <v>0</v>
      </c>
      <c r="M86" s="33">
        <f ca="1">INDIRECT("AA86")+INDIRECT("AI86")+INDIRECT("AQ86")+INDIRECT("AY86")+INDIRECT("BG86")+INDIRECT("BO86")</f>
        <v>0</v>
      </c>
      <c r="N86" s="32">
        <f ca="1">INDIRECT("T86")+INDIRECT("U86")+INDIRECT("V86")+INDIRECT("W86")+INDIRECT("X86")+INDIRECT("Y86")+INDIRECT("Z86")+INDIRECT("AA86")</f>
        <v>0</v>
      </c>
      <c r="O86" s="33">
        <f ca="1">INDIRECT("AB86")+INDIRECT("AC86")+INDIRECT("AD86")+INDIRECT("AE86")+INDIRECT("AF86")+INDIRECT("AG86")+INDIRECT("AH86")+INDIRECT("AI86")</f>
        <v>262</v>
      </c>
      <c r="P86" s="33">
        <f ca="1">INDIRECT("AJ86")+INDIRECT("AK86")+INDIRECT("AL86")+INDIRECT("AM86")+INDIRECT("AN86")+INDIRECT("AO86")+INDIRECT("AP86")+INDIRECT("AQ86")</f>
        <v>12</v>
      </c>
      <c r="Q86" s="33">
        <f ca="1">INDIRECT("AR86")+INDIRECT("AS86")+INDIRECT("AT86")+INDIRECT("AU86")+INDIRECT("AV86")+INDIRECT("AW86")+INDIRECT("AX86")+INDIRECT("AY86")</f>
        <v>12</v>
      </c>
      <c r="R86" s="33">
        <f ca="1">INDIRECT("AZ86")+INDIRECT("BA86")+INDIRECT("BB86")+INDIRECT("BC86")+INDIRECT("BD86")+INDIRECT("BE86")+INDIRECT("BF86")+INDIRECT("BG86")</f>
        <v>0</v>
      </c>
      <c r="S86" s="33">
        <f ca="1">INDIRECT("BH86")+INDIRECT("BI86")+INDIRECT("BJ86")+INDIRECT("BK86")+INDIRECT("BL86")+INDIRECT("BM86")+INDIRECT("BN86")+INDIRECT("BO86")</f>
        <v>0</v>
      </c>
      <c r="T86" s="34"/>
      <c r="U86" s="35"/>
      <c r="V86" s="35"/>
      <c r="W86" s="35"/>
      <c r="X86" s="35"/>
      <c r="Y86" s="35"/>
      <c r="Z86" s="35"/>
      <c r="AA86" s="35"/>
      <c r="AB86" s="34"/>
      <c r="AC86" s="35"/>
      <c r="AD86" s="35"/>
      <c r="AE86" s="35"/>
      <c r="AF86" s="35"/>
      <c r="AG86" s="35">
        <v>262</v>
      </c>
      <c r="AH86" s="35"/>
      <c r="AI86" s="35"/>
      <c r="AJ86" s="34"/>
      <c r="AK86" s="35"/>
      <c r="AL86" s="35"/>
      <c r="AM86" s="35"/>
      <c r="AN86" s="35"/>
      <c r="AO86" s="35">
        <v>12</v>
      </c>
      <c r="AP86" s="35"/>
      <c r="AQ86" s="35"/>
      <c r="AR86" s="34"/>
      <c r="AS86" s="35"/>
      <c r="AT86" s="35"/>
      <c r="AU86" s="35"/>
      <c r="AV86" s="35"/>
      <c r="AW86" s="35">
        <v>12</v>
      </c>
      <c r="AX86" s="35"/>
      <c r="AY86" s="35"/>
      <c r="AZ86" s="34"/>
      <c r="BA86" s="35"/>
      <c r="BB86" s="35"/>
      <c r="BC86" s="35"/>
      <c r="BD86" s="35"/>
      <c r="BE86" s="35"/>
      <c r="BF86" s="35"/>
      <c r="BG86" s="35"/>
      <c r="BH86" s="34"/>
      <c r="BI86" s="35"/>
      <c r="BJ86" s="35"/>
      <c r="BK86" s="35"/>
      <c r="BL86" s="35"/>
      <c r="BM86" s="35"/>
      <c r="BN86" s="35"/>
      <c r="BO86" s="36"/>
      <c r="BP86" s="9">
        <v>13000001226</v>
      </c>
      <c r="BQ86" s="1" t="s">
        <v>3</v>
      </c>
      <c r="BR86" s="1" t="s">
        <v>0</v>
      </c>
      <c r="BS86" s="1" t="s">
        <v>0</v>
      </c>
      <c r="BT86" s="1" t="s">
        <v>0</v>
      </c>
      <c r="BU86" s="1" t="s">
        <v>0</v>
      </c>
      <c r="BW86" s="1">
        <f ca="1">INDIRECT("T86")+2*INDIRECT("AB86")+3*INDIRECT("AJ86")+4*INDIRECT("AR86")+5*INDIRECT("AZ86")+6*INDIRECT("BH86")</f>
        <v>0</v>
      </c>
      <c r="BX86" s="1">
        <v>0</v>
      </c>
      <c r="BY86" s="1">
        <f ca="1">INDIRECT("U86")+2*INDIRECT("AC86")+3*INDIRECT("AK86")+4*INDIRECT("AS86")+5*INDIRECT("BA86")+6*INDIRECT("BI86")</f>
        <v>0</v>
      </c>
      <c r="BZ86" s="1">
        <v>0</v>
      </c>
      <c r="CA86" s="1">
        <f ca="1">INDIRECT("V86")+2*INDIRECT("AD86")+3*INDIRECT("AL86")+4*INDIRECT("AT86")+5*INDIRECT("BB86")+6*INDIRECT("BJ86")</f>
        <v>0</v>
      </c>
      <c r="CB86" s="1">
        <v>0</v>
      </c>
      <c r="CC86" s="1">
        <f ca="1">INDIRECT("W86")+2*INDIRECT("AE86")+3*INDIRECT("AM86")+4*INDIRECT("AU86")+5*INDIRECT("BC86")+6*INDIRECT("BK86")</f>
        <v>0</v>
      </c>
      <c r="CD86" s="1">
        <v>0</v>
      </c>
      <c r="CE86" s="1">
        <f ca="1">INDIRECT("X86")+2*INDIRECT("AF86")+3*INDIRECT("AN86")+4*INDIRECT("AV86")+5*INDIRECT("BD86")+6*INDIRECT("BL86")</f>
        <v>0</v>
      </c>
      <c r="CF86" s="1">
        <v>0</v>
      </c>
      <c r="CG86" s="1">
        <f ca="1">INDIRECT("Y86")+2*INDIRECT("AG86")+3*INDIRECT("AO86")+4*INDIRECT("AW86")+5*INDIRECT("BE86")+6*INDIRECT("BM86")</f>
        <v>608</v>
      </c>
      <c r="CH86" s="1">
        <v>608</v>
      </c>
      <c r="CI86" s="1">
        <f ca="1">INDIRECT("Z86")+2*INDIRECT("AH86")+3*INDIRECT("AP86")+4*INDIRECT("AX86")+5*INDIRECT("BF86")+6*INDIRECT("BN86")</f>
        <v>0</v>
      </c>
      <c r="CJ86" s="1">
        <v>0</v>
      </c>
      <c r="CK86" s="1">
        <f ca="1">INDIRECT("AA86")+2*INDIRECT("AI86")+3*INDIRECT("AQ86")+4*INDIRECT("AY86")+5*INDIRECT("BG86")+6*INDIRECT("BO86")</f>
        <v>0</v>
      </c>
      <c r="CL86" s="1">
        <v>0</v>
      </c>
      <c r="CM86" s="1">
        <f ca="1">INDIRECT("T86")+2*INDIRECT("U86")+3*INDIRECT("V86")+4*INDIRECT("W86")+5*INDIRECT("X86")+6*INDIRECT("Y86")+7*INDIRECT("Z86")+8*INDIRECT("AA86")</f>
        <v>0</v>
      </c>
      <c r="CN86" s="1">
        <v>0</v>
      </c>
      <c r="CO86" s="1">
        <f ca="1">INDIRECT("AB86")+2*INDIRECT("AC86")+3*INDIRECT("AD86")+4*INDIRECT("AE86")+5*INDIRECT("AF86")+6*INDIRECT("AG86")+7*INDIRECT("AH86")+8*INDIRECT("AI86")</f>
        <v>1572</v>
      </c>
      <c r="CP86" s="1">
        <v>1572</v>
      </c>
      <c r="CQ86" s="1">
        <f ca="1">INDIRECT("AJ86")+2*INDIRECT("AK86")+3*INDIRECT("AL86")+4*INDIRECT("AM86")+5*INDIRECT("AN86")+6*INDIRECT("AO86")+7*INDIRECT("AP86")+8*INDIRECT("AQ86")</f>
        <v>72</v>
      </c>
      <c r="CR86" s="1">
        <v>72</v>
      </c>
      <c r="CS86" s="1">
        <f ca="1">INDIRECT("AR86")+2*INDIRECT("AS86")+3*INDIRECT("AT86")+4*INDIRECT("AU86")+5*INDIRECT("AV86")+6*INDIRECT("AW86")+7*INDIRECT("AX86")+8*INDIRECT("AY86")</f>
        <v>72</v>
      </c>
      <c r="CT86" s="1">
        <v>72</v>
      </c>
      <c r="CU86" s="1">
        <f ca="1">INDIRECT("AZ86")+2*INDIRECT("BA86")+3*INDIRECT("BB86")+4*INDIRECT("BC86")+5*INDIRECT("BD86")+6*INDIRECT("BE86")+7*INDIRECT("BF86")+8*INDIRECT("BG86")</f>
        <v>0</v>
      </c>
      <c r="CV86" s="1">
        <v>0</v>
      </c>
      <c r="CW86" s="1">
        <f ca="1">INDIRECT("BH86")+2*INDIRECT("BI86")+3*INDIRECT("BJ86")+4*INDIRECT("BK86")+5*INDIRECT("BL86")+6*INDIRECT("BM86")+7*INDIRECT("BN86")+8*INDIRECT("BO86")</f>
        <v>0</v>
      </c>
      <c r="CX86" s="1">
        <v>0</v>
      </c>
    </row>
    <row r="87" spans="1:73" ht="11.25">
      <c r="A87" s="1" t="s">
        <v>0</v>
      </c>
      <c r="B87" s="1" t="s">
        <v>0</v>
      </c>
      <c r="C87" s="1" t="s">
        <v>0</v>
      </c>
      <c r="D87" s="1" t="s">
        <v>45</v>
      </c>
      <c r="E87" s="1" t="s">
        <v>7</v>
      </c>
      <c r="F87" s="7">
        <f>SUM(F86:F86)</f>
        <v>0</v>
      </c>
      <c r="G87" s="6">
        <f>SUM(G86:G86)</f>
        <v>0</v>
      </c>
      <c r="H87" s="6">
        <f>SUM(H86:H86)</f>
        <v>0</v>
      </c>
      <c r="I87" s="6">
        <f>SUM(I86:I86)</f>
        <v>0</v>
      </c>
      <c r="J87" s="6">
        <f>SUM(J86:J86)</f>
        <v>0</v>
      </c>
      <c r="K87" s="6">
        <f>SUM(K86:K86)</f>
        <v>286</v>
      </c>
      <c r="L87" s="6">
        <f>SUM(L86:L86)</f>
        <v>0</v>
      </c>
      <c r="M87" s="6">
        <f>SUM(M86:M86)</f>
        <v>0</v>
      </c>
      <c r="N87" s="7">
        <f>SUM(N86:N86)</f>
        <v>0</v>
      </c>
      <c r="O87" s="6">
        <f>SUM(O86:O86)</f>
        <v>262</v>
      </c>
      <c r="P87" s="6">
        <f>SUM(P86:P86)</f>
        <v>12</v>
      </c>
      <c r="Q87" s="6">
        <f>SUM(Q86:Q86)</f>
        <v>12</v>
      </c>
      <c r="R87" s="6">
        <f>SUM(R86:R86)</f>
        <v>0</v>
      </c>
      <c r="S87" s="6">
        <f>SUM(S86:S86)</f>
        <v>0</v>
      </c>
      <c r="T87" s="8"/>
      <c r="U87" s="5"/>
      <c r="V87" s="5"/>
      <c r="W87" s="5"/>
      <c r="X87" s="5"/>
      <c r="Y87" s="5"/>
      <c r="Z87" s="5"/>
      <c r="AA87" s="5"/>
      <c r="AB87" s="8"/>
      <c r="AC87" s="5"/>
      <c r="AD87" s="5"/>
      <c r="AE87" s="5"/>
      <c r="AF87" s="5"/>
      <c r="AG87" s="5"/>
      <c r="AH87" s="5"/>
      <c r="AI87" s="5"/>
      <c r="AJ87" s="8"/>
      <c r="AK87" s="5"/>
      <c r="AL87" s="5"/>
      <c r="AM87" s="5"/>
      <c r="AN87" s="5"/>
      <c r="AO87" s="5"/>
      <c r="AP87" s="5"/>
      <c r="AQ87" s="5"/>
      <c r="AR87" s="8"/>
      <c r="AS87" s="5"/>
      <c r="AT87" s="5"/>
      <c r="AU87" s="5"/>
      <c r="AV87" s="5"/>
      <c r="AW87" s="5"/>
      <c r="AX87" s="5"/>
      <c r="AY87" s="5"/>
      <c r="AZ87" s="8"/>
      <c r="BA87" s="5"/>
      <c r="BB87" s="5"/>
      <c r="BC87" s="5"/>
      <c r="BD87" s="5"/>
      <c r="BE87" s="5"/>
      <c r="BF87" s="5"/>
      <c r="BG87" s="5"/>
      <c r="BH87" s="8"/>
      <c r="BI87" s="5"/>
      <c r="BJ87" s="5"/>
      <c r="BK87" s="5"/>
      <c r="BL87" s="5"/>
      <c r="BM87" s="5"/>
      <c r="BN87" s="5"/>
      <c r="BO87" s="5"/>
      <c r="BP87" s="9">
        <v>0</v>
      </c>
      <c r="BQ87" s="1" t="s">
        <v>0</v>
      </c>
      <c r="BR87" s="1" t="s">
        <v>0</v>
      </c>
      <c r="BS87" s="1" t="s">
        <v>0</v>
      </c>
      <c r="BT87" s="1" t="s">
        <v>0</v>
      </c>
      <c r="BU87" s="1" t="s">
        <v>0</v>
      </c>
    </row>
    <row r="88" spans="1:73" ht="11.25">
      <c r="A88" s="25"/>
      <c r="B88" s="25"/>
      <c r="C88" s="27" t="s">
        <v>109</v>
      </c>
      <c r="D88" s="26" t="s">
        <v>0</v>
      </c>
      <c r="E88" s="1" t="s">
        <v>0</v>
      </c>
      <c r="F88" s="7"/>
      <c r="G88" s="6"/>
      <c r="H88" s="6"/>
      <c r="I88" s="6"/>
      <c r="J88" s="6"/>
      <c r="K88" s="6"/>
      <c r="L88" s="6"/>
      <c r="M88" s="6"/>
      <c r="N88" s="7"/>
      <c r="O88" s="6"/>
      <c r="P88" s="6"/>
      <c r="Q88" s="6"/>
      <c r="R88" s="6"/>
      <c r="S88" s="6"/>
      <c r="T88" s="8"/>
      <c r="U88" s="5"/>
      <c r="V88" s="5"/>
      <c r="W88" s="5"/>
      <c r="X88" s="5"/>
      <c r="Y88" s="5"/>
      <c r="Z88" s="5"/>
      <c r="AA88" s="5"/>
      <c r="AB88" s="8"/>
      <c r="AC88" s="5"/>
      <c r="AD88" s="5"/>
      <c r="AE88" s="5"/>
      <c r="AF88" s="5"/>
      <c r="AG88" s="5"/>
      <c r="AH88" s="5"/>
      <c r="AI88" s="5"/>
      <c r="AJ88" s="8"/>
      <c r="AK88" s="5"/>
      <c r="AL88" s="5"/>
      <c r="AM88" s="5"/>
      <c r="AN88" s="5"/>
      <c r="AO88" s="5"/>
      <c r="AP88" s="5"/>
      <c r="AQ88" s="5"/>
      <c r="AR88" s="8"/>
      <c r="AS88" s="5"/>
      <c r="AT88" s="5"/>
      <c r="AU88" s="5"/>
      <c r="AV88" s="5"/>
      <c r="AW88" s="5"/>
      <c r="AX88" s="5"/>
      <c r="AY88" s="5"/>
      <c r="AZ88" s="8"/>
      <c r="BA88" s="5"/>
      <c r="BB88" s="5"/>
      <c r="BC88" s="5"/>
      <c r="BD88" s="5"/>
      <c r="BE88" s="5"/>
      <c r="BF88" s="5"/>
      <c r="BG88" s="5"/>
      <c r="BH88" s="8"/>
      <c r="BI88" s="5"/>
      <c r="BJ88" s="5"/>
      <c r="BK88" s="5"/>
      <c r="BL88" s="5"/>
      <c r="BM88" s="5"/>
      <c r="BN88" s="5"/>
      <c r="BO88" s="5"/>
      <c r="BP88" s="9">
        <v>0</v>
      </c>
      <c r="BQ88" s="1" t="s">
        <v>0</v>
      </c>
      <c r="BR88" s="1" t="s">
        <v>0</v>
      </c>
      <c r="BS88" s="1" t="s">
        <v>0</v>
      </c>
      <c r="BT88" s="1" t="s">
        <v>0</v>
      </c>
      <c r="BU88" s="1" t="s">
        <v>0</v>
      </c>
    </row>
    <row r="89" spans="1:102" ht="11.25">
      <c r="A89" s="30" t="s">
        <v>1</v>
      </c>
      <c r="B89" s="31" t="str">
        <f>HYPERLINK("http://www.dot.ca.gov/hq/transprog/stip2004/ff_sheets/01-2092.xls","2092")</f>
        <v>2092</v>
      </c>
      <c r="C89" s="30" t="s">
        <v>0</v>
      </c>
      <c r="D89" s="30" t="s">
        <v>30</v>
      </c>
      <c r="E89" s="30" t="s">
        <v>3</v>
      </c>
      <c r="F89" s="32">
        <f ca="1">INDIRECT("T89")+INDIRECT("AB89")+INDIRECT("AJ89")+INDIRECT("AR89")+INDIRECT("AZ89")+INDIRECT("BH89")</f>
        <v>0</v>
      </c>
      <c r="G89" s="33">
        <f ca="1">INDIRECT("U89")+INDIRECT("AC89")+INDIRECT("AK89")+INDIRECT("AS89")+INDIRECT("BA89")+INDIRECT("BI89")</f>
        <v>0</v>
      </c>
      <c r="H89" s="33">
        <f ca="1">INDIRECT("V89")+INDIRECT("AD89")+INDIRECT("AL89")+INDIRECT("AT89")+INDIRECT("BB89")+INDIRECT("BJ89")</f>
        <v>0</v>
      </c>
      <c r="I89" s="33">
        <f ca="1">INDIRECT("W89")+INDIRECT("AE89")+INDIRECT("AM89")+INDIRECT("AU89")+INDIRECT("BC89")+INDIRECT("BK89")</f>
        <v>0</v>
      </c>
      <c r="J89" s="33">
        <f ca="1">INDIRECT("X89")+INDIRECT("AF89")+INDIRECT("AN89")+INDIRECT("AV89")+INDIRECT("BD89")+INDIRECT("BL89")</f>
        <v>66</v>
      </c>
      <c r="K89" s="33">
        <f ca="1">INDIRECT("Y89")+INDIRECT("AG89")+INDIRECT("AO89")+INDIRECT("AW89")+INDIRECT("BE89")+INDIRECT("BM89")</f>
        <v>615</v>
      </c>
      <c r="L89" s="33">
        <f ca="1">INDIRECT("Z89")+INDIRECT("AH89")+INDIRECT("AP89")+INDIRECT("AX89")+INDIRECT("BF89")+INDIRECT("BN89")</f>
        <v>0</v>
      </c>
      <c r="M89" s="33">
        <f ca="1">INDIRECT("AA89")+INDIRECT("AI89")+INDIRECT("AQ89")+INDIRECT("AY89")+INDIRECT("BG89")+INDIRECT("BO89")</f>
        <v>0</v>
      </c>
      <c r="N89" s="32">
        <f ca="1">INDIRECT("T89")+INDIRECT("U89")+INDIRECT("V89")+INDIRECT("W89")+INDIRECT("X89")+INDIRECT("Y89")+INDIRECT("Z89")+INDIRECT("AA89")</f>
        <v>0</v>
      </c>
      <c r="O89" s="33">
        <f ca="1">INDIRECT("AB89")+INDIRECT("AC89")+INDIRECT("AD89")+INDIRECT("AE89")+INDIRECT("AF89")+INDIRECT("AG89")+INDIRECT("AH89")+INDIRECT("AI89")</f>
        <v>615</v>
      </c>
      <c r="P89" s="33">
        <f ca="1">INDIRECT("AJ89")+INDIRECT("AK89")+INDIRECT("AL89")+INDIRECT("AM89")+INDIRECT("AN89")+INDIRECT("AO89")+INDIRECT("AP89")+INDIRECT("AQ89")</f>
        <v>38</v>
      </c>
      <c r="Q89" s="33">
        <f ca="1">INDIRECT("AR89")+INDIRECT("AS89")+INDIRECT("AT89")+INDIRECT("AU89")+INDIRECT("AV89")+INDIRECT("AW89")+INDIRECT("AX89")+INDIRECT("AY89")</f>
        <v>28</v>
      </c>
      <c r="R89" s="33">
        <f ca="1">INDIRECT("AZ89")+INDIRECT("BA89")+INDIRECT("BB89")+INDIRECT("BC89")+INDIRECT("BD89")+INDIRECT("BE89")+INDIRECT("BF89")+INDIRECT("BG89")</f>
        <v>0</v>
      </c>
      <c r="S89" s="33">
        <f ca="1">INDIRECT("BH89")+INDIRECT("BI89")+INDIRECT("BJ89")+INDIRECT("BK89")+INDIRECT("BL89")+INDIRECT("BM89")+INDIRECT("BN89")+INDIRECT("BO89")</f>
        <v>0</v>
      </c>
      <c r="T89" s="34"/>
      <c r="U89" s="35"/>
      <c r="V89" s="35"/>
      <c r="W89" s="35"/>
      <c r="X89" s="35"/>
      <c r="Y89" s="35"/>
      <c r="Z89" s="35"/>
      <c r="AA89" s="35"/>
      <c r="AB89" s="34"/>
      <c r="AC89" s="35"/>
      <c r="AD89" s="35"/>
      <c r="AE89" s="35"/>
      <c r="AF89" s="35"/>
      <c r="AG89" s="35">
        <v>615</v>
      </c>
      <c r="AH89" s="35"/>
      <c r="AI89" s="35"/>
      <c r="AJ89" s="34"/>
      <c r="AK89" s="35"/>
      <c r="AL89" s="35"/>
      <c r="AM89" s="35"/>
      <c r="AN89" s="35">
        <v>38</v>
      </c>
      <c r="AO89" s="35"/>
      <c r="AP89" s="35"/>
      <c r="AQ89" s="35"/>
      <c r="AR89" s="34"/>
      <c r="AS89" s="35"/>
      <c r="AT89" s="35"/>
      <c r="AU89" s="35"/>
      <c r="AV89" s="35">
        <v>28</v>
      </c>
      <c r="AW89" s="35"/>
      <c r="AX89" s="35"/>
      <c r="AY89" s="35"/>
      <c r="AZ89" s="34"/>
      <c r="BA89" s="35"/>
      <c r="BB89" s="35"/>
      <c r="BC89" s="35"/>
      <c r="BD89" s="35"/>
      <c r="BE89" s="35"/>
      <c r="BF89" s="35"/>
      <c r="BG89" s="35"/>
      <c r="BH89" s="34"/>
      <c r="BI89" s="35"/>
      <c r="BJ89" s="35"/>
      <c r="BK89" s="35"/>
      <c r="BL89" s="35"/>
      <c r="BM89" s="35"/>
      <c r="BN89" s="35"/>
      <c r="BO89" s="36"/>
      <c r="BP89" s="9">
        <v>13000001227</v>
      </c>
      <c r="BQ89" s="1" t="s">
        <v>3</v>
      </c>
      <c r="BR89" s="1" t="s">
        <v>0</v>
      </c>
      <c r="BS89" s="1" t="s">
        <v>0</v>
      </c>
      <c r="BT89" s="1" t="s">
        <v>0</v>
      </c>
      <c r="BU89" s="1" t="s">
        <v>0</v>
      </c>
      <c r="BW89" s="1">
        <f ca="1">INDIRECT("T89")+2*INDIRECT("AB89")+3*INDIRECT("AJ89")+4*INDIRECT("AR89")+5*INDIRECT("AZ89")+6*INDIRECT("BH89")</f>
        <v>0</v>
      </c>
      <c r="BX89" s="1">
        <v>0</v>
      </c>
      <c r="BY89" s="1">
        <f ca="1">INDIRECT("U89")+2*INDIRECT("AC89")+3*INDIRECT("AK89")+4*INDIRECT("AS89")+5*INDIRECT("BA89")+6*INDIRECT("BI89")</f>
        <v>0</v>
      </c>
      <c r="BZ89" s="1">
        <v>0</v>
      </c>
      <c r="CA89" s="1">
        <f ca="1">INDIRECT("V89")+2*INDIRECT("AD89")+3*INDIRECT("AL89")+4*INDIRECT("AT89")+5*INDIRECT("BB89")+6*INDIRECT("BJ89")</f>
        <v>0</v>
      </c>
      <c r="CB89" s="1">
        <v>0</v>
      </c>
      <c r="CC89" s="1">
        <f ca="1">INDIRECT("W89")+2*INDIRECT("AE89")+3*INDIRECT("AM89")+4*INDIRECT("AU89")+5*INDIRECT("BC89")+6*INDIRECT("BK89")</f>
        <v>0</v>
      </c>
      <c r="CD89" s="1">
        <v>0</v>
      </c>
      <c r="CE89" s="1">
        <f ca="1">INDIRECT("X89")+2*INDIRECT("AF89")+3*INDIRECT("AN89")+4*INDIRECT("AV89")+5*INDIRECT("BD89")+6*INDIRECT("BL89")</f>
        <v>226</v>
      </c>
      <c r="CF89" s="1">
        <v>226</v>
      </c>
      <c r="CG89" s="1">
        <f ca="1">INDIRECT("Y89")+2*INDIRECT("AG89")+3*INDIRECT("AO89")+4*INDIRECT("AW89")+5*INDIRECT("BE89")+6*INDIRECT("BM89")</f>
        <v>1230</v>
      </c>
      <c r="CH89" s="1">
        <v>1230</v>
      </c>
      <c r="CI89" s="1">
        <f ca="1">INDIRECT("Z89")+2*INDIRECT("AH89")+3*INDIRECT("AP89")+4*INDIRECT("AX89")+5*INDIRECT("BF89")+6*INDIRECT("BN89")</f>
        <v>0</v>
      </c>
      <c r="CJ89" s="1">
        <v>0</v>
      </c>
      <c r="CK89" s="1">
        <f ca="1">INDIRECT("AA89")+2*INDIRECT("AI89")+3*INDIRECT("AQ89")+4*INDIRECT("AY89")+5*INDIRECT("BG89")+6*INDIRECT("BO89")</f>
        <v>0</v>
      </c>
      <c r="CL89" s="1">
        <v>0</v>
      </c>
      <c r="CM89" s="1">
        <f ca="1">INDIRECT("T89")+2*INDIRECT("U89")+3*INDIRECT("V89")+4*INDIRECT("W89")+5*INDIRECT("X89")+6*INDIRECT("Y89")+7*INDIRECT("Z89")+8*INDIRECT("AA89")</f>
        <v>0</v>
      </c>
      <c r="CN89" s="1">
        <v>0</v>
      </c>
      <c r="CO89" s="1">
        <f ca="1">INDIRECT("AB89")+2*INDIRECT("AC89")+3*INDIRECT("AD89")+4*INDIRECT("AE89")+5*INDIRECT("AF89")+6*INDIRECT("AG89")+7*INDIRECT("AH89")+8*INDIRECT("AI89")</f>
        <v>3690</v>
      </c>
      <c r="CP89" s="1">
        <v>3690</v>
      </c>
      <c r="CQ89" s="1">
        <f ca="1">INDIRECT("AJ89")+2*INDIRECT("AK89")+3*INDIRECT("AL89")+4*INDIRECT("AM89")+5*INDIRECT("AN89")+6*INDIRECT("AO89")+7*INDIRECT("AP89")+8*INDIRECT("AQ89")</f>
        <v>190</v>
      </c>
      <c r="CR89" s="1">
        <v>190</v>
      </c>
      <c r="CS89" s="1">
        <f ca="1">INDIRECT("AR89")+2*INDIRECT("AS89")+3*INDIRECT("AT89")+4*INDIRECT("AU89")+5*INDIRECT("AV89")+6*INDIRECT("AW89")+7*INDIRECT("AX89")+8*INDIRECT("AY89")</f>
        <v>140</v>
      </c>
      <c r="CT89" s="1">
        <v>140</v>
      </c>
      <c r="CU89" s="1">
        <f ca="1">INDIRECT("AZ89")+2*INDIRECT("BA89")+3*INDIRECT("BB89")+4*INDIRECT("BC89")+5*INDIRECT("BD89")+6*INDIRECT("BE89")+7*INDIRECT("BF89")+8*INDIRECT("BG89")</f>
        <v>0</v>
      </c>
      <c r="CV89" s="1">
        <v>0</v>
      </c>
      <c r="CW89" s="1">
        <f ca="1">INDIRECT("BH89")+2*INDIRECT("BI89")+3*INDIRECT("BJ89")+4*INDIRECT("BK89")+5*INDIRECT("BL89")+6*INDIRECT("BM89")+7*INDIRECT("BN89")+8*INDIRECT("BO89")</f>
        <v>0</v>
      </c>
      <c r="CX89" s="1">
        <v>0</v>
      </c>
    </row>
    <row r="90" spans="1:73" ht="11.25">
      <c r="A90" s="1" t="s">
        <v>0</v>
      </c>
      <c r="B90" s="1" t="s">
        <v>0</v>
      </c>
      <c r="C90" s="1" t="s">
        <v>0</v>
      </c>
      <c r="D90" s="1" t="s">
        <v>46</v>
      </c>
      <c r="E90" s="1" t="s">
        <v>7</v>
      </c>
      <c r="F90" s="7">
        <f>SUM(F89:F89)</f>
        <v>0</v>
      </c>
      <c r="G90" s="6">
        <f>SUM(G89:G89)</f>
        <v>0</v>
      </c>
      <c r="H90" s="6">
        <f>SUM(H89:H89)</f>
        <v>0</v>
      </c>
      <c r="I90" s="6">
        <f>SUM(I89:I89)</f>
        <v>0</v>
      </c>
      <c r="J90" s="6">
        <f>SUM(J89:J89)</f>
        <v>66</v>
      </c>
      <c r="K90" s="6">
        <f>SUM(K89:K89)</f>
        <v>615</v>
      </c>
      <c r="L90" s="6">
        <f>SUM(L89:L89)</f>
        <v>0</v>
      </c>
      <c r="M90" s="6">
        <f>SUM(M89:M89)</f>
        <v>0</v>
      </c>
      <c r="N90" s="7">
        <f>SUM(N89:N89)</f>
        <v>0</v>
      </c>
      <c r="O90" s="6">
        <f>SUM(O89:O89)</f>
        <v>615</v>
      </c>
      <c r="P90" s="6">
        <f>SUM(P89:P89)</f>
        <v>38</v>
      </c>
      <c r="Q90" s="6">
        <f>SUM(Q89:Q89)</f>
        <v>28</v>
      </c>
      <c r="R90" s="6">
        <f>SUM(R89:R89)</f>
        <v>0</v>
      </c>
      <c r="S90" s="6">
        <f>SUM(S89:S89)</f>
        <v>0</v>
      </c>
      <c r="T90" s="8"/>
      <c r="U90" s="5"/>
      <c r="V90" s="5"/>
      <c r="W90" s="5"/>
      <c r="X90" s="5"/>
      <c r="Y90" s="5"/>
      <c r="Z90" s="5"/>
      <c r="AA90" s="5"/>
      <c r="AB90" s="8"/>
      <c r="AC90" s="5"/>
      <c r="AD90" s="5"/>
      <c r="AE90" s="5"/>
      <c r="AF90" s="5"/>
      <c r="AG90" s="5"/>
      <c r="AH90" s="5"/>
      <c r="AI90" s="5"/>
      <c r="AJ90" s="8"/>
      <c r="AK90" s="5"/>
      <c r="AL90" s="5"/>
      <c r="AM90" s="5"/>
      <c r="AN90" s="5"/>
      <c r="AO90" s="5"/>
      <c r="AP90" s="5"/>
      <c r="AQ90" s="5"/>
      <c r="AR90" s="8"/>
      <c r="AS90" s="5"/>
      <c r="AT90" s="5"/>
      <c r="AU90" s="5"/>
      <c r="AV90" s="5"/>
      <c r="AW90" s="5"/>
      <c r="AX90" s="5"/>
      <c r="AY90" s="5"/>
      <c r="AZ90" s="8"/>
      <c r="BA90" s="5"/>
      <c r="BB90" s="5"/>
      <c r="BC90" s="5"/>
      <c r="BD90" s="5"/>
      <c r="BE90" s="5"/>
      <c r="BF90" s="5"/>
      <c r="BG90" s="5"/>
      <c r="BH90" s="8"/>
      <c r="BI90" s="5"/>
      <c r="BJ90" s="5"/>
      <c r="BK90" s="5"/>
      <c r="BL90" s="5"/>
      <c r="BM90" s="5"/>
      <c r="BN90" s="5"/>
      <c r="BO90" s="5"/>
      <c r="BP90" s="9">
        <v>0</v>
      </c>
      <c r="BQ90" s="1" t="s">
        <v>0</v>
      </c>
      <c r="BR90" s="1" t="s">
        <v>0</v>
      </c>
      <c r="BS90" s="1" t="s">
        <v>0</v>
      </c>
      <c r="BT90" s="1" t="s">
        <v>0</v>
      </c>
      <c r="BU90" s="1" t="s">
        <v>0</v>
      </c>
    </row>
    <row r="91" spans="1:73" ht="11.25">
      <c r="A91" s="25"/>
      <c r="B91" s="25"/>
      <c r="C91" s="27" t="s">
        <v>109</v>
      </c>
      <c r="D91" s="26" t="s">
        <v>0</v>
      </c>
      <c r="E91" s="1" t="s">
        <v>0</v>
      </c>
      <c r="F91" s="7"/>
      <c r="G91" s="6"/>
      <c r="H91" s="6"/>
      <c r="I91" s="6"/>
      <c r="J91" s="6"/>
      <c r="K91" s="6"/>
      <c r="L91" s="6"/>
      <c r="M91" s="6"/>
      <c r="N91" s="7"/>
      <c r="O91" s="6"/>
      <c r="P91" s="6"/>
      <c r="Q91" s="6"/>
      <c r="R91" s="6"/>
      <c r="S91" s="6"/>
      <c r="T91" s="8"/>
      <c r="U91" s="5"/>
      <c r="V91" s="5"/>
      <c r="W91" s="5"/>
      <c r="X91" s="5"/>
      <c r="Y91" s="5"/>
      <c r="Z91" s="5"/>
      <c r="AA91" s="5"/>
      <c r="AB91" s="8"/>
      <c r="AC91" s="5"/>
      <c r="AD91" s="5"/>
      <c r="AE91" s="5"/>
      <c r="AF91" s="5"/>
      <c r="AG91" s="5"/>
      <c r="AH91" s="5"/>
      <c r="AI91" s="5"/>
      <c r="AJ91" s="8"/>
      <c r="AK91" s="5"/>
      <c r="AL91" s="5"/>
      <c r="AM91" s="5"/>
      <c r="AN91" s="5"/>
      <c r="AO91" s="5"/>
      <c r="AP91" s="5"/>
      <c r="AQ91" s="5"/>
      <c r="AR91" s="8"/>
      <c r="AS91" s="5"/>
      <c r="AT91" s="5"/>
      <c r="AU91" s="5"/>
      <c r="AV91" s="5"/>
      <c r="AW91" s="5"/>
      <c r="AX91" s="5"/>
      <c r="AY91" s="5"/>
      <c r="AZ91" s="8"/>
      <c r="BA91" s="5"/>
      <c r="BB91" s="5"/>
      <c r="BC91" s="5"/>
      <c r="BD91" s="5"/>
      <c r="BE91" s="5"/>
      <c r="BF91" s="5"/>
      <c r="BG91" s="5"/>
      <c r="BH91" s="8"/>
      <c r="BI91" s="5"/>
      <c r="BJ91" s="5"/>
      <c r="BK91" s="5"/>
      <c r="BL91" s="5"/>
      <c r="BM91" s="5"/>
      <c r="BN91" s="5"/>
      <c r="BO91" s="5"/>
      <c r="BP91" s="9">
        <v>0</v>
      </c>
      <c r="BQ91" s="1" t="s">
        <v>0</v>
      </c>
      <c r="BR91" s="1" t="s">
        <v>0</v>
      </c>
      <c r="BS91" s="1" t="s">
        <v>0</v>
      </c>
      <c r="BT91" s="1" t="s">
        <v>0</v>
      </c>
      <c r="BU91" s="1" t="s">
        <v>0</v>
      </c>
    </row>
    <row r="92" spans="1:102" ht="11.25">
      <c r="A92" s="30" t="s">
        <v>1</v>
      </c>
      <c r="B92" s="31" t="str">
        <f>HYPERLINK("http://www.dot.ca.gov/hq/transprog/stip2004/ff_sheets/01-2093.xls","2093")</f>
        <v>2093</v>
      </c>
      <c r="C92" s="30" t="s">
        <v>0</v>
      </c>
      <c r="D92" s="30" t="s">
        <v>30</v>
      </c>
      <c r="E92" s="30" t="s">
        <v>3</v>
      </c>
      <c r="F92" s="32">
        <f ca="1">INDIRECT("T92")+INDIRECT("AB92")+INDIRECT("AJ92")+INDIRECT("AR92")+INDIRECT("AZ92")+INDIRECT("BH92")</f>
        <v>0</v>
      </c>
      <c r="G92" s="33">
        <f ca="1">INDIRECT("U92")+INDIRECT("AC92")+INDIRECT("AK92")+INDIRECT("AS92")+INDIRECT("BA92")+INDIRECT("BI92")</f>
        <v>0</v>
      </c>
      <c r="H92" s="33">
        <f ca="1">INDIRECT("V92")+INDIRECT("AD92")+INDIRECT("AL92")+INDIRECT("AT92")+INDIRECT("BB92")+INDIRECT("BJ92")</f>
        <v>53</v>
      </c>
      <c r="I92" s="33">
        <f ca="1">INDIRECT("W92")+INDIRECT("AE92")+INDIRECT("AM92")+INDIRECT("AU92")+INDIRECT("BC92")+INDIRECT("BK92")</f>
        <v>663</v>
      </c>
      <c r="J92" s="33">
        <f ca="1">INDIRECT("X92")+INDIRECT("AF92")+INDIRECT("AN92")+INDIRECT("AV92")+INDIRECT("BD92")+INDIRECT("BL92")</f>
        <v>0</v>
      </c>
      <c r="K92" s="33">
        <f ca="1">INDIRECT("Y92")+INDIRECT("AG92")+INDIRECT("AO92")+INDIRECT("AW92")+INDIRECT("BE92")+INDIRECT("BM92")</f>
        <v>0</v>
      </c>
      <c r="L92" s="33">
        <f ca="1">INDIRECT("Z92")+INDIRECT("AH92")+INDIRECT("AP92")+INDIRECT("AX92")+INDIRECT("BF92")+INDIRECT("BN92")</f>
        <v>0</v>
      </c>
      <c r="M92" s="33">
        <f ca="1">INDIRECT("AA92")+INDIRECT("AI92")+INDIRECT("AQ92")+INDIRECT("AY92")+INDIRECT("BG92")+INDIRECT("BO92")</f>
        <v>0</v>
      </c>
      <c r="N92" s="32">
        <f ca="1">INDIRECT("T92")+INDIRECT("U92")+INDIRECT("V92")+INDIRECT("W92")+INDIRECT("X92")+INDIRECT("Y92")+INDIRECT("Z92")+INDIRECT("AA92")</f>
        <v>0</v>
      </c>
      <c r="O92" s="33">
        <f ca="1">INDIRECT("AB92")+INDIRECT("AC92")+INDIRECT("AD92")+INDIRECT("AE92")+INDIRECT("AF92")+INDIRECT("AG92")+INDIRECT("AH92")+INDIRECT("AI92")</f>
        <v>663</v>
      </c>
      <c r="P92" s="33">
        <f ca="1">INDIRECT("AJ92")+INDIRECT("AK92")+INDIRECT("AL92")+INDIRECT("AM92")+INDIRECT("AN92")+INDIRECT("AO92")+INDIRECT("AP92")+INDIRECT("AQ92")</f>
        <v>0</v>
      </c>
      <c r="Q92" s="33">
        <f ca="1">INDIRECT("AR92")+INDIRECT("AS92")+INDIRECT("AT92")+INDIRECT("AU92")+INDIRECT("AV92")+INDIRECT("AW92")+INDIRECT("AX92")+INDIRECT("AY92")</f>
        <v>53</v>
      </c>
      <c r="R92" s="33">
        <f ca="1">INDIRECT("AZ92")+INDIRECT("BA92")+INDIRECT("BB92")+INDIRECT("BC92")+INDIRECT("BD92")+INDIRECT("BE92")+INDIRECT("BF92")+INDIRECT("BG92")</f>
        <v>0</v>
      </c>
      <c r="S92" s="33">
        <f ca="1">INDIRECT("BH92")+INDIRECT("BI92")+INDIRECT("BJ92")+INDIRECT("BK92")+INDIRECT("BL92")+INDIRECT("BM92")+INDIRECT("BN92")+INDIRECT("BO92")</f>
        <v>0</v>
      </c>
      <c r="T92" s="34"/>
      <c r="U92" s="35"/>
      <c r="V92" s="35"/>
      <c r="W92" s="35"/>
      <c r="X92" s="35"/>
      <c r="Y92" s="35"/>
      <c r="Z92" s="35"/>
      <c r="AA92" s="35"/>
      <c r="AB92" s="34"/>
      <c r="AC92" s="35"/>
      <c r="AD92" s="35"/>
      <c r="AE92" s="35">
        <v>663</v>
      </c>
      <c r="AF92" s="35"/>
      <c r="AG92" s="35"/>
      <c r="AH92" s="35"/>
      <c r="AI92" s="35"/>
      <c r="AJ92" s="34"/>
      <c r="AK92" s="35"/>
      <c r="AL92" s="35"/>
      <c r="AM92" s="35"/>
      <c r="AN92" s="35"/>
      <c r="AO92" s="35"/>
      <c r="AP92" s="35"/>
      <c r="AQ92" s="35"/>
      <c r="AR92" s="34"/>
      <c r="AS92" s="35"/>
      <c r="AT92" s="35">
        <v>53</v>
      </c>
      <c r="AU92" s="35"/>
      <c r="AV92" s="35"/>
      <c r="AW92" s="35"/>
      <c r="AX92" s="35"/>
      <c r="AY92" s="35"/>
      <c r="AZ92" s="34"/>
      <c r="BA92" s="35"/>
      <c r="BB92" s="35"/>
      <c r="BC92" s="35"/>
      <c r="BD92" s="35"/>
      <c r="BE92" s="35"/>
      <c r="BF92" s="35"/>
      <c r="BG92" s="35"/>
      <c r="BH92" s="34"/>
      <c r="BI92" s="35"/>
      <c r="BJ92" s="35"/>
      <c r="BK92" s="35"/>
      <c r="BL92" s="35"/>
      <c r="BM92" s="35"/>
      <c r="BN92" s="35"/>
      <c r="BO92" s="36"/>
      <c r="BP92" s="9">
        <v>13000001228</v>
      </c>
      <c r="BQ92" s="1" t="s">
        <v>3</v>
      </c>
      <c r="BR92" s="1" t="s">
        <v>0</v>
      </c>
      <c r="BS92" s="1" t="s">
        <v>0</v>
      </c>
      <c r="BT92" s="1" t="s">
        <v>0</v>
      </c>
      <c r="BU92" s="1" t="s">
        <v>0</v>
      </c>
      <c r="BW92" s="1">
        <f ca="1">INDIRECT("T92")+2*INDIRECT("AB92")+3*INDIRECT("AJ92")+4*INDIRECT("AR92")+5*INDIRECT("AZ92")+6*INDIRECT("BH92")</f>
        <v>0</v>
      </c>
      <c r="BX92" s="1">
        <v>0</v>
      </c>
      <c r="BY92" s="1">
        <f ca="1">INDIRECT("U92")+2*INDIRECT("AC92")+3*INDIRECT("AK92")+4*INDIRECT("AS92")+5*INDIRECT("BA92")+6*INDIRECT("BI92")</f>
        <v>0</v>
      </c>
      <c r="BZ92" s="1">
        <v>0</v>
      </c>
      <c r="CA92" s="1">
        <f ca="1">INDIRECT("V92")+2*INDIRECT("AD92")+3*INDIRECT("AL92")+4*INDIRECT("AT92")+5*INDIRECT("BB92")+6*INDIRECT("BJ92")</f>
        <v>212</v>
      </c>
      <c r="CB92" s="1">
        <v>212</v>
      </c>
      <c r="CC92" s="1">
        <f ca="1">INDIRECT("W92")+2*INDIRECT("AE92")+3*INDIRECT("AM92")+4*INDIRECT("AU92")+5*INDIRECT("BC92")+6*INDIRECT("BK92")</f>
        <v>1326</v>
      </c>
      <c r="CD92" s="1">
        <v>1326</v>
      </c>
      <c r="CE92" s="1">
        <f ca="1">INDIRECT("X92")+2*INDIRECT("AF92")+3*INDIRECT("AN92")+4*INDIRECT("AV92")+5*INDIRECT("BD92")+6*INDIRECT("BL92")</f>
        <v>0</v>
      </c>
      <c r="CF92" s="1">
        <v>0</v>
      </c>
      <c r="CG92" s="1">
        <f ca="1">INDIRECT("Y92")+2*INDIRECT("AG92")+3*INDIRECT("AO92")+4*INDIRECT("AW92")+5*INDIRECT("BE92")+6*INDIRECT("BM92")</f>
        <v>0</v>
      </c>
      <c r="CH92" s="1">
        <v>0</v>
      </c>
      <c r="CI92" s="1">
        <f ca="1">INDIRECT("Z92")+2*INDIRECT("AH92")+3*INDIRECT("AP92")+4*INDIRECT("AX92")+5*INDIRECT("BF92")+6*INDIRECT("BN92")</f>
        <v>0</v>
      </c>
      <c r="CJ92" s="1">
        <v>0</v>
      </c>
      <c r="CK92" s="1">
        <f ca="1">INDIRECT("AA92")+2*INDIRECT("AI92")+3*INDIRECT("AQ92")+4*INDIRECT("AY92")+5*INDIRECT("BG92")+6*INDIRECT("BO92")</f>
        <v>0</v>
      </c>
      <c r="CL92" s="1">
        <v>0</v>
      </c>
      <c r="CM92" s="1">
        <f ca="1">INDIRECT("T92")+2*INDIRECT("U92")+3*INDIRECT("V92")+4*INDIRECT("W92")+5*INDIRECT("X92")+6*INDIRECT("Y92")+7*INDIRECT("Z92")+8*INDIRECT("AA92")</f>
        <v>0</v>
      </c>
      <c r="CN92" s="1">
        <v>0</v>
      </c>
      <c r="CO92" s="1">
        <f ca="1">INDIRECT("AB92")+2*INDIRECT("AC92")+3*INDIRECT("AD92")+4*INDIRECT("AE92")+5*INDIRECT("AF92")+6*INDIRECT("AG92")+7*INDIRECT("AH92")+8*INDIRECT("AI92")</f>
        <v>2652</v>
      </c>
      <c r="CP92" s="1">
        <v>2652</v>
      </c>
      <c r="CQ92" s="1">
        <f ca="1">INDIRECT("AJ92")+2*INDIRECT("AK92")+3*INDIRECT("AL92")+4*INDIRECT("AM92")+5*INDIRECT("AN92")+6*INDIRECT("AO92")+7*INDIRECT("AP92")+8*INDIRECT("AQ92")</f>
        <v>0</v>
      </c>
      <c r="CR92" s="1">
        <v>0</v>
      </c>
      <c r="CS92" s="1">
        <f ca="1">INDIRECT("AR92")+2*INDIRECT("AS92")+3*INDIRECT("AT92")+4*INDIRECT("AU92")+5*INDIRECT("AV92")+6*INDIRECT("AW92")+7*INDIRECT("AX92")+8*INDIRECT("AY92")</f>
        <v>159</v>
      </c>
      <c r="CT92" s="1">
        <v>159</v>
      </c>
      <c r="CU92" s="1">
        <f ca="1">INDIRECT("AZ92")+2*INDIRECT("BA92")+3*INDIRECT("BB92")+4*INDIRECT("BC92")+5*INDIRECT("BD92")+6*INDIRECT("BE92")+7*INDIRECT("BF92")+8*INDIRECT("BG92")</f>
        <v>0</v>
      </c>
      <c r="CV92" s="1">
        <v>0</v>
      </c>
      <c r="CW92" s="1">
        <f ca="1">INDIRECT("BH92")+2*INDIRECT("BI92")+3*INDIRECT("BJ92")+4*INDIRECT("BK92")+5*INDIRECT("BL92")+6*INDIRECT("BM92")+7*INDIRECT("BN92")+8*INDIRECT("BO92")</f>
        <v>0</v>
      </c>
      <c r="CX92" s="1">
        <v>0</v>
      </c>
    </row>
    <row r="93" spans="1:73" ht="11.25">
      <c r="A93" s="1" t="s">
        <v>0</v>
      </c>
      <c r="B93" s="1" t="s">
        <v>0</v>
      </c>
      <c r="C93" s="1" t="s">
        <v>0</v>
      </c>
      <c r="D93" s="1" t="s">
        <v>47</v>
      </c>
      <c r="E93" s="1" t="s">
        <v>7</v>
      </c>
      <c r="F93" s="7">
        <f>SUM(F92:F92)</f>
        <v>0</v>
      </c>
      <c r="G93" s="6">
        <f>SUM(G92:G92)</f>
        <v>0</v>
      </c>
      <c r="H93" s="6">
        <f>SUM(H92:H92)</f>
        <v>53</v>
      </c>
      <c r="I93" s="6">
        <f>SUM(I92:I92)</f>
        <v>663</v>
      </c>
      <c r="J93" s="6">
        <f>SUM(J92:J92)</f>
        <v>0</v>
      </c>
      <c r="K93" s="6">
        <f>SUM(K92:K92)</f>
        <v>0</v>
      </c>
      <c r="L93" s="6">
        <f>SUM(L92:L92)</f>
        <v>0</v>
      </c>
      <c r="M93" s="6">
        <f>SUM(M92:M92)</f>
        <v>0</v>
      </c>
      <c r="N93" s="7">
        <f>SUM(N92:N92)</f>
        <v>0</v>
      </c>
      <c r="O93" s="6">
        <f>SUM(O92:O92)</f>
        <v>663</v>
      </c>
      <c r="P93" s="6">
        <f>SUM(P92:P92)</f>
        <v>0</v>
      </c>
      <c r="Q93" s="6">
        <f>SUM(Q92:Q92)</f>
        <v>53</v>
      </c>
      <c r="R93" s="6">
        <f>SUM(R92:R92)</f>
        <v>0</v>
      </c>
      <c r="S93" s="6">
        <f>SUM(S92:S92)</f>
        <v>0</v>
      </c>
      <c r="T93" s="8"/>
      <c r="U93" s="5"/>
      <c r="V93" s="5"/>
      <c r="W93" s="5"/>
      <c r="X93" s="5"/>
      <c r="Y93" s="5"/>
      <c r="Z93" s="5"/>
      <c r="AA93" s="5"/>
      <c r="AB93" s="8"/>
      <c r="AC93" s="5"/>
      <c r="AD93" s="5"/>
      <c r="AE93" s="5"/>
      <c r="AF93" s="5"/>
      <c r="AG93" s="5"/>
      <c r="AH93" s="5"/>
      <c r="AI93" s="5"/>
      <c r="AJ93" s="8"/>
      <c r="AK93" s="5"/>
      <c r="AL93" s="5"/>
      <c r="AM93" s="5"/>
      <c r="AN93" s="5"/>
      <c r="AO93" s="5"/>
      <c r="AP93" s="5"/>
      <c r="AQ93" s="5"/>
      <c r="AR93" s="8"/>
      <c r="AS93" s="5"/>
      <c r="AT93" s="5"/>
      <c r="AU93" s="5"/>
      <c r="AV93" s="5"/>
      <c r="AW93" s="5"/>
      <c r="AX93" s="5"/>
      <c r="AY93" s="5"/>
      <c r="AZ93" s="8"/>
      <c r="BA93" s="5"/>
      <c r="BB93" s="5"/>
      <c r="BC93" s="5"/>
      <c r="BD93" s="5"/>
      <c r="BE93" s="5"/>
      <c r="BF93" s="5"/>
      <c r="BG93" s="5"/>
      <c r="BH93" s="8"/>
      <c r="BI93" s="5"/>
      <c r="BJ93" s="5"/>
      <c r="BK93" s="5"/>
      <c r="BL93" s="5"/>
      <c r="BM93" s="5"/>
      <c r="BN93" s="5"/>
      <c r="BO93" s="5"/>
      <c r="BP93" s="9">
        <v>0</v>
      </c>
      <c r="BQ93" s="1" t="s">
        <v>0</v>
      </c>
      <c r="BR93" s="1" t="s">
        <v>0</v>
      </c>
      <c r="BS93" s="1" t="s">
        <v>0</v>
      </c>
      <c r="BT93" s="1" t="s">
        <v>0</v>
      </c>
      <c r="BU93" s="1" t="s">
        <v>0</v>
      </c>
    </row>
    <row r="94" spans="1:73" ht="11.25">
      <c r="A94" s="25"/>
      <c r="B94" s="25"/>
      <c r="C94" s="27" t="s">
        <v>109</v>
      </c>
      <c r="D94" s="26" t="s">
        <v>0</v>
      </c>
      <c r="E94" s="1" t="s">
        <v>0</v>
      </c>
      <c r="F94" s="7"/>
      <c r="G94" s="6"/>
      <c r="H94" s="6"/>
      <c r="I94" s="6"/>
      <c r="J94" s="6"/>
      <c r="K94" s="6"/>
      <c r="L94" s="6"/>
      <c r="M94" s="6"/>
      <c r="N94" s="7"/>
      <c r="O94" s="6"/>
      <c r="P94" s="6"/>
      <c r="Q94" s="6"/>
      <c r="R94" s="6"/>
      <c r="S94" s="6"/>
      <c r="T94" s="8"/>
      <c r="U94" s="5"/>
      <c r="V94" s="5"/>
      <c r="W94" s="5"/>
      <c r="X94" s="5"/>
      <c r="Y94" s="5"/>
      <c r="Z94" s="5"/>
      <c r="AA94" s="5"/>
      <c r="AB94" s="8"/>
      <c r="AC94" s="5"/>
      <c r="AD94" s="5"/>
      <c r="AE94" s="5"/>
      <c r="AF94" s="5"/>
      <c r="AG94" s="5"/>
      <c r="AH94" s="5"/>
      <c r="AI94" s="5"/>
      <c r="AJ94" s="8"/>
      <c r="AK94" s="5"/>
      <c r="AL94" s="5"/>
      <c r="AM94" s="5"/>
      <c r="AN94" s="5"/>
      <c r="AO94" s="5"/>
      <c r="AP94" s="5"/>
      <c r="AQ94" s="5"/>
      <c r="AR94" s="8"/>
      <c r="AS94" s="5"/>
      <c r="AT94" s="5"/>
      <c r="AU94" s="5"/>
      <c r="AV94" s="5"/>
      <c r="AW94" s="5"/>
      <c r="AX94" s="5"/>
      <c r="AY94" s="5"/>
      <c r="AZ94" s="8"/>
      <c r="BA94" s="5"/>
      <c r="BB94" s="5"/>
      <c r="BC94" s="5"/>
      <c r="BD94" s="5"/>
      <c r="BE94" s="5"/>
      <c r="BF94" s="5"/>
      <c r="BG94" s="5"/>
      <c r="BH94" s="8"/>
      <c r="BI94" s="5"/>
      <c r="BJ94" s="5"/>
      <c r="BK94" s="5"/>
      <c r="BL94" s="5"/>
      <c r="BM94" s="5"/>
      <c r="BN94" s="5"/>
      <c r="BO94" s="5"/>
      <c r="BP94" s="9">
        <v>0</v>
      </c>
      <c r="BQ94" s="1" t="s">
        <v>0</v>
      </c>
      <c r="BR94" s="1" t="s">
        <v>0</v>
      </c>
      <c r="BS94" s="1" t="s">
        <v>0</v>
      </c>
      <c r="BT94" s="1" t="s">
        <v>0</v>
      </c>
      <c r="BU94" s="1" t="s">
        <v>0</v>
      </c>
    </row>
    <row r="95" spans="1:102" ht="11.25">
      <c r="A95" s="30" t="s">
        <v>1</v>
      </c>
      <c r="B95" s="31" t="str">
        <f>HYPERLINK("http://www.dot.ca.gov/hq/transprog/stip2004/ff_sheets/01-2094.xls","2094")</f>
        <v>2094</v>
      </c>
      <c r="C95" s="30" t="s">
        <v>0</v>
      </c>
      <c r="D95" s="30" t="s">
        <v>30</v>
      </c>
      <c r="E95" s="30" t="s">
        <v>3</v>
      </c>
      <c r="F95" s="32">
        <f ca="1">INDIRECT("T95")+INDIRECT("AB95")+INDIRECT("AJ95")+INDIRECT("AR95")+INDIRECT("AZ95")+INDIRECT("BH95")</f>
        <v>0</v>
      </c>
      <c r="G95" s="33">
        <f ca="1">INDIRECT("U95")+INDIRECT("AC95")+INDIRECT("AK95")+INDIRECT("AS95")+INDIRECT("BA95")+INDIRECT("BI95")</f>
        <v>0</v>
      </c>
      <c r="H95" s="33">
        <f ca="1">INDIRECT("V95")+INDIRECT("AD95")+INDIRECT("AL95")+INDIRECT("AT95")+INDIRECT("BB95")+INDIRECT("BJ95")</f>
        <v>46</v>
      </c>
      <c r="I95" s="33">
        <f ca="1">INDIRECT("W95")+INDIRECT("AE95")+INDIRECT("AM95")+INDIRECT("AU95")+INDIRECT("BC95")+INDIRECT("BK95")</f>
        <v>0</v>
      </c>
      <c r="J95" s="33">
        <f ca="1">INDIRECT("X95")+INDIRECT("AF95")+INDIRECT("AN95")+INDIRECT("AV95")+INDIRECT("BD95")+INDIRECT("BL95")</f>
        <v>558</v>
      </c>
      <c r="K95" s="33">
        <f ca="1">INDIRECT("Y95")+INDIRECT("AG95")+INDIRECT("AO95")+INDIRECT("AW95")+INDIRECT("BE95")+INDIRECT("BM95")</f>
        <v>0</v>
      </c>
      <c r="L95" s="33">
        <f ca="1">INDIRECT("Z95")+INDIRECT("AH95")+INDIRECT("AP95")+INDIRECT("AX95")+INDIRECT("BF95")+INDIRECT("BN95")</f>
        <v>0</v>
      </c>
      <c r="M95" s="33">
        <f ca="1">INDIRECT("AA95")+INDIRECT("AI95")+INDIRECT("AQ95")+INDIRECT("AY95")+INDIRECT("BG95")+INDIRECT("BO95")</f>
        <v>0</v>
      </c>
      <c r="N95" s="32">
        <f ca="1">INDIRECT("T95")+INDIRECT("U95")+INDIRECT("V95")+INDIRECT("W95")+INDIRECT("X95")+INDIRECT("Y95")+INDIRECT("Z95")+INDIRECT("AA95")</f>
        <v>0</v>
      </c>
      <c r="O95" s="33">
        <f ca="1">INDIRECT("AB95")+INDIRECT("AC95")+INDIRECT("AD95")+INDIRECT("AE95")+INDIRECT("AF95")+INDIRECT("AG95")+INDIRECT("AH95")+INDIRECT("AI95")</f>
        <v>558</v>
      </c>
      <c r="P95" s="33">
        <f ca="1">INDIRECT("AJ95")+INDIRECT("AK95")+INDIRECT("AL95")+INDIRECT("AM95")+INDIRECT("AN95")+INDIRECT("AO95")+INDIRECT("AP95")+INDIRECT("AQ95")</f>
        <v>0</v>
      </c>
      <c r="Q95" s="33">
        <f ca="1">INDIRECT("AR95")+INDIRECT("AS95")+INDIRECT("AT95")+INDIRECT("AU95")+INDIRECT("AV95")+INDIRECT("AW95")+INDIRECT("AX95")+INDIRECT("AY95")</f>
        <v>46</v>
      </c>
      <c r="R95" s="33">
        <f ca="1">INDIRECT("AZ95")+INDIRECT("BA95")+INDIRECT("BB95")+INDIRECT("BC95")+INDIRECT("BD95")+INDIRECT("BE95")+INDIRECT("BF95")+INDIRECT("BG95")</f>
        <v>0</v>
      </c>
      <c r="S95" s="33">
        <f ca="1">INDIRECT("BH95")+INDIRECT("BI95")+INDIRECT("BJ95")+INDIRECT("BK95")+INDIRECT("BL95")+INDIRECT("BM95")+INDIRECT("BN95")+INDIRECT("BO95")</f>
        <v>0</v>
      </c>
      <c r="T95" s="34"/>
      <c r="U95" s="35"/>
      <c r="V95" s="35"/>
      <c r="W95" s="35"/>
      <c r="X95" s="35"/>
      <c r="Y95" s="35"/>
      <c r="Z95" s="35"/>
      <c r="AA95" s="35"/>
      <c r="AB95" s="34"/>
      <c r="AC95" s="35"/>
      <c r="AD95" s="35"/>
      <c r="AE95" s="35"/>
      <c r="AF95" s="35">
        <v>558</v>
      </c>
      <c r="AG95" s="35"/>
      <c r="AH95" s="35"/>
      <c r="AI95" s="35"/>
      <c r="AJ95" s="34"/>
      <c r="AK95" s="35"/>
      <c r="AL95" s="35"/>
      <c r="AM95" s="35"/>
      <c r="AN95" s="35"/>
      <c r="AO95" s="35"/>
      <c r="AP95" s="35"/>
      <c r="AQ95" s="35"/>
      <c r="AR95" s="34"/>
      <c r="AS95" s="35"/>
      <c r="AT95" s="35">
        <v>46</v>
      </c>
      <c r="AU95" s="35"/>
      <c r="AV95" s="35"/>
      <c r="AW95" s="35"/>
      <c r="AX95" s="35"/>
      <c r="AY95" s="35"/>
      <c r="AZ95" s="34"/>
      <c r="BA95" s="35"/>
      <c r="BB95" s="35"/>
      <c r="BC95" s="35"/>
      <c r="BD95" s="35"/>
      <c r="BE95" s="35"/>
      <c r="BF95" s="35"/>
      <c r="BG95" s="35"/>
      <c r="BH95" s="34"/>
      <c r="BI95" s="35"/>
      <c r="BJ95" s="35"/>
      <c r="BK95" s="35"/>
      <c r="BL95" s="35"/>
      <c r="BM95" s="35"/>
      <c r="BN95" s="35"/>
      <c r="BO95" s="36"/>
      <c r="BP95" s="9">
        <v>13000001229</v>
      </c>
      <c r="BQ95" s="1" t="s">
        <v>3</v>
      </c>
      <c r="BR95" s="1" t="s">
        <v>0</v>
      </c>
      <c r="BS95" s="1" t="s">
        <v>0</v>
      </c>
      <c r="BT95" s="1" t="s">
        <v>0</v>
      </c>
      <c r="BU95" s="1" t="s">
        <v>0</v>
      </c>
      <c r="BW95" s="1">
        <f ca="1">INDIRECT("T95")+2*INDIRECT("AB95")+3*INDIRECT("AJ95")+4*INDIRECT("AR95")+5*INDIRECT("AZ95")+6*INDIRECT("BH95")</f>
        <v>0</v>
      </c>
      <c r="BX95" s="1">
        <v>0</v>
      </c>
      <c r="BY95" s="1">
        <f ca="1">INDIRECT("U95")+2*INDIRECT("AC95")+3*INDIRECT("AK95")+4*INDIRECT("AS95")+5*INDIRECT("BA95")+6*INDIRECT("BI95")</f>
        <v>0</v>
      </c>
      <c r="BZ95" s="1">
        <v>0</v>
      </c>
      <c r="CA95" s="1">
        <f ca="1">INDIRECT("V95")+2*INDIRECT("AD95")+3*INDIRECT("AL95")+4*INDIRECT("AT95")+5*INDIRECT("BB95")+6*INDIRECT("BJ95")</f>
        <v>184</v>
      </c>
      <c r="CB95" s="1">
        <v>184</v>
      </c>
      <c r="CC95" s="1">
        <f ca="1">INDIRECT("W95")+2*INDIRECT("AE95")+3*INDIRECT("AM95")+4*INDIRECT("AU95")+5*INDIRECT("BC95")+6*INDIRECT("BK95")</f>
        <v>0</v>
      </c>
      <c r="CD95" s="1">
        <v>0</v>
      </c>
      <c r="CE95" s="1">
        <f ca="1">INDIRECT("X95")+2*INDIRECT("AF95")+3*INDIRECT("AN95")+4*INDIRECT("AV95")+5*INDIRECT("BD95")+6*INDIRECT("BL95")</f>
        <v>1116</v>
      </c>
      <c r="CF95" s="1">
        <v>1116</v>
      </c>
      <c r="CG95" s="1">
        <f ca="1">INDIRECT("Y95")+2*INDIRECT("AG95")+3*INDIRECT("AO95")+4*INDIRECT("AW95")+5*INDIRECT("BE95")+6*INDIRECT("BM95")</f>
        <v>0</v>
      </c>
      <c r="CH95" s="1">
        <v>0</v>
      </c>
      <c r="CI95" s="1">
        <f ca="1">INDIRECT("Z95")+2*INDIRECT("AH95")+3*INDIRECT("AP95")+4*INDIRECT("AX95")+5*INDIRECT("BF95")+6*INDIRECT("BN95")</f>
        <v>0</v>
      </c>
      <c r="CJ95" s="1">
        <v>0</v>
      </c>
      <c r="CK95" s="1">
        <f ca="1">INDIRECT("AA95")+2*INDIRECT("AI95")+3*INDIRECT("AQ95")+4*INDIRECT("AY95")+5*INDIRECT("BG95")+6*INDIRECT("BO95")</f>
        <v>0</v>
      </c>
      <c r="CL95" s="1">
        <v>0</v>
      </c>
      <c r="CM95" s="1">
        <f ca="1">INDIRECT("T95")+2*INDIRECT("U95")+3*INDIRECT("V95")+4*INDIRECT("W95")+5*INDIRECT("X95")+6*INDIRECT("Y95")+7*INDIRECT("Z95")+8*INDIRECT("AA95")</f>
        <v>0</v>
      </c>
      <c r="CN95" s="1">
        <v>0</v>
      </c>
      <c r="CO95" s="1">
        <f ca="1">INDIRECT("AB95")+2*INDIRECT("AC95")+3*INDIRECT("AD95")+4*INDIRECT("AE95")+5*INDIRECT("AF95")+6*INDIRECT("AG95")+7*INDIRECT("AH95")+8*INDIRECT("AI95")</f>
        <v>2790</v>
      </c>
      <c r="CP95" s="1">
        <v>2790</v>
      </c>
      <c r="CQ95" s="1">
        <f ca="1">INDIRECT("AJ95")+2*INDIRECT("AK95")+3*INDIRECT("AL95")+4*INDIRECT("AM95")+5*INDIRECT("AN95")+6*INDIRECT("AO95")+7*INDIRECT("AP95")+8*INDIRECT("AQ95")</f>
        <v>0</v>
      </c>
      <c r="CR95" s="1">
        <v>0</v>
      </c>
      <c r="CS95" s="1">
        <f ca="1">INDIRECT("AR95")+2*INDIRECT("AS95")+3*INDIRECT("AT95")+4*INDIRECT("AU95")+5*INDIRECT("AV95")+6*INDIRECT("AW95")+7*INDIRECT("AX95")+8*INDIRECT("AY95")</f>
        <v>138</v>
      </c>
      <c r="CT95" s="1">
        <v>138</v>
      </c>
      <c r="CU95" s="1">
        <f ca="1">INDIRECT("AZ95")+2*INDIRECT("BA95")+3*INDIRECT("BB95")+4*INDIRECT("BC95")+5*INDIRECT("BD95")+6*INDIRECT("BE95")+7*INDIRECT("BF95")+8*INDIRECT("BG95")</f>
        <v>0</v>
      </c>
      <c r="CV95" s="1">
        <v>0</v>
      </c>
      <c r="CW95" s="1">
        <f ca="1">INDIRECT("BH95")+2*INDIRECT("BI95")+3*INDIRECT("BJ95")+4*INDIRECT("BK95")+5*INDIRECT("BL95")+6*INDIRECT("BM95")+7*INDIRECT("BN95")+8*INDIRECT("BO95")</f>
        <v>0</v>
      </c>
      <c r="CX95" s="1">
        <v>0</v>
      </c>
    </row>
    <row r="96" spans="1:73" ht="11.25">
      <c r="A96" s="1" t="s">
        <v>0</v>
      </c>
      <c r="B96" s="1" t="s">
        <v>0</v>
      </c>
      <c r="C96" s="1" t="s">
        <v>0</v>
      </c>
      <c r="D96" s="1" t="s">
        <v>48</v>
      </c>
      <c r="E96" s="1" t="s">
        <v>7</v>
      </c>
      <c r="F96" s="7">
        <f>SUM(F95:F95)</f>
        <v>0</v>
      </c>
      <c r="G96" s="6">
        <f>SUM(G95:G95)</f>
        <v>0</v>
      </c>
      <c r="H96" s="6">
        <f>SUM(H95:H95)</f>
        <v>46</v>
      </c>
      <c r="I96" s="6">
        <f>SUM(I95:I95)</f>
        <v>0</v>
      </c>
      <c r="J96" s="6">
        <f>SUM(J95:J95)</f>
        <v>558</v>
      </c>
      <c r="K96" s="6">
        <f>SUM(K95:K95)</f>
        <v>0</v>
      </c>
      <c r="L96" s="6">
        <f>SUM(L95:L95)</f>
        <v>0</v>
      </c>
      <c r="M96" s="6">
        <f>SUM(M95:M95)</f>
        <v>0</v>
      </c>
      <c r="N96" s="7">
        <f>SUM(N95:N95)</f>
        <v>0</v>
      </c>
      <c r="O96" s="6">
        <f>SUM(O95:O95)</f>
        <v>558</v>
      </c>
      <c r="P96" s="6">
        <f>SUM(P95:P95)</f>
        <v>0</v>
      </c>
      <c r="Q96" s="6">
        <f>SUM(Q95:Q95)</f>
        <v>46</v>
      </c>
      <c r="R96" s="6">
        <f>SUM(R95:R95)</f>
        <v>0</v>
      </c>
      <c r="S96" s="6">
        <f>SUM(S95:S95)</f>
        <v>0</v>
      </c>
      <c r="T96" s="8"/>
      <c r="U96" s="5"/>
      <c r="V96" s="5"/>
      <c r="W96" s="5"/>
      <c r="X96" s="5"/>
      <c r="Y96" s="5"/>
      <c r="Z96" s="5"/>
      <c r="AA96" s="5"/>
      <c r="AB96" s="8"/>
      <c r="AC96" s="5"/>
      <c r="AD96" s="5"/>
      <c r="AE96" s="5"/>
      <c r="AF96" s="5"/>
      <c r="AG96" s="5"/>
      <c r="AH96" s="5"/>
      <c r="AI96" s="5"/>
      <c r="AJ96" s="8"/>
      <c r="AK96" s="5"/>
      <c r="AL96" s="5"/>
      <c r="AM96" s="5"/>
      <c r="AN96" s="5"/>
      <c r="AO96" s="5"/>
      <c r="AP96" s="5"/>
      <c r="AQ96" s="5"/>
      <c r="AR96" s="8"/>
      <c r="AS96" s="5"/>
      <c r="AT96" s="5"/>
      <c r="AU96" s="5"/>
      <c r="AV96" s="5"/>
      <c r="AW96" s="5"/>
      <c r="AX96" s="5"/>
      <c r="AY96" s="5"/>
      <c r="AZ96" s="8"/>
      <c r="BA96" s="5"/>
      <c r="BB96" s="5"/>
      <c r="BC96" s="5"/>
      <c r="BD96" s="5"/>
      <c r="BE96" s="5"/>
      <c r="BF96" s="5"/>
      <c r="BG96" s="5"/>
      <c r="BH96" s="8"/>
      <c r="BI96" s="5"/>
      <c r="BJ96" s="5"/>
      <c r="BK96" s="5"/>
      <c r="BL96" s="5"/>
      <c r="BM96" s="5"/>
      <c r="BN96" s="5"/>
      <c r="BO96" s="5"/>
      <c r="BP96" s="9">
        <v>0</v>
      </c>
      <c r="BQ96" s="1" t="s">
        <v>0</v>
      </c>
      <c r="BR96" s="1" t="s">
        <v>0</v>
      </c>
      <c r="BS96" s="1" t="s">
        <v>0</v>
      </c>
      <c r="BT96" s="1" t="s">
        <v>0</v>
      </c>
      <c r="BU96" s="1" t="s">
        <v>0</v>
      </c>
    </row>
    <row r="97" spans="1:73" ht="11.25">
      <c r="A97" s="25"/>
      <c r="B97" s="25"/>
      <c r="C97" s="27" t="s">
        <v>109</v>
      </c>
      <c r="D97" s="26" t="s">
        <v>0</v>
      </c>
      <c r="E97" s="1" t="s">
        <v>0</v>
      </c>
      <c r="F97" s="7"/>
      <c r="G97" s="6"/>
      <c r="H97" s="6"/>
      <c r="I97" s="6"/>
      <c r="J97" s="6"/>
      <c r="K97" s="6"/>
      <c r="L97" s="6"/>
      <c r="M97" s="6"/>
      <c r="N97" s="7"/>
      <c r="O97" s="6"/>
      <c r="P97" s="6"/>
      <c r="Q97" s="6"/>
      <c r="R97" s="6"/>
      <c r="S97" s="6"/>
      <c r="T97" s="8"/>
      <c r="U97" s="5"/>
      <c r="V97" s="5"/>
      <c r="W97" s="5"/>
      <c r="X97" s="5"/>
      <c r="Y97" s="5"/>
      <c r="Z97" s="5"/>
      <c r="AA97" s="5"/>
      <c r="AB97" s="8"/>
      <c r="AC97" s="5"/>
      <c r="AD97" s="5"/>
      <c r="AE97" s="5"/>
      <c r="AF97" s="5"/>
      <c r="AG97" s="5"/>
      <c r="AH97" s="5"/>
      <c r="AI97" s="5"/>
      <c r="AJ97" s="8"/>
      <c r="AK97" s="5"/>
      <c r="AL97" s="5"/>
      <c r="AM97" s="5"/>
      <c r="AN97" s="5"/>
      <c r="AO97" s="5"/>
      <c r="AP97" s="5"/>
      <c r="AQ97" s="5"/>
      <c r="AR97" s="8"/>
      <c r="AS97" s="5"/>
      <c r="AT97" s="5"/>
      <c r="AU97" s="5"/>
      <c r="AV97" s="5"/>
      <c r="AW97" s="5"/>
      <c r="AX97" s="5"/>
      <c r="AY97" s="5"/>
      <c r="AZ97" s="8"/>
      <c r="BA97" s="5"/>
      <c r="BB97" s="5"/>
      <c r="BC97" s="5"/>
      <c r="BD97" s="5"/>
      <c r="BE97" s="5"/>
      <c r="BF97" s="5"/>
      <c r="BG97" s="5"/>
      <c r="BH97" s="8"/>
      <c r="BI97" s="5"/>
      <c r="BJ97" s="5"/>
      <c r="BK97" s="5"/>
      <c r="BL97" s="5"/>
      <c r="BM97" s="5"/>
      <c r="BN97" s="5"/>
      <c r="BO97" s="5"/>
      <c r="BP97" s="9">
        <v>0</v>
      </c>
      <c r="BQ97" s="1" t="s">
        <v>0</v>
      </c>
      <c r="BR97" s="1" t="s">
        <v>0</v>
      </c>
      <c r="BS97" s="1" t="s">
        <v>0</v>
      </c>
      <c r="BT97" s="1" t="s">
        <v>0</v>
      </c>
      <c r="BU97" s="1" t="s">
        <v>0</v>
      </c>
    </row>
    <row r="98" spans="1:102" ht="11.25">
      <c r="A98" s="30" t="s">
        <v>1</v>
      </c>
      <c r="B98" s="31" t="str">
        <f>HYPERLINK("http://www.dot.ca.gov/hq/transprog/stip2004/ff_sheets/01-2095.xls","2095")</f>
        <v>2095</v>
      </c>
      <c r="C98" s="30" t="s">
        <v>0</v>
      </c>
      <c r="D98" s="30" t="s">
        <v>30</v>
      </c>
      <c r="E98" s="30" t="s">
        <v>3</v>
      </c>
      <c r="F98" s="32">
        <f ca="1">INDIRECT("T98")+INDIRECT("AB98")+INDIRECT("AJ98")+INDIRECT("AR98")+INDIRECT("AZ98")+INDIRECT("BH98")</f>
        <v>0</v>
      </c>
      <c r="G98" s="33">
        <f ca="1">INDIRECT("U98")+INDIRECT("AC98")+INDIRECT("AK98")+INDIRECT("AS98")+INDIRECT("BA98")+INDIRECT("BI98")</f>
        <v>0</v>
      </c>
      <c r="H98" s="33">
        <f ca="1">INDIRECT("V98")+INDIRECT("AD98")+INDIRECT("AL98")+INDIRECT("AT98")+INDIRECT("BB98")+INDIRECT("BJ98")</f>
        <v>0</v>
      </c>
      <c r="I98" s="33">
        <f ca="1">INDIRECT("W98")+INDIRECT("AE98")+INDIRECT("AM98")+INDIRECT("AU98")+INDIRECT("BC98")+INDIRECT("BK98")</f>
        <v>18</v>
      </c>
      <c r="J98" s="33">
        <f ca="1">INDIRECT("X98")+INDIRECT("AF98")+INDIRECT("AN98")+INDIRECT("AV98")+INDIRECT("BD98")+INDIRECT("BL98")</f>
        <v>18</v>
      </c>
      <c r="K98" s="33">
        <f ca="1">INDIRECT("Y98")+INDIRECT("AG98")+INDIRECT("AO98")+INDIRECT("AW98")+INDIRECT("BE98")+INDIRECT("BM98")</f>
        <v>398</v>
      </c>
      <c r="L98" s="33">
        <f ca="1">INDIRECT("Z98")+INDIRECT("AH98")+INDIRECT("AP98")+INDIRECT("AX98")+INDIRECT("BF98")+INDIRECT("BN98")</f>
        <v>0</v>
      </c>
      <c r="M98" s="33">
        <f ca="1">INDIRECT("AA98")+INDIRECT("AI98")+INDIRECT("AQ98")+INDIRECT("AY98")+INDIRECT("BG98")+INDIRECT("BO98")</f>
        <v>0</v>
      </c>
      <c r="N98" s="32">
        <f ca="1">INDIRECT("T98")+INDIRECT("U98")+INDIRECT("V98")+INDIRECT("W98")+INDIRECT("X98")+INDIRECT("Y98")+INDIRECT("Z98")+INDIRECT("AA98")</f>
        <v>0</v>
      </c>
      <c r="O98" s="33">
        <f ca="1">INDIRECT("AB98")+INDIRECT("AC98")+INDIRECT("AD98")+INDIRECT("AE98")+INDIRECT("AF98")+INDIRECT("AG98")+INDIRECT("AH98")+INDIRECT("AI98")</f>
        <v>398</v>
      </c>
      <c r="P98" s="33">
        <f ca="1">INDIRECT("AJ98")+INDIRECT("AK98")+INDIRECT("AL98")+INDIRECT("AM98")+INDIRECT("AN98")+INDIRECT("AO98")+INDIRECT("AP98")+INDIRECT("AQ98")</f>
        <v>18</v>
      </c>
      <c r="Q98" s="33">
        <f ca="1">INDIRECT("AR98")+INDIRECT("AS98")+INDIRECT("AT98")+INDIRECT("AU98")+INDIRECT("AV98")+INDIRECT("AW98")+INDIRECT("AX98")+INDIRECT("AY98")</f>
        <v>18</v>
      </c>
      <c r="R98" s="33">
        <f ca="1">INDIRECT("AZ98")+INDIRECT("BA98")+INDIRECT("BB98")+INDIRECT("BC98")+INDIRECT("BD98")+INDIRECT("BE98")+INDIRECT("BF98")+INDIRECT("BG98")</f>
        <v>0</v>
      </c>
      <c r="S98" s="33">
        <f ca="1">INDIRECT("BH98")+INDIRECT("BI98")+INDIRECT("BJ98")+INDIRECT("BK98")+INDIRECT("BL98")+INDIRECT("BM98")+INDIRECT("BN98")+INDIRECT("BO98")</f>
        <v>0</v>
      </c>
      <c r="T98" s="34"/>
      <c r="U98" s="35"/>
      <c r="V98" s="35"/>
      <c r="W98" s="35"/>
      <c r="X98" s="35"/>
      <c r="Y98" s="35"/>
      <c r="Z98" s="35"/>
      <c r="AA98" s="35"/>
      <c r="AB98" s="34"/>
      <c r="AC98" s="35"/>
      <c r="AD98" s="35"/>
      <c r="AE98" s="35"/>
      <c r="AF98" s="35"/>
      <c r="AG98" s="35">
        <v>398</v>
      </c>
      <c r="AH98" s="35"/>
      <c r="AI98" s="35"/>
      <c r="AJ98" s="34"/>
      <c r="AK98" s="35"/>
      <c r="AL98" s="35"/>
      <c r="AM98" s="35">
        <v>18</v>
      </c>
      <c r="AN98" s="35"/>
      <c r="AO98" s="35"/>
      <c r="AP98" s="35"/>
      <c r="AQ98" s="35"/>
      <c r="AR98" s="34"/>
      <c r="AS98" s="35"/>
      <c r="AT98" s="35"/>
      <c r="AU98" s="35"/>
      <c r="AV98" s="35">
        <v>18</v>
      </c>
      <c r="AW98" s="35"/>
      <c r="AX98" s="35"/>
      <c r="AY98" s="35"/>
      <c r="AZ98" s="34"/>
      <c r="BA98" s="35"/>
      <c r="BB98" s="35"/>
      <c r="BC98" s="35"/>
      <c r="BD98" s="35"/>
      <c r="BE98" s="35"/>
      <c r="BF98" s="35"/>
      <c r="BG98" s="35"/>
      <c r="BH98" s="34"/>
      <c r="BI98" s="35"/>
      <c r="BJ98" s="35"/>
      <c r="BK98" s="35"/>
      <c r="BL98" s="35"/>
      <c r="BM98" s="35"/>
      <c r="BN98" s="35"/>
      <c r="BO98" s="36"/>
      <c r="BP98" s="9">
        <v>13000001230</v>
      </c>
      <c r="BQ98" s="1" t="s">
        <v>3</v>
      </c>
      <c r="BR98" s="1" t="s">
        <v>0</v>
      </c>
      <c r="BS98" s="1" t="s">
        <v>0</v>
      </c>
      <c r="BT98" s="1" t="s">
        <v>0</v>
      </c>
      <c r="BU98" s="1" t="s">
        <v>0</v>
      </c>
      <c r="BW98" s="1">
        <f ca="1">INDIRECT("T98")+2*INDIRECT("AB98")+3*INDIRECT("AJ98")+4*INDIRECT("AR98")+5*INDIRECT("AZ98")+6*INDIRECT("BH98")</f>
        <v>0</v>
      </c>
      <c r="BX98" s="1">
        <v>0</v>
      </c>
      <c r="BY98" s="1">
        <f ca="1">INDIRECT("U98")+2*INDIRECT("AC98")+3*INDIRECT("AK98")+4*INDIRECT("AS98")+5*INDIRECT("BA98")+6*INDIRECT("BI98")</f>
        <v>0</v>
      </c>
      <c r="BZ98" s="1">
        <v>0</v>
      </c>
      <c r="CA98" s="1">
        <f ca="1">INDIRECT("V98")+2*INDIRECT("AD98")+3*INDIRECT("AL98")+4*INDIRECT("AT98")+5*INDIRECT("BB98")+6*INDIRECT("BJ98")</f>
        <v>0</v>
      </c>
      <c r="CB98" s="1">
        <v>0</v>
      </c>
      <c r="CC98" s="1">
        <f ca="1">INDIRECT("W98")+2*INDIRECT("AE98")+3*INDIRECT("AM98")+4*INDIRECT("AU98")+5*INDIRECT("BC98")+6*INDIRECT("BK98")</f>
        <v>54</v>
      </c>
      <c r="CD98" s="1">
        <v>54</v>
      </c>
      <c r="CE98" s="1">
        <f ca="1">INDIRECT("X98")+2*INDIRECT("AF98")+3*INDIRECT("AN98")+4*INDIRECT("AV98")+5*INDIRECT("BD98")+6*INDIRECT("BL98")</f>
        <v>72</v>
      </c>
      <c r="CF98" s="1">
        <v>72</v>
      </c>
      <c r="CG98" s="1">
        <f ca="1">INDIRECT("Y98")+2*INDIRECT("AG98")+3*INDIRECT("AO98")+4*INDIRECT("AW98")+5*INDIRECT("BE98")+6*INDIRECT("BM98")</f>
        <v>796</v>
      </c>
      <c r="CH98" s="1">
        <v>796</v>
      </c>
      <c r="CI98" s="1">
        <f ca="1">INDIRECT("Z98")+2*INDIRECT("AH98")+3*INDIRECT("AP98")+4*INDIRECT("AX98")+5*INDIRECT("BF98")+6*INDIRECT("BN98")</f>
        <v>0</v>
      </c>
      <c r="CJ98" s="1">
        <v>0</v>
      </c>
      <c r="CK98" s="1">
        <f ca="1">INDIRECT("AA98")+2*INDIRECT("AI98")+3*INDIRECT("AQ98")+4*INDIRECT("AY98")+5*INDIRECT("BG98")+6*INDIRECT("BO98")</f>
        <v>0</v>
      </c>
      <c r="CL98" s="1">
        <v>0</v>
      </c>
      <c r="CM98" s="1">
        <f ca="1">INDIRECT("T98")+2*INDIRECT("U98")+3*INDIRECT("V98")+4*INDIRECT("W98")+5*INDIRECT("X98")+6*INDIRECT("Y98")+7*INDIRECT("Z98")+8*INDIRECT("AA98")</f>
        <v>0</v>
      </c>
      <c r="CN98" s="1">
        <v>0</v>
      </c>
      <c r="CO98" s="1">
        <f ca="1">INDIRECT("AB98")+2*INDIRECT("AC98")+3*INDIRECT("AD98")+4*INDIRECT("AE98")+5*INDIRECT("AF98")+6*INDIRECT("AG98")+7*INDIRECT("AH98")+8*INDIRECT("AI98")</f>
        <v>2388</v>
      </c>
      <c r="CP98" s="1">
        <v>2388</v>
      </c>
      <c r="CQ98" s="1">
        <f ca="1">INDIRECT("AJ98")+2*INDIRECT("AK98")+3*INDIRECT("AL98")+4*INDIRECT("AM98")+5*INDIRECT("AN98")+6*INDIRECT("AO98")+7*INDIRECT("AP98")+8*INDIRECT("AQ98")</f>
        <v>72</v>
      </c>
      <c r="CR98" s="1">
        <v>72</v>
      </c>
      <c r="CS98" s="1">
        <f ca="1">INDIRECT("AR98")+2*INDIRECT("AS98")+3*INDIRECT("AT98")+4*INDIRECT("AU98")+5*INDIRECT("AV98")+6*INDIRECT("AW98")+7*INDIRECT("AX98")+8*INDIRECT("AY98")</f>
        <v>90</v>
      </c>
      <c r="CT98" s="1">
        <v>90</v>
      </c>
      <c r="CU98" s="1">
        <f ca="1">INDIRECT("AZ98")+2*INDIRECT("BA98")+3*INDIRECT("BB98")+4*INDIRECT("BC98")+5*INDIRECT("BD98")+6*INDIRECT("BE98")+7*INDIRECT("BF98")+8*INDIRECT("BG98")</f>
        <v>0</v>
      </c>
      <c r="CV98" s="1">
        <v>0</v>
      </c>
      <c r="CW98" s="1">
        <f ca="1">INDIRECT("BH98")+2*INDIRECT("BI98")+3*INDIRECT("BJ98")+4*INDIRECT("BK98")+5*INDIRECT("BL98")+6*INDIRECT("BM98")+7*INDIRECT("BN98")+8*INDIRECT("BO98")</f>
        <v>0</v>
      </c>
      <c r="CX98" s="1">
        <v>0</v>
      </c>
    </row>
    <row r="99" spans="1:73" ht="11.25">
      <c r="A99" s="1" t="s">
        <v>0</v>
      </c>
      <c r="B99" s="1" t="s">
        <v>0</v>
      </c>
      <c r="C99" s="1" t="s">
        <v>0</v>
      </c>
      <c r="D99" s="1" t="s">
        <v>49</v>
      </c>
      <c r="E99" s="1" t="s">
        <v>7</v>
      </c>
      <c r="F99" s="7">
        <f>SUM(F98:F98)</f>
        <v>0</v>
      </c>
      <c r="G99" s="6">
        <f>SUM(G98:G98)</f>
        <v>0</v>
      </c>
      <c r="H99" s="6">
        <f>SUM(H98:H98)</f>
        <v>0</v>
      </c>
      <c r="I99" s="6">
        <f>SUM(I98:I98)</f>
        <v>18</v>
      </c>
      <c r="J99" s="6">
        <f>SUM(J98:J98)</f>
        <v>18</v>
      </c>
      <c r="K99" s="6">
        <f>SUM(K98:K98)</f>
        <v>398</v>
      </c>
      <c r="L99" s="6">
        <f>SUM(L98:L98)</f>
        <v>0</v>
      </c>
      <c r="M99" s="6">
        <f>SUM(M98:M98)</f>
        <v>0</v>
      </c>
      <c r="N99" s="7">
        <f>SUM(N98:N98)</f>
        <v>0</v>
      </c>
      <c r="O99" s="6">
        <f>SUM(O98:O98)</f>
        <v>398</v>
      </c>
      <c r="P99" s="6">
        <f>SUM(P98:P98)</f>
        <v>18</v>
      </c>
      <c r="Q99" s="6">
        <f>SUM(Q98:Q98)</f>
        <v>18</v>
      </c>
      <c r="R99" s="6">
        <f>SUM(R98:R98)</f>
        <v>0</v>
      </c>
      <c r="S99" s="6">
        <f>SUM(S98:S98)</f>
        <v>0</v>
      </c>
      <c r="T99" s="8"/>
      <c r="U99" s="5"/>
      <c r="V99" s="5"/>
      <c r="W99" s="5"/>
      <c r="X99" s="5"/>
      <c r="Y99" s="5"/>
      <c r="Z99" s="5"/>
      <c r="AA99" s="5"/>
      <c r="AB99" s="8"/>
      <c r="AC99" s="5"/>
      <c r="AD99" s="5"/>
      <c r="AE99" s="5"/>
      <c r="AF99" s="5"/>
      <c r="AG99" s="5"/>
      <c r="AH99" s="5"/>
      <c r="AI99" s="5"/>
      <c r="AJ99" s="8"/>
      <c r="AK99" s="5"/>
      <c r="AL99" s="5"/>
      <c r="AM99" s="5"/>
      <c r="AN99" s="5"/>
      <c r="AO99" s="5"/>
      <c r="AP99" s="5"/>
      <c r="AQ99" s="5"/>
      <c r="AR99" s="8"/>
      <c r="AS99" s="5"/>
      <c r="AT99" s="5"/>
      <c r="AU99" s="5"/>
      <c r="AV99" s="5"/>
      <c r="AW99" s="5"/>
      <c r="AX99" s="5"/>
      <c r="AY99" s="5"/>
      <c r="AZ99" s="8"/>
      <c r="BA99" s="5"/>
      <c r="BB99" s="5"/>
      <c r="BC99" s="5"/>
      <c r="BD99" s="5"/>
      <c r="BE99" s="5"/>
      <c r="BF99" s="5"/>
      <c r="BG99" s="5"/>
      <c r="BH99" s="8"/>
      <c r="BI99" s="5"/>
      <c r="BJ99" s="5"/>
      <c r="BK99" s="5"/>
      <c r="BL99" s="5"/>
      <c r="BM99" s="5"/>
      <c r="BN99" s="5"/>
      <c r="BO99" s="5"/>
      <c r="BP99" s="9">
        <v>0</v>
      </c>
      <c r="BQ99" s="1" t="s">
        <v>0</v>
      </c>
      <c r="BR99" s="1" t="s">
        <v>0</v>
      </c>
      <c r="BS99" s="1" t="s">
        <v>0</v>
      </c>
      <c r="BT99" s="1" t="s">
        <v>0</v>
      </c>
      <c r="BU99" s="1" t="s">
        <v>0</v>
      </c>
    </row>
    <row r="100" spans="1:73" ht="11.25">
      <c r="A100" s="25"/>
      <c r="B100" s="25"/>
      <c r="C100" s="27" t="s">
        <v>109</v>
      </c>
      <c r="D100" s="26" t="s">
        <v>0</v>
      </c>
      <c r="E100" s="1" t="s">
        <v>0</v>
      </c>
      <c r="F100" s="7"/>
      <c r="G100" s="6"/>
      <c r="H100" s="6"/>
      <c r="I100" s="6"/>
      <c r="J100" s="6"/>
      <c r="K100" s="6"/>
      <c r="L100" s="6"/>
      <c r="M100" s="6"/>
      <c r="N100" s="7"/>
      <c r="O100" s="6"/>
      <c r="P100" s="6"/>
      <c r="Q100" s="6"/>
      <c r="R100" s="6"/>
      <c r="S100" s="6"/>
      <c r="T100" s="8"/>
      <c r="U100" s="5"/>
      <c r="V100" s="5"/>
      <c r="W100" s="5"/>
      <c r="X100" s="5"/>
      <c r="Y100" s="5"/>
      <c r="Z100" s="5"/>
      <c r="AA100" s="5"/>
      <c r="AB100" s="8"/>
      <c r="AC100" s="5"/>
      <c r="AD100" s="5"/>
      <c r="AE100" s="5"/>
      <c r="AF100" s="5"/>
      <c r="AG100" s="5"/>
      <c r="AH100" s="5"/>
      <c r="AI100" s="5"/>
      <c r="AJ100" s="8"/>
      <c r="AK100" s="5"/>
      <c r="AL100" s="5"/>
      <c r="AM100" s="5"/>
      <c r="AN100" s="5"/>
      <c r="AO100" s="5"/>
      <c r="AP100" s="5"/>
      <c r="AQ100" s="5"/>
      <c r="AR100" s="8"/>
      <c r="AS100" s="5"/>
      <c r="AT100" s="5"/>
      <c r="AU100" s="5"/>
      <c r="AV100" s="5"/>
      <c r="AW100" s="5"/>
      <c r="AX100" s="5"/>
      <c r="AY100" s="5"/>
      <c r="AZ100" s="8"/>
      <c r="BA100" s="5"/>
      <c r="BB100" s="5"/>
      <c r="BC100" s="5"/>
      <c r="BD100" s="5"/>
      <c r="BE100" s="5"/>
      <c r="BF100" s="5"/>
      <c r="BG100" s="5"/>
      <c r="BH100" s="8"/>
      <c r="BI100" s="5"/>
      <c r="BJ100" s="5"/>
      <c r="BK100" s="5"/>
      <c r="BL100" s="5"/>
      <c r="BM100" s="5"/>
      <c r="BN100" s="5"/>
      <c r="BO100" s="5"/>
      <c r="BP100" s="9">
        <v>0</v>
      </c>
      <c r="BQ100" s="1" t="s">
        <v>0</v>
      </c>
      <c r="BR100" s="1" t="s">
        <v>0</v>
      </c>
      <c r="BS100" s="1" t="s">
        <v>0</v>
      </c>
      <c r="BT100" s="1" t="s">
        <v>0</v>
      </c>
      <c r="BU100" s="1" t="s">
        <v>0</v>
      </c>
    </row>
    <row r="101" spans="1:102" ht="11.25">
      <c r="A101" s="30" t="s">
        <v>1</v>
      </c>
      <c r="B101" s="31" t="str">
        <f>HYPERLINK("http://www.dot.ca.gov/hq/transprog/stip2004/ff_sheets/01-2096.xls","2096")</f>
        <v>2096</v>
      </c>
      <c r="C101" s="30" t="s">
        <v>0</v>
      </c>
      <c r="D101" s="30" t="s">
        <v>30</v>
      </c>
      <c r="E101" s="30" t="s">
        <v>3</v>
      </c>
      <c r="F101" s="32">
        <f ca="1">INDIRECT("T101")+INDIRECT("AB101")+INDIRECT("AJ101")+INDIRECT("AR101")+INDIRECT("AZ101")+INDIRECT("BH101")</f>
        <v>0</v>
      </c>
      <c r="G101" s="33">
        <f ca="1">INDIRECT("U101")+INDIRECT("AC101")+INDIRECT("AK101")+INDIRECT("AS101")+INDIRECT("BA101")+INDIRECT("BI101")</f>
        <v>0</v>
      </c>
      <c r="H101" s="33">
        <f ca="1">INDIRECT("V101")+INDIRECT("AD101")+INDIRECT("AL101")+INDIRECT("AT101")+INDIRECT("BB101")+INDIRECT("BJ101")</f>
        <v>0</v>
      </c>
      <c r="I101" s="33">
        <f ca="1">INDIRECT("W101")+INDIRECT("AE101")+INDIRECT("AM101")+INDIRECT("AU101")+INDIRECT("BC101")+INDIRECT("BK101")</f>
        <v>0</v>
      </c>
      <c r="J101" s="33">
        <f ca="1">INDIRECT("X101")+INDIRECT("AF101")+INDIRECT("AN101")+INDIRECT("AV101")+INDIRECT("BD101")+INDIRECT("BL101")</f>
        <v>33</v>
      </c>
      <c r="K101" s="33">
        <f ca="1">INDIRECT("Y101")+INDIRECT("AG101")+INDIRECT("AO101")+INDIRECT("AW101")+INDIRECT("BE101")+INDIRECT("BM101")</f>
        <v>365</v>
      </c>
      <c r="L101" s="33">
        <f ca="1">INDIRECT("Z101")+INDIRECT("AH101")+INDIRECT("AP101")+INDIRECT("AX101")+INDIRECT("BF101")+INDIRECT("BN101")</f>
        <v>0</v>
      </c>
      <c r="M101" s="33">
        <f ca="1">INDIRECT("AA101")+INDIRECT("AI101")+INDIRECT("AQ101")+INDIRECT("AY101")+INDIRECT("BG101")+INDIRECT("BO101")</f>
        <v>0</v>
      </c>
      <c r="N101" s="32">
        <f ca="1">INDIRECT("T101")+INDIRECT("U101")+INDIRECT("V101")+INDIRECT("W101")+INDIRECT("X101")+INDIRECT("Y101")+INDIRECT("Z101")+INDIRECT("AA101")</f>
        <v>0</v>
      </c>
      <c r="O101" s="33">
        <f ca="1">INDIRECT("AB101")+INDIRECT("AC101")+INDIRECT("AD101")+INDIRECT("AE101")+INDIRECT("AF101")+INDIRECT("AG101")+INDIRECT("AH101")+INDIRECT("AI101")</f>
        <v>365</v>
      </c>
      <c r="P101" s="33">
        <f ca="1">INDIRECT("AJ101")+INDIRECT("AK101")+INDIRECT("AL101")+INDIRECT("AM101")+INDIRECT("AN101")+INDIRECT("AO101")+INDIRECT("AP101")+INDIRECT("AQ101")</f>
        <v>0</v>
      </c>
      <c r="Q101" s="33">
        <f ca="1">INDIRECT("AR101")+INDIRECT("AS101")+INDIRECT("AT101")+INDIRECT("AU101")+INDIRECT("AV101")+INDIRECT("AW101")+INDIRECT("AX101")+INDIRECT("AY101")</f>
        <v>33</v>
      </c>
      <c r="R101" s="33">
        <f ca="1">INDIRECT("AZ101")+INDIRECT("BA101")+INDIRECT("BB101")+INDIRECT("BC101")+INDIRECT("BD101")+INDIRECT("BE101")+INDIRECT("BF101")+INDIRECT("BG101")</f>
        <v>0</v>
      </c>
      <c r="S101" s="33">
        <f ca="1">INDIRECT("BH101")+INDIRECT("BI101")+INDIRECT("BJ101")+INDIRECT("BK101")+INDIRECT("BL101")+INDIRECT("BM101")+INDIRECT("BN101")+INDIRECT("BO101")</f>
        <v>0</v>
      </c>
      <c r="T101" s="34"/>
      <c r="U101" s="35"/>
      <c r="V101" s="35"/>
      <c r="W101" s="35"/>
      <c r="X101" s="35"/>
      <c r="Y101" s="35"/>
      <c r="Z101" s="35"/>
      <c r="AA101" s="35"/>
      <c r="AB101" s="34"/>
      <c r="AC101" s="35"/>
      <c r="AD101" s="35"/>
      <c r="AE101" s="35"/>
      <c r="AF101" s="35"/>
      <c r="AG101" s="35">
        <v>365</v>
      </c>
      <c r="AH101" s="35"/>
      <c r="AI101" s="35"/>
      <c r="AJ101" s="34"/>
      <c r="AK101" s="35"/>
      <c r="AL101" s="35"/>
      <c r="AM101" s="35"/>
      <c r="AN101" s="35"/>
      <c r="AO101" s="35"/>
      <c r="AP101" s="35"/>
      <c r="AQ101" s="35"/>
      <c r="AR101" s="34"/>
      <c r="AS101" s="35"/>
      <c r="AT101" s="35"/>
      <c r="AU101" s="35"/>
      <c r="AV101" s="35">
        <v>33</v>
      </c>
      <c r="AW101" s="35"/>
      <c r="AX101" s="35"/>
      <c r="AY101" s="35"/>
      <c r="AZ101" s="34"/>
      <c r="BA101" s="35"/>
      <c r="BB101" s="35"/>
      <c r="BC101" s="35"/>
      <c r="BD101" s="35"/>
      <c r="BE101" s="35"/>
      <c r="BF101" s="35"/>
      <c r="BG101" s="35"/>
      <c r="BH101" s="34"/>
      <c r="BI101" s="35"/>
      <c r="BJ101" s="35"/>
      <c r="BK101" s="35"/>
      <c r="BL101" s="35"/>
      <c r="BM101" s="35"/>
      <c r="BN101" s="35"/>
      <c r="BO101" s="36"/>
      <c r="BP101" s="9">
        <v>13000001231</v>
      </c>
      <c r="BQ101" s="1" t="s">
        <v>3</v>
      </c>
      <c r="BR101" s="1" t="s">
        <v>0</v>
      </c>
      <c r="BS101" s="1" t="s">
        <v>0</v>
      </c>
      <c r="BT101" s="1" t="s">
        <v>0</v>
      </c>
      <c r="BU101" s="1" t="s">
        <v>0</v>
      </c>
      <c r="BW101" s="1">
        <f ca="1">INDIRECT("T101")+2*INDIRECT("AB101")+3*INDIRECT("AJ101")+4*INDIRECT("AR101")+5*INDIRECT("AZ101")+6*INDIRECT("BH101")</f>
        <v>0</v>
      </c>
      <c r="BX101" s="1">
        <v>0</v>
      </c>
      <c r="BY101" s="1">
        <f ca="1">INDIRECT("U101")+2*INDIRECT("AC101")+3*INDIRECT("AK101")+4*INDIRECT("AS101")+5*INDIRECT("BA101")+6*INDIRECT("BI101")</f>
        <v>0</v>
      </c>
      <c r="BZ101" s="1">
        <v>0</v>
      </c>
      <c r="CA101" s="1">
        <f ca="1">INDIRECT("V101")+2*INDIRECT("AD101")+3*INDIRECT("AL101")+4*INDIRECT("AT101")+5*INDIRECT("BB101")+6*INDIRECT("BJ101")</f>
        <v>0</v>
      </c>
      <c r="CB101" s="1">
        <v>0</v>
      </c>
      <c r="CC101" s="1">
        <f ca="1">INDIRECT("W101")+2*INDIRECT("AE101")+3*INDIRECT("AM101")+4*INDIRECT("AU101")+5*INDIRECT("BC101")+6*INDIRECT("BK101")</f>
        <v>0</v>
      </c>
      <c r="CD101" s="1">
        <v>0</v>
      </c>
      <c r="CE101" s="1">
        <f ca="1">INDIRECT("X101")+2*INDIRECT("AF101")+3*INDIRECT("AN101")+4*INDIRECT("AV101")+5*INDIRECT("BD101")+6*INDIRECT("BL101")</f>
        <v>132</v>
      </c>
      <c r="CF101" s="1">
        <v>132</v>
      </c>
      <c r="CG101" s="1">
        <f ca="1">INDIRECT("Y101")+2*INDIRECT("AG101")+3*INDIRECT("AO101")+4*INDIRECT("AW101")+5*INDIRECT("BE101")+6*INDIRECT("BM101")</f>
        <v>730</v>
      </c>
      <c r="CH101" s="1">
        <v>730</v>
      </c>
      <c r="CI101" s="1">
        <f ca="1">INDIRECT("Z101")+2*INDIRECT("AH101")+3*INDIRECT("AP101")+4*INDIRECT("AX101")+5*INDIRECT("BF101")+6*INDIRECT("BN101")</f>
        <v>0</v>
      </c>
      <c r="CJ101" s="1">
        <v>0</v>
      </c>
      <c r="CK101" s="1">
        <f ca="1">INDIRECT("AA101")+2*INDIRECT("AI101")+3*INDIRECT("AQ101")+4*INDIRECT("AY101")+5*INDIRECT("BG101")+6*INDIRECT("BO101")</f>
        <v>0</v>
      </c>
      <c r="CL101" s="1">
        <v>0</v>
      </c>
      <c r="CM101" s="1">
        <f ca="1">INDIRECT("T101")+2*INDIRECT("U101")+3*INDIRECT("V101")+4*INDIRECT("W101")+5*INDIRECT("X101")+6*INDIRECT("Y101")+7*INDIRECT("Z101")+8*INDIRECT("AA101")</f>
        <v>0</v>
      </c>
      <c r="CN101" s="1">
        <v>0</v>
      </c>
      <c r="CO101" s="1">
        <f ca="1">INDIRECT("AB101")+2*INDIRECT("AC101")+3*INDIRECT("AD101")+4*INDIRECT("AE101")+5*INDIRECT("AF101")+6*INDIRECT("AG101")+7*INDIRECT("AH101")+8*INDIRECT("AI101")</f>
        <v>2190</v>
      </c>
      <c r="CP101" s="1">
        <v>2190</v>
      </c>
      <c r="CQ101" s="1">
        <f ca="1">INDIRECT("AJ101")+2*INDIRECT("AK101")+3*INDIRECT("AL101")+4*INDIRECT("AM101")+5*INDIRECT("AN101")+6*INDIRECT("AO101")+7*INDIRECT("AP101")+8*INDIRECT("AQ101")</f>
        <v>0</v>
      </c>
      <c r="CR101" s="1">
        <v>0</v>
      </c>
      <c r="CS101" s="1">
        <f ca="1">INDIRECT("AR101")+2*INDIRECT("AS101")+3*INDIRECT("AT101")+4*INDIRECT("AU101")+5*INDIRECT("AV101")+6*INDIRECT("AW101")+7*INDIRECT("AX101")+8*INDIRECT("AY101")</f>
        <v>165</v>
      </c>
      <c r="CT101" s="1">
        <v>165</v>
      </c>
      <c r="CU101" s="1">
        <f ca="1">INDIRECT("AZ101")+2*INDIRECT("BA101")+3*INDIRECT("BB101")+4*INDIRECT("BC101")+5*INDIRECT("BD101")+6*INDIRECT("BE101")+7*INDIRECT("BF101")+8*INDIRECT("BG101")</f>
        <v>0</v>
      </c>
      <c r="CV101" s="1">
        <v>0</v>
      </c>
      <c r="CW101" s="1">
        <f ca="1">INDIRECT("BH101")+2*INDIRECT("BI101")+3*INDIRECT("BJ101")+4*INDIRECT("BK101")+5*INDIRECT("BL101")+6*INDIRECT("BM101")+7*INDIRECT("BN101")+8*INDIRECT("BO101")</f>
        <v>0</v>
      </c>
      <c r="CX101" s="1">
        <v>0</v>
      </c>
    </row>
    <row r="102" spans="1:73" ht="11.25">
      <c r="A102" s="1" t="s">
        <v>0</v>
      </c>
      <c r="B102" s="1" t="s">
        <v>0</v>
      </c>
      <c r="C102" s="1" t="s">
        <v>0</v>
      </c>
      <c r="D102" s="1" t="s">
        <v>50</v>
      </c>
      <c r="E102" s="1" t="s">
        <v>7</v>
      </c>
      <c r="F102" s="7">
        <f>SUM(F101:F101)</f>
        <v>0</v>
      </c>
      <c r="G102" s="6">
        <f>SUM(G101:G101)</f>
        <v>0</v>
      </c>
      <c r="H102" s="6">
        <f>SUM(H101:H101)</f>
        <v>0</v>
      </c>
      <c r="I102" s="6">
        <f>SUM(I101:I101)</f>
        <v>0</v>
      </c>
      <c r="J102" s="6">
        <f>SUM(J101:J101)</f>
        <v>33</v>
      </c>
      <c r="K102" s="6">
        <f>SUM(K101:K101)</f>
        <v>365</v>
      </c>
      <c r="L102" s="6">
        <f>SUM(L101:L101)</f>
        <v>0</v>
      </c>
      <c r="M102" s="6">
        <f>SUM(M101:M101)</f>
        <v>0</v>
      </c>
      <c r="N102" s="7">
        <f>SUM(N101:N101)</f>
        <v>0</v>
      </c>
      <c r="O102" s="6">
        <f>SUM(O101:O101)</f>
        <v>365</v>
      </c>
      <c r="P102" s="6">
        <f>SUM(P101:P101)</f>
        <v>0</v>
      </c>
      <c r="Q102" s="6">
        <f>SUM(Q101:Q101)</f>
        <v>33</v>
      </c>
      <c r="R102" s="6">
        <f>SUM(R101:R101)</f>
        <v>0</v>
      </c>
      <c r="S102" s="6">
        <f>SUM(S101:S101)</f>
        <v>0</v>
      </c>
      <c r="T102" s="8"/>
      <c r="U102" s="5"/>
      <c r="V102" s="5"/>
      <c r="W102" s="5"/>
      <c r="X102" s="5"/>
      <c r="Y102" s="5"/>
      <c r="Z102" s="5"/>
      <c r="AA102" s="5"/>
      <c r="AB102" s="8"/>
      <c r="AC102" s="5"/>
      <c r="AD102" s="5"/>
      <c r="AE102" s="5"/>
      <c r="AF102" s="5"/>
      <c r="AG102" s="5"/>
      <c r="AH102" s="5"/>
      <c r="AI102" s="5"/>
      <c r="AJ102" s="8"/>
      <c r="AK102" s="5"/>
      <c r="AL102" s="5"/>
      <c r="AM102" s="5"/>
      <c r="AN102" s="5"/>
      <c r="AO102" s="5"/>
      <c r="AP102" s="5"/>
      <c r="AQ102" s="5"/>
      <c r="AR102" s="8"/>
      <c r="AS102" s="5"/>
      <c r="AT102" s="5"/>
      <c r="AU102" s="5"/>
      <c r="AV102" s="5"/>
      <c r="AW102" s="5"/>
      <c r="AX102" s="5"/>
      <c r="AY102" s="5"/>
      <c r="AZ102" s="8"/>
      <c r="BA102" s="5"/>
      <c r="BB102" s="5"/>
      <c r="BC102" s="5"/>
      <c r="BD102" s="5"/>
      <c r="BE102" s="5"/>
      <c r="BF102" s="5"/>
      <c r="BG102" s="5"/>
      <c r="BH102" s="8"/>
      <c r="BI102" s="5"/>
      <c r="BJ102" s="5"/>
      <c r="BK102" s="5"/>
      <c r="BL102" s="5"/>
      <c r="BM102" s="5"/>
      <c r="BN102" s="5"/>
      <c r="BO102" s="5"/>
      <c r="BP102" s="9">
        <v>0</v>
      </c>
      <c r="BQ102" s="1" t="s">
        <v>0</v>
      </c>
      <c r="BR102" s="1" t="s">
        <v>0</v>
      </c>
      <c r="BS102" s="1" t="s">
        <v>0</v>
      </c>
      <c r="BT102" s="1" t="s">
        <v>0</v>
      </c>
      <c r="BU102" s="1" t="s">
        <v>0</v>
      </c>
    </row>
    <row r="103" spans="1:73" ht="11.25">
      <c r="A103" s="25"/>
      <c r="B103" s="25"/>
      <c r="C103" s="27" t="s">
        <v>109</v>
      </c>
      <c r="D103" s="26" t="s">
        <v>0</v>
      </c>
      <c r="E103" s="1" t="s">
        <v>0</v>
      </c>
      <c r="F103" s="7"/>
      <c r="G103" s="6"/>
      <c r="H103" s="6"/>
      <c r="I103" s="6"/>
      <c r="J103" s="6"/>
      <c r="K103" s="6"/>
      <c r="L103" s="6"/>
      <c r="M103" s="6"/>
      <c r="N103" s="7"/>
      <c r="O103" s="6"/>
      <c r="P103" s="6"/>
      <c r="Q103" s="6"/>
      <c r="R103" s="6"/>
      <c r="S103" s="6"/>
      <c r="T103" s="8"/>
      <c r="U103" s="5"/>
      <c r="V103" s="5"/>
      <c r="W103" s="5"/>
      <c r="X103" s="5"/>
      <c r="Y103" s="5"/>
      <c r="Z103" s="5"/>
      <c r="AA103" s="5"/>
      <c r="AB103" s="8"/>
      <c r="AC103" s="5"/>
      <c r="AD103" s="5"/>
      <c r="AE103" s="5"/>
      <c r="AF103" s="5"/>
      <c r="AG103" s="5"/>
      <c r="AH103" s="5"/>
      <c r="AI103" s="5"/>
      <c r="AJ103" s="8"/>
      <c r="AK103" s="5"/>
      <c r="AL103" s="5"/>
      <c r="AM103" s="5"/>
      <c r="AN103" s="5"/>
      <c r="AO103" s="5"/>
      <c r="AP103" s="5"/>
      <c r="AQ103" s="5"/>
      <c r="AR103" s="8"/>
      <c r="AS103" s="5"/>
      <c r="AT103" s="5"/>
      <c r="AU103" s="5"/>
      <c r="AV103" s="5"/>
      <c r="AW103" s="5"/>
      <c r="AX103" s="5"/>
      <c r="AY103" s="5"/>
      <c r="AZ103" s="8"/>
      <c r="BA103" s="5"/>
      <c r="BB103" s="5"/>
      <c r="BC103" s="5"/>
      <c r="BD103" s="5"/>
      <c r="BE103" s="5"/>
      <c r="BF103" s="5"/>
      <c r="BG103" s="5"/>
      <c r="BH103" s="8"/>
      <c r="BI103" s="5"/>
      <c r="BJ103" s="5"/>
      <c r="BK103" s="5"/>
      <c r="BL103" s="5"/>
      <c r="BM103" s="5"/>
      <c r="BN103" s="5"/>
      <c r="BO103" s="5"/>
      <c r="BP103" s="9">
        <v>0</v>
      </c>
      <c r="BQ103" s="1" t="s">
        <v>0</v>
      </c>
      <c r="BR103" s="1" t="s">
        <v>0</v>
      </c>
      <c r="BS103" s="1" t="s">
        <v>0</v>
      </c>
      <c r="BT103" s="1" t="s">
        <v>0</v>
      </c>
      <c r="BU103" s="1" t="s">
        <v>0</v>
      </c>
    </row>
    <row r="104" spans="1:102" ht="11.25">
      <c r="A104" s="30" t="s">
        <v>1</v>
      </c>
      <c r="B104" s="31" t="str">
        <f>HYPERLINK("http://www.dot.ca.gov/hq/transprog/stip2004/ff_sheets/01-2097.xls","2097")</f>
        <v>2097</v>
      </c>
      <c r="C104" s="30" t="s">
        <v>0</v>
      </c>
      <c r="D104" s="30" t="s">
        <v>30</v>
      </c>
      <c r="E104" s="30" t="s">
        <v>3</v>
      </c>
      <c r="F104" s="32">
        <f ca="1">INDIRECT("T104")+INDIRECT("AB104")+INDIRECT("AJ104")+INDIRECT("AR104")+INDIRECT("AZ104")+INDIRECT("BH104")</f>
        <v>0</v>
      </c>
      <c r="G104" s="33">
        <f ca="1">INDIRECT("U104")+INDIRECT("AC104")+INDIRECT("AK104")+INDIRECT("AS104")+INDIRECT("BA104")+INDIRECT("BI104")</f>
        <v>0</v>
      </c>
      <c r="H104" s="33">
        <f ca="1">INDIRECT("V104")+INDIRECT("AD104")+INDIRECT("AL104")+INDIRECT("AT104")+INDIRECT("BB104")+INDIRECT("BJ104")</f>
        <v>0</v>
      </c>
      <c r="I104" s="33">
        <f ca="1">INDIRECT("W104")+INDIRECT("AE104")+INDIRECT("AM104")+INDIRECT("AU104")+INDIRECT("BC104")+INDIRECT("BK104")</f>
        <v>20</v>
      </c>
      <c r="J104" s="33">
        <f ca="1">INDIRECT("X104")+INDIRECT("AF104")+INDIRECT("AN104")+INDIRECT("AV104")+INDIRECT("BD104")+INDIRECT("BL104")</f>
        <v>103</v>
      </c>
      <c r="K104" s="33">
        <f ca="1">INDIRECT("Y104")+INDIRECT("AG104")+INDIRECT("AO104")+INDIRECT("AW104")+INDIRECT("BE104")+INDIRECT("BM104")</f>
        <v>286</v>
      </c>
      <c r="L104" s="33">
        <f ca="1">INDIRECT("Z104")+INDIRECT("AH104")+INDIRECT("AP104")+INDIRECT("AX104")+INDIRECT("BF104")+INDIRECT("BN104")</f>
        <v>0</v>
      </c>
      <c r="M104" s="33">
        <f ca="1">INDIRECT("AA104")+INDIRECT("AI104")+INDIRECT("AQ104")+INDIRECT("AY104")+INDIRECT("BG104")+INDIRECT("BO104")</f>
        <v>0</v>
      </c>
      <c r="N104" s="32">
        <f ca="1">INDIRECT("T104")+INDIRECT("U104")+INDIRECT("V104")+INDIRECT("W104")+INDIRECT("X104")+INDIRECT("Y104")+INDIRECT("Z104")+INDIRECT("AA104")</f>
        <v>85</v>
      </c>
      <c r="O104" s="33">
        <f ca="1">INDIRECT("AB104")+INDIRECT("AC104")+INDIRECT("AD104")+INDIRECT("AE104")+INDIRECT("AF104")+INDIRECT("AG104")+INDIRECT("AH104")+INDIRECT("AI104")</f>
        <v>286</v>
      </c>
      <c r="P104" s="33">
        <f ca="1">INDIRECT("AJ104")+INDIRECT("AK104")+INDIRECT("AL104")+INDIRECT("AM104")+INDIRECT("AN104")+INDIRECT("AO104")+INDIRECT("AP104")+INDIRECT("AQ104")</f>
        <v>20</v>
      </c>
      <c r="Q104" s="33">
        <f ca="1">INDIRECT("AR104")+INDIRECT("AS104")+INDIRECT("AT104")+INDIRECT("AU104")+INDIRECT("AV104")+INDIRECT("AW104")+INDIRECT("AX104")+INDIRECT("AY104")</f>
        <v>18</v>
      </c>
      <c r="R104" s="33">
        <f ca="1">INDIRECT("AZ104")+INDIRECT("BA104")+INDIRECT("BB104")+INDIRECT("BC104")+INDIRECT("BD104")+INDIRECT("BE104")+INDIRECT("BF104")+INDIRECT("BG104")</f>
        <v>0</v>
      </c>
      <c r="S104" s="33">
        <f ca="1">INDIRECT("BH104")+INDIRECT("BI104")+INDIRECT("BJ104")+INDIRECT("BK104")+INDIRECT("BL104")+INDIRECT("BM104")+INDIRECT("BN104")+INDIRECT("BO104")</f>
        <v>0</v>
      </c>
      <c r="T104" s="34"/>
      <c r="U104" s="35"/>
      <c r="V104" s="35"/>
      <c r="W104" s="35"/>
      <c r="X104" s="35">
        <v>85</v>
      </c>
      <c r="Y104" s="35"/>
      <c r="Z104" s="35"/>
      <c r="AA104" s="35"/>
      <c r="AB104" s="34"/>
      <c r="AC104" s="35"/>
      <c r="AD104" s="35"/>
      <c r="AE104" s="35"/>
      <c r="AF104" s="35"/>
      <c r="AG104" s="35">
        <v>286</v>
      </c>
      <c r="AH104" s="35"/>
      <c r="AI104" s="35"/>
      <c r="AJ104" s="34"/>
      <c r="AK104" s="35"/>
      <c r="AL104" s="35"/>
      <c r="AM104" s="35">
        <v>20</v>
      </c>
      <c r="AN104" s="35"/>
      <c r="AO104" s="35"/>
      <c r="AP104" s="35"/>
      <c r="AQ104" s="35"/>
      <c r="AR104" s="34"/>
      <c r="AS104" s="35"/>
      <c r="AT104" s="35"/>
      <c r="AU104" s="35"/>
      <c r="AV104" s="35">
        <v>18</v>
      </c>
      <c r="AW104" s="35"/>
      <c r="AX104" s="35"/>
      <c r="AY104" s="35"/>
      <c r="AZ104" s="34"/>
      <c r="BA104" s="35"/>
      <c r="BB104" s="35"/>
      <c r="BC104" s="35"/>
      <c r="BD104" s="35"/>
      <c r="BE104" s="35"/>
      <c r="BF104" s="35"/>
      <c r="BG104" s="35"/>
      <c r="BH104" s="34"/>
      <c r="BI104" s="35"/>
      <c r="BJ104" s="35"/>
      <c r="BK104" s="35"/>
      <c r="BL104" s="35"/>
      <c r="BM104" s="35"/>
      <c r="BN104" s="35"/>
      <c r="BO104" s="36"/>
      <c r="BP104" s="9">
        <v>13000001232</v>
      </c>
      <c r="BQ104" s="1" t="s">
        <v>3</v>
      </c>
      <c r="BR104" s="1" t="s">
        <v>0</v>
      </c>
      <c r="BS104" s="1" t="s">
        <v>0</v>
      </c>
      <c r="BT104" s="1" t="s">
        <v>0</v>
      </c>
      <c r="BU104" s="1" t="s">
        <v>0</v>
      </c>
      <c r="BW104" s="1">
        <f ca="1">INDIRECT("T104")+2*INDIRECT("AB104")+3*INDIRECT("AJ104")+4*INDIRECT("AR104")+5*INDIRECT("AZ104")+6*INDIRECT("BH104")</f>
        <v>0</v>
      </c>
      <c r="BX104" s="1">
        <v>0</v>
      </c>
      <c r="BY104" s="1">
        <f ca="1">INDIRECT("U104")+2*INDIRECT("AC104")+3*INDIRECT("AK104")+4*INDIRECT("AS104")+5*INDIRECT("BA104")+6*INDIRECT("BI104")</f>
        <v>0</v>
      </c>
      <c r="BZ104" s="1">
        <v>0</v>
      </c>
      <c r="CA104" s="1">
        <f ca="1">INDIRECT("V104")+2*INDIRECT("AD104")+3*INDIRECT("AL104")+4*INDIRECT("AT104")+5*INDIRECT("BB104")+6*INDIRECT("BJ104")</f>
        <v>0</v>
      </c>
      <c r="CB104" s="1">
        <v>0</v>
      </c>
      <c r="CC104" s="1">
        <f ca="1">INDIRECT("W104")+2*INDIRECT("AE104")+3*INDIRECT("AM104")+4*INDIRECT("AU104")+5*INDIRECT("BC104")+6*INDIRECT("BK104")</f>
        <v>60</v>
      </c>
      <c r="CD104" s="1">
        <v>60</v>
      </c>
      <c r="CE104" s="1">
        <f ca="1">INDIRECT("X104")+2*INDIRECT("AF104")+3*INDIRECT("AN104")+4*INDIRECT("AV104")+5*INDIRECT("BD104")+6*INDIRECT("BL104")</f>
        <v>157</v>
      </c>
      <c r="CF104" s="1">
        <v>157</v>
      </c>
      <c r="CG104" s="1">
        <f ca="1">INDIRECT("Y104")+2*INDIRECT("AG104")+3*INDIRECT("AO104")+4*INDIRECT("AW104")+5*INDIRECT("BE104")+6*INDIRECT("BM104")</f>
        <v>572</v>
      </c>
      <c r="CH104" s="1">
        <v>572</v>
      </c>
      <c r="CI104" s="1">
        <f ca="1">INDIRECT("Z104")+2*INDIRECT("AH104")+3*INDIRECT("AP104")+4*INDIRECT("AX104")+5*INDIRECT("BF104")+6*INDIRECT("BN104")</f>
        <v>0</v>
      </c>
      <c r="CJ104" s="1">
        <v>0</v>
      </c>
      <c r="CK104" s="1">
        <f ca="1">INDIRECT("AA104")+2*INDIRECT("AI104")+3*INDIRECT("AQ104")+4*INDIRECT("AY104")+5*INDIRECT("BG104")+6*INDIRECT("BO104")</f>
        <v>0</v>
      </c>
      <c r="CL104" s="1">
        <v>0</v>
      </c>
      <c r="CM104" s="1">
        <f ca="1">INDIRECT("T104")+2*INDIRECT("U104")+3*INDIRECT("V104")+4*INDIRECT("W104")+5*INDIRECT("X104")+6*INDIRECT("Y104")+7*INDIRECT("Z104")+8*INDIRECT("AA104")</f>
        <v>425</v>
      </c>
      <c r="CN104" s="1">
        <v>425</v>
      </c>
      <c r="CO104" s="1">
        <f ca="1">INDIRECT("AB104")+2*INDIRECT("AC104")+3*INDIRECT("AD104")+4*INDIRECT("AE104")+5*INDIRECT("AF104")+6*INDIRECT("AG104")+7*INDIRECT("AH104")+8*INDIRECT("AI104")</f>
        <v>1716</v>
      </c>
      <c r="CP104" s="1">
        <v>1716</v>
      </c>
      <c r="CQ104" s="1">
        <f ca="1">INDIRECT("AJ104")+2*INDIRECT("AK104")+3*INDIRECT("AL104")+4*INDIRECT("AM104")+5*INDIRECT("AN104")+6*INDIRECT("AO104")+7*INDIRECT("AP104")+8*INDIRECT("AQ104")</f>
        <v>80</v>
      </c>
      <c r="CR104" s="1">
        <v>80</v>
      </c>
      <c r="CS104" s="1">
        <f ca="1">INDIRECT("AR104")+2*INDIRECT("AS104")+3*INDIRECT("AT104")+4*INDIRECT("AU104")+5*INDIRECT("AV104")+6*INDIRECT("AW104")+7*INDIRECT("AX104")+8*INDIRECT("AY104")</f>
        <v>90</v>
      </c>
      <c r="CT104" s="1">
        <v>90</v>
      </c>
      <c r="CU104" s="1">
        <f ca="1">INDIRECT("AZ104")+2*INDIRECT("BA104")+3*INDIRECT("BB104")+4*INDIRECT("BC104")+5*INDIRECT("BD104")+6*INDIRECT("BE104")+7*INDIRECT("BF104")+8*INDIRECT("BG104")</f>
        <v>0</v>
      </c>
      <c r="CV104" s="1">
        <v>0</v>
      </c>
      <c r="CW104" s="1">
        <f ca="1">INDIRECT("BH104")+2*INDIRECT("BI104")+3*INDIRECT("BJ104")+4*INDIRECT("BK104")+5*INDIRECT("BL104")+6*INDIRECT("BM104")+7*INDIRECT("BN104")+8*INDIRECT("BO104")</f>
        <v>0</v>
      </c>
      <c r="CX104" s="1">
        <v>0</v>
      </c>
    </row>
    <row r="105" spans="1:73" ht="11.25">
      <c r="A105" s="1" t="s">
        <v>0</v>
      </c>
      <c r="B105" s="1" t="s">
        <v>0</v>
      </c>
      <c r="C105" s="1" t="s">
        <v>0</v>
      </c>
      <c r="D105" s="1" t="s">
        <v>51</v>
      </c>
      <c r="E105" s="1" t="s">
        <v>7</v>
      </c>
      <c r="F105" s="7">
        <f>SUM(F104:F104)</f>
        <v>0</v>
      </c>
      <c r="G105" s="6">
        <f>SUM(G104:G104)</f>
        <v>0</v>
      </c>
      <c r="H105" s="6">
        <f>SUM(H104:H104)</f>
        <v>0</v>
      </c>
      <c r="I105" s="6">
        <f>SUM(I104:I104)</f>
        <v>20</v>
      </c>
      <c r="J105" s="6">
        <f>SUM(J104:J104)</f>
        <v>103</v>
      </c>
      <c r="K105" s="6">
        <f>SUM(K104:K104)</f>
        <v>286</v>
      </c>
      <c r="L105" s="6">
        <f>SUM(L104:L104)</f>
        <v>0</v>
      </c>
      <c r="M105" s="6">
        <f>SUM(M104:M104)</f>
        <v>0</v>
      </c>
      <c r="N105" s="7">
        <f>SUM(N104:N104)</f>
        <v>85</v>
      </c>
      <c r="O105" s="6">
        <f>SUM(O104:O104)</f>
        <v>286</v>
      </c>
      <c r="P105" s="6">
        <f>SUM(P104:P104)</f>
        <v>20</v>
      </c>
      <c r="Q105" s="6">
        <f>SUM(Q104:Q104)</f>
        <v>18</v>
      </c>
      <c r="R105" s="6">
        <f>SUM(R104:R104)</f>
        <v>0</v>
      </c>
      <c r="S105" s="6">
        <f>SUM(S104:S104)</f>
        <v>0</v>
      </c>
      <c r="T105" s="8"/>
      <c r="U105" s="5"/>
      <c r="V105" s="5"/>
      <c r="W105" s="5"/>
      <c r="X105" s="5"/>
      <c r="Y105" s="5"/>
      <c r="Z105" s="5"/>
      <c r="AA105" s="5"/>
      <c r="AB105" s="8"/>
      <c r="AC105" s="5"/>
      <c r="AD105" s="5"/>
      <c r="AE105" s="5"/>
      <c r="AF105" s="5"/>
      <c r="AG105" s="5"/>
      <c r="AH105" s="5"/>
      <c r="AI105" s="5"/>
      <c r="AJ105" s="8"/>
      <c r="AK105" s="5"/>
      <c r="AL105" s="5"/>
      <c r="AM105" s="5"/>
      <c r="AN105" s="5"/>
      <c r="AO105" s="5"/>
      <c r="AP105" s="5"/>
      <c r="AQ105" s="5"/>
      <c r="AR105" s="8"/>
      <c r="AS105" s="5"/>
      <c r="AT105" s="5"/>
      <c r="AU105" s="5"/>
      <c r="AV105" s="5"/>
      <c r="AW105" s="5"/>
      <c r="AX105" s="5"/>
      <c r="AY105" s="5"/>
      <c r="AZ105" s="8"/>
      <c r="BA105" s="5"/>
      <c r="BB105" s="5"/>
      <c r="BC105" s="5"/>
      <c r="BD105" s="5"/>
      <c r="BE105" s="5"/>
      <c r="BF105" s="5"/>
      <c r="BG105" s="5"/>
      <c r="BH105" s="8"/>
      <c r="BI105" s="5"/>
      <c r="BJ105" s="5"/>
      <c r="BK105" s="5"/>
      <c r="BL105" s="5"/>
      <c r="BM105" s="5"/>
      <c r="BN105" s="5"/>
      <c r="BO105" s="5"/>
      <c r="BP105" s="9">
        <v>0</v>
      </c>
      <c r="BQ105" s="1" t="s">
        <v>0</v>
      </c>
      <c r="BR105" s="1" t="s">
        <v>0</v>
      </c>
      <c r="BS105" s="1" t="s">
        <v>0</v>
      </c>
      <c r="BT105" s="1" t="s">
        <v>0</v>
      </c>
      <c r="BU105" s="1" t="s">
        <v>0</v>
      </c>
    </row>
    <row r="106" spans="1:73" ht="11.25">
      <c r="A106" s="25"/>
      <c r="B106" s="25"/>
      <c r="C106" s="27" t="s">
        <v>109</v>
      </c>
      <c r="D106" s="26" t="s">
        <v>0</v>
      </c>
      <c r="E106" s="1" t="s">
        <v>0</v>
      </c>
      <c r="F106" s="7"/>
      <c r="G106" s="6"/>
      <c r="H106" s="6"/>
      <c r="I106" s="6"/>
      <c r="J106" s="6"/>
      <c r="K106" s="6"/>
      <c r="L106" s="6"/>
      <c r="M106" s="6"/>
      <c r="N106" s="7"/>
      <c r="O106" s="6"/>
      <c r="P106" s="6"/>
      <c r="Q106" s="6"/>
      <c r="R106" s="6"/>
      <c r="S106" s="6"/>
      <c r="T106" s="8"/>
      <c r="U106" s="5"/>
      <c r="V106" s="5"/>
      <c r="W106" s="5"/>
      <c r="X106" s="5"/>
      <c r="Y106" s="5"/>
      <c r="Z106" s="5"/>
      <c r="AA106" s="5"/>
      <c r="AB106" s="8"/>
      <c r="AC106" s="5"/>
      <c r="AD106" s="5"/>
      <c r="AE106" s="5"/>
      <c r="AF106" s="5"/>
      <c r="AG106" s="5"/>
      <c r="AH106" s="5"/>
      <c r="AI106" s="5"/>
      <c r="AJ106" s="8"/>
      <c r="AK106" s="5"/>
      <c r="AL106" s="5"/>
      <c r="AM106" s="5"/>
      <c r="AN106" s="5"/>
      <c r="AO106" s="5"/>
      <c r="AP106" s="5"/>
      <c r="AQ106" s="5"/>
      <c r="AR106" s="8"/>
      <c r="AS106" s="5"/>
      <c r="AT106" s="5"/>
      <c r="AU106" s="5"/>
      <c r="AV106" s="5"/>
      <c r="AW106" s="5"/>
      <c r="AX106" s="5"/>
      <c r="AY106" s="5"/>
      <c r="AZ106" s="8"/>
      <c r="BA106" s="5"/>
      <c r="BB106" s="5"/>
      <c r="BC106" s="5"/>
      <c r="BD106" s="5"/>
      <c r="BE106" s="5"/>
      <c r="BF106" s="5"/>
      <c r="BG106" s="5"/>
      <c r="BH106" s="8"/>
      <c r="BI106" s="5"/>
      <c r="BJ106" s="5"/>
      <c r="BK106" s="5"/>
      <c r="BL106" s="5"/>
      <c r="BM106" s="5"/>
      <c r="BN106" s="5"/>
      <c r="BO106" s="5"/>
      <c r="BP106" s="9">
        <v>0</v>
      </c>
      <c r="BQ106" s="1" t="s">
        <v>0</v>
      </c>
      <c r="BR106" s="1" t="s">
        <v>0</v>
      </c>
      <c r="BS106" s="1" t="s">
        <v>0</v>
      </c>
      <c r="BT106" s="1" t="s">
        <v>0</v>
      </c>
      <c r="BU106" s="1" t="s">
        <v>0</v>
      </c>
    </row>
    <row r="107" spans="1:102" ht="11.25">
      <c r="A107" s="30" t="s">
        <v>1</v>
      </c>
      <c r="B107" s="31" t="str">
        <f>HYPERLINK("http://www.dot.ca.gov/hq/transprog/stip2004/ff_sheets/01-2098.xls","2098")</f>
        <v>2098</v>
      </c>
      <c r="C107" s="30" t="s">
        <v>0</v>
      </c>
      <c r="D107" s="30" t="s">
        <v>30</v>
      </c>
      <c r="E107" s="30" t="s">
        <v>3</v>
      </c>
      <c r="F107" s="32">
        <f ca="1">INDIRECT("T107")+INDIRECT("AB107")+INDIRECT("AJ107")+INDIRECT("AR107")+INDIRECT("AZ107")+INDIRECT("BH107")</f>
        <v>0</v>
      </c>
      <c r="G107" s="33">
        <f ca="1">INDIRECT("U107")+INDIRECT("AC107")+INDIRECT("AK107")+INDIRECT("AS107")+INDIRECT("BA107")+INDIRECT("BI107")</f>
        <v>0</v>
      </c>
      <c r="H107" s="33">
        <f ca="1">INDIRECT("V107")+INDIRECT("AD107")+INDIRECT("AL107")+INDIRECT("AT107")+INDIRECT("BB107")+INDIRECT("BJ107")</f>
        <v>0</v>
      </c>
      <c r="I107" s="33">
        <f ca="1">INDIRECT("W107")+INDIRECT("AE107")+INDIRECT("AM107")+INDIRECT("AU107")+INDIRECT("BC107")+INDIRECT("BK107")</f>
        <v>0</v>
      </c>
      <c r="J107" s="33">
        <f ca="1">INDIRECT("X107")+INDIRECT("AF107")+INDIRECT("AN107")+INDIRECT("AV107")+INDIRECT("BD107")+INDIRECT("BL107")</f>
        <v>26</v>
      </c>
      <c r="K107" s="33">
        <f ca="1">INDIRECT("Y107")+INDIRECT("AG107")+INDIRECT("AO107")+INDIRECT("AW107")+INDIRECT("BE107")+INDIRECT("BM107")</f>
        <v>230</v>
      </c>
      <c r="L107" s="33">
        <f ca="1">INDIRECT("Z107")+INDIRECT("AH107")+INDIRECT("AP107")+INDIRECT("AX107")+INDIRECT("BF107")+INDIRECT("BN107")</f>
        <v>0</v>
      </c>
      <c r="M107" s="33">
        <f ca="1">INDIRECT("AA107")+INDIRECT("AI107")+INDIRECT("AQ107")+INDIRECT("AY107")+INDIRECT("BG107")+INDIRECT("BO107")</f>
        <v>0</v>
      </c>
      <c r="N107" s="32">
        <f ca="1">INDIRECT("T107")+INDIRECT("U107")+INDIRECT("V107")+INDIRECT("W107")+INDIRECT("X107")+INDIRECT("Y107")+INDIRECT("Z107")+INDIRECT("AA107")</f>
        <v>50</v>
      </c>
      <c r="O107" s="33">
        <f ca="1">INDIRECT("AB107")+INDIRECT("AC107")+INDIRECT("AD107")+INDIRECT("AE107")+INDIRECT("AF107")+INDIRECT("AG107")+INDIRECT("AH107")+INDIRECT("AI107")</f>
        <v>180</v>
      </c>
      <c r="P107" s="33">
        <f ca="1">INDIRECT("AJ107")+INDIRECT("AK107")+INDIRECT("AL107")+INDIRECT("AM107")+INDIRECT("AN107")+INDIRECT("AO107")+INDIRECT("AP107")+INDIRECT("AQ107")</f>
        <v>13</v>
      </c>
      <c r="Q107" s="33">
        <f ca="1">INDIRECT("AR107")+INDIRECT("AS107")+INDIRECT("AT107")+INDIRECT("AU107")+INDIRECT("AV107")+INDIRECT("AW107")+INDIRECT("AX107")+INDIRECT("AY107")</f>
        <v>13</v>
      </c>
      <c r="R107" s="33">
        <f ca="1">INDIRECT("AZ107")+INDIRECT("BA107")+INDIRECT("BB107")+INDIRECT("BC107")+INDIRECT("BD107")+INDIRECT("BE107")+INDIRECT("BF107")+INDIRECT("BG107")</f>
        <v>0</v>
      </c>
      <c r="S107" s="33">
        <f ca="1">INDIRECT("BH107")+INDIRECT("BI107")+INDIRECT("BJ107")+INDIRECT("BK107")+INDIRECT("BL107")+INDIRECT("BM107")+INDIRECT("BN107")+INDIRECT("BO107")</f>
        <v>0</v>
      </c>
      <c r="T107" s="34"/>
      <c r="U107" s="35"/>
      <c r="V107" s="35"/>
      <c r="W107" s="35"/>
      <c r="X107" s="35"/>
      <c r="Y107" s="35">
        <v>50</v>
      </c>
      <c r="Z107" s="35"/>
      <c r="AA107" s="35"/>
      <c r="AB107" s="34"/>
      <c r="AC107" s="35"/>
      <c r="AD107" s="35"/>
      <c r="AE107" s="35"/>
      <c r="AF107" s="35"/>
      <c r="AG107" s="35">
        <v>180</v>
      </c>
      <c r="AH107" s="35"/>
      <c r="AI107" s="35"/>
      <c r="AJ107" s="34"/>
      <c r="AK107" s="35"/>
      <c r="AL107" s="35"/>
      <c r="AM107" s="35"/>
      <c r="AN107" s="35">
        <v>13</v>
      </c>
      <c r="AO107" s="35"/>
      <c r="AP107" s="35"/>
      <c r="AQ107" s="35"/>
      <c r="AR107" s="34"/>
      <c r="AS107" s="35"/>
      <c r="AT107" s="35"/>
      <c r="AU107" s="35"/>
      <c r="AV107" s="35">
        <v>13</v>
      </c>
      <c r="AW107" s="35"/>
      <c r="AX107" s="35"/>
      <c r="AY107" s="35"/>
      <c r="AZ107" s="34"/>
      <c r="BA107" s="35"/>
      <c r="BB107" s="35"/>
      <c r="BC107" s="35"/>
      <c r="BD107" s="35"/>
      <c r="BE107" s="35"/>
      <c r="BF107" s="35"/>
      <c r="BG107" s="35"/>
      <c r="BH107" s="34"/>
      <c r="BI107" s="35"/>
      <c r="BJ107" s="35"/>
      <c r="BK107" s="35"/>
      <c r="BL107" s="35"/>
      <c r="BM107" s="35"/>
      <c r="BN107" s="35"/>
      <c r="BO107" s="36"/>
      <c r="BP107" s="9">
        <v>13000001233</v>
      </c>
      <c r="BQ107" s="1" t="s">
        <v>3</v>
      </c>
      <c r="BR107" s="1" t="s">
        <v>0</v>
      </c>
      <c r="BS107" s="1" t="s">
        <v>0</v>
      </c>
      <c r="BT107" s="1" t="s">
        <v>0</v>
      </c>
      <c r="BU107" s="1" t="s">
        <v>0</v>
      </c>
      <c r="BW107" s="1">
        <f ca="1">INDIRECT("T107")+2*INDIRECT("AB107")+3*INDIRECT("AJ107")+4*INDIRECT("AR107")+5*INDIRECT("AZ107")+6*INDIRECT("BH107")</f>
        <v>0</v>
      </c>
      <c r="BX107" s="1">
        <v>0</v>
      </c>
      <c r="BY107" s="1">
        <f ca="1">INDIRECT("U107")+2*INDIRECT("AC107")+3*INDIRECT("AK107")+4*INDIRECT("AS107")+5*INDIRECT("BA107")+6*INDIRECT("BI107")</f>
        <v>0</v>
      </c>
      <c r="BZ107" s="1">
        <v>0</v>
      </c>
      <c r="CA107" s="1">
        <f ca="1">INDIRECT("V107")+2*INDIRECT("AD107")+3*INDIRECT("AL107")+4*INDIRECT("AT107")+5*INDIRECT("BB107")+6*INDIRECT("BJ107")</f>
        <v>0</v>
      </c>
      <c r="CB107" s="1">
        <v>0</v>
      </c>
      <c r="CC107" s="1">
        <f ca="1">INDIRECT("W107")+2*INDIRECT("AE107")+3*INDIRECT("AM107")+4*INDIRECT("AU107")+5*INDIRECT("BC107")+6*INDIRECT("BK107")</f>
        <v>0</v>
      </c>
      <c r="CD107" s="1">
        <v>0</v>
      </c>
      <c r="CE107" s="1">
        <f ca="1">INDIRECT("X107")+2*INDIRECT("AF107")+3*INDIRECT("AN107")+4*INDIRECT("AV107")+5*INDIRECT("BD107")+6*INDIRECT("BL107")</f>
        <v>91</v>
      </c>
      <c r="CF107" s="1">
        <v>91</v>
      </c>
      <c r="CG107" s="1">
        <f ca="1">INDIRECT("Y107")+2*INDIRECT("AG107")+3*INDIRECT("AO107")+4*INDIRECT("AW107")+5*INDIRECT("BE107")+6*INDIRECT("BM107")</f>
        <v>410</v>
      </c>
      <c r="CH107" s="1">
        <v>410</v>
      </c>
      <c r="CI107" s="1">
        <f ca="1">INDIRECT("Z107")+2*INDIRECT("AH107")+3*INDIRECT("AP107")+4*INDIRECT("AX107")+5*INDIRECT("BF107")+6*INDIRECT("BN107")</f>
        <v>0</v>
      </c>
      <c r="CJ107" s="1">
        <v>0</v>
      </c>
      <c r="CK107" s="1">
        <f ca="1">INDIRECT("AA107")+2*INDIRECT("AI107")+3*INDIRECT("AQ107")+4*INDIRECT("AY107")+5*INDIRECT("BG107")+6*INDIRECT("BO107")</f>
        <v>0</v>
      </c>
      <c r="CL107" s="1">
        <v>0</v>
      </c>
      <c r="CM107" s="1">
        <f ca="1">INDIRECT("T107")+2*INDIRECT("U107")+3*INDIRECT("V107")+4*INDIRECT("W107")+5*INDIRECT("X107")+6*INDIRECT("Y107")+7*INDIRECT("Z107")+8*INDIRECT("AA107")</f>
        <v>300</v>
      </c>
      <c r="CN107" s="1">
        <v>300</v>
      </c>
      <c r="CO107" s="1">
        <f ca="1">INDIRECT("AB107")+2*INDIRECT("AC107")+3*INDIRECT("AD107")+4*INDIRECT("AE107")+5*INDIRECT("AF107")+6*INDIRECT("AG107")+7*INDIRECT("AH107")+8*INDIRECT("AI107")</f>
        <v>1080</v>
      </c>
      <c r="CP107" s="1">
        <v>1080</v>
      </c>
      <c r="CQ107" s="1">
        <f ca="1">INDIRECT("AJ107")+2*INDIRECT("AK107")+3*INDIRECT("AL107")+4*INDIRECT("AM107")+5*INDIRECT("AN107")+6*INDIRECT("AO107")+7*INDIRECT("AP107")+8*INDIRECT("AQ107")</f>
        <v>65</v>
      </c>
      <c r="CR107" s="1">
        <v>65</v>
      </c>
      <c r="CS107" s="1">
        <f ca="1">INDIRECT("AR107")+2*INDIRECT("AS107")+3*INDIRECT("AT107")+4*INDIRECT("AU107")+5*INDIRECT("AV107")+6*INDIRECT("AW107")+7*INDIRECT("AX107")+8*INDIRECT("AY107")</f>
        <v>65</v>
      </c>
      <c r="CT107" s="1">
        <v>65</v>
      </c>
      <c r="CU107" s="1">
        <f ca="1">INDIRECT("AZ107")+2*INDIRECT("BA107")+3*INDIRECT("BB107")+4*INDIRECT("BC107")+5*INDIRECT("BD107")+6*INDIRECT("BE107")+7*INDIRECT("BF107")+8*INDIRECT("BG107")</f>
        <v>0</v>
      </c>
      <c r="CV107" s="1">
        <v>0</v>
      </c>
      <c r="CW107" s="1">
        <f ca="1">INDIRECT("BH107")+2*INDIRECT("BI107")+3*INDIRECT("BJ107")+4*INDIRECT("BK107")+5*INDIRECT("BL107")+6*INDIRECT("BM107")+7*INDIRECT("BN107")+8*INDIRECT("BO107")</f>
        <v>0</v>
      </c>
      <c r="CX107" s="1">
        <v>0</v>
      </c>
    </row>
    <row r="108" spans="1:73" ht="11.25">
      <c r="A108" s="1" t="s">
        <v>0</v>
      </c>
      <c r="B108" s="1" t="s">
        <v>0</v>
      </c>
      <c r="C108" s="1" t="s">
        <v>0</v>
      </c>
      <c r="D108" s="1" t="s">
        <v>52</v>
      </c>
      <c r="E108" s="1" t="s">
        <v>7</v>
      </c>
      <c r="F108" s="7">
        <f>SUM(F107:F107)</f>
        <v>0</v>
      </c>
      <c r="G108" s="6">
        <f>SUM(G107:G107)</f>
        <v>0</v>
      </c>
      <c r="H108" s="6">
        <f>SUM(H107:H107)</f>
        <v>0</v>
      </c>
      <c r="I108" s="6">
        <f>SUM(I107:I107)</f>
        <v>0</v>
      </c>
      <c r="J108" s="6">
        <f>SUM(J107:J107)</f>
        <v>26</v>
      </c>
      <c r="K108" s="6">
        <f>SUM(K107:K107)</f>
        <v>230</v>
      </c>
      <c r="L108" s="6">
        <f>SUM(L107:L107)</f>
        <v>0</v>
      </c>
      <c r="M108" s="6">
        <f>SUM(M107:M107)</f>
        <v>0</v>
      </c>
      <c r="N108" s="7">
        <f>SUM(N107:N107)</f>
        <v>50</v>
      </c>
      <c r="O108" s="6">
        <f>SUM(O107:O107)</f>
        <v>180</v>
      </c>
      <c r="P108" s="6">
        <f>SUM(P107:P107)</f>
        <v>13</v>
      </c>
      <c r="Q108" s="6">
        <f>SUM(Q107:Q107)</f>
        <v>13</v>
      </c>
      <c r="R108" s="6">
        <f>SUM(R107:R107)</f>
        <v>0</v>
      </c>
      <c r="S108" s="6">
        <f>SUM(S107:S107)</f>
        <v>0</v>
      </c>
      <c r="T108" s="8"/>
      <c r="U108" s="5"/>
      <c r="V108" s="5"/>
      <c r="W108" s="5"/>
      <c r="X108" s="5"/>
      <c r="Y108" s="5"/>
      <c r="Z108" s="5"/>
      <c r="AA108" s="5"/>
      <c r="AB108" s="8"/>
      <c r="AC108" s="5"/>
      <c r="AD108" s="5"/>
      <c r="AE108" s="5"/>
      <c r="AF108" s="5"/>
      <c r="AG108" s="5"/>
      <c r="AH108" s="5"/>
      <c r="AI108" s="5"/>
      <c r="AJ108" s="8"/>
      <c r="AK108" s="5"/>
      <c r="AL108" s="5"/>
      <c r="AM108" s="5"/>
      <c r="AN108" s="5"/>
      <c r="AO108" s="5"/>
      <c r="AP108" s="5"/>
      <c r="AQ108" s="5"/>
      <c r="AR108" s="8"/>
      <c r="AS108" s="5"/>
      <c r="AT108" s="5"/>
      <c r="AU108" s="5"/>
      <c r="AV108" s="5"/>
      <c r="AW108" s="5"/>
      <c r="AX108" s="5"/>
      <c r="AY108" s="5"/>
      <c r="AZ108" s="8"/>
      <c r="BA108" s="5"/>
      <c r="BB108" s="5"/>
      <c r="BC108" s="5"/>
      <c r="BD108" s="5"/>
      <c r="BE108" s="5"/>
      <c r="BF108" s="5"/>
      <c r="BG108" s="5"/>
      <c r="BH108" s="8"/>
      <c r="BI108" s="5"/>
      <c r="BJ108" s="5"/>
      <c r="BK108" s="5"/>
      <c r="BL108" s="5"/>
      <c r="BM108" s="5"/>
      <c r="BN108" s="5"/>
      <c r="BO108" s="5"/>
      <c r="BP108" s="9">
        <v>0</v>
      </c>
      <c r="BQ108" s="1" t="s">
        <v>0</v>
      </c>
      <c r="BR108" s="1" t="s">
        <v>0</v>
      </c>
      <c r="BS108" s="1" t="s">
        <v>0</v>
      </c>
      <c r="BT108" s="1" t="s">
        <v>0</v>
      </c>
      <c r="BU108" s="1" t="s">
        <v>0</v>
      </c>
    </row>
    <row r="109" spans="1:73" ht="11.25">
      <c r="A109" s="25"/>
      <c r="B109" s="25"/>
      <c r="C109" s="27" t="s">
        <v>109</v>
      </c>
      <c r="D109" s="26" t="s">
        <v>0</v>
      </c>
      <c r="E109" s="1" t="s">
        <v>0</v>
      </c>
      <c r="F109" s="7"/>
      <c r="G109" s="6"/>
      <c r="H109" s="6"/>
      <c r="I109" s="6"/>
      <c r="J109" s="6"/>
      <c r="K109" s="6"/>
      <c r="L109" s="6"/>
      <c r="M109" s="6"/>
      <c r="N109" s="7"/>
      <c r="O109" s="6"/>
      <c r="P109" s="6"/>
      <c r="Q109" s="6"/>
      <c r="R109" s="6"/>
      <c r="S109" s="6"/>
      <c r="T109" s="8"/>
      <c r="U109" s="5"/>
      <c r="V109" s="5"/>
      <c r="W109" s="5"/>
      <c r="X109" s="5"/>
      <c r="Y109" s="5"/>
      <c r="Z109" s="5"/>
      <c r="AA109" s="5"/>
      <c r="AB109" s="8"/>
      <c r="AC109" s="5"/>
      <c r="AD109" s="5"/>
      <c r="AE109" s="5"/>
      <c r="AF109" s="5"/>
      <c r="AG109" s="5"/>
      <c r="AH109" s="5"/>
      <c r="AI109" s="5"/>
      <c r="AJ109" s="8"/>
      <c r="AK109" s="5"/>
      <c r="AL109" s="5"/>
      <c r="AM109" s="5"/>
      <c r="AN109" s="5"/>
      <c r="AO109" s="5"/>
      <c r="AP109" s="5"/>
      <c r="AQ109" s="5"/>
      <c r="AR109" s="8"/>
      <c r="AS109" s="5"/>
      <c r="AT109" s="5"/>
      <c r="AU109" s="5"/>
      <c r="AV109" s="5"/>
      <c r="AW109" s="5"/>
      <c r="AX109" s="5"/>
      <c r="AY109" s="5"/>
      <c r="AZ109" s="8"/>
      <c r="BA109" s="5"/>
      <c r="BB109" s="5"/>
      <c r="BC109" s="5"/>
      <c r="BD109" s="5"/>
      <c r="BE109" s="5"/>
      <c r="BF109" s="5"/>
      <c r="BG109" s="5"/>
      <c r="BH109" s="8"/>
      <c r="BI109" s="5"/>
      <c r="BJ109" s="5"/>
      <c r="BK109" s="5"/>
      <c r="BL109" s="5"/>
      <c r="BM109" s="5"/>
      <c r="BN109" s="5"/>
      <c r="BO109" s="5"/>
      <c r="BP109" s="9">
        <v>0</v>
      </c>
      <c r="BQ109" s="1" t="s">
        <v>0</v>
      </c>
      <c r="BR109" s="1" t="s">
        <v>0</v>
      </c>
      <c r="BS109" s="1" t="s">
        <v>0</v>
      </c>
      <c r="BT109" s="1" t="s">
        <v>0</v>
      </c>
      <c r="BU109" s="1" t="s">
        <v>0</v>
      </c>
    </row>
    <row r="110" spans="1:102" ht="11.25">
      <c r="A110" s="30" t="s">
        <v>1</v>
      </c>
      <c r="B110" s="31" t="str">
        <f>HYPERLINK("http://www.dot.ca.gov/hq/transprog/stip2004/ff_sheets/01-2099.xls","2099")</f>
        <v>2099</v>
      </c>
      <c r="C110" s="30" t="s">
        <v>0</v>
      </c>
      <c r="D110" s="30" t="s">
        <v>30</v>
      </c>
      <c r="E110" s="30" t="s">
        <v>3</v>
      </c>
      <c r="F110" s="32">
        <f ca="1">INDIRECT("T110")+INDIRECT("AB110")+INDIRECT("AJ110")+INDIRECT("AR110")+INDIRECT("AZ110")+INDIRECT("BH110")</f>
        <v>0</v>
      </c>
      <c r="G110" s="33">
        <f ca="1">INDIRECT("U110")+INDIRECT("AC110")+INDIRECT("AK110")+INDIRECT("AS110")+INDIRECT("BA110")+INDIRECT("BI110")</f>
        <v>0</v>
      </c>
      <c r="H110" s="33">
        <f ca="1">INDIRECT("V110")+INDIRECT("AD110")+INDIRECT("AL110")+INDIRECT("AT110")+INDIRECT("BB110")+INDIRECT("BJ110")</f>
        <v>0</v>
      </c>
      <c r="I110" s="33">
        <f ca="1">INDIRECT("W110")+INDIRECT("AE110")+INDIRECT("AM110")+INDIRECT("AU110")+INDIRECT("BC110")+INDIRECT("BK110")</f>
        <v>0</v>
      </c>
      <c r="J110" s="33">
        <f ca="1">INDIRECT("X110")+INDIRECT("AF110")+INDIRECT("AN110")+INDIRECT("AV110")+INDIRECT("BD110")+INDIRECT("BL110")</f>
        <v>36</v>
      </c>
      <c r="K110" s="33">
        <f ca="1">INDIRECT("Y110")+INDIRECT("AG110")+INDIRECT("AO110")+INDIRECT("AW110")+INDIRECT("BE110")+INDIRECT("BM110")</f>
        <v>254</v>
      </c>
      <c r="L110" s="33">
        <f ca="1">INDIRECT("Z110")+INDIRECT("AH110")+INDIRECT("AP110")+INDIRECT("AX110")+INDIRECT("BF110")+INDIRECT("BN110")</f>
        <v>0</v>
      </c>
      <c r="M110" s="33">
        <f ca="1">INDIRECT("AA110")+INDIRECT("AI110")+INDIRECT("AQ110")+INDIRECT("AY110")+INDIRECT("BG110")+INDIRECT("BO110")</f>
        <v>0</v>
      </c>
      <c r="N110" s="32">
        <f ca="1">INDIRECT("T110")+INDIRECT("U110")+INDIRECT("V110")+INDIRECT("W110")+INDIRECT("X110")+INDIRECT("Y110")+INDIRECT("Z110")+INDIRECT("AA110")</f>
        <v>0</v>
      </c>
      <c r="O110" s="33">
        <f ca="1">INDIRECT("AB110")+INDIRECT("AC110")+INDIRECT("AD110")+INDIRECT("AE110")+INDIRECT("AF110")+INDIRECT("AG110")+INDIRECT("AH110")+INDIRECT("AI110")</f>
        <v>254</v>
      </c>
      <c r="P110" s="33">
        <f ca="1">INDIRECT("AJ110")+INDIRECT("AK110")+INDIRECT("AL110")+INDIRECT("AM110")+INDIRECT("AN110")+INDIRECT("AO110")+INDIRECT("AP110")+INDIRECT("AQ110")</f>
        <v>20</v>
      </c>
      <c r="Q110" s="33">
        <f ca="1">INDIRECT("AR110")+INDIRECT("AS110")+INDIRECT("AT110")+INDIRECT("AU110")+INDIRECT("AV110")+INDIRECT("AW110")+INDIRECT("AX110")+INDIRECT("AY110")</f>
        <v>16</v>
      </c>
      <c r="R110" s="33">
        <f ca="1">INDIRECT("AZ110")+INDIRECT("BA110")+INDIRECT("BB110")+INDIRECT("BC110")+INDIRECT("BD110")+INDIRECT("BE110")+INDIRECT("BF110")+INDIRECT("BG110")</f>
        <v>0</v>
      </c>
      <c r="S110" s="33">
        <f ca="1">INDIRECT("BH110")+INDIRECT("BI110")+INDIRECT("BJ110")+INDIRECT("BK110")+INDIRECT("BL110")+INDIRECT("BM110")+INDIRECT("BN110")+INDIRECT("BO110")</f>
        <v>0</v>
      </c>
      <c r="T110" s="34"/>
      <c r="U110" s="35"/>
      <c r="V110" s="35"/>
      <c r="W110" s="35"/>
      <c r="X110" s="35"/>
      <c r="Y110" s="35"/>
      <c r="Z110" s="35"/>
      <c r="AA110" s="35"/>
      <c r="AB110" s="34"/>
      <c r="AC110" s="35"/>
      <c r="AD110" s="35"/>
      <c r="AE110" s="35"/>
      <c r="AF110" s="35"/>
      <c r="AG110" s="35">
        <v>254</v>
      </c>
      <c r="AH110" s="35"/>
      <c r="AI110" s="35"/>
      <c r="AJ110" s="34"/>
      <c r="AK110" s="35"/>
      <c r="AL110" s="35"/>
      <c r="AM110" s="35"/>
      <c r="AN110" s="35">
        <v>20</v>
      </c>
      <c r="AO110" s="35"/>
      <c r="AP110" s="35"/>
      <c r="AQ110" s="35"/>
      <c r="AR110" s="34"/>
      <c r="AS110" s="35"/>
      <c r="AT110" s="35"/>
      <c r="AU110" s="35"/>
      <c r="AV110" s="35">
        <v>16</v>
      </c>
      <c r="AW110" s="35"/>
      <c r="AX110" s="35"/>
      <c r="AY110" s="35"/>
      <c r="AZ110" s="34"/>
      <c r="BA110" s="35"/>
      <c r="BB110" s="35"/>
      <c r="BC110" s="35"/>
      <c r="BD110" s="35"/>
      <c r="BE110" s="35"/>
      <c r="BF110" s="35"/>
      <c r="BG110" s="35"/>
      <c r="BH110" s="34"/>
      <c r="BI110" s="35"/>
      <c r="BJ110" s="35"/>
      <c r="BK110" s="35"/>
      <c r="BL110" s="35"/>
      <c r="BM110" s="35"/>
      <c r="BN110" s="35"/>
      <c r="BO110" s="36"/>
      <c r="BP110" s="9">
        <v>13000001234</v>
      </c>
      <c r="BQ110" s="1" t="s">
        <v>3</v>
      </c>
      <c r="BR110" s="1" t="s">
        <v>0</v>
      </c>
      <c r="BS110" s="1" t="s">
        <v>0</v>
      </c>
      <c r="BT110" s="1" t="s">
        <v>0</v>
      </c>
      <c r="BU110" s="1" t="s">
        <v>0</v>
      </c>
      <c r="BW110" s="1">
        <f ca="1">INDIRECT("T110")+2*INDIRECT("AB110")+3*INDIRECT("AJ110")+4*INDIRECT("AR110")+5*INDIRECT("AZ110")+6*INDIRECT("BH110")</f>
        <v>0</v>
      </c>
      <c r="BX110" s="1">
        <v>0</v>
      </c>
      <c r="BY110" s="1">
        <f ca="1">INDIRECT("U110")+2*INDIRECT("AC110")+3*INDIRECT("AK110")+4*INDIRECT("AS110")+5*INDIRECT("BA110")+6*INDIRECT("BI110")</f>
        <v>0</v>
      </c>
      <c r="BZ110" s="1">
        <v>0</v>
      </c>
      <c r="CA110" s="1">
        <f ca="1">INDIRECT("V110")+2*INDIRECT("AD110")+3*INDIRECT("AL110")+4*INDIRECT("AT110")+5*INDIRECT("BB110")+6*INDIRECT("BJ110")</f>
        <v>0</v>
      </c>
      <c r="CB110" s="1">
        <v>0</v>
      </c>
      <c r="CC110" s="1">
        <f ca="1">INDIRECT("W110")+2*INDIRECT("AE110")+3*INDIRECT("AM110")+4*INDIRECT("AU110")+5*INDIRECT("BC110")+6*INDIRECT("BK110")</f>
        <v>0</v>
      </c>
      <c r="CD110" s="1">
        <v>0</v>
      </c>
      <c r="CE110" s="1">
        <f ca="1">INDIRECT("X110")+2*INDIRECT("AF110")+3*INDIRECT("AN110")+4*INDIRECT("AV110")+5*INDIRECT("BD110")+6*INDIRECT("BL110")</f>
        <v>124</v>
      </c>
      <c r="CF110" s="1">
        <v>124</v>
      </c>
      <c r="CG110" s="1">
        <f ca="1">INDIRECT("Y110")+2*INDIRECT("AG110")+3*INDIRECT("AO110")+4*INDIRECT("AW110")+5*INDIRECT("BE110")+6*INDIRECT("BM110")</f>
        <v>508</v>
      </c>
      <c r="CH110" s="1">
        <v>508</v>
      </c>
      <c r="CI110" s="1">
        <f ca="1">INDIRECT("Z110")+2*INDIRECT("AH110")+3*INDIRECT("AP110")+4*INDIRECT("AX110")+5*INDIRECT("BF110")+6*INDIRECT("BN110")</f>
        <v>0</v>
      </c>
      <c r="CJ110" s="1">
        <v>0</v>
      </c>
      <c r="CK110" s="1">
        <f ca="1">INDIRECT("AA110")+2*INDIRECT("AI110")+3*INDIRECT("AQ110")+4*INDIRECT("AY110")+5*INDIRECT("BG110")+6*INDIRECT("BO110")</f>
        <v>0</v>
      </c>
      <c r="CL110" s="1">
        <v>0</v>
      </c>
      <c r="CM110" s="1">
        <f ca="1">INDIRECT("T110")+2*INDIRECT("U110")+3*INDIRECT("V110")+4*INDIRECT("W110")+5*INDIRECT("X110")+6*INDIRECT("Y110")+7*INDIRECT("Z110")+8*INDIRECT("AA110")</f>
        <v>0</v>
      </c>
      <c r="CN110" s="1">
        <v>0</v>
      </c>
      <c r="CO110" s="1">
        <f ca="1">INDIRECT("AB110")+2*INDIRECT("AC110")+3*INDIRECT("AD110")+4*INDIRECT("AE110")+5*INDIRECT("AF110")+6*INDIRECT("AG110")+7*INDIRECT("AH110")+8*INDIRECT("AI110")</f>
        <v>1524</v>
      </c>
      <c r="CP110" s="1">
        <v>1524</v>
      </c>
      <c r="CQ110" s="1">
        <f ca="1">INDIRECT("AJ110")+2*INDIRECT("AK110")+3*INDIRECT("AL110")+4*INDIRECT("AM110")+5*INDIRECT("AN110")+6*INDIRECT("AO110")+7*INDIRECT("AP110")+8*INDIRECT("AQ110")</f>
        <v>100</v>
      </c>
      <c r="CR110" s="1">
        <v>100</v>
      </c>
      <c r="CS110" s="1">
        <f ca="1">INDIRECT("AR110")+2*INDIRECT("AS110")+3*INDIRECT("AT110")+4*INDIRECT("AU110")+5*INDIRECT("AV110")+6*INDIRECT("AW110")+7*INDIRECT("AX110")+8*INDIRECT("AY110")</f>
        <v>80</v>
      </c>
      <c r="CT110" s="1">
        <v>80</v>
      </c>
      <c r="CU110" s="1">
        <f ca="1">INDIRECT("AZ110")+2*INDIRECT("BA110")+3*INDIRECT("BB110")+4*INDIRECT("BC110")+5*INDIRECT("BD110")+6*INDIRECT("BE110")+7*INDIRECT("BF110")+8*INDIRECT("BG110")</f>
        <v>0</v>
      </c>
      <c r="CV110" s="1">
        <v>0</v>
      </c>
      <c r="CW110" s="1">
        <f ca="1">INDIRECT("BH110")+2*INDIRECT("BI110")+3*INDIRECT("BJ110")+4*INDIRECT("BK110")+5*INDIRECT("BL110")+6*INDIRECT("BM110")+7*INDIRECT("BN110")+8*INDIRECT("BO110")</f>
        <v>0</v>
      </c>
      <c r="CX110" s="1">
        <v>0</v>
      </c>
    </row>
    <row r="111" spans="1:73" ht="11.25">
      <c r="A111" s="1" t="s">
        <v>0</v>
      </c>
      <c r="B111" s="1" t="s">
        <v>0</v>
      </c>
      <c r="C111" s="1" t="s">
        <v>0</v>
      </c>
      <c r="D111" s="1" t="s">
        <v>53</v>
      </c>
      <c r="E111" s="1" t="s">
        <v>7</v>
      </c>
      <c r="F111" s="7">
        <f>SUM(F110:F110)</f>
        <v>0</v>
      </c>
      <c r="G111" s="6">
        <f>SUM(G110:G110)</f>
        <v>0</v>
      </c>
      <c r="H111" s="6">
        <f>SUM(H110:H110)</f>
        <v>0</v>
      </c>
      <c r="I111" s="6">
        <f>SUM(I110:I110)</f>
        <v>0</v>
      </c>
      <c r="J111" s="6">
        <f>SUM(J110:J110)</f>
        <v>36</v>
      </c>
      <c r="K111" s="6">
        <f>SUM(K110:K110)</f>
        <v>254</v>
      </c>
      <c r="L111" s="6">
        <f>SUM(L110:L110)</f>
        <v>0</v>
      </c>
      <c r="M111" s="6">
        <f>SUM(M110:M110)</f>
        <v>0</v>
      </c>
      <c r="N111" s="7">
        <f>SUM(N110:N110)</f>
        <v>0</v>
      </c>
      <c r="O111" s="6">
        <f>SUM(O110:O110)</f>
        <v>254</v>
      </c>
      <c r="P111" s="6">
        <f>SUM(P110:P110)</f>
        <v>20</v>
      </c>
      <c r="Q111" s="6">
        <f>SUM(Q110:Q110)</f>
        <v>16</v>
      </c>
      <c r="R111" s="6">
        <f>SUM(R110:R110)</f>
        <v>0</v>
      </c>
      <c r="S111" s="6">
        <f>SUM(S110:S110)</f>
        <v>0</v>
      </c>
      <c r="T111" s="8"/>
      <c r="U111" s="5"/>
      <c r="V111" s="5"/>
      <c r="W111" s="5"/>
      <c r="X111" s="5"/>
      <c r="Y111" s="5"/>
      <c r="Z111" s="5"/>
      <c r="AA111" s="5"/>
      <c r="AB111" s="8"/>
      <c r="AC111" s="5"/>
      <c r="AD111" s="5"/>
      <c r="AE111" s="5"/>
      <c r="AF111" s="5"/>
      <c r="AG111" s="5"/>
      <c r="AH111" s="5"/>
      <c r="AI111" s="5"/>
      <c r="AJ111" s="8"/>
      <c r="AK111" s="5"/>
      <c r="AL111" s="5"/>
      <c r="AM111" s="5"/>
      <c r="AN111" s="5"/>
      <c r="AO111" s="5"/>
      <c r="AP111" s="5"/>
      <c r="AQ111" s="5"/>
      <c r="AR111" s="8"/>
      <c r="AS111" s="5"/>
      <c r="AT111" s="5"/>
      <c r="AU111" s="5"/>
      <c r="AV111" s="5"/>
      <c r="AW111" s="5"/>
      <c r="AX111" s="5"/>
      <c r="AY111" s="5"/>
      <c r="AZ111" s="8"/>
      <c r="BA111" s="5"/>
      <c r="BB111" s="5"/>
      <c r="BC111" s="5"/>
      <c r="BD111" s="5"/>
      <c r="BE111" s="5"/>
      <c r="BF111" s="5"/>
      <c r="BG111" s="5"/>
      <c r="BH111" s="8"/>
      <c r="BI111" s="5"/>
      <c r="BJ111" s="5"/>
      <c r="BK111" s="5"/>
      <c r="BL111" s="5"/>
      <c r="BM111" s="5"/>
      <c r="BN111" s="5"/>
      <c r="BO111" s="5"/>
      <c r="BP111" s="9">
        <v>0</v>
      </c>
      <c r="BQ111" s="1" t="s">
        <v>0</v>
      </c>
      <c r="BR111" s="1" t="s">
        <v>0</v>
      </c>
      <c r="BS111" s="1" t="s">
        <v>0</v>
      </c>
      <c r="BT111" s="1" t="s">
        <v>0</v>
      </c>
      <c r="BU111" s="1" t="s">
        <v>0</v>
      </c>
    </row>
    <row r="112" spans="1:73" ht="11.25">
      <c r="A112" s="25"/>
      <c r="B112" s="25"/>
      <c r="C112" s="27" t="s">
        <v>109</v>
      </c>
      <c r="D112" s="26" t="s">
        <v>0</v>
      </c>
      <c r="E112" s="1" t="s">
        <v>0</v>
      </c>
      <c r="F112" s="7"/>
      <c r="G112" s="6"/>
      <c r="H112" s="6"/>
      <c r="I112" s="6"/>
      <c r="J112" s="6"/>
      <c r="K112" s="6"/>
      <c r="L112" s="6"/>
      <c r="M112" s="6"/>
      <c r="N112" s="7"/>
      <c r="O112" s="6"/>
      <c r="P112" s="6"/>
      <c r="Q112" s="6"/>
      <c r="R112" s="6"/>
      <c r="S112" s="6"/>
      <c r="T112" s="8"/>
      <c r="U112" s="5"/>
      <c r="V112" s="5"/>
      <c r="W112" s="5"/>
      <c r="X112" s="5"/>
      <c r="Y112" s="5"/>
      <c r="Z112" s="5"/>
      <c r="AA112" s="5"/>
      <c r="AB112" s="8"/>
      <c r="AC112" s="5"/>
      <c r="AD112" s="5"/>
      <c r="AE112" s="5"/>
      <c r="AF112" s="5"/>
      <c r="AG112" s="5"/>
      <c r="AH112" s="5"/>
      <c r="AI112" s="5"/>
      <c r="AJ112" s="8"/>
      <c r="AK112" s="5"/>
      <c r="AL112" s="5"/>
      <c r="AM112" s="5"/>
      <c r="AN112" s="5"/>
      <c r="AO112" s="5"/>
      <c r="AP112" s="5"/>
      <c r="AQ112" s="5"/>
      <c r="AR112" s="8"/>
      <c r="AS112" s="5"/>
      <c r="AT112" s="5"/>
      <c r="AU112" s="5"/>
      <c r="AV112" s="5"/>
      <c r="AW112" s="5"/>
      <c r="AX112" s="5"/>
      <c r="AY112" s="5"/>
      <c r="AZ112" s="8"/>
      <c r="BA112" s="5"/>
      <c r="BB112" s="5"/>
      <c r="BC112" s="5"/>
      <c r="BD112" s="5"/>
      <c r="BE112" s="5"/>
      <c r="BF112" s="5"/>
      <c r="BG112" s="5"/>
      <c r="BH112" s="8"/>
      <c r="BI112" s="5"/>
      <c r="BJ112" s="5"/>
      <c r="BK112" s="5"/>
      <c r="BL112" s="5"/>
      <c r="BM112" s="5"/>
      <c r="BN112" s="5"/>
      <c r="BO112" s="5"/>
      <c r="BP112" s="9">
        <v>0</v>
      </c>
      <c r="BQ112" s="1" t="s">
        <v>0</v>
      </c>
      <c r="BR112" s="1" t="s">
        <v>0</v>
      </c>
      <c r="BS112" s="1" t="s">
        <v>0</v>
      </c>
      <c r="BT112" s="1" t="s">
        <v>0</v>
      </c>
      <c r="BU112" s="1" t="s">
        <v>0</v>
      </c>
    </row>
    <row r="113" spans="1:102" ht="11.25">
      <c r="A113" s="30" t="s">
        <v>1</v>
      </c>
      <c r="B113" s="31" t="str">
        <f>HYPERLINK("http://www.dot.ca.gov/hq/transprog/stip2004/ff_sheets/01-2100.xls","2100")</f>
        <v>2100</v>
      </c>
      <c r="C113" s="30" t="s">
        <v>0</v>
      </c>
      <c r="D113" s="30" t="s">
        <v>30</v>
      </c>
      <c r="E113" s="30" t="s">
        <v>3</v>
      </c>
      <c r="F113" s="32">
        <f ca="1">INDIRECT("T113")+INDIRECT("AB113")+INDIRECT("AJ113")+INDIRECT("AR113")+INDIRECT("AZ113")+INDIRECT("BH113")</f>
        <v>0</v>
      </c>
      <c r="G113" s="33">
        <f ca="1">INDIRECT("U113")+INDIRECT("AC113")+INDIRECT("AK113")+INDIRECT("AS113")+INDIRECT("BA113")+INDIRECT("BI113")</f>
        <v>0</v>
      </c>
      <c r="H113" s="33">
        <f ca="1">INDIRECT("V113")+INDIRECT("AD113")+INDIRECT("AL113")+INDIRECT("AT113")+INDIRECT("BB113")+INDIRECT("BJ113")</f>
        <v>7</v>
      </c>
      <c r="I113" s="33">
        <f ca="1">INDIRECT("W113")+INDIRECT("AE113")+INDIRECT("AM113")+INDIRECT("AU113")+INDIRECT("BC113")+INDIRECT("BK113")</f>
        <v>0</v>
      </c>
      <c r="J113" s="33">
        <f ca="1">INDIRECT("X113")+INDIRECT("AF113")+INDIRECT("AN113")+INDIRECT("AV113")+INDIRECT("BD113")+INDIRECT("BL113")</f>
        <v>93</v>
      </c>
      <c r="K113" s="33">
        <f ca="1">INDIRECT("Y113")+INDIRECT("AG113")+INDIRECT("AO113")+INDIRECT("AW113")+INDIRECT("BE113")+INDIRECT("BM113")</f>
        <v>0</v>
      </c>
      <c r="L113" s="33">
        <f ca="1">INDIRECT("Z113")+INDIRECT("AH113")+INDIRECT("AP113")+INDIRECT("AX113")+INDIRECT("BF113")+INDIRECT("BN113")</f>
        <v>0</v>
      </c>
      <c r="M113" s="33">
        <f ca="1">INDIRECT("AA113")+INDIRECT("AI113")+INDIRECT("AQ113")+INDIRECT("AY113")+INDIRECT("BG113")+INDIRECT("BO113")</f>
        <v>0</v>
      </c>
      <c r="N113" s="32">
        <f ca="1">INDIRECT("T113")+INDIRECT("U113")+INDIRECT("V113")+INDIRECT("W113")+INDIRECT("X113")+INDIRECT("Y113")+INDIRECT("Z113")+INDIRECT("AA113")</f>
        <v>0</v>
      </c>
      <c r="O113" s="33">
        <f ca="1">INDIRECT("AB113")+INDIRECT("AC113")+INDIRECT("AD113")+INDIRECT("AE113")+INDIRECT("AF113")+INDIRECT("AG113")+INDIRECT("AH113")+INDIRECT("AI113")</f>
        <v>93</v>
      </c>
      <c r="P113" s="33">
        <f ca="1">INDIRECT("AJ113")+INDIRECT("AK113")+INDIRECT("AL113")+INDIRECT("AM113")+INDIRECT("AN113")+INDIRECT("AO113")+INDIRECT("AP113")+INDIRECT("AQ113")</f>
        <v>0</v>
      </c>
      <c r="Q113" s="33">
        <f ca="1">INDIRECT("AR113")+INDIRECT("AS113")+INDIRECT("AT113")+INDIRECT("AU113")+INDIRECT("AV113")+INDIRECT("AW113")+INDIRECT("AX113")+INDIRECT("AY113")</f>
        <v>7</v>
      </c>
      <c r="R113" s="33">
        <f ca="1">INDIRECT("AZ113")+INDIRECT("BA113")+INDIRECT("BB113")+INDIRECT("BC113")+INDIRECT("BD113")+INDIRECT("BE113")+INDIRECT("BF113")+INDIRECT("BG113")</f>
        <v>0</v>
      </c>
      <c r="S113" s="33">
        <f ca="1">INDIRECT("BH113")+INDIRECT("BI113")+INDIRECT("BJ113")+INDIRECT("BK113")+INDIRECT("BL113")+INDIRECT("BM113")+INDIRECT("BN113")+INDIRECT("BO113")</f>
        <v>0</v>
      </c>
      <c r="T113" s="34"/>
      <c r="U113" s="35"/>
      <c r="V113" s="35"/>
      <c r="W113" s="35"/>
      <c r="X113" s="35"/>
      <c r="Y113" s="35"/>
      <c r="Z113" s="35"/>
      <c r="AA113" s="35"/>
      <c r="AB113" s="34"/>
      <c r="AC113" s="35"/>
      <c r="AD113" s="35"/>
      <c r="AE113" s="35"/>
      <c r="AF113" s="35">
        <v>93</v>
      </c>
      <c r="AG113" s="35"/>
      <c r="AH113" s="35"/>
      <c r="AI113" s="35"/>
      <c r="AJ113" s="34"/>
      <c r="AK113" s="35"/>
      <c r="AL113" s="35"/>
      <c r="AM113" s="35"/>
      <c r="AN113" s="35"/>
      <c r="AO113" s="35"/>
      <c r="AP113" s="35"/>
      <c r="AQ113" s="35"/>
      <c r="AR113" s="34"/>
      <c r="AS113" s="35"/>
      <c r="AT113" s="35">
        <v>7</v>
      </c>
      <c r="AU113" s="35"/>
      <c r="AV113" s="35"/>
      <c r="AW113" s="35"/>
      <c r="AX113" s="35"/>
      <c r="AY113" s="35"/>
      <c r="AZ113" s="34"/>
      <c r="BA113" s="35"/>
      <c r="BB113" s="35"/>
      <c r="BC113" s="35"/>
      <c r="BD113" s="35"/>
      <c r="BE113" s="35"/>
      <c r="BF113" s="35"/>
      <c r="BG113" s="35"/>
      <c r="BH113" s="34"/>
      <c r="BI113" s="35"/>
      <c r="BJ113" s="35"/>
      <c r="BK113" s="35"/>
      <c r="BL113" s="35"/>
      <c r="BM113" s="35"/>
      <c r="BN113" s="35"/>
      <c r="BO113" s="36"/>
      <c r="BP113" s="9">
        <v>13000001235</v>
      </c>
      <c r="BQ113" s="1" t="s">
        <v>3</v>
      </c>
      <c r="BR113" s="1" t="s">
        <v>0</v>
      </c>
      <c r="BS113" s="1" t="s">
        <v>0</v>
      </c>
      <c r="BT113" s="1" t="s">
        <v>0</v>
      </c>
      <c r="BU113" s="1" t="s">
        <v>0</v>
      </c>
      <c r="BW113" s="1">
        <f ca="1">INDIRECT("T113")+2*INDIRECT("AB113")+3*INDIRECT("AJ113")+4*INDIRECT("AR113")+5*INDIRECT("AZ113")+6*INDIRECT("BH113")</f>
        <v>0</v>
      </c>
      <c r="BX113" s="1">
        <v>0</v>
      </c>
      <c r="BY113" s="1">
        <f ca="1">INDIRECT("U113")+2*INDIRECT("AC113")+3*INDIRECT("AK113")+4*INDIRECT("AS113")+5*INDIRECT("BA113")+6*INDIRECT("BI113")</f>
        <v>0</v>
      </c>
      <c r="BZ113" s="1">
        <v>0</v>
      </c>
      <c r="CA113" s="1">
        <f ca="1">INDIRECT("V113")+2*INDIRECT("AD113")+3*INDIRECT("AL113")+4*INDIRECT("AT113")+5*INDIRECT("BB113")+6*INDIRECT("BJ113")</f>
        <v>28</v>
      </c>
      <c r="CB113" s="1">
        <v>28</v>
      </c>
      <c r="CC113" s="1">
        <f ca="1">INDIRECT("W113")+2*INDIRECT("AE113")+3*INDIRECT("AM113")+4*INDIRECT("AU113")+5*INDIRECT("BC113")+6*INDIRECT("BK113")</f>
        <v>0</v>
      </c>
      <c r="CD113" s="1">
        <v>0</v>
      </c>
      <c r="CE113" s="1">
        <f ca="1">INDIRECT("X113")+2*INDIRECT("AF113")+3*INDIRECT("AN113")+4*INDIRECT("AV113")+5*INDIRECT("BD113")+6*INDIRECT("BL113")</f>
        <v>186</v>
      </c>
      <c r="CF113" s="1">
        <v>186</v>
      </c>
      <c r="CG113" s="1">
        <f ca="1">INDIRECT("Y113")+2*INDIRECT("AG113")+3*INDIRECT("AO113")+4*INDIRECT("AW113")+5*INDIRECT("BE113")+6*INDIRECT("BM113")</f>
        <v>0</v>
      </c>
      <c r="CH113" s="1">
        <v>0</v>
      </c>
      <c r="CI113" s="1">
        <f ca="1">INDIRECT("Z113")+2*INDIRECT("AH113")+3*INDIRECT("AP113")+4*INDIRECT("AX113")+5*INDIRECT("BF113")+6*INDIRECT("BN113")</f>
        <v>0</v>
      </c>
      <c r="CJ113" s="1">
        <v>0</v>
      </c>
      <c r="CK113" s="1">
        <f ca="1">INDIRECT("AA113")+2*INDIRECT("AI113")+3*INDIRECT("AQ113")+4*INDIRECT("AY113")+5*INDIRECT("BG113")+6*INDIRECT("BO113")</f>
        <v>0</v>
      </c>
      <c r="CL113" s="1">
        <v>0</v>
      </c>
      <c r="CM113" s="1">
        <f ca="1">INDIRECT("T113")+2*INDIRECT("U113")+3*INDIRECT("V113")+4*INDIRECT("W113")+5*INDIRECT("X113")+6*INDIRECT("Y113")+7*INDIRECT("Z113")+8*INDIRECT("AA113")</f>
        <v>0</v>
      </c>
      <c r="CN113" s="1">
        <v>0</v>
      </c>
      <c r="CO113" s="1">
        <f ca="1">INDIRECT("AB113")+2*INDIRECT("AC113")+3*INDIRECT("AD113")+4*INDIRECT("AE113")+5*INDIRECT("AF113")+6*INDIRECT("AG113")+7*INDIRECT("AH113")+8*INDIRECT("AI113")</f>
        <v>465</v>
      </c>
      <c r="CP113" s="1">
        <v>465</v>
      </c>
      <c r="CQ113" s="1">
        <f ca="1">INDIRECT("AJ113")+2*INDIRECT("AK113")+3*INDIRECT("AL113")+4*INDIRECT("AM113")+5*INDIRECT("AN113")+6*INDIRECT("AO113")+7*INDIRECT("AP113")+8*INDIRECT("AQ113")</f>
        <v>0</v>
      </c>
      <c r="CR113" s="1">
        <v>0</v>
      </c>
      <c r="CS113" s="1">
        <f ca="1">INDIRECT("AR113")+2*INDIRECT("AS113")+3*INDIRECT("AT113")+4*INDIRECT("AU113")+5*INDIRECT("AV113")+6*INDIRECT("AW113")+7*INDIRECT("AX113")+8*INDIRECT("AY113")</f>
        <v>21</v>
      </c>
      <c r="CT113" s="1">
        <v>21</v>
      </c>
      <c r="CU113" s="1">
        <f ca="1">INDIRECT("AZ113")+2*INDIRECT("BA113")+3*INDIRECT("BB113")+4*INDIRECT("BC113")+5*INDIRECT("BD113")+6*INDIRECT("BE113")+7*INDIRECT("BF113")+8*INDIRECT("BG113")</f>
        <v>0</v>
      </c>
      <c r="CV113" s="1">
        <v>0</v>
      </c>
      <c r="CW113" s="1">
        <f ca="1">INDIRECT("BH113")+2*INDIRECT("BI113")+3*INDIRECT("BJ113")+4*INDIRECT("BK113")+5*INDIRECT("BL113")+6*INDIRECT("BM113")+7*INDIRECT("BN113")+8*INDIRECT("BO113")</f>
        <v>0</v>
      </c>
      <c r="CX113" s="1">
        <v>0</v>
      </c>
    </row>
    <row r="114" spans="1:73" ht="11.25">
      <c r="A114" s="1" t="s">
        <v>0</v>
      </c>
      <c r="B114" s="1" t="s">
        <v>0</v>
      </c>
      <c r="C114" s="1" t="s">
        <v>0</v>
      </c>
      <c r="D114" s="1" t="s">
        <v>54</v>
      </c>
      <c r="E114" s="1" t="s">
        <v>7</v>
      </c>
      <c r="F114" s="7">
        <f>SUM(F113:F113)</f>
        <v>0</v>
      </c>
      <c r="G114" s="6">
        <f>SUM(G113:G113)</f>
        <v>0</v>
      </c>
      <c r="H114" s="6">
        <f>SUM(H113:H113)</f>
        <v>7</v>
      </c>
      <c r="I114" s="6">
        <f>SUM(I113:I113)</f>
        <v>0</v>
      </c>
      <c r="J114" s="6">
        <f>SUM(J113:J113)</f>
        <v>93</v>
      </c>
      <c r="K114" s="6">
        <f>SUM(K113:K113)</f>
        <v>0</v>
      </c>
      <c r="L114" s="6">
        <f>SUM(L113:L113)</f>
        <v>0</v>
      </c>
      <c r="M114" s="6">
        <f>SUM(M113:M113)</f>
        <v>0</v>
      </c>
      <c r="N114" s="7">
        <f>SUM(N113:N113)</f>
        <v>0</v>
      </c>
      <c r="O114" s="6">
        <f>SUM(O113:O113)</f>
        <v>93</v>
      </c>
      <c r="P114" s="6">
        <f>SUM(P113:P113)</f>
        <v>0</v>
      </c>
      <c r="Q114" s="6">
        <f>SUM(Q113:Q113)</f>
        <v>7</v>
      </c>
      <c r="R114" s="6">
        <f>SUM(R113:R113)</f>
        <v>0</v>
      </c>
      <c r="S114" s="6">
        <f>SUM(S113:S113)</f>
        <v>0</v>
      </c>
      <c r="T114" s="8"/>
      <c r="U114" s="5"/>
      <c r="V114" s="5"/>
      <c r="W114" s="5"/>
      <c r="X114" s="5"/>
      <c r="Y114" s="5"/>
      <c r="Z114" s="5"/>
      <c r="AA114" s="5"/>
      <c r="AB114" s="8"/>
      <c r="AC114" s="5"/>
      <c r="AD114" s="5"/>
      <c r="AE114" s="5"/>
      <c r="AF114" s="5"/>
      <c r="AG114" s="5"/>
      <c r="AH114" s="5"/>
      <c r="AI114" s="5"/>
      <c r="AJ114" s="8"/>
      <c r="AK114" s="5"/>
      <c r="AL114" s="5"/>
      <c r="AM114" s="5"/>
      <c r="AN114" s="5"/>
      <c r="AO114" s="5"/>
      <c r="AP114" s="5"/>
      <c r="AQ114" s="5"/>
      <c r="AR114" s="8"/>
      <c r="AS114" s="5"/>
      <c r="AT114" s="5"/>
      <c r="AU114" s="5"/>
      <c r="AV114" s="5"/>
      <c r="AW114" s="5"/>
      <c r="AX114" s="5"/>
      <c r="AY114" s="5"/>
      <c r="AZ114" s="8"/>
      <c r="BA114" s="5"/>
      <c r="BB114" s="5"/>
      <c r="BC114" s="5"/>
      <c r="BD114" s="5"/>
      <c r="BE114" s="5"/>
      <c r="BF114" s="5"/>
      <c r="BG114" s="5"/>
      <c r="BH114" s="8"/>
      <c r="BI114" s="5"/>
      <c r="BJ114" s="5"/>
      <c r="BK114" s="5"/>
      <c r="BL114" s="5"/>
      <c r="BM114" s="5"/>
      <c r="BN114" s="5"/>
      <c r="BO114" s="5"/>
      <c r="BP114" s="9">
        <v>0</v>
      </c>
      <c r="BQ114" s="1" t="s">
        <v>0</v>
      </c>
      <c r="BR114" s="1" t="s">
        <v>0</v>
      </c>
      <c r="BS114" s="1" t="s">
        <v>0</v>
      </c>
      <c r="BT114" s="1" t="s">
        <v>0</v>
      </c>
      <c r="BU114" s="1" t="s">
        <v>0</v>
      </c>
    </row>
    <row r="115" spans="1:73" ht="11.25">
      <c r="A115" s="25"/>
      <c r="B115" s="25"/>
      <c r="C115" s="27" t="s">
        <v>109</v>
      </c>
      <c r="D115" s="26" t="s">
        <v>0</v>
      </c>
      <c r="E115" s="1" t="s">
        <v>0</v>
      </c>
      <c r="F115" s="7"/>
      <c r="G115" s="6"/>
      <c r="H115" s="6"/>
      <c r="I115" s="6"/>
      <c r="J115" s="6"/>
      <c r="K115" s="6"/>
      <c r="L115" s="6"/>
      <c r="M115" s="6"/>
      <c r="N115" s="7"/>
      <c r="O115" s="6"/>
      <c r="P115" s="6"/>
      <c r="Q115" s="6"/>
      <c r="R115" s="6"/>
      <c r="S115" s="6"/>
      <c r="T115" s="8"/>
      <c r="U115" s="5"/>
      <c r="V115" s="5"/>
      <c r="W115" s="5"/>
      <c r="X115" s="5"/>
      <c r="Y115" s="5"/>
      <c r="Z115" s="5"/>
      <c r="AA115" s="5"/>
      <c r="AB115" s="8"/>
      <c r="AC115" s="5"/>
      <c r="AD115" s="5"/>
      <c r="AE115" s="5"/>
      <c r="AF115" s="5"/>
      <c r="AG115" s="5"/>
      <c r="AH115" s="5"/>
      <c r="AI115" s="5"/>
      <c r="AJ115" s="8"/>
      <c r="AK115" s="5"/>
      <c r="AL115" s="5"/>
      <c r="AM115" s="5"/>
      <c r="AN115" s="5"/>
      <c r="AO115" s="5"/>
      <c r="AP115" s="5"/>
      <c r="AQ115" s="5"/>
      <c r="AR115" s="8"/>
      <c r="AS115" s="5"/>
      <c r="AT115" s="5"/>
      <c r="AU115" s="5"/>
      <c r="AV115" s="5"/>
      <c r="AW115" s="5"/>
      <c r="AX115" s="5"/>
      <c r="AY115" s="5"/>
      <c r="AZ115" s="8"/>
      <c r="BA115" s="5"/>
      <c r="BB115" s="5"/>
      <c r="BC115" s="5"/>
      <c r="BD115" s="5"/>
      <c r="BE115" s="5"/>
      <c r="BF115" s="5"/>
      <c r="BG115" s="5"/>
      <c r="BH115" s="8"/>
      <c r="BI115" s="5"/>
      <c r="BJ115" s="5"/>
      <c r="BK115" s="5"/>
      <c r="BL115" s="5"/>
      <c r="BM115" s="5"/>
      <c r="BN115" s="5"/>
      <c r="BO115" s="5"/>
      <c r="BP115" s="9">
        <v>0</v>
      </c>
      <c r="BQ115" s="1" t="s">
        <v>0</v>
      </c>
      <c r="BR115" s="1" t="s">
        <v>0</v>
      </c>
      <c r="BS115" s="1" t="s">
        <v>0</v>
      </c>
      <c r="BT115" s="1" t="s">
        <v>0</v>
      </c>
      <c r="BU115" s="1" t="s">
        <v>0</v>
      </c>
    </row>
    <row r="116" spans="1:102" ht="11.25">
      <c r="A116" s="30" t="s">
        <v>1</v>
      </c>
      <c r="B116" s="31" t="str">
        <f>HYPERLINK("http://www.dot.ca.gov/hq/transprog/stip2004/ff_sheets/01-2002p.xls","2002P")</f>
        <v>2002P</v>
      </c>
      <c r="C116" s="30" t="s">
        <v>0</v>
      </c>
      <c r="D116" s="30" t="s">
        <v>55</v>
      </c>
      <c r="E116" s="30" t="s">
        <v>3</v>
      </c>
      <c r="F116" s="32">
        <f ca="1">INDIRECT("T116")+INDIRECT("AB116")+INDIRECT("AJ116")+INDIRECT("AR116")+INDIRECT("AZ116")+INDIRECT("BH116")</f>
        <v>0</v>
      </c>
      <c r="G116" s="33">
        <f ca="1">INDIRECT("U116")+INDIRECT("AC116")+INDIRECT("AK116")+INDIRECT("AS116")+INDIRECT("BA116")+INDIRECT("BI116")</f>
        <v>0</v>
      </c>
      <c r="H116" s="33">
        <f ca="1">INDIRECT("V116")+INDIRECT("AD116")+INDIRECT("AL116")+INDIRECT("AT116")+INDIRECT("BB116")+INDIRECT("BJ116")</f>
        <v>152</v>
      </c>
      <c r="I116" s="33">
        <f ca="1">INDIRECT("W116")+INDIRECT("AE116")+INDIRECT("AM116")+INDIRECT("AU116")+INDIRECT("BC116")+INDIRECT("BK116")</f>
        <v>47</v>
      </c>
      <c r="J116" s="33">
        <f ca="1">INDIRECT("X116")+INDIRECT("AF116")+INDIRECT("AN116")+INDIRECT("AV116")+INDIRECT("BD116")+INDIRECT("BL116")</f>
        <v>140</v>
      </c>
      <c r="K116" s="33">
        <f ca="1">INDIRECT("Y116")+INDIRECT("AG116")+INDIRECT("AO116")+INDIRECT("AW116")+INDIRECT("BE116")+INDIRECT("BM116")</f>
        <v>155</v>
      </c>
      <c r="L116" s="33">
        <f ca="1">INDIRECT("Z116")+INDIRECT("AH116")+INDIRECT("AP116")+INDIRECT("AX116")+INDIRECT("BF116")+INDIRECT("BN116")</f>
        <v>0</v>
      </c>
      <c r="M116" s="33">
        <f ca="1">INDIRECT("AA116")+INDIRECT("AI116")+INDIRECT("AQ116")+INDIRECT("AY116")+INDIRECT("BG116")+INDIRECT("BO116")</f>
        <v>0</v>
      </c>
      <c r="N116" s="32">
        <f ca="1">INDIRECT("T116")+INDIRECT("U116")+INDIRECT("V116")+INDIRECT("W116")+INDIRECT("X116")+INDIRECT("Y116")+INDIRECT("Z116")+INDIRECT("AA116")</f>
        <v>0</v>
      </c>
      <c r="O116" s="33">
        <f ca="1">INDIRECT("AB116")+INDIRECT("AC116")+INDIRECT("AD116")+INDIRECT("AE116")+INDIRECT("AF116")+INDIRECT("AG116")+INDIRECT("AH116")+INDIRECT("AI116")</f>
        <v>494</v>
      </c>
      <c r="P116" s="33">
        <f ca="1">INDIRECT("AJ116")+INDIRECT("AK116")+INDIRECT("AL116")+INDIRECT("AM116")+INDIRECT("AN116")+INDIRECT("AO116")+INDIRECT("AP116")+INDIRECT("AQ116")</f>
        <v>0</v>
      </c>
      <c r="Q116" s="33">
        <f ca="1">INDIRECT("AR116")+INDIRECT("AS116")+INDIRECT("AT116")+INDIRECT("AU116")+INDIRECT("AV116")+INDIRECT("AW116")+INDIRECT("AX116")+INDIRECT("AY116")</f>
        <v>0</v>
      </c>
      <c r="R116" s="33">
        <f ca="1">INDIRECT("AZ116")+INDIRECT("BA116")+INDIRECT("BB116")+INDIRECT("BC116")+INDIRECT("BD116")+INDIRECT("BE116")+INDIRECT("BF116")+INDIRECT("BG116")</f>
        <v>0</v>
      </c>
      <c r="S116" s="33">
        <f ca="1">INDIRECT("BH116")+INDIRECT("BI116")+INDIRECT("BJ116")+INDIRECT("BK116")+INDIRECT("BL116")+INDIRECT("BM116")+INDIRECT("BN116")+INDIRECT("BO116")</f>
        <v>0</v>
      </c>
      <c r="T116" s="34"/>
      <c r="U116" s="35"/>
      <c r="V116" s="35"/>
      <c r="W116" s="35"/>
      <c r="X116" s="35"/>
      <c r="Y116" s="35"/>
      <c r="Z116" s="35"/>
      <c r="AA116" s="35"/>
      <c r="AB116" s="34"/>
      <c r="AC116" s="35"/>
      <c r="AD116" s="35">
        <v>152</v>
      </c>
      <c r="AE116" s="35">
        <v>47</v>
      </c>
      <c r="AF116" s="35">
        <v>140</v>
      </c>
      <c r="AG116" s="35">
        <v>155</v>
      </c>
      <c r="AH116" s="35"/>
      <c r="AI116" s="35"/>
      <c r="AJ116" s="34"/>
      <c r="AK116" s="35"/>
      <c r="AL116" s="35"/>
      <c r="AM116" s="35"/>
      <c r="AN116" s="35"/>
      <c r="AO116" s="35"/>
      <c r="AP116" s="35"/>
      <c r="AQ116" s="35"/>
      <c r="AR116" s="34"/>
      <c r="AS116" s="35"/>
      <c r="AT116" s="35"/>
      <c r="AU116" s="35"/>
      <c r="AV116" s="35"/>
      <c r="AW116" s="35"/>
      <c r="AX116" s="35"/>
      <c r="AY116" s="35"/>
      <c r="AZ116" s="34"/>
      <c r="BA116" s="35"/>
      <c r="BB116" s="35"/>
      <c r="BC116" s="35"/>
      <c r="BD116" s="35"/>
      <c r="BE116" s="35"/>
      <c r="BF116" s="35"/>
      <c r="BG116" s="35"/>
      <c r="BH116" s="34"/>
      <c r="BI116" s="35"/>
      <c r="BJ116" s="35"/>
      <c r="BK116" s="35"/>
      <c r="BL116" s="35"/>
      <c r="BM116" s="35"/>
      <c r="BN116" s="35"/>
      <c r="BO116" s="36"/>
      <c r="BP116" s="9">
        <v>13000000144</v>
      </c>
      <c r="BQ116" s="1" t="s">
        <v>3</v>
      </c>
      <c r="BR116" s="1" t="s">
        <v>0</v>
      </c>
      <c r="BS116" s="1" t="s">
        <v>0</v>
      </c>
      <c r="BT116" s="1" t="s">
        <v>0</v>
      </c>
      <c r="BU116" s="1" t="s">
        <v>0</v>
      </c>
      <c r="BW116" s="1">
        <f ca="1">INDIRECT("T116")+2*INDIRECT("AB116")+3*INDIRECT("AJ116")+4*INDIRECT("AR116")+5*INDIRECT("AZ116")+6*INDIRECT("BH116")</f>
        <v>0</v>
      </c>
      <c r="BX116" s="1">
        <v>0</v>
      </c>
      <c r="BY116" s="1">
        <f ca="1">INDIRECT("U116")+2*INDIRECT("AC116")+3*INDIRECT("AK116")+4*INDIRECT("AS116")+5*INDIRECT("BA116")+6*INDIRECT("BI116")</f>
        <v>0</v>
      </c>
      <c r="BZ116" s="1">
        <v>0</v>
      </c>
      <c r="CA116" s="1">
        <f ca="1">INDIRECT("V116")+2*INDIRECT("AD116")+3*INDIRECT("AL116")+4*INDIRECT("AT116")+5*INDIRECT("BB116")+6*INDIRECT("BJ116")</f>
        <v>304</v>
      </c>
      <c r="CB116" s="1">
        <v>304</v>
      </c>
      <c r="CC116" s="1">
        <f ca="1">INDIRECT("W116")+2*INDIRECT("AE116")+3*INDIRECT("AM116")+4*INDIRECT("AU116")+5*INDIRECT("BC116")+6*INDIRECT("BK116")</f>
        <v>94</v>
      </c>
      <c r="CD116" s="1">
        <v>94</v>
      </c>
      <c r="CE116" s="1">
        <f ca="1">INDIRECT("X116")+2*INDIRECT("AF116")+3*INDIRECT("AN116")+4*INDIRECT("AV116")+5*INDIRECT("BD116")+6*INDIRECT("BL116")</f>
        <v>280</v>
      </c>
      <c r="CF116" s="1">
        <v>280</v>
      </c>
      <c r="CG116" s="1">
        <f ca="1">INDIRECT("Y116")+2*INDIRECT("AG116")+3*INDIRECT("AO116")+4*INDIRECT("AW116")+5*INDIRECT("BE116")+6*INDIRECT("BM116")</f>
        <v>310</v>
      </c>
      <c r="CH116" s="1">
        <v>310</v>
      </c>
      <c r="CI116" s="1">
        <f ca="1">INDIRECT("Z116")+2*INDIRECT("AH116")+3*INDIRECT("AP116")+4*INDIRECT("AX116")+5*INDIRECT("BF116")+6*INDIRECT("BN116")</f>
        <v>0</v>
      </c>
      <c r="CJ116" s="1">
        <v>0</v>
      </c>
      <c r="CK116" s="1">
        <f ca="1">INDIRECT("AA116")+2*INDIRECT("AI116")+3*INDIRECT("AQ116")+4*INDIRECT("AY116")+5*INDIRECT("BG116")+6*INDIRECT("BO116")</f>
        <v>0</v>
      </c>
      <c r="CL116" s="1">
        <v>0</v>
      </c>
      <c r="CM116" s="1">
        <f ca="1">INDIRECT("T116")+2*INDIRECT("U116")+3*INDIRECT("V116")+4*INDIRECT("W116")+5*INDIRECT("X116")+6*INDIRECT("Y116")+7*INDIRECT("Z116")+8*INDIRECT("AA116")</f>
        <v>0</v>
      </c>
      <c r="CN116" s="1">
        <v>0</v>
      </c>
      <c r="CO116" s="1">
        <f ca="1">INDIRECT("AB116")+2*INDIRECT("AC116")+3*INDIRECT("AD116")+4*INDIRECT("AE116")+5*INDIRECT("AF116")+6*INDIRECT("AG116")+7*INDIRECT("AH116")+8*INDIRECT("AI116")</f>
        <v>2274</v>
      </c>
      <c r="CP116" s="1">
        <v>2274</v>
      </c>
      <c r="CQ116" s="1">
        <f ca="1">INDIRECT("AJ116")+2*INDIRECT("AK116")+3*INDIRECT("AL116")+4*INDIRECT("AM116")+5*INDIRECT("AN116")+6*INDIRECT("AO116")+7*INDIRECT("AP116")+8*INDIRECT("AQ116")</f>
        <v>0</v>
      </c>
      <c r="CR116" s="1">
        <v>0</v>
      </c>
      <c r="CS116" s="1">
        <f ca="1">INDIRECT("AR116")+2*INDIRECT("AS116")+3*INDIRECT("AT116")+4*INDIRECT("AU116")+5*INDIRECT("AV116")+6*INDIRECT("AW116")+7*INDIRECT("AX116")+8*INDIRECT("AY116")</f>
        <v>0</v>
      </c>
      <c r="CT116" s="1">
        <v>0</v>
      </c>
      <c r="CU116" s="1">
        <f ca="1">INDIRECT("AZ116")+2*INDIRECT("BA116")+3*INDIRECT("BB116")+4*INDIRECT("BC116")+5*INDIRECT("BD116")+6*INDIRECT("BE116")+7*INDIRECT("BF116")+8*INDIRECT("BG116")</f>
        <v>0</v>
      </c>
      <c r="CV116" s="1">
        <v>0</v>
      </c>
      <c r="CW116" s="1">
        <f ca="1">INDIRECT("BH116")+2*INDIRECT("BI116")+3*INDIRECT("BJ116")+4*INDIRECT("BK116")+5*INDIRECT("BL116")+6*INDIRECT("BM116")+7*INDIRECT("BN116")+8*INDIRECT("BO116")</f>
        <v>0</v>
      </c>
      <c r="CX116" s="1">
        <v>0</v>
      </c>
    </row>
    <row r="117" spans="1:73" ht="11.25">
      <c r="A117" s="1" t="s">
        <v>0</v>
      </c>
      <c r="B117" s="1" t="s">
        <v>56</v>
      </c>
      <c r="C117" s="1" t="s">
        <v>0</v>
      </c>
      <c r="D117" s="1" t="s">
        <v>57</v>
      </c>
      <c r="E117" s="1" t="s">
        <v>7</v>
      </c>
      <c r="F117" s="7">
        <f>SUM(F116:F116)</f>
        <v>0</v>
      </c>
      <c r="G117" s="6">
        <f>SUM(G116:G116)</f>
        <v>0</v>
      </c>
      <c r="H117" s="6">
        <f>SUM(H116:H116)</f>
        <v>152</v>
      </c>
      <c r="I117" s="6">
        <f>SUM(I116:I116)</f>
        <v>47</v>
      </c>
      <c r="J117" s="6">
        <f>SUM(J116:J116)</f>
        <v>140</v>
      </c>
      <c r="K117" s="6">
        <f>SUM(K116:K116)</f>
        <v>155</v>
      </c>
      <c r="L117" s="6">
        <f>SUM(L116:L116)</f>
        <v>0</v>
      </c>
      <c r="M117" s="6">
        <f>SUM(M116:M116)</f>
        <v>0</v>
      </c>
      <c r="N117" s="7">
        <f>SUM(N116:N116)</f>
        <v>0</v>
      </c>
      <c r="O117" s="6">
        <f>SUM(O116:O116)</f>
        <v>494</v>
      </c>
      <c r="P117" s="6">
        <f>SUM(P116:P116)</f>
        <v>0</v>
      </c>
      <c r="Q117" s="6">
        <f>SUM(Q116:Q116)</f>
        <v>0</v>
      </c>
      <c r="R117" s="6">
        <f>SUM(R116:R116)</f>
        <v>0</v>
      </c>
      <c r="S117" s="6">
        <f>SUM(S116:S116)</f>
        <v>0</v>
      </c>
      <c r="T117" s="8"/>
      <c r="U117" s="5"/>
      <c r="V117" s="5"/>
      <c r="W117" s="5"/>
      <c r="X117" s="5"/>
      <c r="Y117" s="5"/>
      <c r="Z117" s="5"/>
      <c r="AA117" s="5"/>
      <c r="AB117" s="8"/>
      <c r="AC117" s="5"/>
      <c r="AD117" s="5"/>
      <c r="AE117" s="5"/>
      <c r="AF117" s="5"/>
      <c r="AG117" s="5"/>
      <c r="AH117" s="5"/>
      <c r="AI117" s="5"/>
      <c r="AJ117" s="8"/>
      <c r="AK117" s="5"/>
      <c r="AL117" s="5"/>
      <c r="AM117" s="5"/>
      <c r="AN117" s="5"/>
      <c r="AO117" s="5"/>
      <c r="AP117" s="5"/>
      <c r="AQ117" s="5"/>
      <c r="AR117" s="8"/>
      <c r="AS117" s="5"/>
      <c r="AT117" s="5"/>
      <c r="AU117" s="5"/>
      <c r="AV117" s="5"/>
      <c r="AW117" s="5"/>
      <c r="AX117" s="5"/>
      <c r="AY117" s="5"/>
      <c r="AZ117" s="8"/>
      <c r="BA117" s="5"/>
      <c r="BB117" s="5"/>
      <c r="BC117" s="5"/>
      <c r="BD117" s="5"/>
      <c r="BE117" s="5"/>
      <c r="BF117" s="5"/>
      <c r="BG117" s="5"/>
      <c r="BH117" s="8"/>
      <c r="BI117" s="5"/>
      <c r="BJ117" s="5"/>
      <c r="BK117" s="5"/>
      <c r="BL117" s="5"/>
      <c r="BM117" s="5"/>
      <c r="BN117" s="5"/>
      <c r="BO117" s="5"/>
      <c r="BP117" s="9">
        <v>0</v>
      </c>
      <c r="BQ117" s="1" t="s">
        <v>0</v>
      </c>
      <c r="BR117" s="1" t="s">
        <v>0</v>
      </c>
      <c r="BS117" s="1" t="s">
        <v>0</v>
      </c>
      <c r="BT117" s="1" t="s">
        <v>0</v>
      </c>
      <c r="BU117" s="1" t="s">
        <v>0</v>
      </c>
    </row>
    <row r="118" spans="1:73" ht="11.25">
      <c r="A118" s="25"/>
      <c r="B118" s="25"/>
      <c r="C118" s="27" t="s">
        <v>109</v>
      </c>
      <c r="D118" s="26" t="s">
        <v>0</v>
      </c>
      <c r="E118" s="1" t="s">
        <v>0</v>
      </c>
      <c r="F118" s="7"/>
      <c r="G118" s="6"/>
      <c r="H118" s="6"/>
      <c r="I118" s="6"/>
      <c r="J118" s="6"/>
      <c r="K118" s="6"/>
      <c r="L118" s="6"/>
      <c r="M118" s="6"/>
      <c r="N118" s="7"/>
      <c r="O118" s="6"/>
      <c r="P118" s="6"/>
      <c r="Q118" s="6"/>
      <c r="R118" s="6"/>
      <c r="S118" s="6"/>
      <c r="T118" s="8"/>
      <c r="U118" s="5"/>
      <c r="V118" s="5"/>
      <c r="W118" s="5"/>
      <c r="X118" s="5"/>
      <c r="Y118" s="5"/>
      <c r="Z118" s="5"/>
      <c r="AA118" s="5"/>
      <c r="AB118" s="8"/>
      <c r="AC118" s="5"/>
      <c r="AD118" s="5"/>
      <c r="AE118" s="5"/>
      <c r="AF118" s="5"/>
      <c r="AG118" s="5"/>
      <c r="AH118" s="5"/>
      <c r="AI118" s="5"/>
      <c r="AJ118" s="8"/>
      <c r="AK118" s="5"/>
      <c r="AL118" s="5"/>
      <c r="AM118" s="5"/>
      <c r="AN118" s="5"/>
      <c r="AO118" s="5"/>
      <c r="AP118" s="5"/>
      <c r="AQ118" s="5"/>
      <c r="AR118" s="8"/>
      <c r="AS118" s="5"/>
      <c r="AT118" s="5"/>
      <c r="AU118" s="5"/>
      <c r="AV118" s="5"/>
      <c r="AW118" s="5"/>
      <c r="AX118" s="5"/>
      <c r="AY118" s="5"/>
      <c r="AZ118" s="8"/>
      <c r="BA118" s="5"/>
      <c r="BB118" s="5"/>
      <c r="BC118" s="5"/>
      <c r="BD118" s="5"/>
      <c r="BE118" s="5"/>
      <c r="BF118" s="5"/>
      <c r="BG118" s="5"/>
      <c r="BH118" s="8"/>
      <c r="BI118" s="5"/>
      <c r="BJ118" s="5"/>
      <c r="BK118" s="5"/>
      <c r="BL118" s="5"/>
      <c r="BM118" s="5"/>
      <c r="BN118" s="5"/>
      <c r="BO118" s="5"/>
      <c r="BP118" s="9">
        <v>0</v>
      </c>
      <c r="BQ118" s="1" t="s">
        <v>0</v>
      </c>
      <c r="BR118" s="1" t="s">
        <v>0</v>
      </c>
      <c r="BS118" s="1" t="s">
        <v>0</v>
      </c>
      <c r="BT118" s="1" t="s">
        <v>0</v>
      </c>
      <c r="BU118" s="1" t="s">
        <v>0</v>
      </c>
    </row>
    <row r="119" spans="1:102" ht="11.25">
      <c r="A119" s="30" t="s">
        <v>1</v>
      </c>
      <c r="B119" s="31" t="str">
        <f>HYPERLINK("http://www.dot.ca.gov/hq/transprog/stip2004/ff_sheets/01-2079.xls","2079")</f>
        <v>2079</v>
      </c>
      <c r="C119" s="30" t="s">
        <v>0</v>
      </c>
      <c r="D119" s="30" t="s">
        <v>58</v>
      </c>
      <c r="E119" s="30" t="s">
        <v>3</v>
      </c>
      <c r="F119" s="32">
        <f ca="1">INDIRECT("T119")+INDIRECT("AB119")+INDIRECT("AJ119")+INDIRECT("AR119")+INDIRECT("AZ119")+INDIRECT("BH119")</f>
        <v>0</v>
      </c>
      <c r="G119" s="33">
        <f ca="1">INDIRECT("U119")+INDIRECT("AC119")+INDIRECT("AK119")+INDIRECT("AS119")+INDIRECT("BA119")+INDIRECT("BI119")</f>
        <v>0</v>
      </c>
      <c r="H119" s="33">
        <f ca="1">INDIRECT("V119")+INDIRECT("AD119")+INDIRECT("AL119")+INDIRECT("AT119")+INDIRECT("BB119")+INDIRECT("BJ119")</f>
        <v>78</v>
      </c>
      <c r="I119" s="33">
        <f ca="1">INDIRECT("W119")+INDIRECT("AE119")+INDIRECT("AM119")+INDIRECT("AU119")+INDIRECT("BC119")+INDIRECT("BK119")</f>
        <v>0</v>
      </c>
      <c r="J119" s="33">
        <f ca="1">INDIRECT("X119")+INDIRECT("AF119")+INDIRECT("AN119")+INDIRECT("AV119")+INDIRECT("BD119")+INDIRECT("BL119")</f>
        <v>573</v>
      </c>
      <c r="K119" s="33">
        <f ca="1">INDIRECT("Y119")+INDIRECT("AG119")+INDIRECT("AO119")+INDIRECT("AW119")+INDIRECT("BE119")+INDIRECT("BM119")</f>
        <v>0</v>
      </c>
      <c r="L119" s="33">
        <f ca="1">INDIRECT("Z119")+INDIRECT("AH119")+INDIRECT("AP119")+INDIRECT("AX119")+INDIRECT("BF119")+INDIRECT("BN119")</f>
        <v>0</v>
      </c>
      <c r="M119" s="33">
        <f ca="1">INDIRECT("AA119")+INDIRECT("AI119")+INDIRECT("AQ119")+INDIRECT("AY119")+INDIRECT("BG119")+INDIRECT("BO119")</f>
        <v>0</v>
      </c>
      <c r="N119" s="32">
        <f ca="1">INDIRECT("T119")+INDIRECT("U119")+INDIRECT("V119")+INDIRECT("W119")+INDIRECT("X119")+INDIRECT("Y119")+INDIRECT("Z119")+INDIRECT("AA119")</f>
        <v>0</v>
      </c>
      <c r="O119" s="33">
        <f ca="1">INDIRECT("AB119")+INDIRECT("AC119")+INDIRECT("AD119")+INDIRECT("AE119")+INDIRECT("AF119")+INDIRECT("AG119")+INDIRECT("AH119")+INDIRECT("AI119")</f>
        <v>573</v>
      </c>
      <c r="P119" s="33">
        <f ca="1">INDIRECT("AJ119")+INDIRECT("AK119")+INDIRECT("AL119")+INDIRECT("AM119")+INDIRECT("AN119")+INDIRECT("AO119")+INDIRECT("AP119")+INDIRECT("AQ119")</f>
        <v>0</v>
      </c>
      <c r="Q119" s="33">
        <f ca="1">INDIRECT("AR119")+INDIRECT("AS119")+INDIRECT("AT119")+INDIRECT("AU119")+INDIRECT("AV119")+INDIRECT("AW119")+INDIRECT("AX119")+INDIRECT("AY119")</f>
        <v>78</v>
      </c>
      <c r="R119" s="33">
        <f ca="1">INDIRECT("AZ119")+INDIRECT("BA119")+INDIRECT("BB119")+INDIRECT("BC119")+INDIRECT("BD119")+INDIRECT("BE119")+INDIRECT("BF119")+INDIRECT("BG119")</f>
        <v>0</v>
      </c>
      <c r="S119" s="33">
        <f ca="1">INDIRECT("BH119")+INDIRECT("BI119")+INDIRECT("BJ119")+INDIRECT("BK119")+INDIRECT("BL119")+INDIRECT("BM119")+INDIRECT("BN119")+INDIRECT("BO119")</f>
        <v>0</v>
      </c>
      <c r="T119" s="34"/>
      <c r="U119" s="35"/>
      <c r="V119" s="35"/>
      <c r="W119" s="35"/>
      <c r="X119" s="35"/>
      <c r="Y119" s="35"/>
      <c r="Z119" s="35"/>
      <c r="AA119" s="35"/>
      <c r="AB119" s="34"/>
      <c r="AC119" s="35"/>
      <c r="AD119" s="35"/>
      <c r="AE119" s="35"/>
      <c r="AF119" s="35">
        <v>573</v>
      </c>
      <c r="AG119" s="35"/>
      <c r="AH119" s="35"/>
      <c r="AI119" s="35"/>
      <c r="AJ119" s="34"/>
      <c r="AK119" s="35"/>
      <c r="AL119" s="35"/>
      <c r="AM119" s="35"/>
      <c r="AN119" s="35"/>
      <c r="AO119" s="35"/>
      <c r="AP119" s="35"/>
      <c r="AQ119" s="35"/>
      <c r="AR119" s="34"/>
      <c r="AS119" s="35"/>
      <c r="AT119" s="35">
        <v>78</v>
      </c>
      <c r="AU119" s="35"/>
      <c r="AV119" s="35"/>
      <c r="AW119" s="35"/>
      <c r="AX119" s="35"/>
      <c r="AY119" s="35"/>
      <c r="AZ119" s="34"/>
      <c r="BA119" s="35"/>
      <c r="BB119" s="35"/>
      <c r="BC119" s="35"/>
      <c r="BD119" s="35"/>
      <c r="BE119" s="35"/>
      <c r="BF119" s="35"/>
      <c r="BG119" s="35"/>
      <c r="BH119" s="34"/>
      <c r="BI119" s="35"/>
      <c r="BJ119" s="35"/>
      <c r="BK119" s="35"/>
      <c r="BL119" s="35"/>
      <c r="BM119" s="35"/>
      <c r="BN119" s="35"/>
      <c r="BO119" s="36"/>
      <c r="BP119" s="9">
        <v>13000001214</v>
      </c>
      <c r="BQ119" s="1" t="s">
        <v>3</v>
      </c>
      <c r="BR119" s="1" t="s">
        <v>0</v>
      </c>
      <c r="BS119" s="1" t="s">
        <v>0</v>
      </c>
      <c r="BT119" s="1" t="s">
        <v>0</v>
      </c>
      <c r="BU119" s="1" t="s">
        <v>0</v>
      </c>
      <c r="BW119" s="1">
        <f ca="1">INDIRECT("T119")+2*INDIRECT("AB119")+3*INDIRECT("AJ119")+4*INDIRECT("AR119")+5*INDIRECT("AZ119")+6*INDIRECT("BH119")</f>
        <v>0</v>
      </c>
      <c r="BX119" s="1">
        <v>0</v>
      </c>
      <c r="BY119" s="1">
        <f ca="1">INDIRECT("U119")+2*INDIRECT("AC119")+3*INDIRECT("AK119")+4*INDIRECT("AS119")+5*INDIRECT("BA119")+6*INDIRECT("BI119")</f>
        <v>0</v>
      </c>
      <c r="BZ119" s="1">
        <v>0</v>
      </c>
      <c r="CA119" s="1">
        <f ca="1">INDIRECT("V119")+2*INDIRECT("AD119")+3*INDIRECT("AL119")+4*INDIRECT("AT119")+5*INDIRECT("BB119")+6*INDIRECT("BJ119")</f>
        <v>312</v>
      </c>
      <c r="CB119" s="1">
        <v>312</v>
      </c>
      <c r="CC119" s="1">
        <f ca="1">INDIRECT("W119")+2*INDIRECT("AE119")+3*INDIRECT("AM119")+4*INDIRECT("AU119")+5*INDIRECT("BC119")+6*INDIRECT("BK119")</f>
        <v>0</v>
      </c>
      <c r="CD119" s="1">
        <v>0</v>
      </c>
      <c r="CE119" s="1">
        <f ca="1">INDIRECT("X119")+2*INDIRECT("AF119")+3*INDIRECT("AN119")+4*INDIRECT("AV119")+5*INDIRECT("BD119")+6*INDIRECT("BL119")</f>
        <v>1146</v>
      </c>
      <c r="CF119" s="1">
        <v>1146</v>
      </c>
      <c r="CG119" s="1">
        <f ca="1">INDIRECT("Y119")+2*INDIRECT("AG119")+3*INDIRECT("AO119")+4*INDIRECT("AW119")+5*INDIRECT("BE119")+6*INDIRECT("BM119")</f>
        <v>0</v>
      </c>
      <c r="CH119" s="1">
        <v>0</v>
      </c>
      <c r="CI119" s="1">
        <f ca="1">INDIRECT("Z119")+2*INDIRECT("AH119")+3*INDIRECT("AP119")+4*INDIRECT("AX119")+5*INDIRECT("BF119")+6*INDIRECT("BN119")</f>
        <v>0</v>
      </c>
      <c r="CJ119" s="1">
        <v>0</v>
      </c>
      <c r="CK119" s="1">
        <f ca="1">INDIRECT("AA119")+2*INDIRECT("AI119")+3*INDIRECT("AQ119")+4*INDIRECT("AY119")+5*INDIRECT("BG119")+6*INDIRECT("BO119")</f>
        <v>0</v>
      </c>
      <c r="CL119" s="1">
        <v>0</v>
      </c>
      <c r="CM119" s="1">
        <f ca="1">INDIRECT("T119")+2*INDIRECT("U119")+3*INDIRECT("V119")+4*INDIRECT("W119")+5*INDIRECT("X119")+6*INDIRECT("Y119")+7*INDIRECT("Z119")+8*INDIRECT("AA119")</f>
        <v>0</v>
      </c>
      <c r="CN119" s="1">
        <v>0</v>
      </c>
      <c r="CO119" s="1">
        <f ca="1">INDIRECT("AB119")+2*INDIRECT("AC119")+3*INDIRECT("AD119")+4*INDIRECT("AE119")+5*INDIRECT("AF119")+6*INDIRECT("AG119")+7*INDIRECT("AH119")+8*INDIRECT("AI119")</f>
        <v>2865</v>
      </c>
      <c r="CP119" s="1">
        <v>2865</v>
      </c>
      <c r="CQ119" s="1">
        <f ca="1">INDIRECT("AJ119")+2*INDIRECT("AK119")+3*INDIRECT("AL119")+4*INDIRECT("AM119")+5*INDIRECT("AN119")+6*INDIRECT("AO119")+7*INDIRECT("AP119")+8*INDIRECT("AQ119")</f>
        <v>0</v>
      </c>
      <c r="CR119" s="1">
        <v>0</v>
      </c>
      <c r="CS119" s="1">
        <f ca="1">INDIRECT("AR119")+2*INDIRECT("AS119")+3*INDIRECT("AT119")+4*INDIRECT("AU119")+5*INDIRECT("AV119")+6*INDIRECT("AW119")+7*INDIRECT("AX119")+8*INDIRECT("AY119")</f>
        <v>234</v>
      </c>
      <c r="CT119" s="1">
        <v>234</v>
      </c>
      <c r="CU119" s="1">
        <f ca="1">INDIRECT("AZ119")+2*INDIRECT("BA119")+3*INDIRECT("BB119")+4*INDIRECT("BC119")+5*INDIRECT("BD119")+6*INDIRECT("BE119")+7*INDIRECT("BF119")+8*INDIRECT("BG119")</f>
        <v>0</v>
      </c>
      <c r="CV119" s="1">
        <v>0</v>
      </c>
      <c r="CW119" s="1">
        <f ca="1">INDIRECT("BH119")+2*INDIRECT("BI119")+3*INDIRECT("BJ119")+4*INDIRECT("BK119")+5*INDIRECT("BL119")+6*INDIRECT("BM119")+7*INDIRECT("BN119")+8*INDIRECT("BO119")</f>
        <v>0</v>
      </c>
      <c r="CX119" s="1">
        <v>0</v>
      </c>
    </row>
    <row r="120" spans="1:73" ht="11.25">
      <c r="A120" s="1" t="s">
        <v>0</v>
      </c>
      <c r="B120" s="1" t="s">
        <v>0</v>
      </c>
      <c r="C120" s="1" t="s">
        <v>0</v>
      </c>
      <c r="D120" s="1" t="s">
        <v>59</v>
      </c>
      <c r="E120" s="1" t="s">
        <v>7</v>
      </c>
      <c r="F120" s="7">
        <f>SUM(F119:F119)</f>
        <v>0</v>
      </c>
      <c r="G120" s="6">
        <f>SUM(G119:G119)</f>
        <v>0</v>
      </c>
      <c r="H120" s="6">
        <f>SUM(H119:H119)</f>
        <v>78</v>
      </c>
      <c r="I120" s="6">
        <f>SUM(I119:I119)</f>
        <v>0</v>
      </c>
      <c r="J120" s="6">
        <f>SUM(J119:J119)</f>
        <v>573</v>
      </c>
      <c r="K120" s="6">
        <f>SUM(K119:K119)</f>
        <v>0</v>
      </c>
      <c r="L120" s="6">
        <f>SUM(L119:L119)</f>
        <v>0</v>
      </c>
      <c r="M120" s="6">
        <f>SUM(M119:M119)</f>
        <v>0</v>
      </c>
      <c r="N120" s="7">
        <f>SUM(N119:N119)</f>
        <v>0</v>
      </c>
      <c r="O120" s="6">
        <f>SUM(O119:O119)</f>
        <v>573</v>
      </c>
      <c r="P120" s="6">
        <f>SUM(P119:P119)</f>
        <v>0</v>
      </c>
      <c r="Q120" s="6">
        <f>SUM(Q119:Q119)</f>
        <v>78</v>
      </c>
      <c r="R120" s="6">
        <f>SUM(R119:R119)</f>
        <v>0</v>
      </c>
      <c r="S120" s="6">
        <f>SUM(S119:S119)</f>
        <v>0</v>
      </c>
      <c r="T120" s="8"/>
      <c r="U120" s="5"/>
      <c r="V120" s="5"/>
      <c r="W120" s="5"/>
      <c r="X120" s="5"/>
      <c r="Y120" s="5"/>
      <c r="Z120" s="5"/>
      <c r="AA120" s="5"/>
      <c r="AB120" s="8"/>
      <c r="AC120" s="5"/>
      <c r="AD120" s="5"/>
      <c r="AE120" s="5"/>
      <c r="AF120" s="5"/>
      <c r="AG120" s="5"/>
      <c r="AH120" s="5"/>
      <c r="AI120" s="5"/>
      <c r="AJ120" s="8"/>
      <c r="AK120" s="5"/>
      <c r="AL120" s="5"/>
      <c r="AM120" s="5"/>
      <c r="AN120" s="5"/>
      <c r="AO120" s="5"/>
      <c r="AP120" s="5"/>
      <c r="AQ120" s="5"/>
      <c r="AR120" s="8"/>
      <c r="AS120" s="5"/>
      <c r="AT120" s="5"/>
      <c r="AU120" s="5"/>
      <c r="AV120" s="5"/>
      <c r="AW120" s="5"/>
      <c r="AX120" s="5"/>
      <c r="AY120" s="5"/>
      <c r="AZ120" s="8"/>
      <c r="BA120" s="5"/>
      <c r="BB120" s="5"/>
      <c r="BC120" s="5"/>
      <c r="BD120" s="5"/>
      <c r="BE120" s="5"/>
      <c r="BF120" s="5"/>
      <c r="BG120" s="5"/>
      <c r="BH120" s="8"/>
      <c r="BI120" s="5"/>
      <c r="BJ120" s="5"/>
      <c r="BK120" s="5"/>
      <c r="BL120" s="5"/>
      <c r="BM120" s="5"/>
      <c r="BN120" s="5"/>
      <c r="BO120" s="5"/>
      <c r="BP120" s="9">
        <v>0</v>
      </c>
      <c r="BQ120" s="1" t="s">
        <v>0</v>
      </c>
      <c r="BR120" s="1" t="s">
        <v>0</v>
      </c>
      <c r="BS120" s="1" t="s">
        <v>0</v>
      </c>
      <c r="BT120" s="1" t="s">
        <v>0</v>
      </c>
      <c r="BU120" s="1" t="s">
        <v>0</v>
      </c>
    </row>
    <row r="121" spans="1:73" ht="11.25">
      <c r="A121" s="25"/>
      <c r="B121" s="25"/>
      <c r="C121" s="27" t="s">
        <v>109</v>
      </c>
      <c r="D121" s="26" t="s">
        <v>0</v>
      </c>
      <c r="E121" s="1" t="s">
        <v>0</v>
      </c>
      <c r="F121" s="7"/>
      <c r="G121" s="6"/>
      <c r="H121" s="6"/>
      <c r="I121" s="6"/>
      <c r="J121" s="6"/>
      <c r="K121" s="6"/>
      <c r="L121" s="6"/>
      <c r="M121" s="6"/>
      <c r="N121" s="7"/>
      <c r="O121" s="6"/>
      <c r="P121" s="6"/>
      <c r="Q121" s="6"/>
      <c r="R121" s="6"/>
      <c r="S121" s="6"/>
      <c r="T121" s="8"/>
      <c r="U121" s="5"/>
      <c r="V121" s="5"/>
      <c r="W121" s="5"/>
      <c r="X121" s="5"/>
      <c r="Y121" s="5"/>
      <c r="Z121" s="5"/>
      <c r="AA121" s="5"/>
      <c r="AB121" s="8"/>
      <c r="AC121" s="5"/>
      <c r="AD121" s="5"/>
      <c r="AE121" s="5"/>
      <c r="AF121" s="5"/>
      <c r="AG121" s="5"/>
      <c r="AH121" s="5"/>
      <c r="AI121" s="5"/>
      <c r="AJ121" s="8"/>
      <c r="AK121" s="5"/>
      <c r="AL121" s="5"/>
      <c r="AM121" s="5"/>
      <c r="AN121" s="5"/>
      <c r="AO121" s="5"/>
      <c r="AP121" s="5"/>
      <c r="AQ121" s="5"/>
      <c r="AR121" s="8"/>
      <c r="AS121" s="5"/>
      <c r="AT121" s="5"/>
      <c r="AU121" s="5"/>
      <c r="AV121" s="5"/>
      <c r="AW121" s="5"/>
      <c r="AX121" s="5"/>
      <c r="AY121" s="5"/>
      <c r="AZ121" s="8"/>
      <c r="BA121" s="5"/>
      <c r="BB121" s="5"/>
      <c r="BC121" s="5"/>
      <c r="BD121" s="5"/>
      <c r="BE121" s="5"/>
      <c r="BF121" s="5"/>
      <c r="BG121" s="5"/>
      <c r="BH121" s="8"/>
      <c r="BI121" s="5"/>
      <c r="BJ121" s="5"/>
      <c r="BK121" s="5"/>
      <c r="BL121" s="5"/>
      <c r="BM121" s="5"/>
      <c r="BN121" s="5"/>
      <c r="BO121" s="5"/>
      <c r="BP121" s="9">
        <v>0</v>
      </c>
      <c r="BQ121" s="1" t="s">
        <v>0</v>
      </c>
      <c r="BR121" s="1" t="s">
        <v>0</v>
      </c>
      <c r="BS121" s="1" t="s">
        <v>0</v>
      </c>
      <c r="BT121" s="1" t="s">
        <v>0</v>
      </c>
      <c r="BU121" s="1" t="s">
        <v>0</v>
      </c>
    </row>
    <row r="122" spans="1:102" ht="11.25">
      <c r="A122" s="30" t="s">
        <v>1</v>
      </c>
      <c r="B122" s="31" t="str">
        <f>HYPERLINK("http://www.dot.ca.gov/hq/transprog/stip2004/ff_sheets/01-2080.xls","2080")</f>
        <v>2080</v>
      </c>
      <c r="C122" s="30" t="s">
        <v>0</v>
      </c>
      <c r="D122" s="30" t="s">
        <v>60</v>
      </c>
      <c r="E122" s="30" t="s">
        <v>3</v>
      </c>
      <c r="F122" s="32">
        <f ca="1">INDIRECT("T122")+INDIRECT("AB122")+INDIRECT("AJ122")+INDIRECT("AR122")+INDIRECT("AZ122")+INDIRECT("BH122")</f>
        <v>0</v>
      </c>
      <c r="G122" s="33">
        <f ca="1">INDIRECT("U122")+INDIRECT("AC122")+INDIRECT("AK122")+INDIRECT("AS122")+INDIRECT("BA122")+INDIRECT("BI122")</f>
        <v>0</v>
      </c>
      <c r="H122" s="33">
        <f ca="1">INDIRECT("V122")+INDIRECT("AD122")+INDIRECT("AL122")+INDIRECT("AT122")+INDIRECT("BB122")+INDIRECT("BJ122")</f>
        <v>41</v>
      </c>
      <c r="I122" s="33">
        <f ca="1">INDIRECT("W122")+INDIRECT("AE122")+INDIRECT("AM122")+INDIRECT("AU122")+INDIRECT("BC122")+INDIRECT("BK122")</f>
        <v>0</v>
      </c>
      <c r="J122" s="33">
        <f ca="1">INDIRECT("X122")+INDIRECT("AF122")+INDIRECT("AN122")+INDIRECT("AV122")+INDIRECT("BD122")+INDIRECT("BL122")</f>
        <v>289</v>
      </c>
      <c r="K122" s="33">
        <f ca="1">INDIRECT("Y122")+INDIRECT("AG122")+INDIRECT("AO122")+INDIRECT("AW122")+INDIRECT("BE122")+INDIRECT("BM122")</f>
        <v>0</v>
      </c>
      <c r="L122" s="33">
        <f ca="1">INDIRECT("Z122")+INDIRECT("AH122")+INDIRECT("AP122")+INDIRECT("AX122")+INDIRECT("BF122")+INDIRECT("BN122")</f>
        <v>0</v>
      </c>
      <c r="M122" s="33">
        <f ca="1">INDIRECT("AA122")+INDIRECT("AI122")+INDIRECT("AQ122")+INDIRECT("AY122")+INDIRECT("BG122")+INDIRECT("BO122")</f>
        <v>0</v>
      </c>
      <c r="N122" s="32">
        <f ca="1">INDIRECT("T122")+INDIRECT("U122")+INDIRECT("V122")+INDIRECT("W122")+INDIRECT("X122")+INDIRECT("Y122")+INDIRECT("Z122")+INDIRECT("AA122")</f>
        <v>0</v>
      </c>
      <c r="O122" s="33">
        <f ca="1">INDIRECT("AB122")+INDIRECT("AC122")+INDIRECT("AD122")+INDIRECT("AE122")+INDIRECT("AF122")+INDIRECT("AG122")+INDIRECT("AH122")+INDIRECT("AI122")</f>
        <v>289</v>
      </c>
      <c r="P122" s="33">
        <f ca="1">INDIRECT("AJ122")+INDIRECT("AK122")+INDIRECT("AL122")+INDIRECT("AM122")+INDIRECT("AN122")+INDIRECT("AO122")+INDIRECT("AP122")+INDIRECT("AQ122")</f>
        <v>1</v>
      </c>
      <c r="Q122" s="33">
        <f ca="1">INDIRECT("AR122")+INDIRECT("AS122")+INDIRECT("AT122")+INDIRECT("AU122")+INDIRECT("AV122")+INDIRECT("AW122")+INDIRECT("AX122")+INDIRECT("AY122")</f>
        <v>40</v>
      </c>
      <c r="R122" s="33">
        <f ca="1">INDIRECT("AZ122")+INDIRECT("BA122")+INDIRECT("BB122")+INDIRECT("BC122")+INDIRECT("BD122")+INDIRECT("BE122")+INDIRECT("BF122")+INDIRECT("BG122")</f>
        <v>0</v>
      </c>
      <c r="S122" s="33">
        <f ca="1">INDIRECT("BH122")+INDIRECT("BI122")+INDIRECT("BJ122")+INDIRECT("BK122")+INDIRECT("BL122")+INDIRECT("BM122")+INDIRECT("BN122")+INDIRECT("BO122")</f>
        <v>0</v>
      </c>
      <c r="T122" s="34"/>
      <c r="U122" s="35"/>
      <c r="V122" s="35"/>
      <c r="W122" s="35"/>
      <c r="X122" s="35"/>
      <c r="Y122" s="35"/>
      <c r="Z122" s="35"/>
      <c r="AA122" s="35"/>
      <c r="AB122" s="34"/>
      <c r="AC122" s="35"/>
      <c r="AD122" s="35"/>
      <c r="AE122" s="35"/>
      <c r="AF122" s="35">
        <v>289</v>
      </c>
      <c r="AG122" s="35"/>
      <c r="AH122" s="35"/>
      <c r="AI122" s="35"/>
      <c r="AJ122" s="34"/>
      <c r="AK122" s="35"/>
      <c r="AL122" s="35">
        <v>1</v>
      </c>
      <c r="AM122" s="35"/>
      <c r="AN122" s="35"/>
      <c r="AO122" s="35"/>
      <c r="AP122" s="35"/>
      <c r="AQ122" s="35"/>
      <c r="AR122" s="34"/>
      <c r="AS122" s="35"/>
      <c r="AT122" s="35">
        <v>40</v>
      </c>
      <c r="AU122" s="35"/>
      <c r="AV122" s="35"/>
      <c r="AW122" s="35"/>
      <c r="AX122" s="35"/>
      <c r="AY122" s="35"/>
      <c r="AZ122" s="34"/>
      <c r="BA122" s="35"/>
      <c r="BB122" s="35"/>
      <c r="BC122" s="35"/>
      <c r="BD122" s="35"/>
      <c r="BE122" s="35"/>
      <c r="BF122" s="35"/>
      <c r="BG122" s="35"/>
      <c r="BH122" s="34"/>
      <c r="BI122" s="35"/>
      <c r="BJ122" s="35"/>
      <c r="BK122" s="35"/>
      <c r="BL122" s="35"/>
      <c r="BM122" s="35"/>
      <c r="BN122" s="35"/>
      <c r="BO122" s="36"/>
      <c r="BP122" s="9">
        <v>13000001215</v>
      </c>
      <c r="BQ122" s="1" t="s">
        <v>3</v>
      </c>
      <c r="BR122" s="1" t="s">
        <v>0</v>
      </c>
      <c r="BS122" s="1" t="s">
        <v>0</v>
      </c>
      <c r="BT122" s="1" t="s">
        <v>0</v>
      </c>
      <c r="BU122" s="1" t="s">
        <v>0</v>
      </c>
      <c r="BW122" s="1">
        <f ca="1">INDIRECT("T122")+2*INDIRECT("AB122")+3*INDIRECT("AJ122")+4*INDIRECT("AR122")+5*INDIRECT("AZ122")+6*INDIRECT("BH122")</f>
        <v>0</v>
      </c>
      <c r="BX122" s="1">
        <v>0</v>
      </c>
      <c r="BY122" s="1">
        <f ca="1">INDIRECT("U122")+2*INDIRECT("AC122")+3*INDIRECT("AK122")+4*INDIRECT("AS122")+5*INDIRECT("BA122")+6*INDIRECT("BI122")</f>
        <v>0</v>
      </c>
      <c r="BZ122" s="1">
        <v>0</v>
      </c>
      <c r="CA122" s="1">
        <f ca="1">INDIRECT("V122")+2*INDIRECT("AD122")+3*INDIRECT("AL122")+4*INDIRECT("AT122")+5*INDIRECT("BB122")+6*INDIRECT("BJ122")</f>
        <v>163</v>
      </c>
      <c r="CB122" s="1">
        <v>163</v>
      </c>
      <c r="CC122" s="1">
        <f ca="1">INDIRECT("W122")+2*INDIRECT("AE122")+3*INDIRECT("AM122")+4*INDIRECT("AU122")+5*INDIRECT("BC122")+6*INDIRECT("BK122")</f>
        <v>0</v>
      </c>
      <c r="CD122" s="1">
        <v>0</v>
      </c>
      <c r="CE122" s="1">
        <f ca="1">INDIRECT("X122")+2*INDIRECT("AF122")+3*INDIRECT("AN122")+4*INDIRECT("AV122")+5*INDIRECT("BD122")+6*INDIRECT("BL122")</f>
        <v>578</v>
      </c>
      <c r="CF122" s="1">
        <v>578</v>
      </c>
      <c r="CG122" s="1">
        <f ca="1">INDIRECT("Y122")+2*INDIRECT("AG122")+3*INDIRECT("AO122")+4*INDIRECT("AW122")+5*INDIRECT("BE122")+6*INDIRECT("BM122")</f>
        <v>0</v>
      </c>
      <c r="CH122" s="1">
        <v>0</v>
      </c>
      <c r="CI122" s="1">
        <f ca="1">INDIRECT("Z122")+2*INDIRECT("AH122")+3*INDIRECT("AP122")+4*INDIRECT("AX122")+5*INDIRECT("BF122")+6*INDIRECT("BN122")</f>
        <v>0</v>
      </c>
      <c r="CJ122" s="1">
        <v>0</v>
      </c>
      <c r="CK122" s="1">
        <f ca="1">INDIRECT("AA122")+2*INDIRECT("AI122")+3*INDIRECT("AQ122")+4*INDIRECT("AY122")+5*INDIRECT("BG122")+6*INDIRECT("BO122")</f>
        <v>0</v>
      </c>
      <c r="CL122" s="1">
        <v>0</v>
      </c>
      <c r="CM122" s="1">
        <f ca="1">INDIRECT("T122")+2*INDIRECT("U122")+3*INDIRECT("V122")+4*INDIRECT("W122")+5*INDIRECT("X122")+6*INDIRECT("Y122")+7*INDIRECT("Z122")+8*INDIRECT("AA122")</f>
        <v>0</v>
      </c>
      <c r="CN122" s="1">
        <v>0</v>
      </c>
      <c r="CO122" s="1">
        <f ca="1">INDIRECT("AB122")+2*INDIRECT("AC122")+3*INDIRECT("AD122")+4*INDIRECT("AE122")+5*INDIRECT("AF122")+6*INDIRECT("AG122")+7*INDIRECT("AH122")+8*INDIRECT("AI122")</f>
        <v>1445</v>
      </c>
      <c r="CP122" s="1">
        <v>1445</v>
      </c>
      <c r="CQ122" s="1">
        <f ca="1">INDIRECT("AJ122")+2*INDIRECT("AK122")+3*INDIRECT("AL122")+4*INDIRECT("AM122")+5*INDIRECT("AN122")+6*INDIRECT("AO122")+7*INDIRECT("AP122")+8*INDIRECT("AQ122")</f>
        <v>3</v>
      </c>
      <c r="CR122" s="1">
        <v>3</v>
      </c>
      <c r="CS122" s="1">
        <f ca="1">INDIRECT("AR122")+2*INDIRECT("AS122")+3*INDIRECT("AT122")+4*INDIRECT("AU122")+5*INDIRECT("AV122")+6*INDIRECT("AW122")+7*INDIRECT("AX122")+8*INDIRECT("AY122")</f>
        <v>120</v>
      </c>
      <c r="CT122" s="1">
        <v>120</v>
      </c>
      <c r="CU122" s="1">
        <f ca="1">INDIRECT("AZ122")+2*INDIRECT("BA122")+3*INDIRECT("BB122")+4*INDIRECT("BC122")+5*INDIRECT("BD122")+6*INDIRECT("BE122")+7*INDIRECT("BF122")+8*INDIRECT("BG122")</f>
        <v>0</v>
      </c>
      <c r="CV122" s="1">
        <v>0</v>
      </c>
      <c r="CW122" s="1">
        <f ca="1">INDIRECT("BH122")+2*INDIRECT("BI122")+3*INDIRECT("BJ122")+4*INDIRECT("BK122")+5*INDIRECT("BL122")+6*INDIRECT("BM122")+7*INDIRECT("BN122")+8*INDIRECT("BO122")</f>
        <v>0</v>
      </c>
      <c r="CX122" s="1">
        <v>0</v>
      </c>
    </row>
    <row r="123" spans="1:73" ht="11.25">
      <c r="A123" s="1" t="s">
        <v>0</v>
      </c>
      <c r="B123" s="1" t="s">
        <v>0</v>
      </c>
      <c r="C123" s="1" t="s">
        <v>0</v>
      </c>
      <c r="D123" s="1" t="s">
        <v>61</v>
      </c>
      <c r="E123" s="1" t="s">
        <v>7</v>
      </c>
      <c r="F123" s="7">
        <f>SUM(F122:F122)</f>
        <v>0</v>
      </c>
      <c r="G123" s="6">
        <f>SUM(G122:G122)</f>
        <v>0</v>
      </c>
      <c r="H123" s="6">
        <f>SUM(H122:H122)</f>
        <v>41</v>
      </c>
      <c r="I123" s="6">
        <f>SUM(I122:I122)</f>
        <v>0</v>
      </c>
      <c r="J123" s="6">
        <f>SUM(J122:J122)</f>
        <v>289</v>
      </c>
      <c r="K123" s="6">
        <f>SUM(K122:K122)</f>
        <v>0</v>
      </c>
      <c r="L123" s="6">
        <f>SUM(L122:L122)</f>
        <v>0</v>
      </c>
      <c r="M123" s="6">
        <f>SUM(M122:M122)</f>
        <v>0</v>
      </c>
      <c r="N123" s="7">
        <f>SUM(N122:N122)</f>
        <v>0</v>
      </c>
      <c r="O123" s="6">
        <f>SUM(O122:O122)</f>
        <v>289</v>
      </c>
      <c r="P123" s="6">
        <f>SUM(P122:P122)</f>
        <v>1</v>
      </c>
      <c r="Q123" s="6">
        <f>SUM(Q122:Q122)</f>
        <v>40</v>
      </c>
      <c r="R123" s="6">
        <f>SUM(R122:R122)</f>
        <v>0</v>
      </c>
      <c r="S123" s="6">
        <f>SUM(S122:S122)</f>
        <v>0</v>
      </c>
      <c r="T123" s="8"/>
      <c r="U123" s="5"/>
      <c r="V123" s="5"/>
      <c r="W123" s="5"/>
      <c r="X123" s="5"/>
      <c r="Y123" s="5"/>
      <c r="Z123" s="5"/>
      <c r="AA123" s="5"/>
      <c r="AB123" s="8"/>
      <c r="AC123" s="5"/>
      <c r="AD123" s="5"/>
      <c r="AE123" s="5"/>
      <c r="AF123" s="5"/>
      <c r="AG123" s="5"/>
      <c r="AH123" s="5"/>
      <c r="AI123" s="5"/>
      <c r="AJ123" s="8"/>
      <c r="AK123" s="5"/>
      <c r="AL123" s="5"/>
      <c r="AM123" s="5"/>
      <c r="AN123" s="5"/>
      <c r="AO123" s="5"/>
      <c r="AP123" s="5"/>
      <c r="AQ123" s="5"/>
      <c r="AR123" s="8"/>
      <c r="AS123" s="5"/>
      <c r="AT123" s="5"/>
      <c r="AU123" s="5"/>
      <c r="AV123" s="5"/>
      <c r="AW123" s="5"/>
      <c r="AX123" s="5"/>
      <c r="AY123" s="5"/>
      <c r="AZ123" s="8"/>
      <c r="BA123" s="5"/>
      <c r="BB123" s="5"/>
      <c r="BC123" s="5"/>
      <c r="BD123" s="5"/>
      <c r="BE123" s="5"/>
      <c r="BF123" s="5"/>
      <c r="BG123" s="5"/>
      <c r="BH123" s="8"/>
      <c r="BI123" s="5"/>
      <c r="BJ123" s="5"/>
      <c r="BK123" s="5"/>
      <c r="BL123" s="5"/>
      <c r="BM123" s="5"/>
      <c r="BN123" s="5"/>
      <c r="BO123" s="5"/>
      <c r="BP123" s="9">
        <v>0</v>
      </c>
      <c r="BQ123" s="1" t="s">
        <v>0</v>
      </c>
      <c r="BR123" s="1" t="s">
        <v>0</v>
      </c>
      <c r="BS123" s="1" t="s">
        <v>0</v>
      </c>
      <c r="BT123" s="1" t="s">
        <v>0</v>
      </c>
      <c r="BU123" s="1" t="s">
        <v>0</v>
      </c>
    </row>
    <row r="124" spans="1:73" ht="11.25">
      <c r="A124" s="25"/>
      <c r="B124" s="25"/>
      <c r="C124" s="27" t="s">
        <v>109</v>
      </c>
      <c r="D124" s="26" t="s">
        <v>0</v>
      </c>
      <c r="E124" s="1" t="s">
        <v>0</v>
      </c>
      <c r="F124" s="7"/>
      <c r="G124" s="6"/>
      <c r="H124" s="6"/>
      <c r="I124" s="6"/>
      <c r="J124" s="6"/>
      <c r="K124" s="6"/>
      <c r="L124" s="6"/>
      <c r="M124" s="6"/>
      <c r="N124" s="7"/>
      <c r="O124" s="6"/>
      <c r="P124" s="6"/>
      <c r="Q124" s="6"/>
      <c r="R124" s="6"/>
      <c r="S124" s="6"/>
      <c r="T124" s="8"/>
      <c r="U124" s="5"/>
      <c r="V124" s="5"/>
      <c r="W124" s="5"/>
      <c r="X124" s="5"/>
      <c r="Y124" s="5"/>
      <c r="Z124" s="5"/>
      <c r="AA124" s="5"/>
      <c r="AB124" s="8"/>
      <c r="AC124" s="5"/>
      <c r="AD124" s="5"/>
      <c r="AE124" s="5"/>
      <c r="AF124" s="5"/>
      <c r="AG124" s="5"/>
      <c r="AH124" s="5"/>
      <c r="AI124" s="5"/>
      <c r="AJ124" s="8"/>
      <c r="AK124" s="5"/>
      <c r="AL124" s="5"/>
      <c r="AM124" s="5"/>
      <c r="AN124" s="5"/>
      <c r="AO124" s="5"/>
      <c r="AP124" s="5"/>
      <c r="AQ124" s="5"/>
      <c r="AR124" s="8"/>
      <c r="AS124" s="5"/>
      <c r="AT124" s="5"/>
      <c r="AU124" s="5"/>
      <c r="AV124" s="5"/>
      <c r="AW124" s="5"/>
      <c r="AX124" s="5"/>
      <c r="AY124" s="5"/>
      <c r="AZ124" s="8"/>
      <c r="BA124" s="5"/>
      <c r="BB124" s="5"/>
      <c r="BC124" s="5"/>
      <c r="BD124" s="5"/>
      <c r="BE124" s="5"/>
      <c r="BF124" s="5"/>
      <c r="BG124" s="5"/>
      <c r="BH124" s="8"/>
      <c r="BI124" s="5"/>
      <c r="BJ124" s="5"/>
      <c r="BK124" s="5"/>
      <c r="BL124" s="5"/>
      <c r="BM124" s="5"/>
      <c r="BN124" s="5"/>
      <c r="BO124" s="5"/>
      <c r="BP124" s="9">
        <v>0</v>
      </c>
      <c r="BQ124" s="1" t="s">
        <v>0</v>
      </c>
      <c r="BR124" s="1" t="s">
        <v>0</v>
      </c>
      <c r="BS124" s="1" t="s">
        <v>0</v>
      </c>
      <c r="BT124" s="1" t="s">
        <v>0</v>
      </c>
      <c r="BU124" s="1" t="s">
        <v>0</v>
      </c>
    </row>
    <row r="125" spans="1:102" ht="11.25">
      <c r="A125" s="30" t="s">
        <v>1</v>
      </c>
      <c r="B125" s="31" t="str">
        <f>HYPERLINK("http://www.dot.ca.gov/hq/transprog/stip2004/ff_sheets/01-0050.xls","0050")</f>
        <v>0050</v>
      </c>
      <c r="C125" s="30" t="s">
        <v>62</v>
      </c>
      <c r="D125" s="30" t="s">
        <v>63</v>
      </c>
      <c r="E125" s="30" t="s">
        <v>3</v>
      </c>
      <c r="F125" s="32">
        <f ca="1">INDIRECT("T125")+INDIRECT("AB125")+INDIRECT("AJ125")+INDIRECT("AR125")+INDIRECT("AZ125")+INDIRECT("BH125")</f>
        <v>4795</v>
      </c>
      <c r="G125" s="33">
        <f ca="1">INDIRECT("U125")+INDIRECT("AC125")+INDIRECT("AK125")+INDIRECT("AS125")+INDIRECT("BA125")+INDIRECT("BI125")</f>
        <v>0</v>
      </c>
      <c r="H125" s="33">
        <f ca="1">INDIRECT("V125")+INDIRECT("AD125")+INDIRECT("AL125")+INDIRECT("AT125")+INDIRECT("BB125")+INDIRECT("BJ125")</f>
        <v>0</v>
      </c>
      <c r="I125" s="33">
        <f ca="1">INDIRECT("W125")+INDIRECT("AE125")+INDIRECT("AM125")+INDIRECT("AU125")+INDIRECT("BC125")+INDIRECT("BK125")</f>
        <v>0</v>
      </c>
      <c r="J125" s="33">
        <f ca="1">INDIRECT("X125")+INDIRECT("AF125")+INDIRECT("AN125")+INDIRECT("AV125")+INDIRECT("BD125")+INDIRECT("BL125")</f>
        <v>0</v>
      </c>
      <c r="K125" s="33">
        <f ca="1">INDIRECT("Y125")+INDIRECT("AG125")+INDIRECT("AO125")+INDIRECT("AW125")+INDIRECT("BE125")+INDIRECT("BM125")</f>
        <v>0</v>
      </c>
      <c r="L125" s="33">
        <f ca="1">INDIRECT("Z125")+INDIRECT("AH125")+INDIRECT("AP125")+INDIRECT("AX125")+INDIRECT("BF125")+INDIRECT("BN125")</f>
        <v>0</v>
      </c>
      <c r="M125" s="33">
        <f ca="1">INDIRECT("AA125")+INDIRECT("AI125")+INDIRECT("AQ125")+INDIRECT("AY125")+INDIRECT("BG125")+INDIRECT("BO125")</f>
        <v>0</v>
      </c>
      <c r="N125" s="32">
        <f ca="1">INDIRECT("T125")+INDIRECT("U125")+INDIRECT("V125")+INDIRECT("W125")+INDIRECT("X125")+INDIRECT("Y125")+INDIRECT("Z125")+INDIRECT("AA125")</f>
        <v>2831</v>
      </c>
      <c r="O125" s="33">
        <f ca="1">INDIRECT("AB125")+INDIRECT("AC125")+INDIRECT("AD125")+INDIRECT("AE125")+INDIRECT("AF125")+INDIRECT("AG125")+INDIRECT("AH125")+INDIRECT("AI125")</f>
        <v>0</v>
      </c>
      <c r="P125" s="33">
        <f ca="1">INDIRECT("AJ125")+INDIRECT("AK125")+INDIRECT("AL125")+INDIRECT("AM125")+INDIRECT("AN125")+INDIRECT("AO125")+INDIRECT("AP125")+INDIRECT("AQ125")</f>
        <v>575</v>
      </c>
      <c r="Q125" s="33">
        <f ca="1">INDIRECT("AR125")+INDIRECT("AS125")+INDIRECT("AT125")+INDIRECT("AU125")+INDIRECT("AV125")+INDIRECT("AW125")+INDIRECT("AX125")+INDIRECT("AY125")</f>
        <v>1003</v>
      </c>
      <c r="R125" s="33">
        <f ca="1">INDIRECT("AZ125")+INDIRECT("BA125")+INDIRECT("BB125")+INDIRECT("BC125")+INDIRECT("BD125")+INDIRECT("BE125")+INDIRECT("BF125")+INDIRECT("BG125")</f>
        <v>386</v>
      </c>
      <c r="S125" s="33">
        <f ca="1">INDIRECT("BH125")+INDIRECT("BI125")+INDIRECT("BJ125")+INDIRECT("BK125")+INDIRECT("BL125")+INDIRECT("BM125")+INDIRECT("BN125")+INDIRECT("BO125")</f>
        <v>0</v>
      </c>
      <c r="T125" s="34">
        <v>2831</v>
      </c>
      <c r="U125" s="35"/>
      <c r="V125" s="35"/>
      <c r="W125" s="35"/>
      <c r="X125" s="35"/>
      <c r="Y125" s="35"/>
      <c r="Z125" s="35"/>
      <c r="AA125" s="35"/>
      <c r="AB125" s="34"/>
      <c r="AC125" s="35"/>
      <c r="AD125" s="35"/>
      <c r="AE125" s="35"/>
      <c r="AF125" s="35"/>
      <c r="AG125" s="35"/>
      <c r="AH125" s="35"/>
      <c r="AI125" s="35"/>
      <c r="AJ125" s="34">
        <v>575</v>
      </c>
      <c r="AK125" s="35"/>
      <c r="AL125" s="35"/>
      <c r="AM125" s="35"/>
      <c r="AN125" s="35"/>
      <c r="AO125" s="35"/>
      <c r="AP125" s="35"/>
      <c r="AQ125" s="35"/>
      <c r="AR125" s="34">
        <v>1003</v>
      </c>
      <c r="AS125" s="35"/>
      <c r="AT125" s="35"/>
      <c r="AU125" s="35"/>
      <c r="AV125" s="35"/>
      <c r="AW125" s="35"/>
      <c r="AX125" s="35"/>
      <c r="AY125" s="35"/>
      <c r="AZ125" s="34">
        <v>386</v>
      </c>
      <c r="BA125" s="35"/>
      <c r="BB125" s="35"/>
      <c r="BC125" s="35"/>
      <c r="BD125" s="35"/>
      <c r="BE125" s="35"/>
      <c r="BF125" s="35"/>
      <c r="BG125" s="35"/>
      <c r="BH125" s="34"/>
      <c r="BI125" s="35"/>
      <c r="BJ125" s="35"/>
      <c r="BK125" s="35"/>
      <c r="BL125" s="35"/>
      <c r="BM125" s="35"/>
      <c r="BN125" s="35"/>
      <c r="BO125" s="36"/>
      <c r="BP125" s="9">
        <v>13000000153</v>
      </c>
      <c r="BQ125" s="1" t="s">
        <v>3</v>
      </c>
      <c r="BR125" s="1" t="s">
        <v>0</v>
      </c>
      <c r="BS125" s="1" t="s">
        <v>0</v>
      </c>
      <c r="BT125" s="1" t="s">
        <v>0</v>
      </c>
      <c r="BU125" s="1" t="s">
        <v>65</v>
      </c>
      <c r="BW125" s="1">
        <f ca="1">INDIRECT("T125")+2*INDIRECT("AB125")+3*INDIRECT("AJ125")+4*INDIRECT("AR125")+5*INDIRECT("AZ125")+6*INDIRECT("BH125")</f>
        <v>10498</v>
      </c>
      <c r="BX125" s="1">
        <v>10498</v>
      </c>
      <c r="BY125" s="1">
        <f ca="1">INDIRECT("U125")+2*INDIRECT("AC125")+3*INDIRECT("AK125")+4*INDIRECT("AS125")+5*INDIRECT("BA125")+6*INDIRECT("BI125")</f>
        <v>0</v>
      </c>
      <c r="BZ125" s="1">
        <v>0</v>
      </c>
      <c r="CA125" s="1">
        <f ca="1">INDIRECT("V125")+2*INDIRECT("AD125")+3*INDIRECT("AL125")+4*INDIRECT("AT125")+5*INDIRECT("BB125")+6*INDIRECT("BJ125")</f>
        <v>0</v>
      </c>
      <c r="CB125" s="1">
        <v>0</v>
      </c>
      <c r="CC125" s="1">
        <f ca="1">INDIRECT("W125")+2*INDIRECT("AE125")+3*INDIRECT("AM125")+4*INDIRECT("AU125")+5*INDIRECT("BC125")+6*INDIRECT("BK125")</f>
        <v>0</v>
      </c>
      <c r="CD125" s="1">
        <v>0</v>
      </c>
      <c r="CE125" s="1">
        <f ca="1">INDIRECT("X125")+2*INDIRECT("AF125")+3*INDIRECT("AN125")+4*INDIRECT("AV125")+5*INDIRECT("BD125")+6*INDIRECT("BL125")</f>
        <v>0</v>
      </c>
      <c r="CF125" s="1">
        <v>0</v>
      </c>
      <c r="CG125" s="1">
        <f ca="1">INDIRECT("Y125")+2*INDIRECT("AG125")+3*INDIRECT("AO125")+4*INDIRECT("AW125")+5*INDIRECT("BE125")+6*INDIRECT("BM125")</f>
        <v>0</v>
      </c>
      <c r="CH125" s="1">
        <v>0</v>
      </c>
      <c r="CI125" s="1">
        <f ca="1">INDIRECT("Z125")+2*INDIRECT("AH125")+3*INDIRECT("AP125")+4*INDIRECT("AX125")+5*INDIRECT("BF125")+6*INDIRECT("BN125")</f>
        <v>0</v>
      </c>
      <c r="CJ125" s="1">
        <v>0</v>
      </c>
      <c r="CK125" s="1">
        <f ca="1">INDIRECT("AA125")+2*INDIRECT("AI125")+3*INDIRECT("AQ125")+4*INDIRECT("AY125")+5*INDIRECT("BG125")+6*INDIRECT("BO125")</f>
        <v>0</v>
      </c>
      <c r="CL125" s="1">
        <v>0</v>
      </c>
      <c r="CM125" s="1">
        <f ca="1">INDIRECT("T125")+2*INDIRECT("U125")+3*INDIRECT("V125")+4*INDIRECT("W125")+5*INDIRECT("X125")+6*INDIRECT("Y125")+7*INDIRECT("Z125")+8*INDIRECT("AA125")</f>
        <v>2831</v>
      </c>
      <c r="CN125" s="1">
        <v>2831</v>
      </c>
      <c r="CO125" s="1">
        <f ca="1">INDIRECT("AB125")+2*INDIRECT("AC125")+3*INDIRECT("AD125")+4*INDIRECT("AE125")+5*INDIRECT("AF125")+6*INDIRECT("AG125")+7*INDIRECT("AH125")+8*INDIRECT("AI125")</f>
        <v>0</v>
      </c>
      <c r="CP125" s="1">
        <v>0</v>
      </c>
      <c r="CQ125" s="1">
        <f ca="1">INDIRECT("AJ125")+2*INDIRECT("AK125")+3*INDIRECT("AL125")+4*INDIRECT("AM125")+5*INDIRECT("AN125")+6*INDIRECT("AO125")+7*INDIRECT("AP125")+8*INDIRECT("AQ125")</f>
        <v>575</v>
      </c>
      <c r="CR125" s="1">
        <v>575</v>
      </c>
      <c r="CS125" s="1">
        <f ca="1">INDIRECT("AR125")+2*INDIRECT("AS125")+3*INDIRECT("AT125")+4*INDIRECT("AU125")+5*INDIRECT("AV125")+6*INDIRECT("AW125")+7*INDIRECT("AX125")+8*INDIRECT("AY125")</f>
        <v>1003</v>
      </c>
      <c r="CT125" s="1">
        <v>1003</v>
      </c>
      <c r="CU125" s="1">
        <f ca="1">INDIRECT("AZ125")+2*INDIRECT("BA125")+3*INDIRECT("BB125")+4*INDIRECT("BC125")+5*INDIRECT("BD125")+6*INDIRECT("BE125")+7*INDIRECT("BF125")+8*INDIRECT("BG125")</f>
        <v>386</v>
      </c>
      <c r="CV125" s="1">
        <v>386</v>
      </c>
      <c r="CW125" s="1">
        <f ca="1">INDIRECT("BH125")+2*INDIRECT("BI125")+3*INDIRECT("BJ125")+4*INDIRECT("BK125")+5*INDIRECT("BL125")+6*INDIRECT("BM125")+7*INDIRECT("BN125")+8*INDIRECT("BO125")</f>
        <v>0</v>
      </c>
      <c r="CX125" s="1">
        <v>0</v>
      </c>
    </row>
    <row r="126" spans="1:102" ht="11.25">
      <c r="A126" s="1" t="s">
        <v>0</v>
      </c>
      <c r="B126" s="1" t="s">
        <v>66</v>
      </c>
      <c r="C126" s="1" t="s">
        <v>67</v>
      </c>
      <c r="D126" s="1" t="s">
        <v>68</v>
      </c>
      <c r="E126" s="1" t="s">
        <v>19</v>
      </c>
      <c r="F126" s="7">
        <f ca="1">INDIRECT("T126")+INDIRECT("AB126")+INDIRECT("AJ126")+INDIRECT("AR126")+INDIRECT("AZ126")+INDIRECT("BH126")</f>
        <v>0</v>
      </c>
      <c r="G126" s="6">
        <f ca="1">INDIRECT("U126")+INDIRECT("AC126")+INDIRECT("AK126")+INDIRECT("AS126")+INDIRECT("BA126")+INDIRECT("BI126")</f>
        <v>0</v>
      </c>
      <c r="H126" s="6">
        <f ca="1">INDIRECT("V126")+INDIRECT("AD126")+INDIRECT("AL126")+INDIRECT("AT126")+INDIRECT("BB126")+INDIRECT("BJ126")</f>
        <v>0</v>
      </c>
      <c r="I126" s="6">
        <f ca="1">INDIRECT("W126")+INDIRECT("AE126")+INDIRECT("AM126")+INDIRECT("AU126")+INDIRECT("BC126")+INDIRECT("BK126")</f>
        <v>0</v>
      </c>
      <c r="J126" s="6">
        <f ca="1">INDIRECT("X126")+INDIRECT("AF126")+INDIRECT("AN126")+INDIRECT("AV126")+INDIRECT("BD126")+INDIRECT("BL126")</f>
        <v>8029</v>
      </c>
      <c r="K126" s="6">
        <f ca="1">INDIRECT("Y126")+INDIRECT("AG126")+INDIRECT("AO126")+INDIRECT("AW126")+INDIRECT("BE126")+INDIRECT("BM126")</f>
        <v>0</v>
      </c>
      <c r="L126" s="6">
        <f ca="1">INDIRECT("Z126")+INDIRECT("AH126")+INDIRECT("AP126")+INDIRECT("AX126")+INDIRECT("BF126")+INDIRECT("BN126")</f>
        <v>0</v>
      </c>
      <c r="M126" s="6">
        <f ca="1">INDIRECT("AA126")+INDIRECT("AI126")+INDIRECT("AQ126")+INDIRECT("AY126")+INDIRECT("BG126")+INDIRECT("BO126")</f>
        <v>0</v>
      </c>
      <c r="N126" s="7">
        <f ca="1">INDIRECT("T126")+INDIRECT("U126")+INDIRECT("V126")+INDIRECT("W126")+INDIRECT("X126")+INDIRECT("Y126")+INDIRECT("Z126")+INDIRECT("AA126")</f>
        <v>0</v>
      </c>
      <c r="O126" s="6">
        <f ca="1">INDIRECT("AB126")+INDIRECT("AC126")+INDIRECT("AD126")+INDIRECT("AE126")+INDIRECT("AF126")+INDIRECT("AG126")+INDIRECT("AH126")+INDIRECT("AI126")</f>
        <v>6696</v>
      </c>
      <c r="P126" s="6">
        <f ca="1">INDIRECT("AJ126")+INDIRECT("AK126")+INDIRECT("AL126")+INDIRECT("AM126")+INDIRECT("AN126")+INDIRECT("AO126")+INDIRECT("AP126")+INDIRECT("AQ126")</f>
        <v>0</v>
      </c>
      <c r="Q126" s="6">
        <f ca="1">INDIRECT("AR126")+INDIRECT("AS126")+INDIRECT("AT126")+INDIRECT("AU126")+INDIRECT("AV126")+INDIRECT("AW126")+INDIRECT("AX126")+INDIRECT("AY126")</f>
        <v>0</v>
      </c>
      <c r="R126" s="6">
        <f ca="1">INDIRECT("AZ126")+INDIRECT("BA126")+INDIRECT("BB126")+INDIRECT("BC126")+INDIRECT("BD126")+INDIRECT("BE126")+INDIRECT("BF126")+INDIRECT("BG126")</f>
        <v>0</v>
      </c>
      <c r="S126" s="6">
        <f ca="1">INDIRECT("BH126")+INDIRECT("BI126")+INDIRECT("BJ126")+INDIRECT("BK126")+INDIRECT("BL126")+INDIRECT("BM126")+INDIRECT("BN126")+INDIRECT("BO126")</f>
        <v>1333</v>
      </c>
      <c r="T126" s="28"/>
      <c r="U126" s="29"/>
      <c r="V126" s="29"/>
      <c r="W126" s="29"/>
      <c r="X126" s="29"/>
      <c r="Y126" s="29"/>
      <c r="Z126" s="29"/>
      <c r="AA126" s="29"/>
      <c r="AB126" s="28"/>
      <c r="AC126" s="29"/>
      <c r="AD126" s="29"/>
      <c r="AE126" s="29"/>
      <c r="AF126" s="29">
        <v>6696</v>
      </c>
      <c r="AG126" s="29"/>
      <c r="AH126" s="29"/>
      <c r="AI126" s="29"/>
      <c r="AJ126" s="28"/>
      <c r="AK126" s="29"/>
      <c r="AL126" s="29"/>
      <c r="AM126" s="29"/>
      <c r="AN126" s="29"/>
      <c r="AO126" s="29"/>
      <c r="AP126" s="29"/>
      <c r="AQ126" s="29"/>
      <c r="AR126" s="28"/>
      <c r="AS126" s="29"/>
      <c r="AT126" s="29"/>
      <c r="AU126" s="29"/>
      <c r="AV126" s="29"/>
      <c r="AW126" s="29"/>
      <c r="AX126" s="29"/>
      <c r="AY126" s="29"/>
      <c r="AZ126" s="28"/>
      <c r="BA126" s="29"/>
      <c r="BB126" s="29"/>
      <c r="BC126" s="29"/>
      <c r="BD126" s="29"/>
      <c r="BE126" s="29"/>
      <c r="BF126" s="29"/>
      <c r="BG126" s="29"/>
      <c r="BH126" s="28"/>
      <c r="BI126" s="29"/>
      <c r="BJ126" s="29"/>
      <c r="BK126" s="29"/>
      <c r="BL126" s="29">
        <v>1333</v>
      </c>
      <c r="BM126" s="29"/>
      <c r="BN126" s="29"/>
      <c r="BO126" s="29"/>
      <c r="BP126" s="9">
        <v>0</v>
      </c>
      <c r="BQ126" s="1" t="s">
        <v>0</v>
      </c>
      <c r="BR126" s="1" t="s">
        <v>0</v>
      </c>
      <c r="BS126" s="1" t="s">
        <v>0</v>
      </c>
      <c r="BT126" s="1" t="s">
        <v>0</v>
      </c>
      <c r="BU126" s="1" t="s">
        <v>0</v>
      </c>
      <c r="BW126" s="1">
        <f ca="1">INDIRECT("T126")+2*INDIRECT("AB126")+3*INDIRECT("AJ126")+4*INDIRECT("AR126")+5*INDIRECT("AZ126")+6*INDIRECT("BH126")</f>
        <v>0</v>
      </c>
      <c r="BX126" s="1">
        <v>0</v>
      </c>
      <c r="BY126" s="1">
        <f ca="1">INDIRECT("U126")+2*INDIRECT("AC126")+3*INDIRECT("AK126")+4*INDIRECT("AS126")+5*INDIRECT("BA126")+6*INDIRECT("BI126")</f>
        <v>0</v>
      </c>
      <c r="BZ126" s="1">
        <v>0</v>
      </c>
      <c r="CA126" s="1">
        <f ca="1">INDIRECT("V126")+2*INDIRECT("AD126")+3*INDIRECT("AL126")+4*INDIRECT("AT126")+5*INDIRECT("BB126")+6*INDIRECT("BJ126")</f>
        <v>0</v>
      </c>
      <c r="CB126" s="1">
        <v>0</v>
      </c>
      <c r="CC126" s="1">
        <f ca="1">INDIRECT("W126")+2*INDIRECT("AE126")+3*INDIRECT("AM126")+4*INDIRECT("AU126")+5*INDIRECT("BC126")+6*INDIRECT("BK126")</f>
        <v>0</v>
      </c>
      <c r="CD126" s="1">
        <v>0</v>
      </c>
      <c r="CE126" s="1">
        <f ca="1">INDIRECT("X126")+2*INDIRECT("AF126")+3*INDIRECT("AN126")+4*INDIRECT("AV126")+5*INDIRECT("BD126")+6*INDIRECT("BL126")</f>
        <v>21390</v>
      </c>
      <c r="CF126" s="1">
        <v>21390</v>
      </c>
      <c r="CG126" s="1">
        <f ca="1">INDIRECT("Y126")+2*INDIRECT("AG126")+3*INDIRECT("AO126")+4*INDIRECT("AW126")+5*INDIRECT("BE126")+6*INDIRECT("BM126")</f>
        <v>0</v>
      </c>
      <c r="CH126" s="1">
        <v>0</v>
      </c>
      <c r="CI126" s="1">
        <f ca="1">INDIRECT("Z126")+2*INDIRECT("AH126")+3*INDIRECT("AP126")+4*INDIRECT("AX126")+5*INDIRECT("BF126")+6*INDIRECT("BN126")</f>
        <v>0</v>
      </c>
      <c r="CJ126" s="1">
        <v>0</v>
      </c>
      <c r="CK126" s="1">
        <f ca="1">INDIRECT("AA126")+2*INDIRECT("AI126")+3*INDIRECT("AQ126")+4*INDIRECT("AY126")+5*INDIRECT("BG126")+6*INDIRECT("BO126")</f>
        <v>0</v>
      </c>
      <c r="CL126" s="1">
        <v>0</v>
      </c>
      <c r="CM126" s="1">
        <f ca="1">INDIRECT("T126")+2*INDIRECT("U126")+3*INDIRECT("V126")+4*INDIRECT("W126")+5*INDIRECT("X126")+6*INDIRECT("Y126")+7*INDIRECT("Z126")+8*INDIRECT("AA126")</f>
        <v>0</v>
      </c>
      <c r="CN126" s="1">
        <v>0</v>
      </c>
      <c r="CO126" s="1">
        <f ca="1">INDIRECT("AB126")+2*INDIRECT("AC126")+3*INDIRECT("AD126")+4*INDIRECT("AE126")+5*INDIRECT("AF126")+6*INDIRECT("AG126")+7*INDIRECT("AH126")+8*INDIRECT("AI126")</f>
        <v>33480</v>
      </c>
      <c r="CP126" s="1">
        <v>33480</v>
      </c>
      <c r="CQ126" s="1">
        <f ca="1">INDIRECT("AJ126")+2*INDIRECT("AK126")+3*INDIRECT("AL126")+4*INDIRECT("AM126")+5*INDIRECT("AN126")+6*INDIRECT("AO126")+7*INDIRECT("AP126")+8*INDIRECT("AQ126")</f>
        <v>0</v>
      </c>
      <c r="CR126" s="1">
        <v>0</v>
      </c>
      <c r="CS126" s="1">
        <f ca="1">INDIRECT("AR126")+2*INDIRECT("AS126")+3*INDIRECT("AT126")+4*INDIRECT("AU126")+5*INDIRECT("AV126")+6*INDIRECT("AW126")+7*INDIRECT("AX126")+8*INDIRECT("AY126")</f>
        <v>0</v>
      </c>
      <c r="CT126" s="1">
        <v>0</v>
      </c>
      <c r="CU126" s="1">
        <f ca="1">INDIRECT("AZ126")+2*INDIRECT("BA126")+3*INDIRECT("BB126")+4*INDIRECT("BC126")+5*INDIRECT("BD126")+6*INDIRECT("BE126")+7*INDIRECT("BF126")+8*INDIRECT("BG126")</f>
        <v>0</v>
      </c>
      <c r="CV126" s="1">
        <v>0</v>
      </c>
      <c r="CW126" s="1">
        <f ca="1">INDIRECT("BH126")+2*INDIRECT("BI126")+3*INDIRECT("BJ126")+4*INDIRECT("BK126")+5*INDIRECT("BL126")+6*INDIRECT("BM126")+7*INDIRECT("BN126")+8*INDIRECT("BO126")</f>
        <v>6665</v>
      </c>
      <c r="CX126" s="1">
        <v>6665</v>
      </c>
    </row>
    <row r="127" spans="1:73" ht="11.25">
      <c r="A127" s="25"/>
      <c r="B127" s="25"/>
      <c r="C127" s="27" t="s">
        <v>109</v>
      </c>
      <c r="D127" s="26" t="s">
        <v>0</v>
      </c>
      <c r="E127" s="1" t="s">
        <v>7</v>
      </c>
      <c r="F127" s="7">
        <f>SUM(F125:F126)</f>
        <v>4795</v>
      </c>
      <c r="G127" s="6">
        <f>SUM(G125:G126)</f>
        <v>0</v>
      </c>
      <c r="H127" s="6">
        <f>SUM(H125:H126)</f>
        <v>0</v>
      </c>
      <c r="I127" s="6">
        <f>SUM(I125:I126)</f>
        <v>0</v>
      </c>
      <c r="J127" s="6">
        <f>SUM(J125:J126)</f>
        <v>8029</v>
      </c>
      <c r="K127" s="6">
        <f>SUM(K125:K126)</f>
        <v>0</v>
      </c>
      <c r="L127" s="6">
        <f>SUM(L125:L126)</f>
        <v>0</v>
      </c>
      <c r="M127" s="6">
        <f>SUM(M125:M126)</f>
        <v>0</v>
      </c>
      <c r="N127" s="7">
        <f>SUM(N125:N126)</f>
        <v>2831</v>
      </c>
      <c r="O127" s="6">
        <f>SUM(O125:O126)</f>
        <v>6696</v>
      </c>
      <c r="P127" s="6">
        <f>SUM(P125:P126)</f>
        <v>575</v>
      </c>
      <c r="Q127" s="6">
        <f>SUM(Q125:Q126)</f>
        <v>1003</v>
      </c>
      <c r="R127" s="6">
        <f>SUM(R125:R126)</f>
        <v>386</v>
      </c>
      <c r="S127" s="6">
        <f>SUM(S125:S126)</f>
        <v>1333</v>
      </c>
      <c r="T127" s="8"/>
      <c r="U127" s="5"/>
      <c r="V127" s="5"/>
      <c r="W127" s="5"/>
      <c r="X127" s="5"/>
      <c r="Y127" s="5"/>
      <c r="Z127" s="5"/>
      <c r="AA127" s="5"/>
      <c r="AB127" s="8"/>
      <c r="AC127" s="5"/>
      <c r="AD127" s="5"/>
      <c r="AE127" s="5"/>
      <c r="AF127" s="5"/>
      <c r="AG127" s="5"/>
      <c r="AH127" s="5"/>
      <c r="AI127" s="5"/>
      <c r="AJ127" s="8"/>
      <c r="AK127" s="5"/>
      <c r="AL127" s="5"/>
      <c r="AM127" s="5"/>
      <c r="AN127" s="5"/>
      <c r="AO127" s="5"/>
      <c r="AP127" s="5"/>
      <c r="AQ127" s="5"/>
      <c r="AR127" s="8"/>
      <c r="AS127" s="5"/>
      <c r="AT127" s="5"/>
      <c r="AU127" s="5"/>
      <c r="AV127" s="5"/>
      <c r="AW127" s="5"/>
      <c r="AX127" s="5"/>
      <c r="AY127" s="5"/>
      <c r="AZ127" s="8"/>
      <c r="BA127" s="5"/>
      <c r="BB127" s="5"/>
      <c r="BC127" s="5"/>
      <c r="BD127" s="5"/>
      <c r="BE127" s="5"/>
      <c r="BF127" s="5"/>
      <c r="BG127" s="5"/>
      <c r="BH127" s="8"/>
      <c r="BI127" s="5"/>
      <c r="BJ127" s="5"/>
      <c r="BK127" s="5"/>
      <c r="BL127" s="5"/>
      <c r="BM127" s="5"/>
      <c r="BN127" s="5"/>
      <c r="BO127" s="5"/>
      <c r="BP127" s="9">
        <v>0</v>
      </c>
      <c r="BQ127" s="1" t="s">
        <v>0</v>
      </c>
      <c r="BR127" s="1" t="s">
        <v>0</v>
      </c>
      <c r="BS127" s="1" t="s">
        <v>0</v>
      </c>
      <c r="BT127" s="1" t="s">
        <v>0</v>
      </c>
      <c r="BU127" s="1" t="s">
        <v>0</v>
      </c>
    </row>
    <row r="128" spans="3:73" ht="11.25">
      <c r="C128" s="1" t="s">
        <v>0</v>
      </c>
      <c r="D128" s="1" t="s">
        <v>0</v>
      </c>
      <c r="E128" s="1" t="s">
        <v>0</v>
      </c>
      <c r="F128" s="7"/>
      <c r="G128" s="6"/>
      <c r="H128" s="6"/>
      <c r="I128" s="6"/>
      <c r="J128" s="6"/>
      <c r="K128" s="6"/>
      <c r="L128" s="6"/>
      <c r="M128" s="6"/>
      <c r="N128" s="7"/>
      <c r="O128" s="6"/>
      <c r="P128" s="6"/>
      <c r="Q128" s="6"/>
      <c r="R128" s="6"/>
      <c r="S128" s="6"/>
      <c r="T128" s="8"/>
      <c r="U128" s="5"/>
      <c r="V128" s="5"/>
      <c r="W128" s="5"/>
      <c r="X128" s="5"/>
      <c r="Y128" s="5"/>
      <c r="Z128" s="5"/>
      <c r="AA128" s="5"/>
      <c r="AB128" s="8"/>
      <c r="AC128" s="5"/>
      <c r="AD128" s="5"/>
      <c r="AE128" s="5"/>
      <c r="AF128" s="5"/>
      <c r="AG128" s="5"/>
      <c r="AH128" s="5"/>
      <c r="AI128" s="5"/>
      <c r="AJ128" s="8"/>
      <c r="AK128" s="5"/>
      <c r="AL128" s="5"/>
      <c r="AM128" s="5"/>
      <c r="AN128" s="5"/>
      <c r="AO128" s="5"/>
      <c r="AP128" s="5"/>
      <c r="AQ128" s="5"/>
      <c r="AR128" s="8"/>
      <c r="AS128" s="5"/>
      <c r="AT128" s="5"/>
      <c r="AU128" s="5"/>
      <c r="AV128" s="5"/>
      <c r="AW128" s="5"/>
      <c r="AX128" s="5"/>
      <c r="AY128" s="5"/>
      <c r="AZ128" s="8"/>
      <c r="BA128" s="5"/>
      <c r="BB128" s="5"/>
      <c r="BC128" s="5"/>
      <c r="BD128" s="5"/>
      <c r="BE128" s="5"/>
      <c r="BF128" s="5"/>
      <c r="BG128" s="5"/>
      <c r="BH128" s="8"/>
      <c r="BI128" s="5"/>
      <c r="BJ128" s="5"/>
      <c r="BK128" s="5"/>
      <c r="BL128" s="5"/>
      <c r="BM128" s="5"/>
      <c r="BN128" s="5"/>
      <c r="BO128" s="5"/>
      <c r="BP128" s="9"/>
      <c r="BT128" s="1" t="s">
        <v>0</v>
      </c>
      <c r="BU128" s="1" t="s">
        <v>0</v>
      </c>
    </row>
    <row r="129" spans="1:102" ht="11.25">
      <c r="A129" s="30" t="s">
        <v>1</v>
      </c>
      <c r="B129" s="31" t="str">
        <f>HYPERLINK("http://www.dot.ca.gov/hq/transprog/stip2004/ff_sheets/01-0072.xls","0072")</f>
        <v>0072</v>
      </c>
      <c r="C129" s="30" t="s">
        <v>62</v>
      </c>
      <c r="D129" s="30" t="s">
        <v>63</v>
      </c>
      <c r="E129" s="30" t="s">
        <v>3</v>
      </c>
      <c r="F129" s="32">
        <f ca="1">INDIRECT("T129")+INDIRECT("AB129")+INDIRECT("AJ129")+INDIRECT("AR129")+INDIRECT("AZ129")+INDIRECT("BH129")</f>
        <v>2613</v>
      </c>
      <c r="G129" s="33">
        <f ca="1">INDIRECT("U129")+INDIRECT("AC129")+INDIRECT("AK129")+INDIRECT("AS129")+INDIRECT("BA129")+INDIRECT("BI129")</f>
        <v>0</v>
      </c>
      <c r="H129" s="33">
        <f ca="1">INDIRECT("V129")+INDIRECT("AD129")+INDIRECT("AL129")+INDIRECT("AT129")+INDIRECT("BB129")+INDIRECT("BJ129")</f>
        <v>0</v>
      </c>
      <c r="I129" s="33">
        <f ca="1">INDIRECT("W129")+INDIRECT("AE129")+INDIRECT("AM129")+INDIRECT("AU129")+INDIRECT("BC129")+INDIRECT("BK129")</f>
        <v>0</v>
      </c>
      <c r="J129" s="33">
        <f ca="1">INDIRECT("X129")+INDIRECT("AF129")+INDIRECT("AN129")+INDIRECT("AV129")+INDIRECT("BD129")+INDIRECT("BL129")</f>
        <v>0</v>
      </c>
      <c r="K129" s="33">
        <f ca="1">INDIRECT("Y129")+INDIRECT("AG129")+INDIRECT("AO129")+INDIRECT("AW129")+INDIRECT("BE129")+INDIRECT("BM129")</f>
        <v>0</v>
      </c>
      <c r="L129" s="33">
        <f ca="1">INDIRECT("Z129")+INDIRECT("AH129")+INDIRECT("AP129")+INDIRECT("AX129")+INDIRECT("BF129")+INDIRECT("BN129")</f>
        <v>0</v>
      </c>
      <c r="M129" s="33">
        <f ca="1">INDIRECT("AA129")+INDIRECT("AI129")+INDIRECT("AQ129")+INDIRECT("AY129")+INDIRECT("BG129")+INDIRECT("BO129")</f>
        <v>0</v>
      </c>
      <c r="N129" s="32">
        <f ca="1">INDIRECT("T129")+INDIRECT("U129")+INDIRECT("V129")+INDIRECT("W129")+INDIRECT("X129")+INDIRECT("Y129")+INDIRECT("Z129")+INDIRECT("AA129")</f>
        <v>0</v>
      </c>
      <c r="O129" s="33">
        <f ca="1">INDIRECT("AB129")+INDIRECT("AC129")+INDIRECT("AD129")+INDIRECT("AE129")+INDIRECT("AF129")+INDIRECT("AG129")+INDIRECT("AH129")+INDIRECT("AI129")</f>
        <v>0</v>
      </c>
      <c r="P129" s="33">
        <f ca="1">INDIRECT("AJ129")+INDIRECT("AK129")+INDIRECT("AL129")+INDIRECT("AM129")+INDIRECT("AN129")+INDIRECT("AO129")+INDIRECT("AP129")+INDIRECT("AQ129")</f>
        <v>2613</v>
      </c>
      <c r="Q129" s="33">
        <f ca="1">INDIRECT("AR129")+INDIRECT("AS129")+INDIRECT("AT129")+INDIRECT("AU129")+INDIRECT("AV129")+INDIRECT("AW129")+INDIRECT("AX129")+INDIRECT("AY129")</f>
        <v>0</v>
      </c>
      <c r="R129" s="33">
        <f ca="1">INDIRECT("AZ129")+INDIRECT("BA129")+INDIRECT("BB129")+INDIRECT("BC129")+INDIRECT("BD129")+INDIRECT("BE129")+INDIRECT("BF129")+INDIRECT("BG129")</f>
        <v>0</v>
      </c>
      <c r="S129" s="33">
        <f ca="1">INDIRECT("BH129")+INDIRECT("BI129")+INDIRECT("BJ129")+INDIRECT("BK129")+INDIRECT("BL129")+INDIRECT("BM129")+INDIRECT("BN129")+INDIRECT("BO129")</f>
        <v>0</v>
      </c>
      <c r="T129" s="34"/>
      <c r="U129" s="35"/>
      <c r="V129" s="35"/>
      <c r="W129" s="35"/>
      <c r="X129" s="35"/>
      <c r="Y129" s="35"/>
      <c r="Z129" s="35"/>
      <c r="AA129" s="35"/>
      <c r="AB129" s="34"/>
      <c r="AC129" s="35"/>
      <c r="AD129" s="35"/>
      <c r="AE129" s="35"/>
      <c r="AF129" s="35"/>
      <c r="AG129" s="35"/>
      <c r="AH129" s="35"/>
      <c r="AI129" s="35"/>
      <c r="AJ129" s="34">
        <v>2613</v>
      </c>
      <c r="AK129" s="35"/>
      <c r="AL129" s="35"/>
      <c r="AM129" s="35"/>
      <c r="AN129" s="35"/>
      <c r="AO129" s="35"/>
      <c r="AP129" s="35"/>
      <c r="AQ129" s="35"/>
      <c r="AR129" s="34"/>
      <c r="AS129" s="35"/>
      <c r="AT129" s="35"/>
      <c r="AU129" s="35"/>
      <c r="AV129" s="35"/>
      <c r="AW129" s="35"/>
      <c r="AX129" s="35"/>
      <c r="AY129" s="35"/>
      <c r="AZ129" s="34"/>
      <c r="BA129" s="35"/>
      <c r="BB129" s="35"/>
      <c r="BC129" s="35"/>
      <c r="BD129" s="35"/>
      <c r="BE129" s="35"/>
      <c r="BF129" s="35"/>
      <c r="BG129" s="35"/>
      <c r="BH129" s="34"/>
      <c r="BI129" s="35"/>
      <c r="BJ129" s="35"/>
      <c r="BK129" s="35"/>
      <c r="BL129" s="35"/>
      <c r="BM129" s="35"/>
      <c r="BN129" s="35"/>
      <c r="BO129" s="36"/>
      <c r="BP129" s="9">
        <v>13000000867</v>
      </c>
      <c r="BQ129" s="1" t="s">
        <v>3</v>
      </c>
      <c r="BR129" s="1" t="s">
        <v>0</v>
      </c>
      <c r="BS129" s="1" t="s">
        <v>0</v>
      </c>
      <c r="BT129" s="1" t="s">
        <v>0</v>
      </c>
      <c r="BU129" s="1" t="s">
        <v>65</v>
      </c>
      <c r="BW129" s="1">
        <f ca="1">INDIRECT("T129")+2*INDIRECT("AB129")+3*INDIRECT("AJ129")+4*INDIRECT("AR129")+5*INDIRECT("AZ129")+6*INDIRECT("BH129")</f>
        <v>7839</v>
      </c>
      <c r="BX129" s="1">
        <v>7839</v>
      </c>
      <c r="BY129" s="1">
        <f ca="1">INDIRECT("U129")+2*INDIRECT("AC129")+3*INDIRECT("AK129")+4*INDIRECT("AS129")+5*INDIRECT("BA129")+6*INDIRECT("BI129")</f>
        <v>0</v>
      </c>
      <c r="BZ129" s="1">
        <v>0</v>
      </c>
      <c r="CA129" s="1">
        <f ca="1">INDIRECT("V129")+2*INDIRECT("AD129")+3*INDIRECT("AL129")+4*INDIRECT("AT129")+5*INDIRECT("BB129")+6*INDIRECT("BJ129")</f>
        <v>0</v>
      </c>
      <c r="CB129" s="1">
        <v>0</v>
      </c>
      <c r="CC129" s="1">
        <f ca="1">INDIRECT("W129")+2*INDIRECT("AE129")+3*INDIRECT("AM129")+4*INDIRECT("AU129")+5*INDIRECT("BC129")+6*INDIRECT("BK129")</f>
        <v>0</v>
      </c>
      <c r="CD129" s="1">
        <v>0</v>
      </c>
      <c r="CE129" s="1">
        <f ca="1">INDIRECT("X129")+2*INDIRECT("AF129")+3*INDIRECT("AN129")+4*INDIRECT("AV129")+5*INDIRECT("BD129")+6*INDIRECT("BL129")</f>
        <v>0</v>
      </c>
      <c r="CF129" s="1">
        <v>0</v>
      </c>
      <c r="CG129" s="1">
        <f ca="1">INDIRECT("Y129")+2*INDIRECT("AG129")+3*INDIRECT("AO129")+4*INDIRECT("AW129")+5*INDIRECT("BE129")+6*INDIRECT("BM129")</f>
        <v>0</v>
      </c>
      <c r="CH129" s="1">
        <v>0</v>
      </c>
      <c r="CI129" s="1">
        <f ca="1">INDIRECT("Z129")+2*INDIRECT("AH129")+3*INDIRECT("AP129")+4*INDIRECT("AX129")+5*INDIRECT("BF129")+6*INDIRECT("BN129")</f>
        <v>0</v>
      </c>
      <c r="CJ129" s="1">
        <v>0</v>
      </c>
      <c r="CK129" s="1">
        <f ca="1">INDIRECT("AA129")+2*INDIRECT("AI129")+3*INDIRECT("AQ129")+4*INDIRECT("AY129")+5*INDIRECT("BG129")+6*INDIRECT("BO129")</f>
        <v>0</v>
      </c>
      <c r="CL129" s="1">
        <v>0</v>
      </c>
      <c r="CM129" s="1">
        <f ca="1">INDIRECT("T129")+2*INDIRECT("U129")+3*INDIRECT("V129")+4*INDIRECT("W129")+5*INDIRECT("X129")+6*INDIRECT("Y129")+7*INDIRECT("Z129")+8*INDIRECT("AA129")</f>
        <v>0</v>
      </c>
      <c r="CN129" s="1">
        <v>0</v>
      </c>
      <c r="CO129" s="1">
        <f ca="1">INDIRECT("AB129")+2*INDIRECT("AC129")+3*INDIRECT("AD129")+4*INDIRECT("AE129")+5*INDIRECT("AF129")+6*INDIRECT("AG129")+7*INDIRECT("AH129")+8*INDIRECT("AI129")</f>
        <v>0</v>
      </c>
      <c r="CP129" s="1">
        <v>0</v>
      </c>
      <c r="CQ129" s="1">
        <f ca="1">INDIRECT("AJ129")+2*INDIRECT("AK129")+3*INDIRECT("AL129")+4*INDIRECT("AM129")+5*INDIRECT("AN129")+6*INDIRECT("AO129")+7*INDIRECT("AP129")+8*INDIRECT("AQ129")</f>
        <v>2613</v>
      </c>
      <c r="CR129" s="1">
        <v>2613</v>
      </c>
      <c r="CS129" s="1">
        <f ca="1">INDIRECT("AR129")+2*INDIRECT("AS129")+3*INDIRECT("AT129")+4*INDIRECT("AU129")+5*INDIRECT("AV129")+6*INDIRECT("AW129")+7*INDIRECT("AX129")+8*INDIRECT("AY129")</f>
        <v>0</v>
      </c>
      <c r="CT129" s="1">
        <v>0</v>
      </c>
      <c r="CU129" s="1">
        <f ca="1">INDIRECT("AZ129")+2*INDIRECT("BA129")+3*INDIRECT("BB129")+4*INDIRECT("BC129")+5*INDIRECT("BD129")+6*INDIRECT("BE129")+7*INDIRECT("BF129")+8*INDIRECT("BG129")</f>
        <v>0</v>
      </c>
      <c r="CV129" s="1">
        <v>0</v>
      </c>
      <c r="CW129" s="1">
        <f ca="1">INDIRECT("BH129")+2*INDIRECT("BI129")+3*INDIRECT("BJ129")+4*INDIRECT("BK129")+5*INDIRECT("BL129")+6*INDIRECT("BM129")+7*INDIRECT("BN129")+8*INDIRECT("BO129")</f>
        <v>0</v>
      </c>
      <c r="CX129" s="1">
        <v>0</v>
      </c>
    </row>
    <row r="130" spans="1:102" ht="11.25">
      <c r="A130" s="1" t="s">
        <v>0</v>
      </c>
      <c r="B130" s="1" t="s">
        <v>69</v>
      </c>
      <c r="C130" s="1" t="s">
        <v>70</v>
      </c>
      <c r="D130" s="1" t="s">
        <v>71</v>
      </c>
      <c r="E130" s="1" t="s">
        <v>19</v>
      </c>
      <c r="F130" s="7">
        <f ca="1">INDIRECT("T130")+INDIRECT("AB130")+INDIRECT("AJ130")+INDIRECT("AR130")+INDIRECT("AZ130")+INDIRECT("BH130")</f>
        <v>0</v>
      </c>
      <c r="G130" s="6">
        <f ca="1">INDIRECT("U130")+INDIRECT("AC130")+INDIRECT("AK130")+INDIRECT("AS130")+INDIRECT("BA130")+INDIRECT("BI130")</f>
        <v>0</v>
      </c>
      <c r="H130" s="6">
        <f ca="1">INDIRECT("V130")+INDIRECT("AD130")+INDIRECT("AL130")+INDIRECT("AT130")+INDIRECT("BB130")+INDIRECT("BJ130")</f>
        <v>0</v>
      </c>
      <c r="I130" s="6">
        <f ca="1">INDIRECT("W130")+INDIRECT("AE130")+INDIRECT("AM130")+INDIRECT("AU130")+INDIRECT("BC130")+INDIRECT("BK130")</f>
        <v>0</v>
      </c>
      <c r="J130" s="6">
        <f ca="1">INDIRECT("X130")+INDIRECT("AF130")+INDIRECT("AN130")+INDIRECT("AV130")+INDIRECT("BD130")+INDIRECT("BL130")</f>
        <v>3680</v>
      </c>
      <c r="K130" s="6">
        <f ca="1">INDIRECT("Y130")+INDIRECT("AG130")+INDIRECT("AO130")+INDIRECT("AW130")+INDIRECT("BE130")+INDIRECT("BM130")</f>
        <v>0</v>
      </c>
      <c r="L130" s="6">
        <f ca="1">INDIRECT("Z130")+INDIRECT("AH130")+INDIRECT("AP130")+INDIRECT("AX130")+INDIRECT("BF130")+INDIRECT("BN130")</f>
        <v>460</v>
      </c>
      <c r="M130" s="6">
        <f ca="1">INDIRECT("AA130")+INDIRECT("AI130")+INDIRECT("AQ130")+INDIRECT("AY130")+INDIRECT("BG130")+INDIRECT("BO130")</f>
        <v>2180</v>
      </c>
      <c r="N130" s="7">
        <f ca="1">INDIRECT("T130")+INDIRECT("U130")+INDIRECT("V130")+INDIRECT("W130")+INDIRECT("X130")+INDIRECT("Y130")+INDIRECT("Z130")+INDIRECT("AA130")</f>
        <v>2180</v>
      </c>
      <c r="O130" s="6">
        <f ca="1">INDIRECT("AB130")+INDIRECT("AC130")+INDIRECT("AD130")+INDIRECT("AE130")+INDIRECT("AF130")+INDIRECT("AG130")+INDIRECT("AH130")+INDIRECT("AI130")</f>
        <v>0</v>
      </c>
      <c r="P130" s="6">
        <f ca="1">INDIRECT("AJ130")+INDIRECT("AK130")+INDIRECT("AL130")+INDIRECT("AM130")+INDIRECT("AN130")+INDIRECT("AO130")+INDIRECT("AP130")+INDIRECT("AQ130")</f>
        <v>0</v>
      </c>
      <c r="Q130" s="6">
        <f ca="1">INDIRECT("AR130")+INDIRECT("AS130")+INDIRECT("AT130")+INDIRECT("AU130")+INDIRECT("AV130")+INDIRECT("AW130")+INDIRECT("AX130")+INDIRECT("AY130")</f>
        <v>3680</v>
      </c>
      <c r="R130" s="6">
        <f ca="1">INDIRECT("AZ130")+INDIRECT("BA130")+INDIRECT("BB130")+INDIRECT("BC130")+INDIRECT("BD130")+INDIRECT("BE130")+INDIRECT("BF130")+INDIRECT("BG130")</f>
        <v>460</v>
      </c>
      <c r="S130" s="6">
        <f ca="1">INDIRECT("BH130")+INDIRECT("BI130")+INDIRECT("BJ130")+INDIRECT("BK130")+INDIRECT("BL130")+INDIRECT("BM130")+INDIRECT("BN130")+INDIRECT("BO130")</f>
        <v>0</v>
      </c>
      <c r="T130" s="28"/>
      <c r="U130" s="29"/>
      <c r="V130" s="29"/>
      <c r="W130" s="29"/>
      <c r="X130" s="29"/>
      <c r="Y130" s="29"/>
      <c r="Z130" s="29"/>
      <c r="AA130" s="29">
        <v>2180</v>
      </c>
      <c r="AB130" s="28"/>
      <c r="AC130" s="29"/>
      <c r="AD130" s="29"/>
      <c r="AE130" s="29"/>
      <c r="AF130" s="29"/>
      <c r="AG130" s="29"/>
      <c r="AH130" s="29"/>
      <c r="AI130" s="29"/>
      <c r="AJ130" s="28"/>
      <c r="AK130" s="29"/>
      <c r="AL130" s="29"/>
      <c r="AM130" s="29"/>
      <c r="AN130" s="29"/>
      <c r="AO130" s="29"/>
      <c r="AP130" s="29"/>
      <c r="AQ130" s="29"/>
      <c r="AR130" s="28"/>
      <c r="AS130" s="29"/>
      <c r="AT130" s="29"/>
      <c r="AU130" s="29"/>
      <c r="AV130" s="29">
        <v>3680</v>
      </c>
      <c r="AW130" s="29"/>
      <c r="AX130" s="29"/>
      <c r="AY130" s="29"/>
      <c r="AZ130" s="28"/>
      <c r="BA130" s="29"/>
      <c r="BB130" s="29"/>
      <c r="BC130" s="29"/>
      <c r="BD130" s="29"/>
      <c r="BE130" s="29"/>
      <c r="BF130" s="29">
        <v>460</v>
      </c>
      <c r="BG130" s="29"/>
      <c r="BH130" s="28"/>
      <c r="BI130" s="29"/>
      <c r="BJ130" s="29"/>
      <c r="BK130" s="29"/>
      <c r="BL130" s="29"/>
      <c r="BM130" s="29"/>
      <c r="BN130" s="29"/>
      <c r="BO130" s="29"/>
      <c r="BP130" s="9">
        <v>0</v>
      </c>
      <c r="BQ130" s="1" t="s">
        <v>0</v>
      </c>
      <c r="BR130" s="1" t="s">
        <v>0</v>
      </c>
      <c r="BS130" s="1" t="s">
        <v>0</v>
      </c>
      <c r="BT130" s="1" t="s">
        <v>0</v>
      </c>
      <c r="BU130" s="1" t="s">
        <v>0</v>
      </c>
      <c r="BW130" s="1">
        <f ca="1">INDIRECT("T130")+2*INDIRECT("AB130")+3*INDIRECT("AJ130")+4*INDIRECT("AR130")+5*INDIRECT("AZ130")+6*INDIRECT("BH130")</f>
        <v>0</v>
      </c>
      <c r="BX130" s="1">
        <v>0</v>
      </c>
      <c r="BY130" s="1">
        <f ca="1">INDIRECT("U130")+2*INDIRECT("AC130")+3*INDIRECT("AK130")+4*INDIRECT("AS130")+5*INDIRECT("BA130")+6*INDIRECT("BI130")</f>
        <v>0</v>
      </c>
      <c r="BZ130" s="1">
        <v>0</v>
      </c>
      <c r="CA130" s="1">
        <f ca="1">INDIRECT("V130")+2*INDIRECT("AD130")+3*INDIRECT("AL130")+4*INDIRECT("AT130")+5*INDIRECT("BB130")+6*INDIRECT("BJ130")</f>
        <v>0</v>
      </c>
      <c r="CB130" s="1">
        <v>0</v>
      </c>
      <c r="CC130" s="1">
        <f ca="1">INDIRECT("W130")+2*INDIRECT("AE130")+3*INDIRECT("AM130")+4*INDIRECT("AU130")+5*INDIRECT("BC130")+6*INDIRECT("BK130")</f>
        <v>0</v>
      </c>
      <c r="CD130" s="1">
        <v>0</v>
      </c>
      <c r="CE130" s="1">
        <f ca="1">INDIRECT("X130")+2*INDIRECT("AF130")+3*INDIRECT("AN130")+4*INDIRECT("AV130")+5*INDIRECT("BD130")+6*INDIRECT("BL130")</f>
        <v>14720</v>
      </c>
      <c r="CF130" s="1">
        <v>14720</v>
      </c>
      <c r="CG130" s="1">
        <f ca="1">INDIRECT("Y130")+2*INDIRECT("AG130")+3*INDIRECT("AO130")+4*INDIRECT("AW130")+5*INDIRECT("BE130")+6*INDIRECT("BM130")</f>
        <v>0</v>
      </c>
      <c r="CH130" s="1">
        <v>0</v>
      </c>
      <c r="CI130" s="1">
        <f ca="1">INDIRECT("Z130")+2*INDIRECT("AH130")+3*INDIRECT("AP130")+4*INDIRECT("AX130")+5*INDIRECT("BF130")+6*INDIRECT("BN130")</f>
        <v>2300</v>
      </c>
      <c r="CJ130" s="1">
        <v>2300</v>
      </c>
      <c r="CK130" s="1">
        <f ca="1">INDIRECT("AA130")+2*INDIRECT("AI130")+3*INDIRECT("AQ130")+4*INDIRECT("AY130")+5*INDIRECT("BG130")+6*INDIRECT("BO130")</f>
        <v>2180</v>
      </c>
      <c r="CL130" s="1">
        <v>2180</v>
      </c>
      <c r="CM130" s="1">
        <f ca="1">INDIRECT("T130")+2*INDIRECT("U130")+3*INDIRECT("V130")+4*INDIRECT("W130")+5*INDIRECT("X130")+6*INDIRECT("Y130")+7*INDIRECT("Z130")+8*INDIRECT("AA130")</f>
        <v>17440</v>
      </c>
      <c r="CN130" s="1">
        <v>17440</v>
      </c>
      <c r="CO130" s="1">
        <f ca="1">INDIRECT("AB130")+2*INDIRECT("AC130")+3*INDIRECT("AD130")+4*INDIRECT("AE130")+5*INDIRECT("AF130")+6*INDIRECT("AG130")+7*INDIRECT("AH130")+8*INDIRECT("AI130")</f>
        <v>0</v>
      </c>
      <c r="CP130" s="1">
        <v>0</v>
      </c>
      <c r="CQ130" s="1">
        <f ca="1">INDIRECT("AJ130")+2*INDIRECT("AK130")+3*INDIRECT("AL130")+4*INDIRECT("AM130")+5*INDIRECT("AN130")+6*INDIRECT("AO130")+7*INDIRECT("AP130")+8*INDIRECT("AQ130")</f>
        <v>0</v>
      </c>
      <c r="CR130" s="1">
        <v>0</v>
      </c>
      <c r="CS130" s="1">
        <f ca="1">INDIRECT("AR130")+2*INDIRECT("AS130")+3*INDIRECT("AT130")+4*INDIRECT("AU130")+5*INDIRECT("AV130")+6*INDIRECT("AW130")+7*INDIRECT("AX130")+8*INDIRECT("AY130")</f>
        <v>18400</v>
      </c>
      <c r="CT130" s="1">
        <v>18400</v>
      </c>
      <c r="CU130" s="1">
        <f ca="1">INDIRECT("AZ130")+2*INDIRECT("BA130")+3*INDIRECT("BB130")+4*INDIRECT("BC130")+5*INDIRECT("BD130")+6*INDIRECT("BE130")+7*INDIRECT("BF130")+8*INDIRECT("BG130")</f>
        <v>3220</v>
      </c>
      <c r="CV130" s="1">
        <v>3220</v>
      </c>
      <c r="CW130" s="1">
        <f ca="1">INDIRECT("BH130")+2*INDIRECT("BI130")+3*INDIRECT("BJ130")+4*INDIRECT("BK130")+5*INDIRECT("BL130")+6*INDIRECT("BM130")+7*INDIRECT("BN130")+8*INDIRECT("BO130")</f>
        <v>0</v>
      </c>
      <c r="CX130" s="1">
        <v>0</v>
      </c>
    </row>
    <row r="131" spans="1:73" ht="11.25">
      <c r="A131" s="25"/>
      <c r="B131" s="25"/>
      <c r="C131" s="27" t="s">
        <v>109</v>
      </c>
      <c r="D131" s="26" t="s">
        <v>0</v>
      </c>
      <c r="E131" s="1" t="s">
        <v>7</v>
      </c>
      <c r="F131" s="7">
        <f>SUM(F129:F130)</f>
        <v>2613</v>
      </c>
      <c r="G131" s="6">
        <f>SUM(G129:G130)</f>
        <v>0</v>
      </c>
      <c r="H131" s="6">
        <f>SUM(H129:H130)</f>
        <v>0</v>
      </c>
      <c r="I131" s="6">
        <f>SUM(I129:I130)</f>
        <v>0</v>
      </c>
      <c r="J131" s="6">
        <f>SUM(J129:J130)</f>
        <v>3680</v>
      </c>
      <c r="K131" s="6">
        <f>SUM(K129:K130)</f>
        <v>0</v>
      </c>
      <c r="L131" s="6">
        <f>SUM(L129:L130)</f>
        <v>460</v>
      </c>
      <c r="M131" s="6">
        <f>SUM(M129:M130)</f>
        <v>2180</v>
      </c>
      <c r="N131" s="7">
        <f>SUM(N129:N130)</f>
        <v>2180</v>
      </c>
      <c r="O131" s="6">
        <f>SUM(O129:O130)</f>
        <v>0</v>
      </c>
      <c r="P131" s="6">
        <f>SUM(P129:P130)</f>
        <v>2613</v>
      </c>
      <c r="Q131" s="6">
        <f>SUM(Q129:Q130)</f>
        <v>3680</v>
      </c>
      <c r="R131" s="6">
        <f>SUM(R129:R130)</f>
        <v>460</v>
      </c>
      <c r="S131" s="6">
        <f>SUM(S129:S130)</f>
        <v>0</v>
      </c>
      <c r="T131" s="8"/>
      <c r="U131" s="5"/>
      <c r="V131" s="5"/>
      <c r="W131" s="5"/>
      <c r="X131" s="5"/>
      <c r="Y131" s="5"/>
      <c r="Z131" s="5"/>
      <c r="AA131" s="5"/>
      <c r="AB131" s="8"/>
      <c r="AC131" s="5"/>
      <c r="AD131" s="5"/>
      <c r="AE131" s="5"/>
      <c r="AF131" s="5"/>
      <c r="AG131" s="5"/>
      <c r="AH131" s="5"/>
      <c r="AI131" s="5"/>
      <c r="AJ131" s="8"/>
      <c r="AK131" s="5"/>
      <c r="AL131" s="5"/>
      <c r="AM131" s="5"/>
      <c r="AN131" s="5"/>
      <c r="AO131" s="5"/>
      <c r="AP131" s="5"/>
      <c r="AQ131" s="5"/>
      <c r="AR131" s="8"/>
      <c r="AS131" s="5"/>
      <c r="AT131" s="5"/>
      <c r="AU131" s="5"/>
      <c r="AV131" s="5"/>
      <c r="AW131" s="5"/>
      <c r="AX131" s="5"/>
      <c r="AY131" s="5"/>
      <c r="AZ131" s="8"/>
      <c r="BA131" s="5"/>
      <c r="BB131" s="5"/>
      <c r="BC131" s="5"/>
      <c r="BD131" s="5"/>
      <c r="BE131" s="5"/>
      <c r="BF131" s="5"/>
      <c r="BG131" s="5"/>
      <c r="BH131" s="8"/>
      <c r="BI131" s="5"/>
      <c r="BJ131" s="5"/>
      <c r="BK131" s="5"/>
      <c r="BL131" s="5"/>
      <c r="BM131" s="5"/>
      <c r="BN131" s="5"/>
      <c r="BO131" s="5"/>
      <c r="BP131" s="9">
        <v>0</v>
      </c>
      <c r="BQ131" s="1" t="s">
        <v>0</v>
      </c>
      <c r="BR131" s="1" t="s">
        <v>0</v>
      </c>
      <c r="BS131" s="1" t="s">
        <v>0</v>
      </c>
      <c r="BT131" s="1" t="s">
        <v>0</v>
      </c>
      <c r="BU131" s="1" t="s">
        <v>0</v>
      </c>
    </row>
    <row r="132" spans="3:73" ht="11.25">
      <c r="C132" s="1" t="s">
        <v>0</v>
      </c>
      <c r="D132" s="1" t="s">
        <v>0</v>
      </c>
      <c r="E132" s="1" t="s">
        <v>0</v>
      </c>
      <c r="F132" s="7"/>
      <c r="G132" s="6"/>
      <c r="H132" s="6"/>
      <c r="I132" s="6"/>
      <c r="J132" s="6"/>
      <c r="K132" s="6"/>
      <c r="L132" s="6"/>
      <c r="M132" s="6"/>
      <c r="N132" s="7"/>
      <c r="O132" s="6"/>
      <c r="P132" s="6"/>
      <c r="Q132" s="6"/>
      <c r="R132" s="6"/>
      <c r="S132" s="6"/>
      <c r="T132" s="8"/>
      <c r="U132" s="5"/>
      <c r="V132" s="5"/>
      <c r="W132" s="5"/>
      <c r="X132" s="5"/>
      <c r="Y132" s="5"/>
      <c r="Z132" s="5"/>
      <c r="AA132" s="5"/>
      <c r="AB132" s="8"/>
      <c r="AC132" s="5"/>
      <c r="AD132" s="5"/>
      <c r="AE132" s="5"/>
      <c r="AF132" s="5"/>
      <c r="AG132" s="5"/>
      <c r="AH132" s="5"/>
      <c r="AI132" s="5"/>
      <c r="AJ132" s="8"/>
      <c r="AK132" s="5"/>
      <c r="AL132" s="5"/>
      <c r="AM132" s="5"/>
      <c r="AN132" s="5"/>
      <c r="AO132" s="5"/>
      <c r="AP132" s="5"/>
      <c r="AQ132" s="5"/>
      <c r="AR132" s="8"/>
      <c r="AS132" s="5"/>
      <c r="AT132" s="5"/>
      <c r="AU132" s="5"/>
      <c r="AV132" s="5"/>
      <c r="AW132" s="5"/>
      <c r="AX132" s="5"/>
      <c r="AY132" s="5"/>
      <c r="AZ132" s="8"/>
      <c r="BA132" s="5"/>
      <c r="BB132" s="5"/>
      <c r="BC132" s="5"/>
      <c r="BD132" s="5"/>
      <c r="BE132" s="5"/>
      <c r="BF132" s="5"/>
      <c r="BG132" s="5"/>
      <c r="BH132" s="8"/>
      <c r="BI132" s="5"/>
      <c r="BJ132" s="5"/>
      <c r="BK132" s="5"/>
      <c r="BL132" s="5"/>
      <c r="BM132" s="5"/>
      <c r="BN132" s="5"/>
      <c r="BO132" s="5"/>
      <c r="BP132" s="9"/>
      <c r="BT132" s="1" t="s">
        <v>0</v>
      </c>
      <c r="BU132" s="1" t="s">
        <v>0</v>
      </c>
    </row>
    <row r="133" spans="1:102" ht="11.25">
      <c r="A133" s="30" t="s">
        <v>72</v>
      </c>
      <c r="B133" s="31" t="str">
        <f>HYPERLINK("http://www.dot.ca.gov/hq/transprog/stip2004/ff_sheets/02-a0166a.xls","A0166A")</f>
        <v>A0166A</v>
      </c>
      <c r="C133" s="30" t="s">
        <v>73</v>
      </c>
      <c r="D133" s="30" t="s">
        <v>63</v>
      </c>
      <c r="E133" s="30" t="s">
        <v>3</v>
      </c>
      <c r="F133" s="32">
        <f ca="1">INDIRECT("T133")+INDIRECT("AB133")+INDIRECT("AJ133")+INDIRECT("AR133")+INDIRECT("AZ133")+INDIRECT("BH133")</f>
        <v>46</v>
      </c>
      <c r="G133" s="33">
        <f ca="1">INDIRECT("U133")+INDIRECT("AC133")+INDIRECT("AK133")+INDIRECT("AS133")+INDIRECT("BA133")+INDIRECT("BI133")</f>
        <v>0</v>
      </c>
      <c r="H133" s="33">
        <f ca="1">INDIRECT("V133")+INDIRECT("AD133")+INDIRECT("AL133")+INDIRECT("AT133")+INDIRECT("BB133")+INDIRECT("BJ133")</f>
        <v>0</v>
      </c>
      <c r="I133" s="33">
        <f ca="1">INDIRECT("W133")+INDIRECT("AE133")+INDIRECT("AM133")+INDIRECT("AU133")+INDIRECT("BC133")+INDIRECT("BK133")</f>
        <v>0</v>
      </c>
      <c r="J133" s="33">
        <f ca="1">INDIRECT("X133")+INDIRECT("AF133")+INDIRECT("AN133")+INDIRECT("AV133")+INDIRECT("BD133")+INDIRECT("BL133")</f>
        <v>0</v>
      </c>
      <c r="K133" s="33">
        <f ca="1">INDIRECT("Y133")+INDIRECT("AG133")+INDIRECT("AO133")+INDIRECT("AW133")+INDIRECT("BE133")+INDIRECT("BM133")</f>
        <v>0</v>
      </c>
      <c r="L133" s="33">
        <f ca="1">INDIRECT("Z133")+INDIRECT("AH133")+INDIRECT("AP133")+INDIRECT("AX133")+INDIRECT("BF133")+INDIRECT("BN133")</f>
        <v>0</v>
      </c>
      <c r="M133" s="33">
        <f ca="1">INDIRECT("AA133")+INDIRECT("AI133")+INDIRECT("AQ133")+INDIRECT("AY133")+INDIRECT("BG133")+INDIRECT("BO133")</f>
        <v>0</v>
      </c>
      <c r="N133" s="32">
        <f ca="1">INDIRECT("T133")+INDIRECT("U133")+INDIRECT("V133")+INDIRECT("W133")+INDIRECT("X133")+INDIRECT("Y133")+INDIRECT("Z133")+INDIRECT("AA133")</f>
        <v>0</v>
      </c>
      <c r="O133" s="33">
        <f ca="1">INDIRECT("AB133")+INDIRECT("AC133")+INDIRECT("AD133")+INDIRECT("AE133")+INDIRECT("AF133")+INDIRECT("AG133")+INDIRECT("AH133")+INDIRECT("AI133")</f>
        <v>0</v>
      </c>
      <c r="P133" s="33">
        <f ca="1">INDIRECT("AJ133")+INDIRECT("AK133")+INDIRECT("AL133")+INDIRECT("AM133")+INDIRECT("AN133")+INDIRECT("AO133")+INDIRECT("AP133")+INDIRECT("AQ133")</f>
        <v>46</v>
      </c>
      <c r="Q133" s="33">
        <f ca="1">INDIRECT("AR133")+INDIRECT("AS133")+INDIRECT("AT133")+INDIRECT("AU133")+INDIRECT("AV133")+INDIRECT("AW133")+INDIRECT("AX133")+INDIRECT("AY133")</f>
        <v>0</v>
      </c>
      <c r="R133" s="33">
        <f ca="1">INDIRECT("AZ133")+INDIRECT("BA133")+INDIRECT("BB133")+INDIRECT("BC133")+INDIRECT("BD133")+INDIRECT("BE133")+INDIRECT("BF133")+INDIRECT("BG133")</f>
        <v>0</v>
      </c>
      <c r="S133" s="33">
        <f ca="1">INDIRECT("BH133")+INDIRECT("BI133")+INDIRECT("BJ133")+INDIRECT("BK133")+INDIRECT("BL133")+INDIRECT("BM133")+INDIRECT("BN133")+INDIRECT("BO133")</f>
        <v>0</v>
      </c>
      <c r="T133" s="34"/>
      <c r="U133" s="35"/>
      <c r="V133" s="35"/>
      <c r="W133" s="35"/>
      <c r="X133" s="35"/>
      <c r="Y133" s="35"/>
      <c r="Z133" s="35"/>
      <c r="AA133" s="35"/>
      <c r="AB133" s="34"/>
      <c r="AC133" s="35"/>
      <c r="AD133" s="35"/>
      <c r="AE133" s="35"/>
      <c r="AF133" s="35"/>
      <c r="AG133" s="35"/>
      <c r="AH133" s="35"/>
      <c r="AI133" s="35"/>
      <c r="AJ133" s="34">
        <v>46</v>
      </c>
      <c r="AK133" s="35"/>
      <c r="AL133" s="35"/>
      <c r="AM133" s="35"/>
      <c r="AN133" s="35"/>
      <c r="AO133" s="35"/>
      <c r="AP133" s="35"/>
      <c r="AQ133" s="35"/>
      <c r="AR133" s="34"/>
      <c r="AS133" s="35"/>
      <c r="AT133" s="35"/>
      <c r="AU133" s="35"/>
      <c r="AV133" s="35"/>
      <c r="AW133" s="35"/>
      <c r="AX133" s="35"/>
      <c r="AY133" s="35"/>
      <c r="AZ133" s="34"/>
      <c r="BA133" s="35"/>
      <c r="BB133" s="35"/>
      <c r="BC133" s="35"/>
      <c r="BD133" s="35"/>
      <c r="BE133" s="35"/>
      <c r="BF133" s="35"/>
      <c r="BG133" s="35"/>
      <c r="BH133" s="34"/>
      <c r="BI133" s="35"/>
      <c r="BJ133" s="35"/>
      <c r="BK133" s="35"/>
      <c r="BL133" s="35"/>
      <c r="BM133" s="35"/>
      <c r="BN133" s="35"/>
      <c r="BO133" s="36"/>
      <c r="BP133" s="9">
        <v>11100000053</v>
      </c>
      <c r="BQ133" s="1" t="s">
        <v>3</v>
      </c>
      <c r="BR133" s="1" t="s">
        <v>0</v>
      </c>
      <c r="BS133" s="1" t="s">
        <v>0</v>
      </c>
      <c r="BT133" s="1" t="s">
        <v>0</v>
      </c>
      <c r="BU133" s="1" t="s">
        <v>65</v>
      </c>
      <c r="BW133" s="1">
        <f ca="1">INDIRECT("T133")+2*INDIRECT("AB133")+3*INDIRECT("AJ133")+4*INDIRECT("AR133")+5*INDIRECT("AZ133")+6*INDIRECT("BH133")</f>
        <v>138</v>
      </c>
      <c r="BX133" s="1">
        <v>138</v>
      </c>
      <c r="BY133" s="1">
        <f ca="1">INDIRECT("U133")+2*INDIRECT("AC133")+3*INDIRECT("AK133")+4*INDIRECT("AS133")+5*INDIRECT("BA133")+6*INDIRECT("BI133")</f>
        <v>0</v>
      </c>
      <c r="BZ133" s="1">
        <v>0</v>
      </c>
      <c r="CA133" s="1">
        <f ca="1">INDIRECT("V133")+2*INDIRECT("AD133")+3*INDIRECT("AL133")+4*INDIRECT("AT133")+5*INDIRECT("BB133")+6*INDIRECT("BJ133")</f>
        <v>0</v>
      </c>
      <c r="CB133" s="1">
        <v>0</v>
      </c>
      <c r="CC133" s="1">
        <f ca="1">INDIRECT("W133")+2*INDIRECT("AE133")+3*INDIRECT("AM133")+4*INDIRECT("AU133")+5*INDIRECT("BC133")+6*INDIRECT("BK133")</f>
        <v>0</v>
      </c>
      <c r="CD133" s="1">
        <v>0</v>
      </c>
      <c r="CE133" s="1">
        <f ca="1">INDIRECT("X133")+2*INDIRECT("AF133")+3*INDIRECT("AN133")+4*INDIRECT("AV133")+5*INDIRECT("BD133")+6*INDIRECT("BL133")</f>
        <v>0</v>
      </c>
      <c r="CF133" s="1">
        <v>0</v>
      </c>
      <c r="CG133" s="1">
        <f ca="1">INDIRECT("Y133")+2*INDIRECT("AG133")+3*INDIRECT("AO133")+4*INDIRECT("AW133")+5*INDIRECT("BE133")+6*INDIRECT("BM133")</f>
        <v>0</v>
      </c>
      <c r="CH133" s="1">
        <v>0</v>
      </c>
      <c r="CI133" s="1">
        <f ca="1">INDIRECT("Z133")+2*INDIRECT("AH133")+3*INDIRECT("AP133")+4*INDIRECT("AX133")+5*INDIRECT("BF133")+6*INDIRECT("BN133")</f>
        <v>0</v>
      </c>
      <c r="CJ133" s="1">
        <v>0</v>
      </c>
      <c r="CK133" s="1">
        <f ca="1">INDIRECT("AA133")+2*INDIRECT("AI133")+3*INDIRECT("AQ133")+4*INDIRECT("AY133")+5*INDIRECT("BG133")+6*INDIRECT("BO133")</f>
        <v>0</v>
      </c>
      <c r="CL133" s="1">
        <v>0</v>
      </c>
      <c r="CM133" s="1">
        <f ca="1">INDIRECT("T133")+2*INDIRECT("U133")+3*INDIRECT("V133")+4*INDIRECT("W133")+5*INDIRECT("X133")+6*INDIRECT("Y133")+7*INDIRECT("Z133")+8*INDIRECT("AA133")</f>
        <v>0</v>
      </c>
      <c r="CN133" s="1">
        <v>0</v>
      </c>
      <c r="CO133" s="1">
        <f ca="1">INDIRECT("AB133")+2*INDIRECT("AC133")+3*INDIRECT("AD133")+4*INDIRECT("AE133")+5*INDIRECT("AF133")+6*INDIRECT("AG133")+7*INDIRECT("AH133")+8*INDIRECT("AI133")</f>
        <v>0</v>
      </c>
      <c r="CP133" s="1">
        <v>0</v>
      </c>
      <c r="CQ133" s="1">
        <f ca="1">INDIRECT("AJ133")+2*INDIRECT("AK133")+3*INDIRECT("AL133")+4*INDIRECT("AM133")+5*INDIRECT("AN133")+6*INDIRECT("AO133")+7*INDIRECT("AP133")+8*INDIRECT("AQ133")</f>
        <v>46</v>
      </c>
      <c r="CR133" s="1">
        <v>46</v>
      </c>
      <c r="CS133" s="1">
        <f ca="1">INDIRECT("AR133")+2*INDIRECT("AS133")+3*INDIRECT("AT133")+4*INDIRECT("AU133")+5*INDIRECT("AV133")+6*INDIRECT("AW133")+7*INDIRECT("AX133")+8*INDIRECT("AY133")</f>
        <v>0</v>
      </c>
      <c r="CT133" s="1">
        <v>0</v>
      </c>
      <c r="CU133" s="1">
        <f ca="1">INDIRECT("AZ133")+2*INDIRECT("BA133")+3*INDIRECT("BB133")+4*INDIRECT("BC133")+5*INDIRECT("BD133")+6*INDIRECT("BE133")+7*INDIRECT("BF133")+8*INDIRECT("BG133")</f>
        <v>0</v>
      </c>
      <c r="CV133" s="1">
        <v>0</v>
      </c>
      <c r="CW133" s="1">
        <f ca="1">INDIRECT("BH133")+2*INDIRECT("BI133")+3*INDIRECT("BJ133")+4*INDIRECT("BK133")+5*INDIRECT("BL133")+6*INDIRECT("BM133")+7*INDIRECT("BN133")+8*INDIRECT("BO133")</f>
        <v>0</v>
      </c>
      <c r="CX133" s="1">
        <v>0</v>
      </c>
    </row>
    <row r="134" spans="1:102" ht="11.25">
      <c r="A134" s="1" t="s">
        <v>0</v>
      </c>
      <c r="B134" s="1" t="s">
        <v>74</v>
      </c>
      <c r="C134" s="1" t="s">
        <v>75</v>
      </c>
      <c r="D134" s="1" t="s">
        <v>76</v>
      </c>
      <c r="E134" s="1" t="s">
        <v>77</v>
      </c>
      <c r="F134" s="7">
        <f ca="1">INDIRECT("T134")+INDIRECT("AB134")+INDIRECT("AJ134")+INDIRECT("AR134")+INDIRECT("AZ134")+INDIRECT("BH134")</f>
        <v>150</v>
      </c>
      <c r="G134" s="6">
        <f ca="1">INDIRECT("U134")+INDIRECT("AC134")+INDIRECT("AK134")+INDIRECT("AS134")+INDIRECT("BA134")+INDIRECT("BI134")</f>
        <v>0</v>
      </c>
      <c r="H134" s="6">
        <f ca="1">INDIRECT("V134")+INDIRECT("AD134")+INDIRECT("AL134")+INDIRECT("AT134")+INDIRECT("BB134")+INDIRECT("BJ134")</f>
        <v>0</v>
      </c>
      <c r="I134" s="6">
        <f ca="1">INDIRECT("W134")+INDIRECT("AE134")+INDIRECT("AM134")+INDIRECT("AU134")+INDIRECT("BC134")+INDIRECT("BK134")</f>
        <v>0</v>
      </c>
      <c r="J134" s="6">
        <f ca="1">INDIRECT("X134")+INDIRECT("AF134")+INDIRECT("AN134")+INDIRECT("AV134")+INDIRECT("BD134")+INDIRECT("BL134")</f>
        <v>0</v>
      </c>
      <c r="K134" s="6">
        <f ca="1">INDIRECT("Y134")+INDIRECT("AG134")+INDIRECT("AO134")+INDIRECT("AW134")+INDIRECT("BE134")+INDIRECT("BM134")</f>
        <v>0</v>
      </c>
      <c r="L134" s="6">
        <f ca="1">INDIRECT("Z134")+INDIRECT("AH134")+INDIRECT("AP134")+INDIRECT("AX134")+INDIRECT("BF134")+INDIRECT("BN134")</f>
        <v>0</v>
      </c>
      <c r="M134" s="6">
        <f ca="1">INDIRECT("AA134")+INDIRECT("AI134")+INDIRECT("AQ134")+INDIRECT("AY134")+INDIRECT("BG134")+INDIRECT("BO134")</f>
        <v>0</v>
      </c>
      <c r="N134" s="7">
        <f ca="1">INDIRECT("T134")+INDIRECT("U134")+INDIRECT("V134")+INDIRECT("W134")+INDIRECT("X134")+INDIRECT("Y134")+INDIRECT("Z134")+INDIRECT("AA134")</f>
        <v>0</v>
      </c>
      <c r="O134" s="6">
        <f ca="1">INDIRECT("AB134")+INDIRECT("AC134")+INDIRECT("AD134")+INDIRECT("AE134")+INDIRECT("AF134")+INDIRECT("AG134")+INDIRECT("AH134")+INDIRECT("AI134")</f>
        <v>0</v>
      </c>
      <c r="P134" s="6">
        <f ca="1">INDIRECT("AJ134")+INDIRECT("AK134")+INDIRECT("AL134")+INDIRECT("AM134")+INDIRECT("AN134")+INDIRECT("AO134")+INDIRECT("AP134")+INDIRECT("AQ134")</f>
        <v>150</v>
      </c>
      <c r="Q134" s="6">
        <f ca="1">INDIRECT("AR134")+INDIRECT("AS134")+INDIRECT("AT134")+INDIRECT("AU134")+INDIRECT("AV134")+INDIRECT("AW134")+INDIRECT("AX134")+INDIRECT("AY134")</f>
        <v>0</v>
      </c>
      <c r="R134" s="6">
        <f ca="1">INDIRECT("AZ134")+INDIRECT("BA134")+INDIRECT("BB134")+INDIRECT("BC134")+INDIRECT("BD134")+INDIRECT("BE134")+INDIRECT("BF134")+INDIRECT("BG134")</f>
        <v>0</v>
      </c>
      <c r="S134" s="6">
        <f ca="1">INDIRECT("BH134")+INDIRECT("BI134")+INDIRECT("BJ134")+INDIRECT("BK134")+INDIRECT("BL134")+INDIRECT("BM134")+INDIRECT("BN134")+INDIRECT("BO134")</f>
        <v>0</v>
      </c>
      <c r="T134" s="28"/>
      <c r="U134" s="29"/>
      <c r="V134" s="29"/>
      <c r="W134" s="29"/>
      <c r="X134" s="29"/>
      <c r="Y134" s="29"/>
      <c r="Z134" s="29"/>
      <c r="AA134" s="29"/>
      <c r="AB134" s="28"/>
      <c r="AC134" s="29"/>
      <c r="AD134" s="29"/>
      <c r="AE134" s="29"/>
      <c r="AF134" s="29"/>
      <c r="AG134" s="29"/>
      <c r="AH134" s="29"/>
      <c r="AI134" s="29"/>
      <c r="AJ134" s="28">
        <v>150</v>
      </c>
      <c r="AK134" s="29"/>
      <c r="AL134" s="29"/>
      <c r="AM134" s="29"/>
      <c r="AN134" s="29"/>
      <c r="AO134" s="29"/>
      <c r="AP134" s="29"/>
      <c r="AQ134" s="29"/>
      <c r="AR134" s="28"/>
      <c r="AS134" s="29"/>
      <c r="AT134" s="29"/>
      <c r="AU134" s="29"/>
      <c r="AV134" s="29"/>
      <c r="AW134" s="29"/>
      <c r="AX134" s="29"/>
      <c r="AY134" s="29"/>
      <c r="AZ134" s="28"/>
      <c r="BA134" s="29"/>
      <c r="BB134" s="29"/>
      <c r="BC134" s="29"/>
      <c r="BD134" s="29"/>
      <c r="BE134" s="29"/>
      <c r="BF134" s="29"/>
      <c r="BG134" s="29"/>
      <c r="BH134" s="28"/>
      <c r="BI134" s="29"/>
      <c r="BJ134" s="29"/>
      <c r="BK134" s="29"/>
      <c r="BL134" s="29"/>
      <c r="BM134" s="29"/>
      <c r="BN134" s="29"/>
      <c r="BO134" s="29"/>
      <c r="BP134" s="9">
        <v>0</v>
      </c>
      <c r="BQ134" s="1" t="s">
        <v>0</v>
      </c>
      <c r="BR134" s="1" t="s">
        <v>0</v>
      </c>
      <c r="BS134" s="1" t="s">
        <v>0</v>
      </c>
      <c r="BT134" s="1" t="s">
        <v>0</v>
      </c>
      <c r="BU134" s="1" t="s">
        <v>0</v>
      </c>
      <c r="BW134" s="1">
        <f ca="1">INDIRECT("T134")+2*INDIRECT("AB134")+3*INDIRECT("AJ134")+4*INDIRECT("AR134")+5*INDIRECT("AZ134")+6*INDIRECT("BH134")</f>
        <v>450</v>
      </c>
      <c r="BX134" s="1">
        <v>450</v>
      </c>
      <c r="BY134" s="1">
        <f ca="1">INDIRECT("U134")+2*INDIRECT("AC134")+3*INDIRECT("AK134")+4*INDIRECT("AS134")+5*INDIRECT("BA134")+6*INDIRECT("BI134")</f>
        <v>0</v>
      </c>
      <c r="BZ134" s="1">
        <v>0</v>
      </c>
      <c r="CA134" s="1">
        <f ca="1">INDIRECT("V134")+2*INDIRECT("AD134")+3*INDIRECT("AL134")+4*INDIRECT("AT134")+5*INDIRECT("BB134")+6*INDIRECT("BJ134")</f>
        <v>0</v>
      </c>
      <c r="CB134" s="1">
        <v>0</v>
      </c>
      <c r="CC134" s="1">
        <f ca="1">INDIRECT("W134")+2*INDIRECT("AE134")+3*INDIRECT("AM134")+4*INDIRECT("AU134")+5*INDIRECT("BC134")+6*INDIRECT("BK134")</f>
        <v>0</v>
      </c>
      <c r="CD134" s="1">
        <v>0</v>
      </c>
      <c r="CE134" s="1">
        <f ca="1">INDIRECT("X134")+2*INDIRECT("AF134")+3*INDIRECT("AN134")+4*INDIRECT("AV134")+5*INDIRECT("BD134")+6*INDIRECT("BL134")</f>
        <v>0</v>
      </c>
      <c r="CF134" s="1">
        <v>0</v>
      </c>
      <c r="CG134" s="1">
        <f ca="1">INDIRECT("Y134")+2*INDIRECT("AG134")+3*INDIRECT("AO134")+4*INDIRECT("AW134")+5*INDIRECT("BE134")+6*INDIRECT("BM134")</f>
        <v>0</v>
      </c>
      <c r="CH134" s="1">
        <v>0</v>
      </c>
      <c r="CI134" s="1">
        <f ca="1">INDIRECT("Z134")+2*INDIRECT("AH134")+3*INDIRECT("AP134")+4*INDIRECT("AX134")+5*INDIRECT("BF134")+6*INDIRECT("BN134")</f>
        <v>0</v>
      </c>
      <c r="CJ134" s="1">
        <v>0</v>
      </c>
      <c r="CK134" s="1">
        <f ca="1">INDIRECT("AA134")+2*INDIRECT("AI134")+3*INDIRECT("AQ134")+4*INDIRECT("AY134")+5*INDIRECT("BG134")+6*INDIRECT("BO134")</f>
        <v>0</v>
      </c>
      <c r="CL134" s="1">
        <v>0</v>
      </c>
      <c r="CM134" s="1">
        <f ca="1">INDIRECT("T134")+2*INDIRECT("U134")+3*INDIRECT("V134")+4*INDIRECT("W134")+5*INDIRECT("X134")+6*INDIRECT("Y134")+7*INDIRECT("Z134")+8*INDIRECT("AA134")</f>
        <v>0</v>
      </c>
      <c r="CN134" s="1">
        <v>0</v>
      </c>
      <c r="CO134" s="1">
        <f ca="1">INDIRECT("AB134")+2*INDIRECT("AC134")+3*INDIRECT("AD134")+4*INDIRECT("AE134")+5*INDIRECT("AF134")+6*INDIRECT("AG134")+7*INDIRECT("AH134")+8*INDIRECT("AI134")</f>
        <v>0</v>
      </c>
      <c r="CP134" s="1">
        <v>0</v>
      </c>
      <c r="CQ134" s="1">
        <f ca="1">INDIRECT("AJ134")+2*INDIRECT("AK134")+3*INDIRECT("AL134")+4*INDIRECT("AM134")+5*INDIRECT("AN134")+6*INDIRECT("AO134")+7*INDIRECT("AP134")+8*INDIRECT("AQ134")</f>
        <v>150</v>
      </c>
      <c r="CR134" s="1">
        <v>150</v>
      </c>
      <c r="CS134" s="1">
        <f ca="1">INDIRECT("AR134")+2*INDIRECT("AS134")+3*INDIRECT("AT134")+4*INDIRECT("AU134")+5*INDIRECT("AV134")+6*INDIRECT("AW134")+7*INDIRECT("AX134")+8*INDIRECT("AY134")</f>
        <v>0</v>
      </c>
      <c r="CT134" s="1">
        <v>0</v>
      </c>
      <c r="CU134" s="1">
        <f ca="1">INDIRECT("AZ134")+2*INDIRECT("BA134")+3*INDIRECT("BB134")+4*INDIRECT("BC134")+5*INDIRECT("BD134")+6*INDIRECT("BE134")+7*INDIRECT("BF134")+8*INDIRECT("BG134")</f>
        <v>0</v>
      </c>
      <c r="CV134" s="1">
        <v>0</v>
      </c>
      <c r="CW134" s="1">
        <f ca="1">INDIRECT("BH134")+2*INDIRECT("BI134")+3*INDIRECT("BJ134")+4*INDIRECT("BK134")+5*INDIRECT("BL134")+6*INDIRECT("BM134")+7*INDIRECT("BN134")+8*INDIRECT("BO134")</f>
        <v>0</v>
      </c>
      <c r="CX134" s="1">
        <v>0</v>
      </c>
    </row>
    <row r="135" spans="1:102" ht="11.25">
      <c r="A135" s="25"/>
      <c r="B135" s="25"/>
      <c r="C135" s="27" t="s">
        <v>109</v>
      </c>
      <c r="D135" s="26" t="s">
        <v>0</v>
      </c>
      <c r="E135" s="1" t="s">
        <v>78</v>
      </c>
      <c r="F135" s="7">
        <f ca="1">INDIRECT("T135")+INDIRECT("AB135")+INDIRECT("AJ135")+INDIRECT("AR135")+INDIRECT("AZ135")+INDIRECT("BH135")</f>
        <v>1942</v>
      </c>
      <c r="G135" s="6">
        <f ca="1">INDIRECT("U135")+INDIRECT("AC135")+INDIRECT("AK135")+INDIRECT("AS135")+INDIRECT("BA135")+INDIRECT("BI135")</f>
        <v>3146</v>
      </c>
      <c r="H135" s="6">
        <f ca="1">INDIRECT("V135")+INDIRECT("AD135")+INDIRECT("AL135")+INDIRECT("AT135")+INDIRECT("BB135")+INDIRECT("BJ135")</f>
        <v>0</v>
      </c>
      <c r="I135" s="6">
        <f ca="1">INDIRECT("W135")+INDIRECT("AE135")+INDIRECT("AM135")+INDIRECT("AU135")+INDIRECT("BC135")+INDIRECT("BK135")</f>
        <v>0</v>
      </c>
      <c r="J135" s="6">
        <f ca="1">INDIRECT("X135")+INDIRECT("AF135")+INDIRECT("AN135")+INDIRECT("AV135")+INDIRECT("BD135")+INDIRECT("BL135")</f>
        <v>0</v>
      </c>
      <c r="K135" s="6">
        <f ca="1">INDIRECT("Y135")+INDIRECT("AG135")+INDIRECT("AO135")+INDIRECT("AW135")+INDIRECT("BE135")+INDIRECT("BM135")</f>
        <v>0</v>
      </c>
      <c r="L135" s="6">
        <f ca="1">INDIRECT("Z135")+INDIRECT("AH135")+INDIRECT("AP135")+INDIRECT("AX135")+INDIRECT("BF135")+INDIRECT("BN135")</f>
        <v>0</v>
      </c>
      <c r="M135" s="6">
        <f ca="1">INDIRECT("AA135")+INDIRECT("AI135")+INDIRECT("AQ135")+INDIRECT("AY135")+INDIRECT("BG135")+INDIRECT("BO135")</f>
        <v>0</v>
      </c>
      <c r="N135" s="7">
        <f ca="1">INDIRECT("T135")+INDIRECT("U135")+INDIRECT("V135")+INDIRECT("W135")+INDIRECT("X135")+INDIRECT("Y135")+INDIRECT("Z135")+INDIRECT("AA135")</f>
        <v>0</v>
      </c>
      <c r="O135" s="6">
        <f ca="1">INDIRECT("AB135")+INDIRECT("AC135")+INDIRECT("AD135")+INDIRECT("AE135")+INDIRECT("AF135")+INDIRECT("AG135")+INDIRECT("AH135")+INDIRECT("AI135")</f>
        <v>0</v>
      </c>
      <c r="P135" s="6">
        <f ca="1">INDIRECT("AJ135")+INDIRECT("AK135")+INDIRECT("AL135")+INDIRECT("AM135")+INDIRECT("AN135")+INDIRECT("AO135")+INDIRECT("AP135")+INDIRECT("AQ135")</f>
        <v>5088</v>
      </c>
      <c r="Q135" s="6">
        <f ca="1">INDIRECT("AR135")+INDIRECT("AS135")+INDIRECT("AT135")+INDIRECT("AU135")+INDIRECT("AV135")+INDIRECT("AW135")+INDIRECT("AX135")+INDIRECT("AY135")</f>
        <v>0</v>
      </c>
      <c r="R135" s="6">
        <f ca="1">INDIRECT("AZ135")+INDIRECT("BA135")+INDIRECT("BB135")+INDIRECT("BC135")+INDIRECT("BD135")+INDIRECT("BE135")+INDIRECT("BF135")+INDIRECT("BG135")</f>
        <v>0</v>
      </c>
      <c r="S135" s="6">
        <f ca="1">INDIRECT("BH135")+INDIRECT("BI135")+INDIRECT("BJ135")+INDIRECT("BK135")+INDIRECT("BL135")+INDIRECT("BM135")+INDIRECT("BN135")+INDIRECT("BO135")</f>
        <v>0</v>
      </c>
      <c r="T135" s="28"/>
      <c r="U135" s="29"/>
      <c r="V135" s="29"/>
      <c r="W135" s="29"/>
      <c r="X135" s="29"/>
      <c r="Y135" s="29"/>
      <c r="Z135" s="29"/>
      <c r="AA135" s="29"/>
      <c r="AB135" s="28"/>
      <c r="AC135" s="29"/>
      <c r="AD135" s="29"/>
      <c r="AE135" s="29"/>
      <c r="AF135" s="29"/>
      <c r="AG135" s="29"/>
      <c r="AH135" s="29"/>
      <c r="AI135" s="29"/>
      <c r="AJ135" s="28">
        <v>1942</v>
      </c>
      <c r="AK135" s="29">
        <v>3146</v>
      </c>
      <c r="AL135" s="29"/>
      <c r="AM135" s="29"/>
      <c r="AN135" s="29"/>
      <c r="AO135" s="29"/>
      <c r="AP135" s="29"/>
      <c r="AQ135" s="29"/>
      <c r="AR135" s="28"/>
      <c r="AS135" s="29"/>
      <c r="AT135" s="29"/>
      <c r="AU135" s="29"/>
      <c r="AV135" s="29"/>
      <c r="AW135" s="29"/>
      <c r="AX135" s="29"/>
      <c r="AY135" s="29"/>
      <c r="AZ135" s="28"/>
      <c r="BA135" s="29"/>
      <c r="BB135" s="29"/>
      <c r="BC135" s="29"/>
      <c r="BD135" s="29"/>
      <c r="BE135" s="29"/>
      <c r="BF135" s="29"/>
      <c r="BG135" s="29"/>
      <c r="BH135" s="28"/>
      <c r="BI135" s="29"/>
      <c r="BJ135" s="29"/>
      <c r="BK135" s="29"/>
      <c r="BL135" s="29"/>
      <c r="BM135" s="29"/>
      <c r="BN135" s="29"/>
      <c r="BO135" s="29"/>
      <c r="BP135" s="9">
        <v>0</v>
      </c>
      <c r="BQ135" s="1" t="s">
        <v>0</v>
      </c>
      <c r="BR135" s="1" t="s">
        <v>0</v>
      </c>
      <c r="BS135" s="1" t="s">
        <v>0</v>
      </c>
      <c r="BT135" s="1" t="s">
        <v>0</v>
      </c>
      <c r="BU135" s="1" t="s">
        <v>0</v>
      </c>
      <c r="BW135" s="1">
        <f ca="1">INDIRECT("T135")+2*INDIRECT("AB135")+3*INDIRECT("AJ135")+4*INDIRECT("AR135")+5*INDIRECT("AZ135")+6*INDIRECT("BH135")</f>
        <v>5826</v>
      </c>
      <c r="BX135" s="1">
        <v>5826</v>
      </c>
      <c r="BY135" s="1">
        <f ca="1">INDIRECT("U135")+2*INDIRECT("AC135")+3*INDIRECT("AK135")+4*INDIRECT("AS135")+5*INDIRECT("BA135")+6*INDIRECT("BI135")</f>
        <v>9438</v>
      </c>
      <c r="BZ135" s="1">
        <v>9438</v>
      </c>
      <c r="CA135" s="1">
        <f ca="1">INDIRECT("V135")+2*INDIRECT("AD135")+3*INDIRECT("AL135")+4*INDIRECT("AT135")+5*INDIRECT("BB135")+6*INDIRECT("BJ135")</f>
        <v>0</v>
      </c>
      <c r="CB135" s="1">
        <v>0</v>
      </c>
      <c r="CC135" s="1">
        <f ca="1">INDIRECT("W135")+2*INDIRECT("AE135")+3*INDIRECT("AM135")+4*INDIRECT("AU135")+5*INDIRECT("BC135")+6*INDIRECT("BK135")</f>
        <v>0</v>
      </c>
      <c r="CD135" s="1">
        <v>0</v>
      </c>
      <c r="CE135" s="1">
        <f ca="1">INDIRECT("X135")+2*INDIRECT("AF135")+3*INDIRECT("AN135")+4*INDIRECT("AV135")+5*INDIRECT("BD135")+6*INDIRECT("BL135")</f>
        <v>0</v>
      </c>
      <c r="CF135" s="1">
        <v>0</v>
      </c>
      <c r="CG135" s="1">
        <f ca="1">INDIRECT("Y135")+2*INDIRECT("AG135")+3*INDIRECT("AO135")+4*INDIRECT("AW135")+5*INDIRECT("BE135")+6*INDIRECT("BM135")</f>
        <v>0</v>
      </c>
      <c r="CH135" s="1">
        <v>0</v>
      </c>
      <c r="CI135" s="1">
        <f ca="1">INDIRECT("Z135")+2*INDIRECT("AH135")+3*INDIRECT("AP135")+4*INDIRECT("AX135")+5*INDIRECT("BF135")+6*INDIRECT("BN135")</f>
        <v>0</v>
      </c>
      <c r="CJ135" s="1">
        <v>0</v>
      </c>
      <c r="CK135" s="1">
        <f ca="1">INDIRECT("AA135")+2*INDIRECT("AI135")+3*INDIRECT("AQ135")+4*INDIRECT("AY135")+5*INDIRECT("BG135")+6*INDIRECT("BO135")</f>
        <v>0</v>
      </c>
      <c r="CL135" s="1">
        <v>0</v>
      </c>
      <c r="CM135" s="1">
        <f ca="1">INDIRECT("T135")+2*INDIRECT("U135")+3*INDIRECT("V135")+4*INDIRECT("W135")+5*INDIRECT("X135")+6*INDIRECT("Y135")+7*INDIRECT("Z135")+8*INDIRECT("AA135")</f>
        <v>0</v>
      </c>
      <c r="CN135" s="1">
        <v>0</v>
      </c>
      <c r="CO135" s="1">
        <f ca="1">INDIRECT("AB135")+2*INDIRECT("AC135")+3*INDIRECT("AD135")+4*INDIRECT("AE135")+5*INDIRECT("AF135")+6*INDIRECT("AG135")+7*INDIRECT("AH135")+8*INDIRECT("AI135")</f>
        <v>0</v>
      </c>
      <c r="CP135" s="1">
        <v>0</v>
      </c>
      <c r="CQ135" s="1">
        <f ca="1">INDIRECT("AJ135")+2*INDIRECT("AK135")+3*INDIRECT("AL135")+4*INDIRECT("AM135")+5*INDIRECT("AN135")+6*INDIRECT("AO135")+7*INDIRECT("AP135")+8*INDIRECT("AQ135")</f>
        <v>8234</v>
      </c>
      <c r="CR135" s="1">
        <v>8234</v>
      </c>
      <c r="CS135" s="1">
        <f ca="1">INDIRECT("AR135")+2*INDIRECT("AS135")+3*INDIRECT("AT135")+4*INDIRECT("AU135")+5*INDIRECT("AV135")+6*INDIRECT("AW135")+7*INDIRECT("AX135")+8*INDIRECT("AY135")</f>
        <v>0</v>
      </c>
      <c r="CT135" s="1">
        <v>0</v>
      </c>
      <c r="CU135" s="1">
        <f ca="1">INDIRECT("AZ135")+2*INDIRECT("BA135")+3*INDIRECT("BB135")+4*INDIRECT("BC135")+5*INDIRECT("BD135")+6*INDIRECT("BE135")+7*INDIRECT("BF135")+8*INDIRECT("BG135")</f>
        <v>0</v>
      </c>
      <c r="CV135" s="1">
        <v>0</v>
      </c>
      <c r="CW135" s="1">
        <f ca="1">INDIRECT("BH135")+2*INDIRECT("BI135")+3*INDIRECT("BJ135")+4*INDIRECT("BK135")+5*INDIRECT("BL135")+6*INDIRECT("BM135")+7*INDIRECT("BN135")+8*INDIRECT("BO135")</f>
        <v>0</v>
      </c>
      <c r="CX135" s="1">
        <v>0</v>
      </c>
    </row>
    <row r="136" spans="1:102" ht="11.25">
      <c r="A136" s="1" t="s">
        <v>0</v>
      </c>
      <c r="B136" s="1" t="s">
        <v>0</v>
      </c>
      <c r="C136" s="1" t="s">
        <v>0</v>
      </c>
      <c r="D136" s="1" t="s">
        <v>0</v>
      </c>
      <c r="E136" s="1" t="s">
        <v>19</v>
      </c>
      <c r="F136" s="7">
        <f ca="1">INDIRECT("T136")+INDIRECT("AB136")+INDIRECT("AJ136")+INDIRECT("AR136")+INDIRECT("AZ136")+INDIRECT("BH136")</f>
        <v>0</v>
      </c>
      <c r="G136" s="6">
        <f ca="1">INDIRECT("U136")+INDIRECT("AC136")+INDIRECT("AK136")+INDIRECT("AS136")+INDIRECT("BA136")+INDIRECT("BI136")</f>
        <v>0</v>
      </c>
      <c r="H136" s="6">
        <f ca="1">INDIRECT("V136")+INDIRECT("AD136")+INDIRECT("AL136")+INDIRECT("AT136")+INDIRECT("BB136")+INDIRECT("BJ136")</f>
        <v>0</v>
      </c>
      <c r="I136" s="6">
        <f ca="1">INDIRECT("W136")+INDIRECT("AE136")+INDIRECT("AM136")+INDIRECT("AU136")+INDIRECT("BC136")+INDIRECT("BK136")</f>
        <v>1760</v>
      </c>
      <c r="J136" s="6">
        <f ca="1">INDIRECT("X136")+INDIRECT("AF136")+INDIRECT("AN136")+INDIRECT("AV136")+INDIRECT("BD136")+INDIRECT("BL136")</f>
        <v>401</v>
      </c>
      <c r="K136" s="6">
        <f ca="1">INDIRECT("Y136")+INDIRECT("AG136")+INDIRECT("AO136")+INDIRECT("AW136")+INDIRECT("BE136")+INDIRECT("BM136")</f>
        <v>112270</v>
      </c>
      <c r="L136" s="6">
        <f ca="1">INDIRECT("Z136")+INDIRECT("AH136")+INDIRECT("AP136")+INDIRECT("AX136")+INDIRECT("BF136")+INDIRECT("BN136")</f>
        <v>0</v>
      </c>
      <c r="M136" s="6">
        <f ca="1">INDIRECT("AA136")+INDIRECT("AI136")+INDIRECT("AQ136")+INDIRECT("AY136")+INDIRECT("BG136")+INDIRECT("BO136")</f>
        <v>0</v>
      </c>
      <c r="N136" s="7">
        <f ca="1">INDIRECT("T136")+INDIRECT("U136")+INDIRECT("V136")+INDIRECT("W136")+INDIRECT("X136")+INDIRECT("Y136")+INDIRECT("Z136")+INDIRECT("AA136")</f>
        <v>40</v>
      </c>
      <c r="O136" s="6">
        <f ca="1">INDIRECT("AB136")+INDIRECT("AC136")+INDIRECT("AD136")+INDIRECT("AE136")+INDIRECT("AF136")+INDIRECT("AG136")+INDIRECT("AH136")+INDIRECT("AI136")</f>
        <v>108901</v>
      </c>
      <c r="P136" s="6">
        <f ca="1">INDIRECT("AJ136")+INDIRECT("AK136")+INDIRECT("AL136")+INDIRECT("AM136")+INDIRECT("AN136")+INDIRECT("AO136")+INDIRECT("AP136")+INDIRECT("AQ136")</f>
        <v>0</v>
      </c>
      <c r="Q136" s="6">
        <f ca="1">INDIRECT("AR136")+INDIRECT("AS136")+INDIRECT("AT136")+INDIRECT("AU136")+INDIRECT("AV136")+INDIRECT("AW136")+INDIRECT("AX136")+INDIRECT("AY136")</f>
        <v>1760</v>
      </c>
      <c r="R136" s="6">
        <f ca="1">INDIRECT("AZ136")+INDIRECT("BA136")+INDIRECT("BB136")+INDIRECT("BC136")+INDIRECT("BD136")+INDIRECT("BE136")+INDIRECT("BF136")+INDIRECT("BG136")</f>
        <v>361</v>
      </c>
      <c r="S136" s="6">
        <f ca="1">INDIRECT("BH136")+INDIRECT("BI136")+INDIRECT("BJ136")+INDIRECT("BK136")+INDIRECT("BL136")+INDIRECT("BM136")+INDIRECT("BN136")+INDIRECT("BO136")</f>
        <v>3369</v>
      </c>
      <c r="T136" s="28"/>
      <c r="U136" s="29"/>
      <c r="V136" s="29"/>
      <c r="W136" s="29"/>
      <c r="X136" s="29">
        <v>40</v>
      </c>
      <c r="Y136" s="29"/>
      <c r="Z136" s="29"/>
      <c r="AA136" s="29"/>
      <c r="AB136" s="28"/>
      <c r="AC136" s="29"/>
      <c r="AD136" s="29"/>
      <c r="AE136" s="29"/>
      <c r="AF136" s="29"/>
      <c r="AG136" s="29">
        <v>108901</v>
      </c>
      <c r="AH136" s="29"/>
      <c r="AI136" s="29"/>
      <c r="AJ136" s="28"/>
      <c r="AK136" s="29"/>
      <c r="AL136" s="29"/>
      <c r="AM136" s="29"/>
      <c r="AN136" s="29"/>
      <c r="AO136" s="29"/>
      <c r="AP136" s="29"/>
      <c r="AQ136" s="29"/>
      <c r="AR136" s="28"/>
      <c r="AS136" s="29"/>
      <c r="AT136" s="29"/>
      <c r="AU136" s="29">
        <v>1760</v>
      </c>
      <c r="AV136" s="29"/>
      <c r="AW136" s="29"/>
      <c r="AX136" s="29"/>
      <c r="AY136" s="29"/>
      <c r="AZ136" s="28"/>
      <c r="BA136" s="29"/>
      <c r="BB136" s="29"/>
      <c r="BC136" s="29"/>
      <c r="BD136" s="29">
        <v>361</v>
      </c>
      <c r="BE136" s="29"/>
      <c r="BF136" s="29"/>
      <c r="BG136" s="29"/>
      <c r="BH136" s="28"/>
      <c r="BI136" s="29"/>
      <c r="BJ136" s="29"/>
      <c r="BK136" s="29"/>
      <c r="BL136" s="29"/>
      <c r="BM136" s="29">
        <v>3369</v>
      </c>
      <c r="BN136" s="29"/>
      <c r="BO136" s="29"/>
      <c r="BP136" s="9">
        <v>0</v>
      </c>
      <c r="BQ136" s="1" t="s">
        <v>0</v>
      </c>
      <c r="BR136" s="1" t="s">
        <v>0</v>
      </c>
      <c r="BS136" s="1" t="s">
        <v>0</v>
      </c>
      <c r="BT136" s="1" t="s">
        <v>0</v>
      </c>
      <c r="BU136" s="1" t="s">
        <v>0</v>
      </c>
      <c r="BW136" s="1">
        <f ca="1">INDIRECT("T136")+2*INDIRECT("AB136")+3*INDIRECT("AJ136")+4*INDIRECT("AR136")+5*INDIRECT("AZ136")+6*INDIRECT("BH136")</f>
        <v>0</v>
      </c>
      <c r="BX136" s="1">
        <v>0</v>
      </c>
      <c r="BY136" s="1">
        <f ca="1">INDIRECT("U136")+2*INDIRECT("AC136")+3*INDIRECT("AK136")+4*INDIRECT("AS136")+5*INDIRECT("BA136")+6*INDIRECT("BI136")</f>
        <v>0</v>
      </c>
      <c r="BZ136" s="1">
        <v>0</v>
      </c>
      <c r="CA136" s="1">
        <f ca="1">INDIRECT("V136")+2*INDIRECT("AD136")+3*INDIRECT("AL136")+4*INDIRECT("AT136")+5*INDIRECT("BB136")+6*INDIRECT("BJ136")</f>
        <v>0</v>
      </c>
      <c r="CB136" s="1">
        <v>0</v>
      </c>
      <c r="CC136" s="1">
        <f ca="1">INDIRECT("W136")+2*INDIRECT("AE136")+3*INDIRECT("AM136")+4*INDIRECT("AU136")+5*INDIRECT("BC136")+6*INDIRECT("BK136")</f>
        <v>7040</v>
      </c>
      <c r="CD136" s="1">
        <v>7040</v>
      </c>
      <c r="CE136" s="1">
        <f ca="1">INDIRECT("X136")+2*INDIRECT("AF136")+3*INDIRECT("AN136")+4*INDIRECT("AV136")+5*INDIRECT("BD136")+6*INDIRECT("BL136")</f>
        <v>1845</v>
      </c>
      <c r="CF136" s="1">
        <v>1845</v>
      </c>
      <c r="CG136" s="1">
        <f ca="1">INDIRECT("Y136")+2*INDIRECT("AG136")+3*INDIRECT("AO136")+4*INDIRECT("AW136")+5*INDIRECT("BE136")+6*INDIRECT("BM136")</f>
        <v>238016</v>
      </c>
      <c r="CH136" s="1">
        <v>238016</v>
      </c>
      <c r="CI136" s="1">
        <f ca="1">INDIRECT("Z136")+2*INDIRECT("AH136")+3*INDIRECT("AP136")+4*INDIRECT("AX136")+5*INDIRECT("BF136")+6*INDIRECT("BN136")</f>
        <v>0</v>
      </c>
      <c r="CJ136" s="1">
        <v>0</v>
      </c>
      <c r="CK136" s="1">
        <f ca="1">INDIRECT("AA136")+2*INDIRECT("AI136")+3*INDIRECT("AQ136")+4*INDIRECT("AY136")+5*INDIRECT("BG136")+6*INDIRECT("BO136")</f>
        <v>0</v>
      </c>
      <c r="CL136" s="1">
        <v>0</v>
      </c>
      <c r="CM136" s="1">
        <f ca="1">INDIRECT("T136")+2*INDIRECT("U136")+3*INDIRECT("V136")+4*INDIRECT("W136")+5*INDIRECT("X136")+6*INDIRECT("Y136")+7*INDIRECT("Z136")+8*INDIRECT("AA136")</f>
        <v>200</v>
      </c>
      <c r="CN136" s="1">
        <v>200</v>
      </c>
      <c r="CO136" s="1">
        <f ca="1">INDIRECT("AB136")+2*INDIRECT("AC136")+3*INDIRECT("AD136")+4*INDIRECT("AE136")+5*INDIRECT("AF136")+6*INDIRECT("AG136")+7*INDIRECT("AH136")+8*INDIRECT("AI136")</f>
        <v>653406</v>
      </c>
      <c r="CP136" s="1">
        <v>653406</v>
      </c>
      <c r="CQ136" s="1">
        <f ca="1">INDIRECT("AJ136")+2*INDIRECT("AK136")+3*INDIRECT("AL136")+4*INDIRECT("AM136")+5*INDIRECT("AN136")+6*INDIRECT("AO136")+7*INDIRECT("AP136")+8*INDIRECT("AQ136")</f>
        <v>0</v>
      </c>
      <c r="CR136" s="1">
        <v>0</v>
      </c>
      <c r="CS136" s="1">
        <f ca="1">INDIRECT("AR136")+2*INDIRECT("AS136")+3*INDIRECT("AT136")+4*INDIRECT("AU136")+5*INDIRECT("AV136")+6*INDIRECT("AW136")+7*INDIRECT("AX136")+8*INDIRECT("AY136")</f>
        <v>7040</v>
      </c>
      <c r="CT136" s="1">
        <v>7040</v>
      </c>
      <c r="CU136" s="1">
        <f ca="1">INDIRECT("AZ136")+2*INDIRECT("BA136")+3*INDIRECT("BB136")+4*INDIRECT("BC136")+5*INDIRECT("BD136")+6*INDIRECT("BE136")+7*INDIRECT("BF136")+8*INDIRECT("BG136")</f>
        <v>1805</v>
      </c>
      <c r="CV136" s="1">
        <v>1805</v>
      </c>
      <c r="CW136" s="1">
        <f ca="1">INDIRECT("BH136")+2*INDIRECT("BI136")+3*INDIRECT("BJ136")+4*INDIRECT("BK136")+5*INDIRECT("BL136")+6*INDIRECT("BM136")+7*INDIRECT("BN136")+8*INDIRECT("BO136")</f>
        <v>20214</v>
      </c>
      <c r="CX136" s="1">
        <v>20214</v>
      </c>
    </row>
    <row r="137" spans="1:73" ht="11.25">
      <c r="A137" s="1" t="s">
        <v>0</v>
      </c>
      <c r="B137" s="1" t="s">
        <v>0</v>
      </c>
      <c r="C137" s="1" t="s">
        <v>0</v>
      </c>
      <c r="D137" s="1" t="s">
        <v>0</v>
      </c>
      <c r="E137" s="1" t="s">
        <v>7</v>
      </c>
      <c r="F137" s="7">
        <f>SUM(F133:F136)</f>
        <v>2138</v>
      </c>
      <c r="G137" s="6">
        <f>SUM(G133:G136)</f>
        <v>3146</v>
      </c>
      <c r="H137" s="6">
        <f>SUM(H133:H136)</f>
        <v>0</v>
      </c>
      <c r="I137" s="6">
        <f>SUM(I133:I136)</f>
        <v>1760</v>
      </c>
      <c r="J137" s="6">
        <f>SUM(J133:J136)</f>
        <v>401</v>
      </c>
      <c r="K137" s="6">
        <f>SUM(K133:K136)</f>
        <v>112270</v>
      </c>
      <c r="L137" s="6">
        <f>SUM(L133:L136)</f>
        <v>0</v>
      </c>
      <c r="M137" s="6">
        <f>SUM(M133:M136)</f>
        <v>0</v>
      </c>
      <c r="N137" s="7">
        <f>SUM(N133:N136)</f>
        <v>40</v>
      </c>
      <c r="O137" s="6">
        <f>SUM(O133:O136)</f>
        <v>108901</v>
      </c>
      <c r="P137" s="6">
        <f>SUM(P133:P136)</f>
        <v>5284</v>
      </c>
      <c r="Q137" s="6">
        <f>SUM(Q133:Q136)</f>
        <v>1760</v>
      </c>
      <c r="R137" s="6">
        <f>SUM(R133:R136)</f>
        <v>361</v>
      </c>
      <c r="S137" s="6">
        <f>SUM(S133:S136)</f>
        <v>3369</v>
      </c>
      <c r="T137" s="8"/>
      <c r="U137" s="5"/>
      <c r="V137" s="5"/>
      <c r="W137" s="5"/>
      <c r="X137" s="5"/>
      <c r="Y137" s="5"/>
      <c r="Z137" s="5"/>
      <c r="AA137" s="5"/>
      <c r="AB137" s="8"/>
      <c r="AC137" s="5"/>
      <c r="AD137" s="5"/>
      <c r="AE137" s="5"/>
      <c r="AF137" s="5"/>
      <c r="AG137" s="5"/>
      <c r="AH137" s="5"/>
      <c r="AI137" s="5"/>
      <c r="AJ137" s="8"/>
      <c r="AK137" s="5"/>
      <c r="AL137" s="5"/>
      <c r="AM137" s="5"/>
      <c r="AN137" s="5"/>
      <c r="AO137" s="5"/>
      <c r="AP137" s="5"/>
      <c r="AQ137" s="5"/>
      <c r="AR137" s="8"/>
      <c r="AS137" s="5"/>
      <c r="AT137" s="5"/>
      <c r="AU137" s="5"/>
      <c r="AV137" s="5"/>
      <c r="AW137" s="5"/>
      <c r="AX137" s="5"/>
      <c r="AY137" s="5"/>
      <c r="AZ137" s="8"/>
      <c r="BA137" s="5"/>
      <c r="BB137" s="5"/>
      <c r="BC137" s="5"/>
      <c r="BD137" s="5"/>
      <c r="BE137" s="5"/>
      <c r="BF137" s="5"/>
      <c r="BG137" s="5"/>
      <c r="BH137" s="8"/>
      <c r="BI137" s="5"/>
      <c r="BJ137" s="5"/>
      <c r="BK137" s="5"/>
      <c r="BL137" s="5"/>
      <c r="BM137" s="5"/>
      <c r="BN137" s="5"/>
      <c r="BO137" s="5"/>
      <c r="BP137" s="9">
        <v>0</v>
      </c>
      <c r="BQ137" s="1" t="s">
        <v>0</v>
      </c>
      <c r="BR137" s="1" t="s">
        <v>0</v>
      </c>
      <c r="BS137" s="1" t="s">
        <v>0</v>
      </c>
      <c r="BT137" s="1" t="s">
        <v>0</v>
      </c>
      <c r="BU137" s="1" t="s">
        <v>0</v>
      </c>
    </row>
    <row r="138" spans="1:73" ht="11.25">
      <c r="A138" s="37"/>
      <c r="B138" s="37"/>
      <c r="C138" s="37" t="s">
        <v>0</v>
      </c>
      <c r="D138" s="37" t="s">
        <v>0</v>
      </c>
      <c r="E138" s="37" t="s">
        <v>0</v>
      </c>
      <c r="F138" s="38"/>
      <c r="G138" s="39"/>
      <c r="H138" s="39"/>
      <c r="I138" s="39"/>
      <c r="J138" s="39"/>
      <c r="K138" s="39"/>
      <c r="L138" s="39"/>
      <c r="M138" s="39"/>
      <c r="N138" s="38"/>
      <c r="O138" s="39"/>
      <c r="P138" s="39"/>
      <c r="Q138" s="39"/>
      <c r="R138" s="39"/>
      <c r="S138" s="39"/>
      <c r="T138" s="40"/>
      <c r="U138" s="41"/>
      <c r="V138" s="41"/>
      <c r="W138" s="41"/>
      <c r="X138" s="41"/>
      <c r="Y138" s="41"/>
      <c r="Z138" s="41"/>
      <c r="AA138" s="41"/>
      <c r="AB138" s="40"/>
      <c r="AC138" s="41"/>
      <c r="AD138" s="41"/>
      <c r="AE138" s="41"/>
      <c r="AF138" s="41"/>
      <c r="AG138" s="41"/>
      <c r="AH138" s="41"/>
      <c r="AI138" s="41"/>
      <c r="AJ138" s="40"/>
      <c r="AK138" s="41"/>
      <c r="AL138" s="41"/>
      <c r="AM138" s="41"/>
      <c r="AN138" s="41"/>
      <c r="AO138" s="41"/>
      <c r="AP138" s="41"/>
      <c r="AQ138" s="41"/>
      <c r="AR138" s="40"/>
      <c r="AS138" s="41"/>
      <c r="AT138" s="41"/>
      <c r="AU138" s="41"/>
      <c r="AV138" s="41"/>
      <c r="AW138" s="41"/>
      <c r="AX138" s="41"/>
      <c r="AY138" s="41"/>
      <c r="AZ138" s="40"/>
      <c r="BA138" s="41"/>
      <c r="BB138" s="41"/>
      <c r="BC138" s="41"/>
      <c r="BD138" s="41"/>
      <c r="BE138" s="41"/>
      <c r="BF138" s="41"/>
      <c r="BG138" s="41"/>
      <c r="BH138" s="40"/>
      <c r="BI138" s="41"/>
      <c r="BJ138" s="41"/>
      <c r="BK138" s="41"/>
      <c r="BL138" s="41"/>
      <c r="BM138" s="41"/>
      <c r="BN138" s="41"/>
      <c r="BO138" s="42"/>
      <c r="BP138" s="9"/>
      <c r="BT138" s="1" t="s">
        <v>0</v>
      </c>
      <c r="BU138" s="1" t="s">
        <v>0</v>
      </c>
    </row>
    <row r="141" spans="5:13" ht="11.25">
      <c r="E141" s="3" t="s">
        <v>116</v>
      </c>
      <c r="F141" s="5">
        <f>SUMIF($BQ4:$BQ138,"=RIP",F4:F138)</f>
        <v>7764</v>
      </c>
      <c r="G141" s="5">
        <f aca="true" t="shared" si="0" ref="G141:M141">SUMIF($BQ4:$BQ138,"=RIP",G4:G138)</f>
        <v>6916</v>
      </c>
      <c r="H141" s="5">
        <f t="shared" si="0"/>
        <v>2830</v>
      </c>
      <c r="I141" s="5">
        <f t="shared" si="0"/>
        <v>2551</v>
      </c>
      <c r="J141" s="5">
        <f t="shared" si="0"/>
        <v>4572</v>
      </c>
      <c r="K141" s="5">
        <f t="shared" si="0"/>
        <v>9596</v>
      </c>
      <c r="L141" s="5">
        <f t="shared" si="0"/>
        <v>0</v>
      </c>
      <c r="M141" s="5">
        <f t="shared" si="0"/>
        <v>0</v>
      </c>
    </row>
    <row r="142" spans="5:13" ht="11.25">
      <c r="E142" s="3" t="s">
        <v>117</v>
      </c>
      <c r="F142" s="5">
        <f>SUMIF($BT4:$BT138,"=GARVEE",F4:F138)</f>
        <v>0</v>
      </c>
      <c r="G142" s="5">
        <f aca="true" t="shared" si="1" ref="G142:M142">SUMIF($BT4:$BT138,"=GARVEE",G4:G138)</f>
        <v>0</v>
      </c>
      <c r="H142" s="5">
        <f t="shared" si="1"/>
        <v>0</v>
      </c>
      <c r="I142" s="5">
        <f t="shared" si="1"/>
        <v>0</v>
      </c>
      <c r="J142" s="5">
        <f t="shared" si="1"/>
        <v>0</v>
      </c>
      <c r="K142" s="5">
        <f t="shared" si="1"/>
        <v>0</v>
      </c>
      <c r="L142" s="5">
        <f t="shared" si="1"/>
        <v>0</v>
      </c>
      <c r="M142" s="5">
        <f t="shared" si="1"/>
        <v>0</v>
      </c>
    </row>
    <row r="143" spans="5:13" ht="11.25">
      <c r="E143" s="3" t="s">
        <v>118</v>
      </c>
      <c r="F143" s="5">
        <f>SUMIF($BR4:$BR138,"=X",F4:F138)</f>
        <v>0</v>
      </c>
      <c r="G143" s="5">
        <f aca="true" t="shared" si="2" ref="G143:M143">SUMIF($BR4:$BR138,"=X",G4:G138)</f>
        <v>0</v>
      </c>
      <c r="H143" s="5">
        <f t="shared" si="2"/>
        <v>0</v>
      </c>
      <c r="I143" s="5">
        <f t="shared" si="2"/>
        <v>0</v>
      </c>
      <c r="J143" s="5">
        <f t="shared" si="2"/>
        <v>0</v>
      </c>
      <c r="K143" s="5">
        <f t="shared" si="2"/>
        <v>0</v>
      </c>
      <c r="L143" s="5">
        <f t="shared" si="2"/>
        <v>0</v>
      </c>
      <c r="M143" s="5">
        <f t="shared" si="2"/>
        <v>0</v>
      </c>
    </row>
    <row r="144" spans="5:13" ht="11.25">
      <c r="E144" s="3" t="s">
        <v>119</v>
      </c>
      <c r="F144" s="5">
        <f>SUMIF($BU4:$BU138,"=X",AJ4:AJ138)+SUMIF($BU4:$BU138,"=X",AR4:AR138)+SUMIF($BU4:$BU138,"=X",AZ4:AZ138)+SUMIF($BU4:$BU138,"=X",BH4:BH138)</f>
        <v>4623</v>
      </c>
      <c r="G144" s="5">
        <f>SUMIF($BU4:$BU138,"=X",AK4:AK138)+SUMIF($BU4:$BU138,"=X",AS4:AS138)+SUMIF($BU4:$BU138,"=X",BA4:BA138)+SUMIF($BU4:$BU138,"=X",BI4:BI138)</f>
        <v>0</v>
      </c>
      <c r="H144" s="5"/>
      <c r="I144" s="5"/>
      <c r="J144" s="5"/>
      <c r="K144" s="5"/>
      <c r="L144" s="5"/>
      <c r="M144" s="5"/>
    </row>
    <row r="145" spans="5:13" ht="11.25">
      <c r="E145" s="3" t="s">
        <v>120</v>
      </c>
      <c r="F145" s="5">
        <f>SUMIF($BU4:$BU138,"=X",T4:T138)</f>
        <v>2831</v>
      </c>
      <c r="G145" s="5">
        <f>SUMIF($BU4:$BU138,"=X",U4:U138)</f>
        <v>0</v>
      </c>
      <c r="H145" s="5"/>
      <c r="I145" s="5"/>
      <c r="J145" s="5"/>
      <c r="K145" s="5"/>
      <c r="L145" s="5"/>
      <c r="M145" s="5"/>
    </row>
    <row r="146" spans="5:13" ht="11.25">
      <c r="E146" s="3" t="s">
        <v>121</v>
      </c>
      <c r="F146" s="5">
        <f>F141-F142-F143-F144-F145</f>
        <v>310</v>
      </c>
      <c r="G146" s="5">
        <f aca="true" t="shared" si="3" ref="G146:M146">G141-G142-G143-G144-G145</f>
        <v>6916</v>
      </c>
      <c r="H146" s="5">
        <f t="shared" si="3"/>
        <v>2830</v>
      </c>
      <c r="I146" s="5">
        <f t="shared" si="3"/>
        <v>2551</v>
      </c>
      <c r="J146" s="5">
        <f t="shared" si="3"/>
        <v>4572</v>
      </c>
      <c r="K146" s="5">
        <f t="shared" si="3"/>
        <v>9596</v>
      </c>
      <c r="L146" s="5">
        <f t="shared" si="3"/>
        <v>0</v>
      </c>
      <c r="M146" s="5">
        <f t="shared" si="3"/>
        <v>0</v>
      </c>
    </row>
    <row r="148" spans="9:11" ht="11.25">
      <c r="I148" s="1">
        <f>SUM(F146:I146)</f>
        <v>12607</v>
      </c>
      <c r="J148" s="1">
        <f>J146</f>
        <v>4572</v>
      </c>
      <c r="K148" s="1">
        <f>K146</f>
        <v>9596</v>
      </c>
    </row>
  </sheetData>
  <sheetProtection password="CB9B" sheet="1" objects="1" scenarios="1"/>
  <conditionalFormatting sqref="F4:F5 F8 F11 F14 F17:F19 F22:F23 F26:F28 F31 F34:F35 F38 F41 F44 F47 F50 F53 F56 F59 F62 F65 F68 F71 F74 F77 F80 F83 F86 F89 F92 F95 F98 F101 F104 F107 F110 F113 F116 F119 F122 F125:F126 F129:F130 F133:F136">
    <cfRule type="expression" priority="1" dxfId="0" stopIfTrue="1">
      <formula>BW4&lt;&gt;BX4</formula>
    </cfRule>
  </conditionalFormatting>
  <conditionalFormatting sqref="G4:G5 G8 G11 G14 G17:G19 G22:G23 G26:G28 G31 G34:G35 G38 G41 G44 G47 G50 G53 G56 G59 G62 G65 G68 G71 G74 G77 G80 G83 G86 G89 G92 G95 G98 G101 G104 G107 G110 G113 G116 G119 G122 G125:G126 G129:G130 G133:G136">
    <cfRule type="expression" priority="2" dxfId="0" stopIfTrue="1">
      <formula>BY4&lt;&gt;BZ4</formula>
    </cfRule>
  </conditionalFormatting>
  <conditionalFormatting sqref="H4:H5 H8 H11 H14 H17:H19 H22:H23 H26:H28 H31 H34:H35 H38 H41 H44 H47 H50 H53 H56 H59 H62 H65 H68 H71 H74 H77 H80 H83 H86 H89 H92 H95 H98 H101 H104 H107 H110 H113 H116 H119 H122 H125:H126 H129:H130 H133:H136">
    <cfRule type="expression" priority="3" dxfId="0" stopIfTrue="1">
      <formula>CA4&lt;&gt;CB4</formula>
    </cfRule>
  </conditionalFormatting>
  <conditionalFormatting sqref="I4:I5 I8 I11 I14 I17:I19 I22:I23 I26:I28 I31 I34:I35 I38 I41 I44 I47 I50 I53 I56 I59 I62 I65 I68 I71 I74 I77 I80 I83 I86 I89 I92 I95 I98 I101 I104 I107 I110 I113 I116 I119 I122 I125:I126 I129:I130 I133:I136">
    <cfRule type="expression" priority="4" dxfId="0" stopIfTrue="1">
      <formula>CC4&lt;&gt;CD4</formula>
    </cfRule>
  </conditionalFormatting>
  <conditionalFormatting sqref="J4:J5 J8 J11 J14 J17:J19 J22:J23 J26:J28 J31 J34:J35 J38 J41 J44 J47 J50 J53 J56 J59 J62 J65 J68 J71 J74 J77 J80 J83 J86 J89 J92 J95 J98 J101 J104 J107 J110 J113 J116 J119 J122 J125:J126 J129:J130 J133:J136">
    <cfRule type="expression" priority="5" dxfId="0" stopIfTrue="1">
      <formula>CE4&lt;&gt;CF4</formula>
    </cfRule>
  </conditionalFormatting>
  <conditionalFormatting sqref="K4:K5 K8 K11 K14 K17:K19 K22:K23 K26:K28 K31 K34:K35 K38 K41 K44 K47 K50 K53 K56 K59 K62 K65 K68 K71 K74 K77 K80 K83 K86 K89 K92 K95 K98 K101 K104 K107 K110 K113 K116 K119 K122 K125:K126 K129:K130 K133:K136">
    <cfRule type="expression" priority="6" dxfId="0" stopIfTrue="1">
      <formula>CG4&lt;&gt;CH4</formula>
    </cfRule>
  </conditionalFormatting>
  <conditionalFormatting sqref="L4:L5 L8 L11 L14 L17:L19 L22:L23 L26:L28 L31 L34:L35 L38 L41 L44 L47 L50 L53 L56 L59 L62 L65 L68 L71 L74 L77 L80 L83 L86 L89 L92 L95 L98 L101 L104 L107 L110 L113 L116 L119 L122 L125:L126 L129:L130 L133:L136">
    <cfRule type="expression" priority="7" dxfId="0" stopIfTrue="1">
      <formula>CI4&lt;&gt;CJ4</formula>
    </cfRule>
  </conditionalFormatting>
  <conditionalFormatting sqref="M4:M5 M8 M11 M14 M17:M19 M22:M23 M26:M28 M31 M34:M35 M38 M41 M44 M47 M50 M53 M56 M59 M62 M65 M68 M71 M74 M77 M80 M83 M86 M89 M92 M95 M98 M101 M104 M107 M110 M113 M116 M119 M122 M125:M126 M129:M130 M133:M136">
    <cfRule type="expression" priority="8" dxfId="0" stopIfTrue="1">
      <formula>CK4&lt;&gt;CL4</formula>
    </cfRule>
  </conditionalFormatting>
  <conditionalFormatting sqref="N4:N5 N8 N11 N14 N17:N19 N22:N23 N26:N28 N31 N34:N35 N38 N41 N44 N47 N50 N53 N56 N59 N62 N65 N68 N71 N74 N77 N80 N83 N86 N89 N92 N95 N98 N101 N104 N107 N110 N113 N116 N119 N122 N125:N126 N129:N130 N133:N136">
    <cfRule type="expression" priority="9" dxfId="0" stopIfTrue="1">
      <formula>CM4&lt;&gt;CN4</formula>
    </cfRule>
  </conditionalFormatting>
  <conditionalFormatting sqref="O4:O5 O8 O11 O14 O17:O19 O22:O23 O26:O28 O31 O34:O35 O38 O41 O44 O47 O50 O53 O56 O59 O62 O65 O68 O71 O74 O77 O80 O83 O86 O89 O92 O95 O98 O101 O104 O107 O110 O113 O116 O119 O122 O125:O126 O129:O130 O133:O136">
    <cfRule type="expression" priority="10" dxfId="0" stopIfTrue="1">
      <formula>CO4&lt;&gt;CP4</formula>
    </cfRule>
  </conditionalFormatting>
  <conditionalFormatting sqref="P4:P5 P8 P11 P14 P17:P19 P22:P23 P26:P28 P31 P34:P35 P38 P41 P44 P47 P50 P53 P56 P59 P62 P65 P68 P71 P74 P77 P80 P83 P86 P89 P92 P95 P98 P101 P104 P107 P110 P113 P116 P119 P122 P125:P126 P129:P130 P133:P136">
    <cfRule type="expression" priority="11" dxfId="0" stopIfTrue="1">
      <formula>CQ4&lt;&gt;CR4</formula>
    </cfRule>
  </conditionalFormatting>
  <conditionalFormatting sqref="Q4:Q5 Q8 Q11 Q14 Q17:Q19 Q22:Q23 Q26:Q28 Q31 Q34:Q35 Q38 Q41 Q44 Q47 Q50 Q53 Q56 Q59 Q62 Q65 Q68 Q71 Q74 Q77 Q80 Q83 Q86 Q89 Q92 Q95 Q98 Q101 Q104 Q107 Q110 Q113 Q116 Q119 Q122 Q125:Q126 Q129:Q130 Q133:Q136">
    <cfRule type="expression" priority="12" dxfId="0" stopIfTrue="1">
      <formula>CS4&lt;&gt;CT4</formula>
    </cfRule>
  </conditionalFormatting>
  <conditionalFormatting sqref="R4:R5 R8 R11 R14 R17:R19 R22:R23 R26:R28 R31 R34:R35 R38 R41 R44 R47 R50 R53 R56 R59 R62 R65 R68 R71 R74 R77 R80 R83 R86 R89 R92 R95 R98 R101 R104 R107 R110 R113 R116 R119 R122 R125:R126 R129:R130 R133:R136">
    <cfRule type="expression" priority="13" dxfId="0" stopIfTrue="1">
      <formula>CU4&lt;&gt;CV4</formula>
    </cfRule>
  </conditionalFormatting>
  <conditionalFormatting sqref="S4:S5 S8 S11 S14 S17:S19 S22:S23 S26:S28 S31 S34:S35 S38 S41 S44 S47 S50 S53 S56 S59 S62 S65 S68 S71 S74 S77 S80 S83 S86 S89 S92 S95 S98 S101 S104 S107 S110 S113 S116 S119 S122 S125:S126 S129:S130 S133:S136">
    <cfRule type="expression" priority="14" dxfId="0" stopIfTrue="1">
      <formula>CW4&lt;&gt;CX4</formula>
    </cfRule>
  </conditionalFormatting>
  <dataValidations count="184">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0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0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0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0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1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1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1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2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2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2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3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35">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138">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138">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ErrorMessage="1" errorTitle="Maximum Dollar Input Exceeded" error="The maximum input value is $999,999 (x $1000), basically one billion dollars.  Please revise your figures." sqref="T5:BO5">
      <formula1>0</formula1>
      <formula2>999999</formula2>
    </dataValidation>
    <dataValidation type="whole" showInputMessage="1" showErrorMessage="1" promptTitle="No Input" prompt="This is not a funding line." errorTitle="Wrong Spot" error="This is either a total or blank funding line.  No Data Input Here." sqref="T6:BO6">
      <formula1>999999</formula1>
      <formula2>999999</formula2>
    </dataValidation>
    <dataValidation type="whole" showInputMessage="1" showErrorMessage="1" promptTitle="No Input" prompt="This is not a funding line." errorTitle="Wrong Spot" error="This is either a total or blank funding line.  No Data Input Here." sqref="T7:BO7">
      <formula1>999999</formula1>
      <formula2>999999</formula2>
    </dataValidation>
    <dataValidation type="whole" showErrorMessage="1" errorTitle="Maximum Dollar Input Exceeded" error="The maximum input value is $999,999 (x $1000), basically one billion dollars.  Please revise your figures." sqref="T8:BO8">
      <formula1>0</formula1>
      <formula2>999999</formula2>
    </dataValidation>
    <dataValidation type="whole" showInputMessage="1" showErrorMessage="1" promptTitle="No Input" prompt="This is not a funding line." errorTitle="Wrong Spot" error="This is either a total or blank funding line.  No Data Input Here." sqref="T9:BO9">
      <formula1>999999</formula1>
      <formula2>999999</formula2>
    </dataValidation>
    <dataValidation type="whole" showInputMessage="1" showErrorMessage="1" promptTitle="No Input" prompt="This is not a funding line." errorTitle="Wrong Spot" error="This is either a total or blank funding line.  No Data Input Here." sqref="T10:BO10">
      <formula1>999999</formula1>
      <formula2>999999</formula2>
    </dataValidation>
    <dataValidation type="whole" showErrorMessage="1" errorTitle="Maximum Dollar Input Exceeded" error="The maximum input value is $999,999 (x $1000), basically one billion dollars.  Please revise your figures." sqref="T11:BO11">
      <formula1>0</formula1>
      <formula2>999999</formula2>
    </dataValidation>
    <dataValidation type="whole" showInputMessage="1" showErrorMessage="1" promptTitle="No Input" prompt="This is not a funding line." errorTitle="Wrong Spot" error="This is either a total or blank funding line.  No Data Input Here." sqref="T12:BO12">
      <formula1>999999</formula1>
      <formula2>999999</formula2>
    </dataValidation>
    <dataValidation type="whole" showInputMessage="1" showErrorMessage="1" promptTitle="No Input" prompt="This is not a funding line." errorTitle="Wrong Spot" error="This is either a total or blank funding line.  No Data Input Here." sqref="T13:BO13">
      <formula1>999999</formula1>
      <formula2>999999</formula2>
    </dataValidation>
    <dataValidation type="whole" showErrorMessage="1" errorTitle="Maximum Dollar Input Exceeded" error="The maximum input value is $999,999 (x $1000), basically one billion dollars.  Please revise your figures." sqref="T14:BO14">
      <formula1>0</formula1>
      <formula2>999999</formula2>
    </dataValidation>
    <dataValidation type="whole" showInputMessage="1" showErrorMessage="1" promptTitle="No Input" prompt="This is not a funding line." errorTitle="Wrong Spot" error="This is either a total or blank funding line.  No Data Input Here." sqref="T15:BO15">
      <formula1>999999</formula1>
      <formula2>999999</formula2>
    </dataValidation>
    <dataValidation type="whole" showInputMessage="1" showErrorMessage="1" promptTitle="No Input" prompt="This is not a funding line." errorTitle="Wrong Spot" error="This is either a total or blank funding line.  No Data Input Here." sqref="T16:BO16">
      <formula1>999999</formula1>
      <formula2>999999</formula2>
    </dataValidation>
    <dataValidation type="whole" showErrorMessage="1" errorTitle="Maximum Dollar Input Exceeded" error="The maximum input value is $999,999 (x $1000), basically one billion dollars.  Please revise your figures." sqref="T17:BO17">
      <formula1>0</formula1>
      <formula2>999999</formula2>
    </dataValidation>
    <dataValidation type="whole" showErrorMessage="1" errorTitle="Maximum Dollar Input Exceeded" error="The maximum input value is $999,999 (x $1000), basically one billion dollars.  Please revise your figures." sqref="T18:BO18">
      <formula1>0</formula1>
      <formula2>999999</formula2>
    </dataValidation>
    <dataValidation type="whole" showErrorMessage="1" errorTitle="Maximum Dollar Input Exceeded" error="The maximum input value is $999,999 (x $1000), basically one billion dollars.  Please revise your figures." sqref="T19:BO19">
      <formula1>0</formula1>
      <formula2>999999</formula2>
    </dataValidation>
    <dataValidation type="whole" showInputMessage="1" showErrorMessage="1" promptTitle="No Input" prompt="This is not a funding line." errorTitle="Wrong Spot" error="This is either a total or blank funding line.  No Data Input Here." sqref="T20:BO20">
      <formula1>999999</formula1>
      <formula2>999999</formula2>
    </dataValidation>
    <dataValidation type="whole" showInputMessage="1" showErrorMessage="1" promptTitle="No Input" prompt="This is not a funding line." errorTitle="Wrong Spot" error="This is either a total or blank funding line.  No Data Input Here." sqref="T21:BO21">
      <formula1>999999</formula1>
      <formula2>999999</formula2>
    </dataValidation>
    <dataValidation type="whole" showErrorMessage="1" errorTitle="Maximum Dollar Input Exceeded" error="The maximum input value is $999,999 (x $1000), basically one billion dollars.  Please revise your figures." sqref="T22:BO22">
      <formula1>0</formula1>
      <formula2>999999</formula2>
    </dataValidation>
    <dataValidation type="whole" showErrorMessage="1" errorTitle="Maximum Dollar Input Exceeded" error="The maximum input value is $999,999 (x $1000), basically one billion dollars.  Please revise your figures." sqref="T23:BO23">
      <formula1>0</formula1>
      <formula2>999999</formula2>
    </dataValidation>
    <dataValidation type="whole" showInputMessage="1" showErrorMessage="1" promptTitle="No Input" prompt="This is not a funding line." errorTitle="Wrong Spot" error="This is either a total or blank funding line.  No Data Input Here." sqref="T24:BO24">
      <formula1>999999</formula1>
      <formula2>999999</formula2>
    </dataValidation>
    <dataValidation type="whole" showInputMessage="1" showErrorMessage="1" promptTitle="No Input" prompt="This is not a funding line." errorTitle="Wrong Spot" error="This is either a total or blank funding line.  No Data Input Here." sqref="T25:BO25">
      <formula1>999999</formula1>
      <formula2>999999</formula2>
    </dataValidation>
    <dataValidation type="whole" showErrorMessage="1" errorTitle="Maximum Dollar Input Exceeded" error="The maximum input value is $999,999 (x $1000), basically one billion dollars.  Please revise your figures." sqref="T26:BO26">
      <formula1>0</formula1>
      <formula2>999999</formula2>
    </dataValidation>
    <dataValidation type="whole" showErrorMessage="1" errorTitle="Maximum Dollar Input Exceeded" error="The maximum input value is $999,999 (x $1000), basically one billion dollars.  Please revise your figures." sqref="T27:BO27">
      <formula1>0</formula1>
      <formula2>999999</formula2>
    </dataValidation>
    <dataValidation type="whole" showErrorMessage="1" errorTitle="Maximum Dollar Input Exceeded" error="The maximum input value is $999,999 (x $1000), basically one billion dollars.  Please revise your figures." sqref="T28:BO28">
      <formula1>0</formula1>
      <formula2>999999</formula2>
    </dataValidation>
    <dataValidation type="whole" showInputMessage="1" showErrorMessage="1" promptTitle="No Input" prompt="This is not a funding line." errorTitle="Wrong Spot" error="This is either a total or blank funding line.  No Data Input Here." sqref="T29:BO29">
      <formula1>999999</formula1>
      <formula2>999999</formula2>
    </dataValidation>
    <dataValidation type="whole" showInputMessage="1" showErrorMessage="1" promptTitle="No Input" prompt="This is not a funding line." errorTitle="Wrong Spot" error="This is either a total or blank funding line.  No Data Input Here." sqref="T30:BO30">
      <formula1>999999</formula1>
      <formula2>999999</formula2>
    </dataValidation>
    <dataValidation type="whole" showErrorMessage="1" errorTitle="Maximum Dollar Input Exceeded" error="The maximum input value is $999,999 (x $1000), basically one billion dollars.  Please revise your figures." sqref="T31:BO31">
      <formula1>0</formula1>
      <formula2>999999</formula2>
    </dataValidation>
    <dataValidation type="whole" showInputMessage="1" showErrorMessage="1" promptTitle="No Input" prompt="This is not a funding line." errorTitle="Wrong Spot" error="This is either a total or blank funding line.  No Data Input Here." sqref="T32:BO32">
      <formula1>999999</formula1>
      <formula2>999999</formula2>
    </dataValidation>
    <dataValidation type="whole" showInputMessage="1" showErrorMessage="1" promptTitle="No Input" prompt="This is not a funding line." errorTitle="Wrong Spot" error="This is either a total or blank funding line.  No Data Input Here." sqref="T33:BO33">
      <formula1>999999</formula1>
      <formula2>999999</formula2>
    </dataValidation>
    <dataValidation type="whole" showErrorMessage="1" errorTitle="Maximum Dollar Input Exceeded" error="The maximum input value is $999,999 (x $1000), basically one billion dollars.  Please revise your figures." sqref="T34:BO34">
      <formula1>0</formula1>
      <formula2>999999</formula2>
    </dataValidation>
    <dataValidation type="whole" showErrorMessage="1" errorTitle="Maximum Dollar Input Exceeded" error="The maximum input value is $999,999 (x $1000), basically one billion dollars.  Please revise your figures." sqref="T35:BO35">
      <formula1>0</formula1>
      <formula2>999999</formula2>
    </dataValidation>
    <dataValidation type="whole" showInputMessage="1" showErrorMessage="1" promptTitle="No Input" prompt="This is not a funding line." errorTitle="Wrong Spot" error="This is either a total or blank funding line.  No Data Input Here." sqref="T36:BO36">
      <formula1>999999</formula1>
      <formula2>999999</formula2>
    </dataValidation>
    <dataValidation type="whole" showInputMessage="1" showErrorMessage="1" promptTitle="No Input" prompt="This is not a funding line." errorTitle="Wrong Spot" error="This is either a total or blank funding line.  No Data Input Here." sqref="T37:BO37">
      <formula1>999999</formula1>
      <formula2>999999</formula2>
    </dataValidation>
    <dataValidation type="whole" showErrorMessage="1" errorTitle="Maximum Dollar Input Exceeded" error="The maximum input value is $999,999 (x $1000), basically one billion dollars.  Please revise your figures." sqref="T38:BO38">
      <formula1>0</formula1>
      <formula2>999999</formula2>
    </dataValidation>
    <dataValidation type="whole" showInputMessage="1" showErrorMessage="1" promptTitle="No Input" prompt="This is not a funding line." errorTitle="Wrong Spot" error="This is either a total or blank funding line.  No Data Input Here." sqref="T39:BO39">
      <formula1>999999</formula1>
      <formula2>999999</formula2>
    </dataValidation>
    <dataValidation type="whole" showInputMessage="1" showErrorMessage="1" promptTitle="No Input" prompt="This is not a funding line." errorTitle="Wrong Spot" error="This is either a total or blank funding line.  No Data Input Here." sqref="T40:BO40">
      <formula1>999999</formula1>
      <formula2>999999</formula2>
    </dataValidation>
    <dataValidation type="whole" showErrorMessage="1" errorTitle="Maximum Dollar Input Exceeded" error="The maximum input value is $999,999 (x $1000), basically one billion dollars.  Please revise your figures." sqref="T41:BO41">
      <formula1>0</formula1>
      <formula2>999999</formula2>
    </dataValidation>
    <dataValidation type="whole" showInputMessage="1" showErrorMessage="1" promptTitle="No Input" prompt="This is not a funding line." errorTitle="Wrong Spot" error="This is either a total or blank funding line.  No Data Input Here." sqref="T42:BO42">
      <formula1>999999</formula1>
      <formula2>999999</formula2>
    </dataValidation>
    <dataValidation type="whole" showInputMessage="1" showErrorMessage="1" promptTitle="No Input" prompt="This is not a funding line." errorTitle="Wrong Spot" error="This is either a total or blank funding line.  No Data Input Here." sqref="T43:BO43">
      <formula1>999999</formula1>
      <formula2>999999</formula2>
    </dataValidation>
    <dataValidation type="whole" showErrorMessage="1" errorTitle="Maximum Dollar Input Exceeded" error="The maximum input value is $999,999 (x $1000), basically one billion dollars.  Please revise your figures." sqref="T44:BO44">
      <formula1>0</formula1>
      <formula2>999999</formula2>
    </dataValidation>
    <dataValidation type="whole" showInputMessage="1" showErrorMessage="1" promptTitle="No Input" prompt="This is not a funding line." errorTitle="Wrong Spot" error="This is either a total or blank funding line.  No Data Input Here." sqref="T45:BO45">
      <formula1>999999</formula1>
      <formula2>999999</formula2>
    </dataValidation>
    <dataValidation type="whole" showInputMessage="1" showErrorMessage="1" promptTitle="No Input" prompt="This is not a funding line." errorTitle="Wrong Spot" error="This is either a total or blank funding line.  No Data Input Here." sqref="T46:BO46">
      <formula1>999999</formula1>
      <formula2>999999</formula2>
    </dataValidation>
    <dataValidation type="whole" showErrorMessage="1" errorTitle="Maximum Dollar Input Exceeded" error="The maximum input value is $999,999 (x $1000), basically one billion dollars.  Please revise your figures." sqref="T47:BO47">
      <formula1>0</formula1>
      <formula2>999999</formula2>
    </dataValidation>
    <dataValidation type="whole" showInputMessage="1" showErrorMessage="1" promptTitle="No Input" prompt="This is not a funding line." errorTitle="Wrong Spot" error="This is either a total or blank funding line.  No Data Input Here." sqref="T48:BO48">
      <formula1>999999</formula1>
      <formula2>999999</formula2>
    </dataValidation>
    <dataValidation type="whole" showInputMessage="1" showErrorMessage="1" promptTitle="No Input" prompt="This is not a funding line." errorTitle="Wrong Spot" error="This is either a total or blank funding line.  No Data Input Here." sqref="T49:BO49">
      <formula1>999999</formula1>
      <formula2>999999</formula2>
    </dataValidation>
    <dataValidation type="whole" showErrorMessage="1" errorTitle="Maximum Dollar Input Exceeded" error="The maximum input value is $999,999 (x $1000), basically one billion dollars.  Please revise your figures." sqref="T50:BO50">
      <formula1>0</formula1>
      <formula2>999999</formula2>
    </dataValidation>
    <dataValidation type="whole" showInputMessage="1" showErrorMessage="1" promptTitle="No Input" prompt="This is not a funding line." errorTitle="Wrong Spot" error="This is either a total or blank funding line.  No Data Input Here." sqref="T51:BO51">
      <formula1>999999</formula1>
      <formula2>999999</formula2>
    </dataValidation>
    <dataValidation type="whole" showInputMessage="1" showErrorMessage="1" promptTitle="No Input" prompt="This is not a funding line." errorTitle="Wrong Spot" error="This is either a total or blank funding line.  No Data Input Here." sqref="T52:BO52">
      <formula1>999999</formula1>
      <formula2>999999</formula2>
    </dataValidation>
    <dataValidation type="whole" showErrorMessage="1" errorTitle="Maximum Dollar Input Exceeded" error="The maximum input value is $999,999 (x $1000), basically one billion dollars.  Please revise your figures." sqref="T53:BO53">
      <formula1>0</formula1>
      <formula2>999999</formula2>
    </dataValidation>
    <dataValidation type="whole" showInputMessage="1" showErrorMessage="1" promptTitle="No Input" prompt="This is not a funding line." errorTitle="Wrong Spot" error="This is either a total or blank funding line.  No Data Input Here." sqref="T54:BO54">
      <formula1>999999</formula1>
      <formula2>999999</formula2>
    </dataValidation>
    <dataValidation type="whole" showInputMessage="1" showErrorMessage="1" promptTitle="No Input" prompt="This is not a funding line." errorTitle="Wrong Spot" error="This is either a total or blank funding line.  No Data Input Here." sqref="T55:BO55">
      <formula1>999999</formula1>
      <formula2>999999</formula2>
    </dataValidation>
    <dataValidation type="whole" showErrorMessage="1" errorTitle="Maximum Dollar Input Exceeded" error="The maximum input value is $999,999 (x $1000), basically one billion dollars.  Please revise your figures." sqref="T56:BO56">
      <formula1>0</formula1>
      <formula2>999999</formula2>
    </dataValidation>
    <dataValidation type="whole" showInputMessage="1" showErrorMessage="1" promptTitle="No Input" prompt="This is not a funding line." errorTitle="Wrong Spot" error="This is either a total or blank funding line.  No Data Input Here." sqref="T57:BO57">
      <formula1>999999</formula1>
      <formula2>999999</formula2>
    </dataValidation>
    <dataValidation type="whole" showInputMessage="1" showErrorMessage="1" promptTitle="No Input" prompt="This is not a funding line." errorTitle="Wrong Spot" error="This is either a total or blank funding line.  No Data Input Here." sqref="T58:BO58">
      <formula1>999999</formula1>
      <formula2>999999</formula2>
    </dataValidation>
    <dataValidation type="whole" showErrorMessage="1" errorTitle="Maximum Dollar Input Exceeded" error="The maximum input value is $999,999 (x $1000), basically one billion dollars.  Please revise your figures." sqref="T59:BO59">
      <formula1>0</formula1>
      <formula2>999999</formula2>
    </dataValidation>
    <dataValidation type="whole" showInputMessage="1" showErrorMessage="1" promptTitle="No Input" prompt="This is not a funding line." errorTitle="Wrong Spot" error="This is either a total or blank funding line.  No Data Input Here." sqref="T60:BO60">
      <formula1>999999</formula1>
      <formula2>999999</formula2>
    </dataValidation>
    <dataValidation type="whole" showInputMessage="1" showErrorMessage="1" promptTitle="No Input" prompt="This is not a funding line." errorTitle="Wrong Spot" error="This is either a total or blank funding line.  No Data Input Here." sqref="T61:BO61">
      <formula1>999999</formula1>
      <formula2>999999</formula2>
    </dataValidation>
    <dataValidation type="whole" showErrorMessage="1" errorTitle="Maximum Dollar Input Exceeded" error="The maximum input value is $999,999 (x $1000), basically one billion dollars.  Please revise your figures." sqref="T62:BO62">
      <formula1>0</formula1>
      <formula2>999999</formula2>
    </dataValidation>
    <dataValidation type="whole" showInputMessage="1" showErrorMessage="1" promptTitle="No Input" prompt="This is not a funding line." errorTitle="Wrong Spot" error="This is either a total or blank funding line.  No Data Input Here." sqref="T63:BO63">
      <formula1>999999</formula1>
      <formula2>999999</formula2>
    </dataValidation>
    <dataValidation type="whole" showInputMessage="1" showErrorMessage="1" promptTitle="No Input" prompt="This is not a funding line." errorTitle="Wrong Spot" error="This is either a total or blank funding line.  No Data Input Here." sqref="T64:BO64">
      <formula1>999999</formula1>
      <formula2>999999</formula2>
    </dataValidation>
    <dataValidation type="whole" showErrorMessage="1" errorTitle="Maximum Dollar Input Exceeded" error="The maximum input value is $999,999 (x $1000), basically one billion dollars.  Please revise your figures." sqref="T65:BO65">
      <formula1>0</formula1>
      <formula2>999999</formula2>
    </dataValidation>
    <dataValidation type="whole" showInputMessage="1" showErrorMessage="1" promptTitle="No Input" prompt="This is not a funding line." errorTitle="Wrong Spot" error="This is either a total or blank funding line.  No Data Input Here." sqref="T66:BO66">
      <formula1>999999</formula1>
      <formula2>999999</formula2>
    </dataValidation>
    <dataValidation type="whole" showInputMessage="1" showErrorMessage="1" promptTitle="No Input" prompt="This is not a funding line." errorTitle="Wrong Spot" error="This is either a total or blank funding line.  No Data Input Here." sqref="T67:BO67">
      <formula1>999999</formula1>
      <formula2>999999</formula2>
    </dataValidation>
    <dataValidation type="whole" showErrorMessage="1" errorTitle="Maximum Dollar Input Exceeded" error="The maximum input value is $999,999 (x $1000), basically one billion dollars.  Please revise your figures." sqref="T68:BO68">
      <formula1>0</formula1>
      <formula2>999999</formula2>
    </dataValidation>
    <dataValidation type="whole" showInputMessage="1" showErrorMessage="1" promptTitle="No Input" prompt="This is not a funding line." errorTitle="Wrong Spot" error="This is either a total or blank funding line.  No Data Input Here." sqref="T69:BO69">
      <formula1>999999</formula1>
      <formula2>999999</formula2>
    </dataValidation>
    <dataValidation type="whole" showInputMessage="1" showErrorMessage="1" promptTitle="No Input" prompt="This is not a funding line." errorTitle="Wrong Spot" error="This is either a total or blank funding line.  No Data Input Here." sqref="T70:BO70">
      <formula1>999999</formula1>
      <formula2>999999</formula2>
    </dataValidation>
    <dataValidation type="whole" showErrorMessage="1" errorTitle="Maximum Dollar Input Exceeded" error="The maximum input value is $999,999 (x $1000), basically one billion dollars.  Please revise your figures." sqref="T71:BO71">
      <formula1>0</formula1>
      <formula2>999999</formula2>
    </dataValidation>
    <dataValidation type="whole" showInputMessage="1" showErrorMessage="1" promptTitle="No Input" prompt="This is not a funding line." errorTitle="Wrong Spot" error="This is either a total or blank funding line.  No Data Input Here." sqref="T72:BO72">
      <formula1>999999</formula1>
      <formula2>999999</formula2>
    </dataValidation>
    <dataValidation type="whole" showInputMessage="1" showErrorMessage="1" promptTitle="No Input" prompt="This is not a funding line." errorTitle="Wrong Spot" error="This is either a total or blank funding line.  No Data Input Here." sqref="T73:BO73">
      <formula1>999999</formula1>
      <formula2>999999</formula2>
    </dataValidation>
    <dataValidation type="whole" showErrorMessage="1" errorTitle="Maximum Dollar Input Exceeded" error="The maximum input value is $999,999 (x $1000), basically one billion dollars.  Please revise your figures." sqref="T74:BO74">
      <formula1>0</formula1>
      <formula2>999999</formula2>
    </dataValidation>
    <dataValidation type="whole" showInputMessage="1" showErrorMessage="1" promptTitle="No Input" prompt="This is not a funding line." errorTitle="Wrong Spot" error="This is either a total or blank funding line.  No Data Input Here." sqref="T75:BO75">
      <formula1>999999</formula1>
      <formula2>999999</formula2>
    </dataValidation>
    <dataValidation type="whole" showInputMessage="1" showErrorMessage="1" promptTitle="No Input" prompt="This is not a funding line." errorTitle="Wrong Spot" error="This is either a total or blank funding line.  No Data Input Here." sqref="T76:BO76">
      <formula1>999999</formula1>
      <formula2>999999</formula2>
    </dataValidation>
    <dataValidation type="whole" showErrorMessage="1" errorTitle="Maximum Dollar Input Exceeded" error="The maximum input value is $999,999 (x $1000), basically one billion dollars.  Please revise your figures." sqref="T77:BO77">
      <formula1>0</formula1>
      <formula2>999999</formula2>
    </dataValidation>
    <dataValidation type="whole" showInputMessage="1" showErrorMessage="1" promptTitle="No Input" prompt="This is not a funding line." errorTitle="Wrong Spot" error="This is either a total or blank funding line.  No Data Input Here." sqref="T78:BO78">
      <formula1>999999</formula1>
      <formula2>999999</formula2>
    </dataValidation>
    <dataValidation type="whole" showInputMessage="1" showErrorMessage="1" promptTitle="No Input" prompt="This is not a funding line." errorTitle="Wrong Spot" error="This is either a total or blank funding line.  No Data Input Here." sqref="T79:BO79">
      <formula1>999999</formula1>
      <formula2>999999</formula2>
    </dataValidation>
    <dataValidation type="whole" showErrorMessage="1" errorTitle="Maximum Dollar Input Exceeded" error="The maximum input value is $999,999 (x $1000), basically one billion dollars.  Please revise your figures." sqref="T80:BO80">
      <formula1>0</formula1>
      <formula2>999999</formula2>
    </dataValidation>
    <dataValidation type="whole" showInputMessage="1" showErrorMessage="1" promptTitle="No Input" prompt="This is not a funding line." errorTitle="Wrong Spot" error="This is either a total or blank funding line.  No Data Input Here." sqref="T81:BO81">
      <formula1>999999</formula1>
      <formula2>999999</formula2>
    </dataValidation>
    <dataValidation type="whole" showInputMessage="1" showErrorMessage="1" promptTitle="No Input" prompt="This is not a funding line." errorTitle="Wrong Spot" error="This is either a total or blank funding line.  No Data Input Here." sqref="T82:BO82">
      <formula1>999999</formula1>
      <formula2>999999</formula2>
    </dataValidation>
    <dataValidation type="whole" showErrorMessage="1" errorTitle="Maximum Dollar Input Exceeded" error="The maximum input value is $999,999 (x $1000), basically one billion dollars.  Please revise your figures." sqref="T83:BO83">
      <formula1>0</formula1>
      <formula2>999999</formula2>
    </dataValidation>
    <dataValidation type="whole" showInputMessage="1" showErrorMessage="1" promptTitle="No Input" prompt="This is not a funding line." errorTitle="Wrong Spot" error="This is either a total or blank funding line.  No Data Input Here." sqref="T84:BO84">
      <formula1>999999</formula1>
      <formula2>999999</formula2>
    </dataValidation>
    <dataValidation type="whole" showInputMessage="1" showErrorMessage="1" promptTitle="No Input" prompt="This is not a funding line." errorTitle="Wrong Spot" error="This is either a total or blank funding line.  No Data Input Here." sqref="T85:BO85">
      <formula1>999999</formula1>
      <formula2>999999</formula2>
    </dataValidation>
    <dataValidation type="whole" showErrorMessage="1" errorTitle="Maximum Dollar Input Exceeded" error="The maximum input value is $999,999 (x $1000), basically one billion dollars.  Please revise your figures." sqref="T86:BO86">
      <formula1>0</formula1>
      <formula2>999999</formula2>
    </dataValidation>
    <dataValidation type="whole" showInputMessage="1" showErrorMessage="1" promptTitle="No Input" prompt="This is not a funding line." errorTitle="Wrong Spot" error="This is either a total or blank funding line.  No Data Input Here." sqref="T87:BO87">
      <formula1>999999</formula1>
      <formula2>999999</formula2>
    </dataValidation>
    <dataValidation type="whole" showInputMessage="1" showErrorMessage="1" promptTitle="No Input" prompt="This is not a funding line." errorTitle="Wrong Spot" error="This is either a total or blank funding line.  No Data Input Here." sqref="T88:BO88">
      <formula1>999999</formula1>
      <formula2>999999</formula2>
    </dataValidation>
    <dataValidation type="whole" showErrorMessage="1" errorTitle="Maximum Dollar Input Exceeded" error="The maximum input value is $999,999 (x $1000), basically one billion dollars.  Please revise your figures." sqref="T89:BO89">
      <formula1>0</formula1>
      <formula2>999999</formula2>
    </dataValidation>
    <dataValidation type="whole" showInputMessage="1" showErrorMessage="1" promptTitle="No Input" prompt="This is not a funding line." errorTitle="Wrong Spot" error="This is either a total or blank funding line.  No Data Input Here." sqref="T90:BO90">
      <formula1>999999</formula1>
      <formula2>999999</formula2>
    </dataValidation>
    <dataValidation type="whole" showInputMessage="1" showErrorMessage="1" promptTitle="No Input" prompt="This is not a funding line." errorTitle="Wrong Spot" error="This is either a total or blank funding line.  No Data Input Here." sqref="T91:BO91">
      <formula1>999999</formula1>
      <formula2>999999</formula2>
    </dataValidation>
    <dataValidation type="whole" showErrorMessage="1" errorTitle="Maximum Dollar Input Exceeded" error="The maximum input value is $999,999 (x $1000), basically one billion dollars.  Please revise your figures." sqref="T92:BO92">
      <formula1>0</formula1>
      <formula2>999999</formula2>
    </dataValidation>
    <dataValidation type="whole" showInputMessage="1" showErrorMessage="1" promptTitle="No Input" prompt="This is not a funding line." errorTitle="Wrong Spot" error="This is either a total or blank funding line.  No Data Input Here." sqref="T93:BO93">
      <formula1>999999</formula1>
      <formula2>999999</formula2>
    </dataValidation>
    <dataValidation type="whole" showInputMessage="1" showErrorMessage="1" promptTitle="No Input" prompt="This is not a funding line." errorTitle="Wrong Spot" error="This is either a total or blank funding line.  No Data Input Here." sqref="T94:BO94">
      <formula1>999999</formula1>
      <formula2>999999</formula2>
    </dataValidation>
    <dataValidation type="whole" showErrorMessage="1" errorTitle="Maximum Dollar Input Exceeded" error="The maximum input value is $999,999 (x $1000), basically one billion dollars.  Please revise your figures." sqref="T95:BO95">
      <formula1>0</formula1>
      <formula2>999999</formula2>
    </dataValidation>
    <dataValidation type="whole" showInputMessage="1" showErrorMessage="1" promptTitle="No Input" prompt="This is not a funding line." errorTitle="Wrong Spot" error="This is either a total or blank funding line.  No Data Input Here." sqref="T96:BO96">
      <formula1>999999</formula1>
      <formula2>999999</formula2>
    </dataValidation>
    <dataValidation type="whole" showInputMessage="1" showErrorMessage="1" promptTitle="No Input" prompt="This is not a funding line." errorTitle="Wrong Spot" error="This is either a total or blank funding line.  No Data Input Here." sqref="T97:BO97">
      <formula1>999999</formula1>
      <formula2>999999</formula2>
    </dataValidation>
    <dataValidation type="whole" showErrorMessage="1" errorTitle="Maximum Dollar Input Exceeded" error="The maximum input value is $999,999 (x $1000), basically one billion dollars.  Please revise your figures." sqref="T98:BO98">
      <formula1>0</formula1>
      <formula2>999999</formula2>
    </dataValidation>
    <dataValidation type="whole" showInputMessage="1" showErrorMessage="1" promptTitle="No Input" prompt="This is not a funding line." errorTitle="Wrong Spot" error="This is either a total or blank funding line.  No Data Input Here." sqref="T99:BO99">
      <formula1>999999</formula1>
      <formula2>999999</formula2>
    </dataValidation>
    <dataValidation type="whole" showInputMessage="1" showErrorMessage="1" promptTitle="No Input" prompt="This is not a funding line." errorTitle="Wrong Spot" error="This is either a total or blank funding line.  No Data Input Here." sqref="T100:BO100">
      <formula1>999999</formula1>
      <formula2>999999</formula2>
    </dataValidation>
    <dataValidation type="whole" showErrorMessage="1" errorTitle="Maximum Dollar Input Exceeded" error="The maximum input value is $999,999 (x $1000), basically one billion dollars.  Please revise your figures." sqref="T101:BO101">
      <formula1>0</formula1>
      <formula2>999999</formula2>
    </dataValidation>
    <dataValidation type="whole" showInputMessage="1" showErrorMessage="1" promptTitle="No Input" prompt="This is not a funding line." errorTitle="Wrong Spot" error="This is either a total or blank funding line.  No Data Input Here." sqref="T102:BO102">
      <formula1>999999</formula1>
      <formula2>999999</formula2>
    </dataValidation>
    <dataValidation type="whole" showInputMessage="1" showErrorMessage="1" promptTitle="No Input" prompt="This is not a funding line." errorTitle="Wrong Spot" error="This is either a total or blank funding line.  No Data Input Here." sqref="T103:BO103">
      <formula1>999999</formula1>
      <formula2>999999</formula2>
    </dataValidation>
    <dataValidation type="whole" showErrorMessage="1" errorTitle="Maximum Dollar Input Exceeded" error="The maximum input value is $999,999 (x $1000), basically one billion dollars.  Please revise your figures." sqref="T104:BO104">
      <formula1>0</formula1>
      <formula2>999999</formula2>
    </dataValidation>
    <dataValidation type="whole" showInputMessage="1" showErrorMessage="1" promptTitle="No Input" prompt="This is not a funding line." errorTitle="Wrong Spot" error="This is either a total or blank funding line.  No Data Input Here." sqref="T105:BO105">
      <formula1>999999</formula1>
      <formula2>999999</formula2>
    </dataValidation>
    <dataValidation type="whole" showInputMessage="1" showErrorMessage="1" promptTitle="No Input" prompt="This is not a funding line." errorTitle="Wrong Spot" error="This is either a total or blank funding line.  No Data Input Here." sqref="T106:BO106">
      <formula1>999999</formula1>
      <formula2>999999</formula2>
    </dataValidation>
    <dataValidation type="whole" showErrorMessage="1" errorTitle="Maximum Dollar Input Exceeded" error="The maximum input value is $999,999 (x $1000), basically one billion dollars.  Please revise your figures." sqref="T107:BO107">
      <formula1>0</formula1>
      <formula2>999999</formula2>
    </dataValidation>
    <dataValidation type="whole" showInputMessage="1" showErrorMessage="1" promptTitle="No Input" prompt="This is not a funding line." errorTitle="Wrong Spot" error="This is either a total or blank funding line.  No Data Input Here." sqref="T108:BO108">
      <formula1>999999</formula1>
      <formula2>999999</formula2>
    </dataValidation>
    <dataValidation type="whole" showInputMessage="1" showErrorMessage="1" promptTitle="No Input" prompt="This is not a funding line." errorTitle="Wrong Spot" error="This is either a total or blank funding line.  No Data Input Here." sqref="T109:BO109">
      <formula1>999999</formula1>
      <formula2>999999</formula2>
    </dataValidation>
    <dataValidation type="whole" showErrorMessage="1" errorTitle="Maximum Dollar Input Exceeded" error="The maximum input value is $999,999 (x $1000), basically one billion dollars.  Please revise your figures." sqref="T110:BO110">
      <formula1>0</formula1>
      <formula2>999999</formula2>
    </dataValidation>
    <dataValidation type="whole" showInputMessage="1" showErrorMessage="1" promptTitle="No Input" prompt="This is not a funding line." errorTitle="Wrong Spot" error="This is either a total or blank funding line.  No Data Input Here." sqref="T111:BO111">
      <formula1>999999</formula1>
      <formula2>999999</formula2>
    </dataValidation>
    <dataValidation type="whole" showInputMessage="1" showErrorMessage="1" promptTitle="No Input" prompt="This is not a funding line." errorTitle="Wrong Spot" error="This is either a total or blank funding line.  No Data Input Here." sqref="T112:BO112">
      <formula1>999999</formula1>
      <formula2>999999</formula2>
    </dataValidation>
    <dataValidation type="whole" showErrorMessage="1" errorTitle="Maximum Dollar Input Exceeded" error="The maximum input value is $999,999 (x $1000), basically one billion dollars.  Please revise your figures." sqref="T113:BO113">
      <formula1>0</formula1>
      <formula2>999999</formula2>
    </dataValidation>
    <dataValidation type="whole" showInputMessage="1" showErrorMessage="1" promptTitle="No Input" prompt="This is not a funding line." errorTitle="Wrong Spot" error="This is either a total or blank funding line.  No Data Input Here." sqref="T114:BO114">
      <formula1>999999</formula1>
      <formula2>999999</formula2>
    </dataValidation>
    <dataValidation type="whole" showInputMessage="1" showErrorMessage="1" promptTitle="No Input" prompt="This is not a funding line." errorTitle="Wrong Spot" error="This is either a total or blank funding line.  No Data Input Here." sqref="T115:BO115">
      <formula1>999999</formula1>
      <formula2>999999</formula2>
    </dataValidation>
    <dataValidation type="whole" showErrorMessage="1" errorTitle="Maximum Dollar Input Exceeded" error="The maximum input value is $999,999 (x $1000), basically one billion dollars.  Please revise your figures." sqref="T116:BO116">
      <formula1>0</formula1>
      <formula2>999999</formula2>
    </dataValidation>
    <dataValidation type="whole" showInputMessage="1" showErrorMessage="1" promptTitle="No Input" prompt="This is not a funding line." errorTitle="Wrong Spot" error="This is either a total or blank funding line.  No Data Input Here." sqref="T117:BO117">
      <formula1>999999</formula1>
      <formula2>999999</formula2>
    </dataValidation>
    <dataValidation type="whole" showInputMessage="1" showErrorMessage="1" promptTitle="No Input" prompt="This is not a funding line." errorTitle="Wrong Spot" error="This is either a total or blank funding line.  No Data Input Here." sqref="T118:BO118">
      <formula1>999999</formula1>
      <formula2>999999</formula2>
    </dataValidation>
    <dataValidation type="whole" showErrorMessage="1" errorTitle="Maximum Dollar Input Exceeded" error="The maximum input value is $999,999 (x $1000), basically one billion dollars.  Please revise your figures." sqref="T119:BO119">
      <formula1>0</formula1>
      <formula2>999999</formula2>
    </dataValidation>
    <dataValidation type="whole" showInputMessage="1" showErrorMessage="1" promptTitle="No Input" prompt="This is not a funding line." errorTitle="Wrong Spot" error="This is either a total or blank funding line.  No Data Input Here." sqref="T120:BO120">
      <formula1>999999</formula1>
      <formula2>999999</formula2>
    </dataValidation>
    <dataValidation type="whole" showInputMessage="1" showErrorMessage="1" promptTitle="No Input" prompt="This is not a funding line." errorTitle="Wrong Spot" error="This is either a total or blank funding line.  No Data Input Here." sqref="T121:BO121">
      <formula1>999999</formula1>
      <formula2>999999</formula2>
    </dataValidation>
    <dataValidation type="whole" showErrorMessage="1" errorTitle="Maximum Dollar Input Exceeded" error="The maximum input value is $999,999 (x $1000), basically one billion dollars.  Please revise your figures." sqref="T122:BO122">
      <formula1>0</formula1>
      <formula2>999999</formula2>
    </dataValidation>
    <dataValidation type="whole" showInputMessage="1" showErrorMessage="1" promptTitle="No Input" prompt="This is not a funding line." errorTitle="Wrong Spot" error="This is either a total or blank funding line.  No Data Input Here." sqref="T123:BO123">
      <formula1>999999</formula1>
      <formula2>999999</formula2>
    </dataValidation>
    <dataValidation type="whole" showInputMessage="1" showErrorMessage="1" promptTitle="No Input" prompt="This is not a funding line." errorTitle="Wrong Spot" error="This is either a total or blank funding line.  No Data Input Here." sqref="T124:BO124">
      <formula1>999999</formula1>
      <formula2>999999</formula2>
    </dataValidation>
    <dataValidation type="whole" showErrorMessage="1" errorTitle="Maximum Dollar Input Exceeded" error="The maximum input value is $999,999 (x $1000), basically one billion dollars.  Please revise your figures." sqref="BJ125:BO125 AL125:AQ125 AT125:AY125 BB125:BG125 V125:AI125">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25:AK125 AR125:AS125 AZ125:BA125 BH125:BI125">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25:U125">
      <formula1>0</formula1>
      <formula2>999999</formula2>
    </dataValidation>
    <dataValidation type="whole" showErrorMessage="1" errorTitle="Maximum Dollar Input Exceeded" error="The maximum input value is $999,999 (x $1000), basically one billion dollars.  Please revise your figures." sqref="T126:BO126">
      <formula1>0</formula1>
      <formula2>999999</formula2>
    </dataValidation>
    <dataValidation type="whole" showInputMessage="1" showErrorMessage="1" promptTitle="No Input" prompt="This is not a funding line." errorTitle="Wrong Spot" error="This is either a total or blank funding line.  No Data Input Here." sqref="T127:BO127">
      <formula1>999999</formula1>
      <formula2>999999</formula2>
    </dataValidation>
    <dataValidation type="whole" showInputMessage="1" showErrorMessage="1" promptTitle="No Input" prompt="This is not a funding line." errorTitle="Wrong Spot" error="This is either a total or blank funding line.  No Data Input Here." sqref="T128:BO128">
      <formula1>999999</formula1>
      <formula2>999999</formula2>
    </dataValidation>
    <dataValidation type="whole" showErrorMessage="1" errorTitle="Maximum Dollar Input Exceeded" error="The maximum input value is $999,999 (x $1000), basically one billion dollars.  Please revise your figures." sqref="BJ129:BO129 AL129:AQ129 AT129:AY129 BB129:BG129 V129:AI129">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29:AK129 AR129:AS129 AZ129:BA129 BH129:BI129">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29:U129">
      <formula1>0</formula1>
      <formula2>999999</formula2>
    </dataValidation>
    <dataValidation type="whole" showErrorMessage="1" errorTitle="Maximum Dollar Input Exceeded" error="The maximum input value is $999,999 (x $1000), basically one billion dollars.  Please revise your figures." sqref="T130:BO130">
      <formula1>0</formula1>
      <formula2>999999</formula2>
    </dataValidation>
    <dataValidation type="whole" showInputMessage="1" showErrorMessage="1" promptTitle="No Input" prompt="This is not a funding line." errorTitle="Wrong Spot" error="This is either a total or blank funding line.  No Data Input Here." sqref="T131:BO131">
      <formula1>999999</formula1>
      <formula2>999999</formula2>
    </dataValidation>
    <dataValidation type="whole" showInputMessage="1" showErrorMessage="1" promptTitle="No Input" prompt="This is not a funding line." errorTitle="Wrong Spot" error="This is either a total or blank funding line.  No Data Input Here." sqref="T132:BO132">
      <formula1>999999</formula1>
      <formula2>999999</formula2>
    </dataValidation>
    <dataValidation type="whole" showErrorMessage="1" errorTitle="Maximum Dollar Input Exceeded" error="The maximum input value is $999,999 (x $1000), basically one billion dollars.  Please revise your figures." sqref="BJ133:BO133 AL133:AQ133 AT133:AY133 BB133:BG133 V133:AI133">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33:AK133 AR133:AS133 AZ133:BA133 BH133:BI133">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33:U133">
      <formula1>0</formula1>
      <formula2>999999</formula2>
    </dataValidation>
    <dataValidation type="whole" showErrorMessage="1" errorTitle="Maximum Dollar Input Exceeded" error="The maximum input value is $999,999 (x $1000), basically one billion dollars.  Please revise your figures." sqref="T134:BO134">
      <formula1>0</formula1>
      <formula2>999999</formula2>
    </dataValidation>
    <dataValidation type="whole" showErrorMessage="1" errorTitle="Maximum Dollar Input Exceeded" error="The maximum input value is $999,999 (x $1000), basically one billion dollars.  Please revise your figures." sqref="T135:BO135">
      <formula1>0</formula1>
      <formula2>999999</formula2>
    </dataValidation>
    <dataValidation type="whole" showErrorMessage="1" errorTitle="Maximum Dollar Input Exceeded" error="The maximum input value is $999,999 (x $1000), basically one billion dollars.  Please revise your figures." sqref="T136:BO136">
      <formula1>0</formula1>
      <formula2>999999</formula2>
    </dataValidation>
    <dataValidation type="whole" showInputMessage="1" showErrorMessage="1" promptTitle="No Input" prompt="This is not a funding line." errorTitle="Wrong Spot" error="This is either a total or blank funding line.  No Data Input Here." sqref="T137:BO137">
      <formula1>999999</formula1>
      <formula2>999999</formula2>
    </dataValidation>
    <dataValidation type="whole" showInputMessage="1" showErrorMessage="1" promptTitle="No Input" prompt="This is not a funding line." errorTitle="Wrong Spot" error="This is either a total or blank funding line.  No Data Input Here." sqref="T138:BO138">
      <formula1>999999</formula1>
      <formula2>999999</formula2>
    </dataValidation>
  </dataValidations>
  <printOptions gridLines="1"/>
  <pageMargins left="0.25" right="0.25" top="0.75" bottom="0.5" header="0.25" footer="0.25"/>
  <pageSetup blackAndWhite="1" fitToHeight="100" fitToWidth="1" horizontalDpi="600" verticalDpi="600" orientation="landscape" scale="84"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2003-11-25T21:50:46Z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