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Inventory'!$A$1:$S$43</definedName>
    <definedName name="_xlnm.Print_Titles" localSheetId="1">'Project Inventory'!$1:$3</definedName>
  </definedNames>
  <calcPr fullCalcOnLoad="1"/>
</workbook>
</file>

<file path=xl/sharedStrings.xml><?xml version="1.0" encoding="utf-8"?>
<sst xmlns="http://schemas.openxmlformats.org/spreadsheetml/2006/main" count="404" uniqueCount="99">
  <si>
    <t/>
  </si>
  <si>
    <t>MAD</t>
  </si>
  <si>
    <t>Chowchilla, City of</t>
  </si>
  <si>
    <t>RIP</t>
  </si>
  <si>
    <t>Ventura Ave. Rehabilitation</t>
  </si>
  <si>
    <t>TOTAL</t>
  </si>
  <si>
    <t>Madera County Transportation Commission</t>
  </si>
  <si>
    <t>4C1554</t>
  </si>
  <si>
    <t>Plan, Program and Monitor</t>
  </si>
  <si>
    <t>4C0824</t>
  </si>
  <si>
    <t>CMAQ match reserve</t>
  </si>
  <si>
    <t>Madera, City of</t>
  </si>
  <si>
    <t>Olive Ave., Q St. to I St.</t>
  </si>
  <si>
    <t>Loc Funds (CITY)</t>
  </si>
  <si>
    <t>Madera-Lake St. Reconstruction</t>
  </si>
  <si>
    <t>Almond Ave., New Collector and R/R crossing</t>
  </si>
  <si>
    <t>Local Street Rehabilitation, 17 locations</t>
  </si>
  <si>
    <t>233</t>
  </si>
  <si>
    <t>CO</t>
  </si>
  <si>
    <t>408500</t>
  </si>
  <si>
    <t>1.8/2.5</t>
  </si>
  <si>
    <t>Robertson Blvd. - widen &amp; construct sidewalk</t>
  </si>
  <si>
    <t>Loc Funds (LTF)</t>
  </si>
  <si>
    <t>99</t>
  </si>
  <si>
    <t>Caltrans</t>
  </si>
  <si>
    <t>X</t>
  </si>
  <si>
    <t>40720K</t>
  </si>
  <si>
    <t>8.9/10.4</t>
  </si>
  <si>
    <t>South Madera &amp; Gateway Improvement Proj</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</si>
  <si>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</si>
  <si>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</si>
  <si>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</si>
  <si>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</si>
  <si>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</si>
  <si>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</si>
  <si>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</si>
  <si>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</si>
  <si>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</si>
  <si>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</si>
  <si>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</si>
  <si>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</si>
  <si>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</si>
  <si>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</si>
  <si>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</si>
  <si>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</si>
  <si>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</si>
  <si>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</si>
  <si>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</si>
  <si>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</si>
  <si>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</si>
  <si>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</si>
  <si>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</si>
  <si>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</si>
  <si>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</si>
  <si>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</si>
  <si>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</si>
  <si>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</si>
  <si>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</si>
  <si>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Madera County</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</si>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</sst>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73</v>
      </c>
    </row>
    <row r="3" ht="12.75">
      <c r="B3" s="43"/>
    </row>
    <row r="4" ht="12.75">
      <c r="B4" s="46" t="s">
        <v>74</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77</v>
      </c>
    </row>
    <row r="7" ht="12.75">
      <c r="B7" s="50" t="s">
        <v>78</v>
      </c>
    </row>
    <row r="8" ht="12.75">
      <c r="B8" s="50" t="s">
        <v>79</v>
      </c>
    </row>
    <row r="9" ht="25.5">
      <c r="B9" s="50" t="s">
        <v>80</v>
      </c>
    </row>
    <row r="10" ht="12.75">
      <c r="B10" s="48"/>
    </row>
    <row r="11" ht="12.75">
      <c r="B11" s="49" t="s">
        <v>81</v>
      </c>
    </row>
    <row r="12" ht="12.75">
      <c r="B12" s="50" t="s">
        <v>82</v>
      </c>
    </row>
    <row r="13" ht="12.75">
      <c r="B13" s="50" t="s">
        <v>83</v>
      </c>
    </row>
    <row r="14" ht="12.75">
      <c r="B14" s="50" t="s">
        <v>84</v>
      </c>
    </row>
    <row r="15" ht="12.75">
      <c r="B15" s="48"/>
    </row>
    <row r="16" ht="12.75">
      <c r="B16" s="51" t="s">
        <v>85</v>
      </c>
    </row>
    <row r="17" ht="25.5">
      <c r="B17" s="48" t="s">
        <v>86</v>
      </c>
    </row>
    <row r="18" ht="12.75">
      <c r="B18" s="48" t="s">
        <v>87</v>
      </c>
    </row>
    <row r="19" ht="12.75">
      <c r="B19" s="48" t="s">
        <v>88</v>
      </c>
    </row>
    <row r="20" ht="25.5">
      <c r="B20" s="48" t="s">
        <v>89</v>
      </c>
    </row>
    <row r="21" ht="12.75">
      <c r="B21" s="48"/>
    </row>
    <row r="22" ht="38.25">
      <c r="B22" s="48" t="s">
        <v>90</v>
      </c>
    </row>
    <row r="23" ht="12.75">
      <c r="B23" s="48"/>
    </row>
    <row r="24" ht="12.75">
      <c r="B24" s="52" t="s">
        <v>91</v>
      </c>
    </row>
    <row r="25" ht="12.75">
      <c r="B25" s="48"/>
    </row>
    <row r="26" ht="12.75">
      <c r="B26" s="46" t="s">
        <v>92</v>
      </c>
    </row>
    <row r="27" ht="12.75">
      <c r="B27" s="53" t="s">
        <v>93</v>
      </c>
    </row>
    <row r="28" ht="12.75">
      <c r="B28" s="53" t="s">
        <v>94</v>
      </c>
    </row>
    <row r="29" ht="12.75">
      <c r="B29" s="53" t="s">
        <v>95</v>
      </c>
    </row>
    <row r="30" ht="12.75">
      <c r="B30" s="53" t="s">
        <v>96</v>
      </c>
    </row>
    <row r="31" ht="12.75">
      <c r="B31" s="53" t="s">
        <v>97</v>
      </c>
    </row>
    <row r="32" ht="12.75">
      <c r="B32" s="43"/>
    </row>
    <row r="33" ht="12.75">
      <c r="B33" s="43"/>
    </row>
    <row r="34" ht="12.75">
      <c r="B34" s="43"/>
    </row>
    <row r="35" ht="13.5" thickBot="1">
      <c r="B35" s="44"/>
    </row>
    <row r="36" ht="13.5" thickTop="1">
      <c r="B36" s="54" t="s">
        <v>98</v>
      </c>
    </row>
    <row r="100" spans="7:8" ht="12.75">
      <c r="G100" t="s">
        <v>75</v>
      </c>
      <c r="H100" t="s">
        <v>76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45"/>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28125" style="1" bestFit="1" customWidth="1"/>
    <col min="2" max="2" width="6.28125" style="1" bestFit="1" customWidth="1"/>
    <col min="3" max="3" width="6.57421875" style="1" bestFit="1" customWidth="1"/>
    <col min="4" max="4" width="32.7109375" style="1" bestFit="1" customWidth="1"/>
    <col min="5" max="5" width="13.140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58</v>
      </c>
      <c r="B1" s="10"/>
      <c r="C1" s="10"/>
      <c r="D1" s="10"/>
      <c r="E1" s="10"/>
      <c r="F1" s="10"/>
      <c r="G1" s="10"/>
      <c r="H1" s="10"/>
      <c r="I1" s="10"/>
      <c r="J1" s="10"/>
      <c r="K1" s="10"/>
      <c r="L1" s="10"/>
      <c r="M1" s="10"/>
      <c r="N1" s="10"/>
      <c r="O1" s="10"/>
      <c r="P1" s="10"/>
      <c r="Q1" s="10"/>
      <c r="R1" s="10"/>
      <c r="S1" s="10"/>
      <c r="T1" s="12" t="s">
        <v>59</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30</v>
      </c>
      <c r="C2" s="14" t="s">
        <v>31</v>
      </c>
      <c r="D2" s="14" t="s">
        <v>33</v>
      </c>
      <c r="E2" s="14"/>
      <c r="F2" s="15" t="s">
        <v>56</v>
      </c>
      <c r="G2" s="16"/>
      <c r="H2" s="16"/>
      <c r="I2" s="16"/>
      <c r="J2" s="16"/>
      <c r="K2" s="16"/>
      <c r="L2" s="16"/>
      <c r="M2" s="16"/>
      <c r="N2" s="15" t="s">
        <v>57</v>
      </c>
      <c r="O2" s="16"/>
      <c r="P2" s="16"/>
      <c r="Q2" s="16"/>
      <c r="R2" s="16"/>
      <c r="S2" s="16"/>
      <c r="T2" s="15" t="s">
        <v>44</v>
      </c>
      <c r="U2" s="16"/>
      <c r="V2" s="16"/>
      <c r="W2" s="16"/>
      <c r="X2" s="16"/>
      <c r="Y2" s="16"/>
      <c r="Z2" s="16"/>
      <c r="AA2" s="16"/>
      <c r="AB2" s="15" t="s">
        <v>45</v>
      </c>
      <c r="AC2" s="16"/>
      <c r="AD2" s="16"/>
      <c r="AE2" s="16"/>
      <c r="AF2" s="16"/>
      <c r="AG2" s="16"/>
      <c r="AH2" s="16"/>
      <c r="AI2" s="16"/>
      <c r="AJ2" s="15" t="s">
        <v>46</v>
      </c>
      <c r="AK2" s="16"/>
      <c r="AL2" s="16"/>
      <c r="AM2" s="16"/>
      <c r="AN2" s="16"/>
      <c r="AO2" s="16"/>
      <c r="AP2" s="16"/>
      <c r="AQ2" s="16"/>
      <c r="AR2" s="15" t="s">
        <v>47</v>
      </c>
      <c r="AS2" s="16"/>
      <c r="AT2" s="16"/>
      <c r="AU2" s="16"/>
      <c r="AV2" s="16"/>
      <c r="AW2" s="16"/>
      <c r="AX2" s="16"/>
      <c r="AY2" s="16"/>
      <c r="AZ2" s="15" t="s">
        <v>48</v>
      </c>
      <c r="BA2" s="16"/>
      <c r="BB2" s="16"/>
      <c r="BC2" s="16"/>
      <c r="BD2" s="16"/>
      <c r="BE2" s="16"/>
      <c r="BF2" s="16"/>
      <c r="BG2" s="16"/>
      <c r="BH2" s="15" t="s">
        <v>49</v>
      </c>
      <c r="BI2" s="16"/>
      <c r="BJ2" s="16"/>
      <c r="BK2" s="16"/>
      <c r="BL2" s="16"/>
      <c r="BM2" s="16"/>
      <c r="BN2" s="16"/>
      <c r="BO2" s="23"/>
      <c r="BP2" s="22"/>
      <c r="BW2" s="15" t="s">
        <v>56</v>
      </c>
      <c r="BX2" s="16" t="s">
        <v>56</v>
      </c>
      <c r="BY2" s="16"/>
      <c r="BZ2" s="16"/>
      <c r="CA2" s="16"/>
      <c r="CB2" s="16"/>
      <c r="CC2" s="16"/>
      <c r="CD2" s="16"/>
      <c r="CE2" s="15" t="s">
        <v>57</v>
      </c>
      <c r="CF2" s="16" t="s">
        <v>57</v>
      </c>
      <c r="CG2" s="16"/>
      <c r="CH2" s="16"/>
      <c r="CI2" s="16"/>
      <c r="CJ2" s="16"/>
    </row>
    <row r="3" spans="1:88" s="4" customFormat="1" ht="11.25">
      <c r="A3" s="17" t="s">
        <v>18</v>
      </c>
      <c r="B3" s="18" t="s">
        <v>29</v>
      </c>
      <c r="C3" s="18" t="s">
        <v>32</v>
      </c>
      <c r="D3" s="18" t="s">
        <v>34</v>
      </c>
      <c r="E3" s="18" t="s">
        <v>35</v>
      </c>
      <c r="F3" s="19" t="s">
        <v>36</v>
      </c>
      <c r="G3" s="20" t="s">
        <v>37</v>
      </c>
      <c r="H3" s="20" t="s">
        <v>38</v>
      </c>
      <c r="I3" s="20" t="s">
        <v>39</v>
      </c>
      <c r="J3" s="20" t="s">
        <v>40</v>
      </c>
      <c r="K3" s="20" t="s">
        <v>41</v>
      </c>
      <c r="L3" s="20" t="s">
        <v>42</v>
      </c>
      <c r="M3" s="20" t="s">
        <v>43</v>
      </c>
      <c r="N3" s="19" t="s">
        <v>50</v>
      </c>
      <c r="O3" s="21" t="s">
        <v>51</v>
      </c>
      <c r="P3" s="21" t="s">
        <v>52</v>
      </c>
      <c r="Q3" s="21" t="s">
        <v>53</v>
      </c>
      <c r="R3" s="21" t="s">
        <v>54</v>
      </c>
      <c r="S3" s="21" t="s">
        <v>55</v>
      </c>
      <c r="T3" s="19" t="s">
        <v>36</v>
      </c>
      <c r="U3" s="20" t="s">
        <v>37</v>
      </c>
      <c r="V3" s="20" t="s">
        <v>38</v>
      </c>
      <c r="W3" s="20" t="s">
        <v>39</v>
      </c>
      <c r="X3" s="20" t="s">
        <v>40</v>
      </c>
      <c r="Y3" s="20" t="s">
        <v>41</v>
      </c>
      <c r="Z3" s="20" t="s">
        <v>42</v>
      </c>
      <c r="AA3" s="20" t="s">
        <v>43</v>
      </c>
      <c r="AB3" s="19" t="s">
        <v>36</v>
      </c>
      <c r="AC3" s="20" t="s">
        <v>37</v>
      </c>
      <c r="AD3" s="20" t="s">
        <v>38</v>
      </c>
      <c r="AE3" s="20" t="s">
        <v>39</v>
      </c>
      <c r="AF3" s="20" t="s">
        <v>40</v>
      </c>
      <c r="AG3" s="20" t="s">
        <v>41</v>
      </c>
      <c r="AH3" s="20" t="s">
        <v>42</v>
      </c>
      <c r="AI3" s="20" t="s">
        <v>43</v>
      </c>
      <c r="AJ3" s="19" t="s">
        <v>36</v>
      </c>
      <c r="AK3" s="20" t="s">
        <v>37</v>
      </c>
      <c r="AL3" s="20" t="s">
        <v>38</v>
      </c>
      <c r="AM3" s="20" t="s">
        <v>39</v>
      </c>
      <c r="AN3" s="20" t="s">
        <v>40</v>
      </c>
      <c r="AO3" s="20" t="s">
        <v>41</v>
      </c>
      <c r="AP3" s="20" t="s">
        <v>42</v>
      </c>
      <c r="AQ3" s="20" t="s">
        <v>43</v>
      </c>
      <c r="AR3" s="19" t="s">
        <v>36</v>
      </c>
      <c r="AS3" s="20" t="s">
        <v>37</v>
      </c>
      <c r="AT3" s="20" t="s">
        <v>38</v>
      </c>
      <c r="AU3" s="20" t="s">
        <v>39</v>
      </c>
      <c r="AV3" s="20" t="s">
        <v>40</v>
      </c>
      <c r="AW3" s="20" t="s">
        <v>41</v>
      </c>
      <c r="AX3" s="20" t="s">
        <v>42</v>
      </c>
      <c r="AY3" s="20" t="s">
        <v>43</v>
      </c>
      <c r="AZ3" s="19" t="s">
        <v>36</v>
      </c>
      <c r="BA3" s="20" t="s">
        <v>37</v>
      </c>
      <c r="BB3" s="20" t="s">
        <v>38</v>
      </c>
      <c r="BC3" s="20" t="s">
        <v>39</v>
      </c>
      <c r="BD3" s="20" t="s">
        <v>40</v>
      </c>
      <c r="BE3" s="20" t="s">
        <v>41</v>
      </c>
      <c r="BF3" s="20" t="s">
        <v>42</v>
      </c>
      <c r="BG3" s="20" t="s">
        <v>43</v>
      </c>
      <c r="BH3" s="19" t="s">
        <v>36</v>
      </c>
      <c r="BI3" s="20" t="s">
        <v>37</v>
      </c>
      <c r="BJ3" s="20" t="s">
        <v>38</v>
      </c>
      <c r="BK3" s="20" t="s">
        <v>39</v>
      </c>
      <c r="BL3" s="20" t="s">
        <v>40</v>
      </c>
      <c r="BM3" s="20" t="s">
        <v>41</v>
      </c>
      <c r="BN3" s="20" t="s">
        <v>42</v>
      </c>
      <c r="BO3" s="24" t="s">
        <v>43</v>
      </c>
      <c r="BP3" s="22" t="s">
        <v>61</v>
      </c>
      <c r="BQ3" s="4" t="s">
        <v>62</v>
      </c>
      <c r="BR3" s="4" t="s">
        <v>63</v>
      </c>
      <c r="BS3" s="4" t="s">
        <v>64</v>
      </c>
      <c r="BT3" s="4" t="s">
        <v>65</v>
      </c>
      <c r="BU3" s="4" t="s">
        <v>66</v>
      </c>
      <c r="BW3" s="19" t="s">
        <v>36</v>
      </c>
      <c r="BX3" s="20" t="s">
        <v>36</v>
      </c>
      <c r="BY3" s="20" t="s">
        <v>38</v>
      </c>
      <c r="BZ3" s="20" t="s">
        <v>38</v>
      </c>
      <c r="CA3" s="20" t="s">
        <v>40</v>
      </c>
      <c r="CB3" s="20" t="s">
        <v>40</v>
      </c>
      <c r="CC3" s="20" t="s">
        <v>42</v>
      </c>
      <c r="CD3" s="20" t="s">
        <v>42</v>
      </c>
      <c r="CE3" s="19" t="s">
        <v>50</v>
      </c>
      <c r="CF3" s="21" t="s">
        <v>50</v>
      </c>
      <c r="CG3" s="21" t="s">
        <v>52</v>
      </c>
      <c r="CH3" s="21" t="s">
        <v>52</v>
      </c>
      <c r="CI3" s="21" t="s">
        <v>54</v>
      </c>
      <c r="CJ3" s="21" t="s">
        <v>54</v>
      </c>
    </row>
    <row r="4" spans="1:102" ht="11.25">
      <c r="A4" s="1" t="s">
        <v>1</v>
      </c>
      <c r="B4" s="2" t="str">
        <f>HYPERLINK("http://www.dot.ca.gov/hq/transprog/stip2004/ff_sheets/06-8821.xls","8821")</f>
        <v>8821</v>
      </c>
      <c r="C4" s="1" t="s">
        <v>0</v>
      </c>
      <c r="D4" s="1" t="s">
        <v>2</v>
      </c>
      <c r="E4" s="1" t="s">
        <v>3</v>
      </c>
      <c r="F4" s="7">
        <f ca="1">INDIRECT("T4")+INDIRECT("AB4")+INDIRECT("AJ4")+INDIRECT("AR4")+INDIRECT("AZ4")+INDIRECT("BH4")</f>
        <v>0</v>
      </c>
      <c r="G4" s="6">
        <f ca="1">INDIRECT("U4")+INDIRECT("AC4")+INDIRECT("AK4")+INDIRECT("AS4")+INDIRECT("BA4")+INDIRECT("BI4")</f>
        <v>29</v>
      </c>
      <c r="H4" s="6">
        <f ca="1">INDIRECT("V4")+INDIRECT("AD4")+INDIRECT("AL4")+INDIRECT("AT4")+INDIRECT("BB4")+INDIRECT("BJ4")</f>
        <v>0</v>
      </c>
      <c r="I4" s="6">
        <f ca="1">INDIRECT("W4")+INDIRECT("AE4")+INDIRECT("AM4")+INDIRECT("AU4")+INDIRECT("BC4")+INDIRECT("BK4")</f>
        <v>201</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201</v>
      </c>
      <c r="P4" s="6">
        <f ca="1">INDIRECT("AJ4")+INDIRECT("AK4")+INDIRECT("AL4")+INDIRECT("AM4")+INDIRECT("AN4")+INDIRECT("AO4")+INDIRECT("AP4")+INDIRECT("AQ4")</f>
        <v>3</v>
      </c>
      <c r="Q4" s="6">
        <f ca="1">INDIRECT("AR4")+INDIRECT("AS4")+INDIRECT("AT4")+INDIRECT("AU4")+INDIRECT("AV4")+INDIRECT("AW4")+INDIRECT("AX4")+INDIRECT("AY4")</f>
        <v>26</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c r="AE4" s="29">
        <v>201</v>
      </c>
      <c r="AF4" s="29"/>
      <c r="AG4" s="29"/>
      <c r="AH4" s="29"/>
      <c r="AI4" s="29"/>
      <c r="AJ4" s="28"/>
      <c r="AK4" s="29">
        <v>3</v>
      </c>
      <c r="AL4" s="29"/>
      <c r="AM4" s="29"/>
      <c r="AN4" s="29"/>
      <c r="AO4" s="29"/>
      <c r="AP4" s="29"/>
      <c r="AQ4" s="29"/>
      <c r="AR4" s="28"/>
      <c r="AS4" s="29">
        <v>26</v>
      </c>
      <c r="AT4" s="29"/>
      <c r="AU4" s="29"/>
      <c r="AV4" s="29"/>
      <c r="AW4" s="29"/>
      <c r="AX4" s="29"/>
      <c r="AY4" s="29"/>
      <c r="AZ4" s="28"/>
      <c r="BA4" s="29"/>
      <c r="BB4" s="29"/>
      <c r="BC4" s="29"/>
      <c r="BD4" s="29"/>
      <c r="BE4" s="29"/>
      <c r="BF4" s="29"/>
      <c r="BG4" s="29"/>
      <c r="BH4" s="28"/>
      <c r="BI4" s="29"/>
      <c r="BJ4" s="29"/>
      <c r="BK4" s="29"/>
      <c r="BL4" s="29"/>
      <c r="BM4" s="29"/>
      <c r="BN4" s="29"/>
      <c r="BO4" s="29"/>
      <c r="BP4" s="9">
        <v>12100000206</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113</v>
      </c>
      <c r="BZ4" s="1">
        <v>113</v>
      </c>
      <c r="CA4" s="1">
        <f ca="1">INDIRECT("V4")+2*INDIRECT("AD4")+3*INDIRECT("AL4")+4*INDIRECT("AT4")+5*INDIRECT("BB4")+6*INDIRECT("BJ4")</f>
        <v>0</v>
      </c>
      <c r="CB4" s="1">
        <v>0</v>
      </c>
      <c r="CC4" s="1">
        <f ca="1">INDIRECT("W4")+2*INDIRECT("AE4")+3*INDIRECT("AM4")+4*INDIRECT("AU4")+5*INDIRECT("BC4")+6*INDIRECT("BK4")</f>
        <v>402</v>
      </c>
      <c r="CD4" s="1">
        <v>402</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804</v>
      </c>
      <c r="CP4" s="1">
        <v>804</v>
      </c>
      <c r="CQ4" s="1">
        <f ca="1">INDIRECT("AJ4")+2*INDIRECT("AK4")+3*INDIRECT("AL4")+4*INDIRECT("AM4")+5*INDIRECT("AN4")+6*INDIRECT("AO4")+7*INDIRECT("AP4")+8*INDIRECT("AQ4")</f>
        <v>6</v>
      </c>
      <c r="CR4" s="1">
        <v>6</v>
      </c>
      <c r="CS4" s="1">
        <f ca="1">INDIRECT("AR4")+2*INDIRECT("AS4")+3*INDIRECT("AT4")+4*INDIRECT("AU4")+5*INDIRECT("AV4")+6*INDIRECT("AW4")+7*INDIRECT("AX4")+8*INDIRECT("AY4")</f>
        <v>52</v>
      </c>
      <c r="CT4" s="1">
        <v>52</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0</v>
      </c>
      <c r="C5" s="1" t="s">
        <v>0</v>
      </c>
      <c r="D5" s="1" t="s">
        <v>4</v>
      </c>
      <c r="E5" s="1" t="s">
        <v>5</v>
      </c>
      <c r="F5" s="7">
        <f>SUM(F4:F4)</f>
        <v>0</v>
      </c>
      <c r="G5" s="6">
        <f>SUM(G4:G4)</f>
        <v>29</v>
      </c>
      <c r="H5" s="6">
        <f>SUM(H4:H4)</f>
        <v>0</v>
      </c>
      <c r="I5" s="6">
        <f>SUM(I4:I4)</f>
        <v>201</v>
      </c>
      <c r="J5" s="6">
        <f>SUM(J4:J4)</f>
        <v>0</v>
      </c>
      <c r="K5" s="6">
        <f>SUM(K4:K4)</f>
        <v>0</v>
      </c>
      <c r="L5" s="6">
        <f>SUM(L4:L4)</f>
        <v>0</v>
      </c>
      <c r="M5" s="6">
        <f>SUM(M4:M4)</f>
        <v>0</v>
      </c>
      <c r="N5" s="7">
        <f>SUM(N4:N4)</f>
        <v>0</v>
      </c>
      <c r="O5" s="6">
        <f>SUM(O4:O4)</f>
        <v>201</v>
      </c>
      <c r="P5" s="6">
        <f>SUM(P4:P4)</f>
        <v>3</v>
      </c>
      <c r="Q5" s="6">
        <f>SUM(Q4:Q4)</f>
        <v>26</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60</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HYPERLINK("http://www.dot.ca.gov/hq/transprog/stip2004/ff_sheets/06-6l05.xls","6L05")</f>
        <v>6L05</v>
      </c>
      <c r="C7" s="30" t="s">
        <v>0</v>
      </c>
      <c r="D7" s="30" t="s">
        <v>6</v>
      </c>
      <c r="E7" s="30" t="s">
        <v>3</v>
      </c>
      <c r="F7" s="32">
        <f ca="1">INDIRECT("T7")+INDIRECT("AB7")+INDIRECT("AJ7")+INDIRECT("AR7")+INDIRECT("AZ7")+INDIRECT("BH7")</f>
        <v>0</v>
      </c>
      <c r="G7" s="33">
        <f ca="1">INDIRECT("U7")+INDIRECT("AC7")+INDIRECT("AK7")+INDIRECT("AS7")+INDIRECT("BA7")+INDIRECT("BI7")</f>
        <v>0</v>
      </c>
      <c r="H7" s="33">
        <f ca="1">INDIRECT("V7")+INDIRECT("AD7")+INDIRECT("AL7")+INDIRECT("AT7")+INDIRECT("BB7")+INDIRECT("BJ7")</f>
        <v>151</v>
      </c>
      <c r="I7" s="33">
        <f ca="1">INDIRECT("W7")+INDIRECT("AE7")+INDIRECT("AM7")+INDIRECT("AU7")+INDIRECT("BC7")+INDIRECT("BK7")</f>
        <v>158</v>
      </c>
      <c r="J7" s="33">
        <f ca="1">INDIRECT("X7")+INDIRECT("AF7")+INDIRECT("AN7")+INDIRECT("AV7")+INDIRECT("BD7")+INDIRECT("BL7")</f>
        <v>158</v>
      </c>
      <c r="K7" s="33">
        <f ca="1">INDIRECT("Y7")+INDIRECT("AG7")+INDIRECT("AO7")+INDIRECT("AW7")+INDIRECT("BE7")+INDIRECT("BM7")</f>
        <v>158</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625</v>
      </c>
      <c r="P7" s="33">
        <f ca="1">INDIRECT("AJ7")+INDIRECT("AK7")+INDIRECT("AL7")+INDIRECT("AM7")+INDIRECT("AN7")+INDIRECT("AO7")+INDIRECT("AP7")+INDIRECT("AQ7")</f>
        <v>0</v>
      </c>
      <c r="Q7" s="33">
        <f ca="1">INDIRECT("AR7")+INDIRECT("AS7")+INDIRECT("AT7")+INDIRECT("AU7")+INDIRECT("AV7")+INDIRECT("AW7")+INDIRECT("AX7")+INDIRECT("AY7")</f>
        <v>0</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c r="AC7" s="35"/>
      <c r="AD7" s="35">
        <v>151</v>
      </c>
      <c r="AE7" s="35">
        <v>158</v>
      </c>
      <c r="AF7" s="35">
        <v>158</v>
      </c>
      <c r="AG7" s="35">
        <v>158</v>
      </c>
      <c r="AH7" s="35"/>
      <c r="AI7" s="35"/>
      <c r="AJ7" s="34"/>
      <c r="AK7" s="35"/>
      <c r="AL7" s="35"/>
      <c r="AM7" s="35"/>
      <c r="AN7" s="35"/>
      <c r="AO7" s="35"/>
      <c r="AP7" s="35"/>
      <c r="AQ7" s="35"/>
      <c r="AR7" s="34"/>
      <c r="AS7" s="35"/>
      <c r="AT7" s="35"/>
      <c r="AU7" s="35"/>
      <c r="AV7" s="35"/>
      <c r="AW7" s="35"/>
      <c r="AX7" s="35"/>
      <c r="AY7" s="35"/>
      <c r="AZ7" s="34"/>
      <c r="BA7" s="35"/>
      <c r="BB7" s="35"/>
      <c r="BC7" s="35"/>
      <c r="BD7" s="35"/>
      <c r="BE7" s="35"/>
      <c r="BF7" s="35"/>
      <c r="BG7" s="35"/>
      <c r="BH7" s="34"/>
      <c r="BI7" s="35"/>
      <c r="BJ7" s="35"/>
      <c r="BK7" s="35"/>
      <c r="BL7" s="35"/>
      <c r="BM7" s="35"/>
      <c r="BN7" s="35"/>
      <c r="BO7" s="36"/>
      <c r="BP7" s="9">
        <v>12100000065</v>
      </c>
      <c r="BQ7" s="1" t="s">
        <v>3</v>
      </c>
      <c r="BR7" s="1" t="s">
        <v>0</v>
      </c>
      <c r="BS7" s="1" t="s">
        <v>0</v>
      </c>
      <c r="BT7" s="1" t="s">
        <v>0</v>
      </c>
      <c r="BU7" s="1" t="s">
        <v>0</v>
      </c>
      <c r="BW7" s="1">
        <f ca="1">INDIRECT("T7")+2*INDIRECT("AB7")+3*INDIRECT("AJ7")+4*INDIRECT("AR7")+5*INDIRECT("AZ7")+6*INDIRECT("BH7")</f>
        <v>0</v>
      </c>
      <c r="BX7" s="1">
        <v>0</v>
      </c>
      <c r="BY7" s="1">
        <f ca="1">INDIRECT("U7")+2*INDIRECT("AC7")+3*INDIRECT("AK7")+4*INDIRECT("AS7")+5*INDIRECT("BA7")+6*INDIRECT("BI7")</f>
        <v>0</v>
      </c>
      <c r="BZ7" s="1">
        <v>0</v>
      </c>
      <c r="CA7" s="1">
        <f ca="1">INDIRECT("V7")+2*INDIRECT("AD7")+3*INDIRECT("AL7")+4*INDIRECT("AT7")+5*INDIRECT("BB7")+6*INDIRECT("BJ7")</f>
        <v>302</v>
      </c>
      <c r="CB7" s="1">
        <v>302</v>
      </c>
      <c r="CC7" s="1">
        <f ca="1">INDIRECT("W7")+2*INDIRECT("AE7")+3*INDIRECT("AM7")+4*INDIRECT("AU7")+5*INDIRECT("BC7")+6*INDIRECT("BK7")</f>
        <v>316</v>
      </c>
      <c r="CD7" s="1">
        <v>316</v>
      </c>
      <c r="CE7" s="1">
        <f ca="1">INDIRECT("X7")+2*INDIRECT("AF7")+3*INDIRECT("AN7")+4*INDIRECT("AV7")+5*INDIRECT("BD7")+6*INDIRECT("BL7")</f>
        <v>316</v>
      </c>
      <c r="CF7" s="1">
        <v>316</v>
      </c>
      <c r="CG7" s="1">
        <f ca="1">INDIRECT("Y7")+2*INDIRECT("AG7")+3*INDIRECT("AO7")+4*INDIRECT("AW7")+5*INDIRECT("BE7")+6*INDIRECT("BM7")</f>
        <v>316</v>
      </c>
      <c r="CH7" s="1">
        <v>316</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2823</v>
      </c>
      <c r="CP7" s="1">
        <v>2823</v>
      </c>
      <c r="CQ7" s="1">
        <f ca="1">INDIRECT("AJ7")+2*INDIRECT("AK7")+3*INDIRECT("AL7")+4*INDIRECT("AM7")+5*INDIRECT("AN7")+6*INDIRECT("AO7")+7*INDIRECT("AP7")+8*INDIRECT("AQ7")</f>
        <v>0</v>
      </c>
      <c r="CR7" s="1">
        <v>0</v>
      </c>
      <c r="CS7" s="1">
        <f ca="1">INDIRECT("AR7")+2*INDIRECT("AS7")+3*INDIRECT("AT7")+4*INDIRECT("AU7")+5*INDIRECT("AV7")+6*INDIRECT("AW7")+7*INDIRECT("AX7")+8*INDIRECT("AY7")</f>
        <v>0</v>
      </c>
      <c r="CT7" s="1">
        <v>0</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73" ht="11.25">
      <c r="A8" s="1" t="s">
        <v>0</v>
      </c>
      <c r="B8" s="1" t="s">
        <v>7</v>
      </c>
      <c r="C8" s="1" t="s">
        <v>0</v>
      </c>
      <c r="D8" s="1" t="s">
        <v>8</v>
      </c>
      <c r="E8" s="1" t="s">
        <v>5</v>
      </c>
      <c r="F8" s="7">
        <f>SUM(F7:F7)</f>
        <v>0</v>
      </c>
      <c r="G8" s="6">
        <f>SUM(G7:G7)</f>
        <v>0</v>
      </c>
      <c r="H8" s="6">
        <f>SUM(H7:H7)</f>
        <v>151</v>
      </c>
      <c r="I8" s="6">
        <f>SUM(I7:I7)</f>
        <v>158</v>
      </c>
      <c r="J8" s="6">
        <f>SUM(J7:J7)</f>
        <v>158</v>
      </c>
      <c r="K8" s="6">
        <f>SUM(K7:K7)</f>
        <v>158</v>
      </c>
      <c r="L8" s="6">
        <f>SUM(L7:L7)</f>
        <v>0</v>
      </c>
      <c r="M8" s="6">
        <f>SUM(M7:M7)</f>
        <v>0</v>
      </c>
      <c r="N8" s="7">
        <f>SUM(N7:N7)</f>
        <v>0</v>
      </c>
      <c r="O8" s="6">
        <f>SUM(O7:O7)</f>
        <v>625</v>
      </c>
      <c r="P8" s="6">
        <f>SUM(P7:P7)</f>
        <v>0</v>
      </c>
      <c r="Q8" s="6">
        <f>SUM(Q7:Q7)</f>
        <v>0</v>
      </c>
      <c r="R8" s="6">
        <f>SUM(R7:R7)</f>
        <v>0</v>
      </c>
      <c r="S8" s="6">
        <f>SUM(S7:S7)</f>
        <v>0</v>
      </c>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v>0</v>
      </c>
      <c r="BQ8" s="1" t="s">
        <v>0</v>
      </c>
      <c r="BR8" s="1" t="s">
        <v>0</v>
      </c>
      <c r="BS8" s="1" t="s">
        <v>0</v>
      </c>
      <c r="BT8" s="1" t="s">
        <v>0</v>
      </c>
      <c r="BU8" s="1" t="s">
        <v>0</v>
      </c>
    </row>
    <row r="9" spans="1:73" ht="11.25">
      <c r="A9" s="25"/>
      <c r="B9" s="25"/>
      <c r="C9" s="27" t="s">
        <v>60</v>
      </c>
      <c r="D9" s="26" t="s">
        <v>0</v>
      </c>
      <c r="E9" s="1" t="s">
        <v>0</v>
      </c>
      <c r="F9" s="7"/>
      <c r="G9" s="6"/>
      <c r="H9" s="6"/>
      <c r="I9" s="6"/>
      <c r="J9" s="6"/>
      <c r="K9" s="6"/>
      <c r="L9" s="6"/>
      <c r="M9" s="6"/>
      <c r="N9" s="7"/>
      <c r="O9" s="6"/>
      <c r="P9" s="6"/>
      <c r="Q9" s="6"/>
      <c r="R9" s="6"/>
      <c r="S9" s="6"/>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102" ht="11.25">
      <c r="A10" s="30" t="s">
        <v>1</v>
      </c>
      <c r="B10" s="31" t="str">
        <f>HYPERLINK("http://www.dot.ca.gov/hq/transprog/stip2004/ff_sheets/06-8850.xls","8850")</f>
        <v>8850</v>
      </c>
      <c r="C10" s="30" t="s">
        <v>0</v>
      </c>
      <c r="D10" s="30" t="s">
        <v>6</v>
      </c>
      <c r="E10" s="30" t="s">
        <v>3</v>
      </c>
      <c r="F10" s="32">
        <f ca="1">INDIRECT("T10")+INDIRECT("AB10")+INDIRECT("AJ10")+INDIRECT("AR10")+INDIRECT("AZ10")+INDIRECT("BH10")</f>
        <v>0</v>
      </c>
      <c r="G10" s="33">
        <f ca="1">INDIRECT("U10")+INDIRECT("AC10")+INDIRECT("AK10")+INDIRECT("AS10")+INDIRECT("BA10")+INDIRECT("BI10")</f>
        <v>64</v>
      </c>
      <c r="H10" s="33">
        <f ca="1">INDIRECT("V10")+INDIRECT("AD10")+INDIRECT("AL10")+INDIRECT("AT10")+INDIRECT("BB10")+INDIRECT("BJ10")</f>
        <v>0</v>
      </c>
      <c r="I10" s="33">
        <f ca="1">INDIRECT("W10")+INDIRECT("AE10")+INDIRECT("AM10")+INDIRECT("AU10")+INDIRECT("BC10")+INDIRECT("BK10")</f>
        <v>0</v>
      </c>
      <c r="J10" s="33">
        <f ca="1">INDIRECT("X10")+INDIRECT("AF10")+INDIRECT("AN10")+INDIRECT("AV10")+INDIRECT("BD10")+INDIRECT("BL10")</f>
        <v>0</v>
      </c>
      <c r="K10" s="33">
        <f ca="1">INDIRECT("Y10")+INDIRECT("AG10")+INDIRECT("AO10")+INDIRECT("AW10")+INDIRECT("BE10")+INDIRECT("BM10")</f>
        <v>0</v>
      </c>
      <c r="L10" s="33">
        <f ca="1">INDIRECT("Z10")+INDIRECT("AH10")+INDIRECT("AP10")+INDIRECT("AX10")+INDIRECT("BF10")+INDIRECT("BN10")</f>
        <v>0</v>
      </c>
      <c r="M10" s="33">
        <f ca="1">INDIRECT("AA10")+INDIRECT("AI10")+INDIRECT("AQ10")+INDIRECT("AY10")+INDIRECT("BG10")+INDIRECT("BO10")</f>
        <v>0</v>
      </c>
      <c r="N10" s="32">
        <f ca="1">INDIRECT("T10")+INDIRECT("U10")+INDIRECT("V10")+INDIRECT("W10")+INDIRECT("X10")+INDIRECT("Y10")+INDIRECT("Z10")+INDIRECT("AA10")</f>
        <v>0</v>
      </c>
      <c r="O10" s="33">
        <f ca="1">INDIRECT("AB10")+INDIRECT("AC10")+INDIRECT("AD10")+INDIRECT("AE10")+INDIRECT("AF10")+INDIRECT("AG10")+INDIRECT("AH10")+INDIRECT("AI10")</f>
        <v>64</v>
      </c>
      <c r="P10" s="33">
        <f ca="1">INDIRECT("AJ10")+INDIRECT("AK10")+INDIRECT("AL10")+INDIRECT("AM10")+INDIRECT("AN10")+INDIRECT("AO10")+INDIRECT("AP10")+INDIRECT("AQ10")</f>
        <v>0</v>
      </c>
      <c r="Q10" s="33">
        <f ca="1">INDIRECT("AR10")+INDIRECT("AS10")+INDIRECT("AT10")+INDIRECT("AU10")+INDIRECT("AV10")+INDIRECT("AW10")+INDIRECT("AX10")+INDIRECT("AY10")</f>
        <v>0</v>
      </c>
      <c r="R10" s="33">
        <f ca="1">INDIRECT("AZ10")+INDIRECT("BA10")+INDIRECT("BB10")+INDIRECT("BC10")+INDIRECT("BD10")+INDIRECT("BE10")+INDIRECT("BF10")+INDIRECT("BG10")</f>
        <v>0</v>
      </c>
      <c r="S10" s="33">
        <f ca="1">INDIRECT("BH10")+INDIRECT("BI10")+INDIRECT("BJ10")+INDIRECT("BK10")+INDIRECT("BL10")+INDIRECT("BM10")+INDIRECT("BN10")+INDIRECT("BO10")</f>
        <v>0</v>
      </c>
      <c r="T10" s="34"/>
      <c r="U10" s="35"/>
      <c r="V10" s="35"/>
      <c r="W10" s="35"/>
      <c r="X10" s="35"/>
      <c r="Y10" s="35"/>
      <c r="Z10" s="35"/>
      <c r="AA10" s="35"/>
      <c r="AB10" s="34"/>
      <c r="AC10" s="35">
        <v>64</v>
      </c>
      <c r="AD10" s="35"/>
      <c r="AE10" s="35"/>
      <c r="AF10" s="35"/>
      <c r="AG10" s="35"/>
      <c r="AH10" s="35"/>
      <c r="AI10" s="35"/>
      <c r="AJ10" s="34"/>
      <c r="AK10" s="35"/>
      <c r="AL10" s="35"/>
      <c r="AM10" s="35"/>
      <c r="AN10" s="35"/>
      <c r="AO10" s="35"/>
      <c r="AP10" s="35"/>
      <c r="AQ10" s="35"/>
      <c r="AR10" s="34"/>
      <c r="AS10" s="35"/>
      <c r="AT10" s="35"/>
      <c r="AU10" s="35"/>
      <c r="AV10" s="35"/>
      <c r="AW10" s="35"/>
      <c r="AX10" s="35"/>
      <c r="AY10" s="35"/>
      <c r="AZ10" s="34"/>
      <c r="BA10" s="35"/>
      <c r="BB10" s="35"/>
      <c r="BC10" s="35"/>
      <c r="BD10" s="35"/>
      <c r="BE10" s="35"/>
      <c r="BF10" s="35"/>
      <c r="BG10" s="35"/>
      <c r="BH10" s="34"/>
      <c r="BI10" s="35"/>
      <c r="BJ10" s="35"/>
      <c r="BK10" s="35"/>
      <c r="BL10" s="35"/>
      <c r="BM10" s="35"/>
      <c r="BN10" s="35"/>
      <c r="BO10" s="36"/>
      <c r="BP10" s="9">
        <v>12100000166</v>
      </c>
      <c r="BQ10" s="1" t="s">
        <v>3</v>
      </c>
      <c r="BR10" s="1" t="s">
        <v>0</v>
      </c>
      <c r="BS10" s="1" t="s">
        <v>0</v>
      </c>
      <c r="BT10" s="1" t="s">
        <v>0</v>
      </c>
      <c r="BU10" s="1" t="s">
        <v>0</v>
      </c>
      <c r="BW10" s="1">
        <f ca="1">INDIRECT("T10")+2*INDIRECT("AB10")+3*INDIRECT("AJ10")+4*INDIRECT("AR10")+5*INDIRECT("AZ10")+6*INDIRECT("BH10")</f>
        <v>0</v>
      </c>
      <c r="BX10" s="1">
        <v>0</v>
      </c>
      <c r="BY10" s="1">
        <f ca="1">INDIRECT("U10")+2*INDIRECT("AC10")+3*INDIRECT("AK10")+4*INDIRECT("AS10")+5*INDIRECT("BA10")+6*INDIRECT("BI10")</f>
        <v>128</v>
      </c>
      <c r="BZ10" s="1">
        <v>128</v>
      </c>
      <c r="CA10" s="1">
        <f ca="1">INDIRECT("V10")+2*INDIRECT("AD10")+3*INDIRECT("AL10")+4*INDIRECT("AT10")+5*INDIRECT("BB10")+6*INDIRECT("BJ10")</f>
        <v>0</v>
      </c>
      <c r="CB10" s="1">
        <v>0</v>
      </c>
      <c r="CC10" s="1">
        <f ca="1">INDIRECT("W10")+2*INDIRECT("AE10")+3*INDIRECT("AM10")+4*INDIRECT("AU10")+5*INDIRECT("BC10")+6*INDIRECT("BK10")</f>
        <v>0</v>
      </c>
      <c r="CD10" s="1">
        <v>0</v>
      </c>
      <c r="CE10" s="1">
        <f ca="1">INDIRECT("X10")+2*INDIRECT("AF10")+3*INDIRECT("AN10")+4*INDIRECT("AV10")+5*INDIRECT("BD10")+6*INDIRECT("BL10")</f>
        <v>0</v>
      </c>
      <c r="CF10" s="1">
        <v>0</v>
      </c>
      <c r="CG10" s="1">
        <f ca="1">INDIRECT("Y10")+2*INDIRECT("AG10")+3*INDIRECT("AO10")+4*INDIRECT("AW10")+5*INDIRECT("BE10")+6*INDIRECT("BM10")</f>
        <v>0</v>
      </c>
      <c r="CH10" s="1">
        <v>0</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0</v>
      </c>
      <c r="CN10" s="1">
        <v>0</v>
      </c>
      <c r="CO10" s="1">
        <f ca="1">INDIRECT("AB10")+2*INDIRECT("AC10")+3*INDIRECT("AD10")+4*INDIRECT("AE10")+5*INDIRECT("AF10")+6*INDIRECT("AG10")+7*INDIRECT("AH10")+8*INDIRECT("AI10")</f>
        <v>128</v>
      </c>
      <c r="CP10" s="1">
        <v>128</v>
      </c>
      <c r="CQ10" s="1">
        <f ca="1">INDIRECT("AJ10")+2*INDIRECT("AK10")+3*INDIRECT("AL10")+4*INDIRECT("AM10")+5*INDIRECT("AN10")+6*INDIRECT("AO10")+7*INDIRECT("AP10")+8*INDIRECT("AQ10")</f>
        <v>0</v>
      </c>
      <c r="CR10" s="1">
        <v>0</v>
      </c>
      <c r="CS10" s="1">
        <f ca="1">INDIRECT("AR10")+2*INDIRECT("AS10")+3*INDIRECT("AT10")+4*INDIRECT("AU10")+5*INDIRECT("AV10")+6*INDIRECT("AW10")+7*INDIRECT("AX10")+8*INDIRECT("AY10")</f>
        <v>0</v>
      </c>
      <c r="CT10" s="1">
        <v>0</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73" ht="11.25">
      <c r="A11" s="1" t="s">
        <v>0</v>
      </c>
      <c r="B11" s="1" t="s">
        <v>9</v>
      </c>
      <c r="C11" s="1" t="s">
        <v>0</v>
      </c>
      <c r="D11" s="1" t="s">
        <v>10</v>
      </c>
      <c r="E11" s="1" t="s">
        <v>5</v>
      </c>
      <c r="F11" s="7">
        <f>SUM(F10:F10)</f>
        <v>0</v>
      </c>
      <c r="G11" s="6">
        <f>SUM(G10:G10)</f>
        <v>64</v>
      </c>
      <c r="H11" s="6">
        <f>SUM(H10:H10)</f>
        <v>0</v>
      </c>
      <c r="I11" s="6">
        <f>SUM(I10:I10)</f>
        <v>0</v>
      </c>
      <c r="J11" s="6">
        <f>SUM(J10:J10)</f>
        <v>0</v>
      </c>
      <c r="K11" s="6">
        <f>SUM(K10:K10)</f>
        <v>0</v>
      </c>
      <c r="L11" s="6">
        <f>SUM(L10:L10)</f>
        <v>0</v>
      </c>
      <c r="M11" s="6">
        <f>SUM(M10:M10)</f>
        <v>0</v>
      </c>
      <c r="N11" s="7">
        <f>SUM(N10:N10)</f>
        <v>0</v>
      </c>
      <c r="O11" s="6">
        <f>SUM(O10:O10)</f>
        <v>64</v>
      </c>
      <c r="P11" s="6">
        <f>SUM(P10:P10)</f>
        <v>0</v>
      </c>
      <c r="Q11" s="6">
        <f>SUM(Q10:Q10)</f>
        <v>0</v>
      </c>
      <c r="R11" s="6">
        <f>SUM(R10:R10)</f>
        <v>0</v>
      </c>
      <c r="S11" s="6">
        <f>SUM(S10:S10)</f>
        <v>0</v>
      </c>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v>0</v>
      </c>
      <c r="BQ11" s="1" t="s">
        <v>0</v>
      </c>
      <c r="BR11" s="1" t="s">
        <v>0</v>
      </c>
      <c r="BS11" s="1" t="s">
        <v>0</v>
      </c>
      <c r="BT11" s="1" t="s">
        <v>0</v>
      </c>
      <c r="BU11" s="1" t="s">
        <v>0</v>
      </c>
    </row>
    <row r="12" spans="1:73" ht="11.25">
      <c r="A12" s="25"/>
      <c r="B12" s="25"/>
      <c r="C12" s="27" t="s">
        <v>60</v>
      </c>
      <c r="D12" s="26" t="s">
        <v>0</v>
      </c>
      <c r="E12" s="1" t="s">
        <v>0</v>
      </c>
      <c r="F12" s="7"/>
      <c r="G12" s="6"/>
      <c r="H12" s="6"/>
      <c r="I12" s="6"/>
      <c r="J12" s="6"/>
      <c r="K12" s="6"/>
      <c r="L12" s="6"/>
      <c r="M12" s="6"/>
      <c r="N12" s="7"/>
      <c r="O12" s="6"/>
      <c r="P12" s="6"/>
      <c r="Q12" s="6"/>
      <c r="R12" s="6"/>
      <c r="S12" s="6"/>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1:102" ht="11.25">
      <c r="A13" s="30" t="s">
        <v>1</v>
      </c>
      <c r="B13" s="31" t="str">
        <f>HYPERLINK("http://www.dot.ca.gov/hq/transprog/stip2004/ff_sheets/06-8823.xls","8823")</f>
        <v>8823</v>
      </c>
      <c r="C13" s="30" t="s">
        <v>0</v>
      </c>
      <c r="D13" s="30" t="s">
        <v>11</v>
      </c>
      <c r="E13" s="30" t="s">
        <v>3</v>
      </c>
      <c r="F13" s="32">
        <f ca="1">INDIRECT("T13")+INDIRECT("AB13")+INDIRECT("AJ13")+INDIRECT("AR13")+INDIRECT("AZ13")+INDIRECT("BH13")</f>
        <v>0</v>
      </c>
      <c r="G13" s="33">
        <f ca="1">INDIRECT("U13")+INDIRECT("AC13")+INDIRECT("AK13")+INDIRECT("AS13")+INDIRECT("BA13")+INDIRECT("BI13")</f>
        <v>0</v>
      </c>
      <c r="H13" s="33">
        <f ca="1">INDIRECT("V13")+INDIRECT("AD13")+INDIRECT("AL13")+INDIRECT("AT13")+INDIRECT("BB13")+INDIRECT("BJ13")</f>
        <v>0</v>
      </c>
      <c r="I13" s="33">
        <f ca="1">INDIRECT("W13")+INDIRECT("AE13")+INDIRECT("AM13")+INDIRECT("AU13")+INDIRECT("BC13")+INDIRECT("BK13")</f>
        <v>0</v>
      </c>
      <c r="J13" s="33">
        <f ca="1">INDIRECT("X13")+INDIRECT("AF13")+INDIRECT("AN13")+INDIRECT("AV13")+INDIRECT("BD13")+INDIRECT("BL13")</f>
        <v>750</v>
      </c>
      <c r="K13" s="33">
        <f ca="1">INDIRECT("Y13")+INDIRECT("AG13")+INDIRECT("AO13")+INDIRECT("AW13")+INDIRECT("BE13")+INDIRECT("BM13")</f>
        <v>0</v>
      </c>
      <c r="L13" s="33">
        <f ca="1">INDIRECT("Z13")+INDIRECT("AH13")+INDIRECT("AP13")+INDIRECT("AX13")+INDIRECT("BF13")+INDIRECT("BN13")</f>
        <v>0</v>
      </c>
      <c r="M13" s="33">
        <f ca="1">INDIRECT("AA13")+INDIRECT("AI13")+INDIRECT("AQ13")+INDIRECT("AY13")+INDIRECT("BG13")+INDIRECT("BO13")</f>
        <v>0</v>
      </c>
      <c r="N13" s="32">
        <f ca="1">INDIRECT("T13")+INDIRECT("U13")+INDIRECT("V13")+INDIRECT("W13")+INDIRECT("X13")+INDIRECT("Y13")+INDIRECT("Z13")+INDIRECT("AA13")</f>
        <v>0</v>
      </c>
      <c r="O13" s="33">
        <f ca="1">INDIRECT("AB13")+INDIRECT("AC13")+INDIRECT("AD13")+INDIRECT("AE13")+INDIRECT("AF13")+INDIRECT("AG13")+INDIRECT("AH13")+INDIRECT("AI13")</f>
        <v>750</v>
      </c>
      <c r="P13" s="33">
        <f ca="1">INDIRECT("AJ13")+INDIRECT("AK13")+INDIRECT("AL13")+INDIRECT("AM13")+INDIRECT("AN13")+INDIRECT("AO13")+INDIRECT("AP13")+INDIRECT("AQ13")</f>
        <v>0</v>
      </c>
      <c r="Q13" s="33">
        <f ca="1">INDIRECT("AR13")+INDIRECT("AS13")+INDIRECT("AT13")+INDIRECT("AU13")+INDIRECT("AV13")+INDIRECT("AW13")+INDIRECT("AX13")+INDIRECT("AY13")</f>
        <v>0</v>
      </c>
      <c r="R13" s="33">
        <f ca="1">INDIRECT("AZ13")+INDIRECT("BA13")+INDIRECT("BB13")+INDIRECT("BC13")+INDIRECT("BD13")+INDIRECT("BE13")+INDIRECT("BF13")+INDIRECT("BG13")</f>
        <v>0</v>
      </c>
      <c r="S13" s="33">
        <f ca="1">INDIRECT("BH13")+INDIRECT("BI13")+INDIRECT("BJ13")+INDIRECT("BK13")+INDIRECT("BL13")+INDIRECT("BM13")+INDIRECT("BN13")+INDIRECT("BO13")</f>
        <v>0</v>
      </c>
      <c r="T13" s="34"/>
      <c r="U13" s="35"/>
      <c r="V13" s="35"/>
      <c r="W13" s="35"/>
      <c r="X13" s="35"/>
      <c r="Y13" s="35"/>
      <c r="Z13" s="35"/>
      <c r="AA13" s="35"/>
      <c r="AB13" s="34"/>
      <c r="AC13" s="35"/>
      <c r="AD13" s="35"/>
      <c r="AE13" s="35"/>
      <c r="AF13" s="35">
        <v>750</v>
      </c>
      <c r="AG13" s="35"/>
      <c r="AH13" s="35"/>
      <c r="AI13" s="35"/>
      <c r="AJ13" s="34"/>
      <c r="AK13" s="35"/>
      <c r="AL13" s="35"/>
      <c r="AM13" s="35"/>
      <c r="AN13" s="35"/>
      <c r="AO13" s="35"/>
      <c r="AP13" s="35"/>
      <c r="AQ13" s="35"/>
      <c r="AR13" s="34"/>
      <c r="AS13" s="35"/>
      <c r="AT13" s="35"/>
      <c r="AU13" s="35"/>
      <c r="AV13" s="35"/>
      <c r="AW13" s="35"/>
      <c r="AX13" s="35"/>
      <c r="AY13" s="35"/>
      <c r="AZ13" s="34"/>
      <c r="BA13" s="35"/>
      <c r="BB13" s="35"/>
      <c r="BC13" s="35"/>
      <c r="BD13" s="35"/>
      <c r="BE13" s="35"/>
      <c r="BF13" s="35"/>
      <c r="BG13" s="35"/>
      <c r="BH13" s="34"/>
      <c r="BI13" s="35"/>
      <c r="BJ13" s="35"/>
      <c r="BK13" s="35"/>
      <c r="BL13" s="35"/>
      <c r="BM13" s="35"/>
      <c r="BN13" s="35"/>
      <c r="BO13" s="36"/>
      <c r="BP13" s="9">
        <v>12100000207</v>
      </c>
      <c r="BQ13" s="1" t="s">
        <v>3</v>
      </c>
      <c r="BR13" s="1" t="s">
        <v>0</v>
      </c>
      <c r="BS13" s="1" t="s">
        <v>0</v>
      </c>
      <c r="BT13" s="1" t="s">
        <v>0</v>
      </c>
      <c r="BU13" s="1" t="s">
        <v>0</v>
      </c>
      <c r="BW13" s="1">
        <f ca="1">INDIRECT("T13")+2*INDIRECT("AB13")+3*INDIRECT("AJ13")+4*INDIRECT("AR13")+5*INDIRECT("AZ13")+6*INDIRECT("BH13")</f>
        <v>0</v>
      </c>
      <c r="BX13" s="1">
        <v>0</v>
      </c>
      <c r="BY13" s="1">
        <f ca="1">INDIRECT("U13")+2*INDIRECT("AC13")+3*INDIRECT("AK13")+4*INDIRECT("AS13")+5*INDIRECT("BA13")+6*INDIRECT("BI13")</f>
        <v>0</v>
      </c>
      <c r="BZ13" s="1">
        <v>0</v>
      </c>
      <c r="CA13" s="1">
        <f ca="1">INDIRECT("V13")+2*INDIRECT("AD13")+3*INDIRECT("AL13")+4*INDIRECT("AT13")+5*INDIRECT("BB13")+6*INDIRECT("BJ13")</f>
        <v>0</v>
      </c>
      <c r="CB13" s="1">
        <v>0</v>
      </c>
      <c r="CC13" s="1">
        <f ca="1">INDIRECT("W13")+2*INDIRECT("AE13")+3*INDIRECT("AM13")+4*INDIRECT("AU13")+5*INDIRECT("BC13")+6*INDIRECT("BK13")</f>
        <v>0</v>
      </c>
      <c r="CD13" s="1">
        <v>0</v>
      </c>
      <c r="CE13" s="1">
        <f ca="1">INDIRECT("X13")+2*INDIRECT("AF13")+3*INDIRECT("AN13")+4*INDIRECT("AV13")+5*INDIRECT("BD13")+6*INDIRECT("BL13")</f>
        <v>1500</v>
      </c>
      <c r="CF13" s="1">
        <v>1500</v>
      </c>
      <c r="CG13" s="1">
        <f ca="1">INDIRECT("Y13")+2*INDIRECT("AG13")+3*INDIRECT("AO13")+4*INDIRECT("AW13")+5*INDIRECT("BE13")+6*INDIRECT("BM13")</f>
        <v>0</v>
      </c>
      <c r="CH13" s="1">
        <v>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0</v>
      </c>
      <c r="CN13" s="1">
        <v>0</v>
      </c>
      <c r="CO13" s="1">
        <f ca="1">INDIRECT("AB13")+2*INDIRECT("AC13")+3*INDIRECT("AD13")+4*INDIRECT("AE13")+5*INDIRECT("AF13")+6*INDIRECT("AG13")+7*INDIRECT("AH13")+8*INDIRECT("AI13")</f>
        <v>3750</v>
      </c>
      <c r="CP13" s="1">
        <v>3750</v>
      </c>
      <c r="CQ13" s="1">
        <f ca="1">INDIRECT("AJ13")+2*INDIRECT("AK13")+3*INDIRECT("AL13")+4*INDIRECT("AM13")+5*INDIRECT("AN13")+6*INDIRECT("AO13")+7*INDIRECT("AP13")+8*INDIRECT("AQ13")</f>
        <v>0</v>
      </c>
      <c r="CR13" s="1">
        <v>0</v>
      </c>
      <c r="CS13" s="1">
        <f ca="1">INDIRECT("AR13")+2*INDIRECT("AS13")+3*INDIRECT("AT13")+4*INDIRECT("AU13")+5*INDIRECT("AV13")+6*INDIRECT("AW13")+7*INDIRECT("AX13")+8*INDIRECT("AY13")</f>
        <v>0</v>
      </c>
      <c r="CT13" s="1">
        <v>0</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102" ht="11.25">
      <c r="A14" s="1" t="s">
        <v>0</v>
      </c>
      <c r="B14" s="1" t="s">
        <v>0</v>
      </c>
      <c r="C14" s="1" t="s">
        <v>0</v>
      </c>
      <c r="D14" s="1" t="s">
        <v>12</v>
      </c>
      <c r="E14" s="1" t="s">
        <v>13</v>
      </c>
      <c r="F14" s="7">
        <f ca="1">INDIRECT("T14")+INDIRECT("AB14")+INDIRECT("AJ14")+INDIRECT("AR14")+INDIRECT("AZ14")+INDIRECT("BH14")</f>
        <v>599</v>
      </c>
      <c r="G14" s="6">
        <f ca="1">INDIRECT("U14")+INDIRECT("AC14")+INDIRECT("AK14")+INDIRECT("AS14")+INDIRECT("BA14")+INDIRECT("BI14")</f>
        <v>0</v>
      </c>
      <c r="H14" s="6">
        <f ca="1">INDIRECT("V14")+INDIRECT("AD14")+INDIRECT("AL14")+INDIRECT("AT14")+INDIRECT("BB14")+INDIRECT("BJ14")</f>
        <v>0</v>
      </c>
      <c r="I14" s="6">
        <f ca="1">INDIRECT("W14")+INDIRECT("AE14")+INDIRECT("AM14")+INDIRECT("AU14")+INDIRECT("BC14")+INDIRECT("BK14")</f>
        <v>0</v>
      </c>
      <c r="J14" s="6">
        <f ca="1">INDIRECT("X14")+INDIRECT("AF14")+INDIRECT("AN14")+INDIRECT("AV14")+INDIRECT("BD14")+INDIRECT("BL14")</f>
        <v>550</v>
      </c>
      <c r="K14" s="6">
        <f ca="1">INDIRECT("Y14")+INDIRECT("AG14")+INDIRECT("AO14")+INDIRECT("AW14")+INDIRECT("BE14")+INDIRECT("BM14")</f>
        <v>0</v>
      </c>
      <c r="L14" s="6">
        <f ca="1">INDIRECT("Z14")+INDIRECT("AH14")+INDIRECT("AP14")+INDIRECT("AX14")+INDIRECT("BF14")+INDIRECT("BN14")</f>
        <v>0</v>
      </c>
      <c r="M14" s="6">
        <f ca="1">INDIRECT("AA14")+INDIRECT("AI14")+INDIRECT("AQ14")+INDIRECT("AY14")+INDIRECT("BG14")+INDIRECT("BO14")</f>
        <v>0</v>
      </c>
      <c r="N14" s="7">
        <f ca="1">INDIRECT("T14")+INDIRECT("U14")+INDIRECT("V14")+INDIRECT("W14")+INDIRECT("X14")+INDIRECT("Y14")+INDIRECT("Z14")+INDIRECT("AA14")</f>
        <v>376</v>
      </c>
      <c r="O14" s="6">
        <f ca="1">INDIRECT("AB14")+INDIRECT("AC14")+INDIRECT("AD14")+INDIRECT("AE14")+INDIRECT("AF14")+INDIRECT("AG14")+INDIRECT("AH14")+INDIRECT("AI14")</f>
        <v>650</v>
      </c>
      <c r="P14" s="6">
        <f ca="1">INDIRECT("AJ14")+INDIRECT("AK14")+INDIRECT("AL14")+INDIRECT("AM14")+INDIRECT("AN14")+INDIRECT("AO14")+INDIRECT("AP14")+INDIRECT("AQ14")</f>
        <v>7</v>
      </c>
      <c r="Q14" s="6">
        <f ca="1">INDIRECT("AR14")+INDIRECT("AS14")+INDIRECT("AT14")+INDIRECT("AU14")+INDIRECT("AV14")+INDIRECT("AW14")+INDIRECT("AX14")+INDIRECT("AY14")</f>
        <v>116</v>
      </c>
      <c r="R14" s="6">
        <f ca="1">INDIRECT("AZ14")+INDIRECT("BA14")+INDIRECT("BB14")+INDIRECT("BC14")+INDIRECT("BD14")+INDIRECT("BE14")+INDIRECT("BF14")+INDIRECT("BG14")</f>
        <v>0</v>
      </c>
      <c r="S14" s="6">
        <f ca="1">INDIRECT("BH14")+INDIRECT("BI14")+INDIRECT("BJ14")+INDIRECT("BK14")+INDIRECT("BL14")+INDIRECT("BM14")+INDIRECT("BN14")+INDIRECT("BO14")</f>
        <v>0</v>
      </c>
      <c r="T14" s="28">
        <v>376</v>
      </c>
      <c r="U14" s="29"/>
      <c r="V14" s="29"/>
      <c r="W14" s="29"/>
      <c r="X14" s="29"/>
      <c r="Y14" s="29"/>
      <c r="Z14" s="29"/>
      <c r="AA14" s="29"/>
      <c r="AB14" s="28">
        <v>100</v>
      </c>
      <c r="AC14" s="29"/>
      <c r="AD14" s="29"/>
      <c r="AE14" s="29"/>
      <c r="AF14" s="29">
        <v>550</v>
      </c>
      <c r="AG14" s="29"/>
      <c r="AH14" s="29"/>
      <c r="AI14" s="29"/>
      <c r="AJ14" s="28">
        <v>7</v>
      </c>
      <c r="AK14" s="29"/>
      <c r="AL14" s="29"/>
      <c r="AM14" s="29"/>
      <c r="AN14" s="29"/>
      <c r="AO14" s="29"/>
      <c r="AP14" s="29"/>
      <c r="AQ14" s="29"/>
      <c r="AR14" s="28">
        <v>116</v>
      </c>
      <c r="AS14" s="29"/>
      <c r="AT14" s="29"/>
      <c r="AU14" s="29"/>
      <c r="AV14" s="29"/>
      <c r="AW14" s="29"/>
      <c r="AX14" s="29"/>
      <c r="AY14" s="29"/>
      <c r="AZ14" s="28"/>
      <c r="BA14" s="29"/>
      <c r="BB14" s="29"/>
      <c r="BC14" s="29"/>
      <c r="BD14" s="29"/>
      <c r="BE14" s="29"/>
      <c r="BF14" s="29"/>
      <c r="BG14" s="29"/>
      <c r="BH14" s="28"/>
      <c r="BI14" s="29"/>
      <c r="BJ14" s="29"/>
      <c r="BK14" s="29"/>
      <c r="BL14" s="29"/>
      <c r="BM14" s="29"/>
      <c r="BN14" s="29"/>
      <c r="BO14" s="29"/>
      <c r="BP14" s="9">
        <v>0</v>
      </c>
      <c r="BQ14" s="1" t="s">
        <v>0</v>
      </c>
      <c r="BR14" s="1" t="s">
        <v>0</v>
      </c>
      <c r="BS14" s="1" t="s">
        <v>0</v>
      </c>
      <c r="BT14" s="1" t="s">
        <v>0</v>
      </c>
      <c r="BU14" s="1" t="s">
        <v>0</v>
      </c>
      <c r="BW14" s="1">
        <f ca="1">INDIRECT("T14")+2*INDIRECT("AB14")+3*INDIRECT("AJ14")+4*INDIRECT("AR14")+5*INDIRECT("AZ14")+6*INDIRECT("BH14")</f>
        <v>1061</v>
      </c>
      <c r="BX14" s="1">
        <v>1061</v>
      </c>
      <c r="BY14" s="1">
        <f ca="1">INDIRECT("U14")+2*INDIRECT("AC14")+3*INDIRECT("AK14")+4*INDIRECT("AS14")+5*INDIRECT("BA14")+6*INDIRECT("BI14")</f>
        <v>0</v>
      </c>
      <c r="BZ14" s="1">
        <v>0</v>
      </c>
      <c r="CA14" s="1">
        <f ca="1">INDIRECT("V14")+2*INDIRECT("AD14")+3*INDIRECT("AL14")+4*INDIRECT("AT14")+5*INDIRECT("BB14")+6*INDIRECT("BJ14")</f>
        <v>0</v>
      </c>
      <c r="CB14" s="1">
        <v>0</v>
      </c>
      <c r="CC14" s="1">
        <f ca="1">INDIRECT("W14")+2*INDIRECT("AE14")+3*INDIRECT("AM14")+4*INDIRECT("AU14")+5*INDIRECT("BC14")+6*INDIRECT("BK14")</f>
        <v>0</v>
      </c>
      <c r="CD14" s="1">
        <v>0</v>
      </c>
      <c r="CE14" s="1">
        <f ca="1">INDIRECT("X14")+2*INDIRECT("AF14")+3*INDIRECT("AN14")+4*INDIRECT("AV14")+5*INDIRECT("BD14")+6*INDIRECT("BL14")</f>
        <v>1100</v>
      </c>
      <c r="CF14" s="1">
        <v>1100</v>
      </c>
      <c r="CG14" s="1">
        <f ca="1">INDIRECT("Y14")+2*INDIRECT("AG14")+3*INDIRECT("AO14")+4*INDIRECT("AW14")+5*INDIRECT("BE14")+6*INDIRECT("BM14")</f>
        <v>0</v>
      </c>
      <c r="CH14" s="1">
        <v>0</v>
      </c>
      <c r="CI14" s="1">
        <f ca="1">INDIRECT("Z14")+2*INDIRECT("AH14")+3*INDIRECT("AP14")+4*INDIRECT("AX14")+5*INDIRECT("BF14")+6*INDIRECT("BN14")</f>
        <v>0</v>
      </c>
      <c r="CJ14" s="1">
        <v>0</v>
      </c>
      <c r="CK14" s="1">
        <f ca="1">INDIRECT("AA14")+2*INDIRECT("AI14")+3*INDIRECT("AQ14")+4*INDIRECT("AY14")+5*INDIRECT("BG14")+6*INDIRECT("BO14")</f>
        <v>0</v>
      </c>
      <c r="CL14" s="1">
        <v>0</v>
      </c>
      <c r="CM14" s="1">
        <f ca="1">INDIRECT("T14")+2*INDIRECT("U14")+3*INDIRECT("V14")+4*INDIRECT("W14")+5*INDIRECT("X14")+6*INDIRECT("Y14")+7*INDIRECT("Z14")+8*INDIRECT("AA14")</f>
        <v>376</v>
      </c>
      <c r="CN14" s="1">
        <v>376</v>
      </c>
      <c r="CO14" s="1">
        <f ca="1">INDIRECT("AB14")+2*INDIRECT("AC14")+3*INDIRECT("AD14")+4*INDIRECT("AE14")+5*INDIRECT("AF14")+6*INDIRECT("AG14")+7*INDIRECT("AH14")+8*INDIRECT("AI14")</f>
        <v>2850</v>
      </c>
      <c r="CP14" s="1">
        <v>2850</v>
      </c>
      <c r="CQ14" s="1">
        <f ca="1">INDIRECT("AJ14")+2*INDIRECT("AK14")+3*INDIRECT("AL14")+4*INDIRECT("AM14")+5*INDIRECT("AN14")+6*INDIRECT("AO14")+7*INDIRECT("AP14")+8*INDIRECT("AQ14")</f>
        <v>7</v>
      </c>
      <c r="CR14" s="1">
        <v>7</v>
      </c>
      <c r="CS14" s="1">
        <f ca="1">INDIRECT("AR14")+2*INDIRECT("AS14")+3*INDIRECT("AT14")+4*INDIRECT("AU14")+5*INDIRECT("AV14")+6*INDIRECT("AW14")+7*INDIRECT("AX14")+8*INDIRECT("AY14")</f>
        <v>116</v>
      </c>
      <c r="CT14" s="1">
        <v>116</v>
      </c>
      <c r="CU14" s="1">
        <f ca="1">INDIRECT("AZ14")+2*INDIRECT("BA14")+3*INDIRECT("BB14")+4*INDIRECT("BC14")+5*INDIRECT("BD14")+6*INDIRECT("BE14")+7*INDIRECT("BF14")+8*INDIRECT("BG14")</f>
        <v>0</v>
      </c>
      <c r="CV14" s="1">
        <v>0</v>
      </c>
      <c r="CW14" s="1">
        <f ca="1">INDIRECT("BH14")+2*INDIRECT("BI14")+3*INDIRECT("BJ14")+4*INDIRECT("BK14")+5*INDIRECT("BL14")+6*INDIRECT("BM14")+7*INDIRECT("BN14")+8*INDIRECT("BO14")</f>
        <v>0</v>
      </c>
      <c r="CX14" s="1">
        <v>0</v>
      </c>
    </row>
    <row r="15" spans="1:73" ht="11.25">
      <c r="A15" s="25"/>
      <c r="B15" s="25"/>
      <c r="C15" s="27" t="s">
        <v>60</v>
      </c>
      <c r="D15" s="26" t="s">
        <v>0</v>
      </c>
      <c r="E15" s="1" t="s">
        <v>5</v>
      </c>
      <c r="F15" s="7">
        <f>SUM(F13:F14)</f>
        <v>599</v>
      </c>
      <c r="G15" s="6">
        <f>SUM(G13:G14)</f>
        <v>0</v>
      </c>
      <c r="H15" s="6">
        <f>SUM(H13:H14)</f>
        <v>0</v>
      </c>
      <c r="I15" s="6">
        <f>SUM(I13:I14)</f>
        <v>0</v>
      </c>
      <c r="J15" s="6">
        <f>SUM(J13:J14)</f>
        <v>1300</v>
      </c>
      <c r="K15" s="6">
        <f>SUM(K13:K14)</f>
        <v>0</v>
      </c>
      <c r="L15" s="6">
        <f>SUM(L13:L14)</f>
        <v>0</v>
      </c>
      <c r="M15" s="6">
        <f>SUM(M13:M14)</f>
        <v>0</v>
      </c>
      <c r="N15" s="7">
        <f>SUM(N13:N14)</f>
        <v>376</v>
      </c>
      <c r="O15" s="6">
        <f>SUM(O13:O14)</f>
        <v>1400</v>
      </c>
      <c r="P15" s="6">
        <f>SUM(P13:P14)</f>
        <v>7</v>
      </c>
      <c r="Q15" s="6">
        <f>SUM(Q13:Q14)</f>
        <v>116</v>
      </c>
      <c r="R15" s="6">
        <f>SUM(R13:R14)</f>
        <v>0</v>
      </c>
      <c r="S15" s="6">
        <f>SUM(S13:S14)</f>
        <v>0</v>
      </c>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3:73" ht="11.25">
      <c r="C16" s="1" t="s">
        <v>0</v>
      </c>
      <c r="D16" s="1" t="s">
        <v>0</v>
      </c>
      <c r="E16" s="1" t="s">
        <v>0</v>
      </c>
      <c r="F16" s="7"/>
      <c r="G16" s="6"/>
      <c r="H16" s="6"/>
      <c r="I16" s="6"/>
      <c r="J16" s="6"/>
      <c r="K16" s="6"/>
      <c r="L16" s="6"/>
      <c r="M16" s="6"/>
      <c r="N16" s="7"/>
      <c r="O16" s="6"/>
      <c r="P16" s="6"/>
      <c r="Q16" s="6"/>
      <c r="R16" s="6"/>
      <c r="S16" s="6"/>
      <c r="T16" s="8"/>
      <c r="U16" s="5"/>
      <c r="V16" s="5"/>
      <c r="W16" s="5"/>
      <c r="X16" s="5"/>
      <c r="Y16" s="5"/>
      <c r="Z16" s="5"/>
      <c r="AA16" s="5"/>
      <c r="AB16" s="8"/>
      <c r="AC16" s="5"/>
      <c r="AD16" s="5"/>
      <c r="AE16" s="5"/>
      <c r="AF16" s="5"/>
      <c r="AG16" s="5"/>
      <c r="AH16" s="5"/>
      <c r="AI16" s="5"/>
      <c r="AJ16" s="8"/>
      <c r="AK16" s="5"/>
      <c r="AL16" s="5"/>
      <c r="AM16" s="5"/>
      <c r="AN16" s="5"/>
      <c r="AO16" s="5"/>
      <c r="AP16" s="5"/>
      <c r="AQ16" s="5"/>
      <c r="AR16" s="8"/>
      <c r="AS16" s="5"/>
      <c r="AT16" s="5"/>
      <c r="AU16" s="5"/>
      <c r="AV16" s="5"/>
      <c r="AW16" s="5"/>
      <c r="AX16" s="5"/>
      <c r="AY16" s="5"/>
      <c r="AZ16" s="8"/>
      <c r="BA16" s="5"/>
      <c r="BB16" s="5"/>
      <c r="BC16" s="5"/>
      <c r="BD16" s="5"/>
      <c r="BE16" s="5"/>
      <c r="BF16" s="5"/>
      <c r="BG16" s="5"/>
      <c r="BH16" s="8"/>
      <c r="BI16" s="5"/>
      <c r="BJ16" s="5"/>
      <c r="BK16" s="5"/>
      <c r="BL16" s="5"/>
      <c r="BM16" s="5"/>
      <c r="BN16" s="5"/>
      <c r="BO16" s="5"/>
      <c r="BP16" s="9"/>
      <c r="BT16" s="1" t="s">
        <v>0</v>
      </c>
      <c r="BU16" s="1" t="s">
        <v>0</v>
      </c>
    </row>
    <row r="17" spans="1:102" ht="11.25">
      <c r="A17" s="30" t="s">
        <v>1</v>
      </c>
      <c r="B17" s="31" t="str">
        <f>HYPERLINK("http://www.dot.ca.gov/hq/transprog/stip2004/ff_sheets/06-8824.xls","8824")</f>
        <v>8824</v>
      </c>
      <c r="C17" s="30" t="s">
        <v>0</v>
      </c>
      <c r="D17" s="30" t="s">
        <v>11</v>
      </c>
      <c r="E17" s="30" t="s">
        <v>3</v>
      </c>
      <c r="F17" s="32">
        <f ca="1">INDIRECT("T17")+INDIRECT("AB17")+INDIRECT("AJ17")+INDIRECT("AR17")+INDIRECT("AZ17")+INDIRECT("BH17")</f>
        <v>0</v>
      </c>
      <c r="G17" s="33">
        <f ca="1">INDIRECT("U17")+INDIRECT("AC17")+INDIRECT("AK17")+INDIRECT("AS17")+INDIRECT("BA17")+INDIRECT("BI17")</f>
        <v>0</v>
      </c>
      <c r="H17" s="33">
        <f ca="1">INDIRECT("V17")+INDIRECT("AD17")+INDIRECT("AL17")+INDIRECT("AT17")+INDIRECT("BB17")+INDIRECT("BJ17")</f>
        <v>0</v>
      </c>
      <c r="I17" s="33">
        <f ca="1">INDIRECT("W17")+INDIRECT("AE17")+INDIRECT("AM17")+INDIRECT("AU17")+INDIRECT("BC17")+INDIRECT("BK17")</f>
        <v>0</v>
      </c>
      <c r="J17" s="33">
        <f ca="1">INDIRECT("X17")+INDIRECT("AF17")+INDIRECT("AN17")+INDIRECT("AV17")+INDIRECT("BD17")+INDIRECT("BL17")</f>
        <v>0</v>
      </c>
      <c r="K17" s="33">
        <f ca="1">INDIRECT("Y17")+INDIRECT("AG17")+INDIRECT("AO17")+INDIRECT("AW17")+INDIRECT("BE17")+INDIRECT("BM17")</f>
        <v>750</v>
      </c>
      <c r="L17" s="33">
        <f ca="1">INDIRECT("Z17")+INDIRECT("AH17")+INDIRECT("AP17")+INDIRECT("AX17")+INDIRECT("BF17")+INDIRECT("BN17")</f>
        <v>0</v>
      </c>
      <c r="M17" s="33">
        <f ca="1">INDIRECT("AA17")+INDIRECT("AI17")+INDIRECT("AQ17")+INDIRECT("AY17")+INDIRECT("BG17")+INDIRECT("BO17")</f>
        <v>0</v>
      </c>
      <c r="N17" s="32">
        <f ca="1">INDIRECT("T17")+INDIRECT("U17")+INDIRECT("V17")+INDIRECT("W17")+INDIRECT("X17")+INDIRECT("Y17")+INDIRECT("Z17")+INDIRECT("AA17")</f>
        <v>0</v>
      </c>
      <c r="O17" s="33">
        <f ca="1">INDIRECT("AB17")+INDIRECT("AC17")+INDIRECT("AD17")+INDIRECT("AE17")+INDIRECT("AF17")+INDIRECT("AG17")+INDIRECT("AH17")+INDIRECT("AI17")</f>
        <v>750</v>
      </c>
      <c r="P17" s="33">
        <f ca="1">INDIRECT("AJ17")+INDIRECT("AK17")+INDIRECT("AL17")+INDIRECT("AM17")+INDIRECT("AN17")+INDIRECT("AO17")+INDIRECT("AP17")+INDIRECT("AQ17")</f>
        <v>0</v>
      </c>
      <c r="Q17" s="33">
        <f ca="1">INDIRECT("AR17")+INDIRECT("AS17")+INDIRECT("AT17")+INDIRECT("AU17")+INDIRECT("AV17")+INDIRECT("AW17")+INDIRECT("AX17")+INDIRECT("AY17")</f>
        <v>0</v>
      </c>
      <c r="R17" s="33">
        <f ca="1">INDIRECT("AZ17")+INDIRECT("BA17")+INDIRECT("BB17")+INDIRECT("BC17")+INDIRECT("BD17")+INDIRECT("BE17")+INDIRECT("BF17")+INDIRECT("BG17")</f>
        <v>0</v>
      </c>
      <c r="S17" s="33">
        <f ca="1">INDIRECT("BH17")+INDIRECT("BI17")+INDIRECT("BJ17")+INDIRECT("BK17")+INDIRECT("BL17")+INDIRECT("BM17")+INDIRECT("BN17")+INDIRECT("BO17")</f>
        <v>0</v>
      </c>
      <c r="T17" s="34"/>
      <c r="U17" s="35"/>
      <c r="V17" s="35"/>
      <c r="W17" s="35"/>
      <c r="X17" s="35"/>
      <c r="Y17" s="35"/>
      <c r="Z17" s="35"/>
      <c r="AA17" s="35"/>
      <c r="AB17" s="34"/>
      <c r="AC17" s="35"/>
      <c r="AD17" s="35"/>
      <c r="AE17" s="35"/>
      <c r="AF17" s="35"/>
      <c r="AG17" s="35">
        <v>750</v>
      </c>
      <c r="AH17" s="35"/>
      <c r="AI17" s="35"/>
      <c r="AJ17" s="34"/>
      <c r="AK17" s="35"/>
      <c r="AL17" s="35"/>
      <c r="AM17" s="35"/>
      <c r="AN17" s="35"/>
      <c r="AO17" s="35"/>
      <c r="AP17" s="35"/>
      <c r="AQ17" s="35"/>
      <c r="AR17" s="34"/>
      <c r="AS17" s="35"/>
      <c r="AT17" s="35"/>
      <c r="AU17" s="35"/>
      <c r="AV17" s="35"/>
      <c r="AW17" s="35"/>
      <c r="AX17" s="35"/>
      <c r="AY17" s="35"/>
      <c r="AZ17" s="34"/>
      <c r="BA17" s="35"/>
      <c r="BB17" s="35"/>
      <c r="BC17" s="35"/>
      <c r="BD17" s="35"/>
      <c r="BE17" s="35"/>
      <c r="BF17" s="35"/>
      <c r="BG17" s="35"/>
      <c r="BH17" s="34"/>
      <c r="BI17" s="35"/>
      <c r="BJ17" s="35"/>
      <c r="BK17" s="35"/>
      <c r="BL17" s="35"/>
      <c r="BM17" s="35"/>
      <c r="BN17" s="35"/>
      <c r="BO17" s="36"/>
      <c r="BP17" s="9">
        <v>12100000208</v>
      </c>
      <c r="BQ17" s="1" t="s">
        <v>3</v>
      </c>
      <c r="BR17" s="1" t="s">
        <v>0</v>
      </c>
      <c r="BS17" s="1" t="s">
        <v>0</v>
      </c>
      <c r="BT17" s="1" t="s">
        <v>0</v>
      </c>
      <c r="BU17" s="1" t="s">
        <v>0</v>
      </c>
      <c r="BW17" s="1">
        <f ca="1">INDIRECT("T17")+2*INDIRECT("AB17")+3*INDIRECT("AJ17")+4*INDIRECT("AR17")+5*INDIRECT("AZ17")+6*INDIRECT("BH17")</f>
        <v>0</v>
      </c>
      <c r="BX17" s="1">
        <v>0</v>
      </c>
      <c r="BY17" s="1">
        <f ca="1">INDIRECT("U17")+2*INDIRECT("AC17")+3*INDIRECT("AK17")+4*INDIRECT("AS17")+5*INDIRECT("BA17")+6*INDIRECT("BI17")</f>
        <v>0</v>
      </c>
      <c r="BZ17" s="1">
        <v>0</v>
      </c>
      <c r="CA17" s="1">
        <f ca="1">INDIRECT("V17")+2*INDIRECT("AD17")+3*INDIRECT("AL17")+4*INDIRECT("AT17")+5*INDIRECT("BB17")+6*INDIRECT("BJ17")</f>
        <v>0</v>
      </c>
      <c r="CB17" s="1">
        <v>0</v>
      </c>
      <c r="CC17" s="1">
        <f ca="1">INDIRECT("W17")+2*INDIRECT("AE17")+3*INDIRECT("AM17")+4*INDIRECT("AU17")+5*INDIRECT("BC17")+6*INDIRECT("BK17")</f>
        <v>0</v>
      </c>
      <c r="CD17" s="1">
        <v>0</v>
      </c>
      <c r="CE17" s="1">
        <f ca="1">INDIRECT("X17")+2*INDIRECT("AF17")+3*INDIRECT("AN17")+4*INDIRECT("AV17")+5*INDIRECT("BD17")+6*INDIRECT("BL17")</f>
        <v>0</v>
      </c>
      <c r="CF17" s="1">
        <v>0</v>
      </c>
      <c r="CG17" s="1">
        <f ca="1">INDIRECT("Y17")+2*INDIRECT("AG17")+3*INDIRECT("AO17")+4*INDIRECT("AW17")+5*INDIRECT("BE17")+6*INDIRECT("BM17")</f>
        <v>1500</v>
      </c>
      <c r="CH17" s="1">
        <v>1500</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0</v>
      </c>
      <c r="CN17" s="1">
        <v>0</v>
      </c>
      <c r="CO17" s="1">
        <f ca="1">INDIRECT("AB17")+2*INDIRECT("AC17")+3*INDIRECT("AD17")+4*INDIRECT("AE17")+5*INDIRECT("AF17")+6*INDIRECT("AG17")+7*INDIRECT("AH17")+8*INDIRECT("AI17")</f>
        <v>4500</v>
      </c>
      <c r="CP17" s="1">
        <v>4500</v>
      </c>
      <c r="CQ17" s="1">
        <f ca="1">INDIRECT("AJ17")+2*INDIRECT("AK17")+3*INDIRECT("AL17")+4*INDIRECT("AM17")+5*INDIRECT("AN17")+6*INDIRECT("AO17")+7*INDIRECT("AP17")+8*INDIRECT("AQ17")</f>
        <v>0</v>
      </c>
      <c r="CR17" s="1">
        <v>0</v>
      </c>
      <c r="CS17" s="1">
        <f ca="1">INDIRECT("AR17")+2*INDIRECT("AS17")+3*INDIRECT("AT17")+4*INDIRECT("AU17")+5*INDIRECT("AV17")+6*INDIRECT("AW17")+7*INDIRECT("AX17")+8*INDIRECT("AY17")</f>
        <v>0</v>
      </c>
      <c r="CT17" s="1">
        <v>0</v>
      </c>
      <c r="CU17" s="1">
        <f ca="1">INDIRECT("AZ17")+2*INDIRECT("BA17")+3*INDIRECT("BB17")+4*INDIRECT("BC17")+5*INDIRECT("BD17")+6*INDIRECT("BE17")+7*INDIRECT("BF17")+8*INDIRECT("BG17")</f>
        <v>0</v>
      </c>
      <c r="CV17" s="1">
        <v>0</v>
      </c>
      <c r="CW17" s="1">
        <f ca="1">INDIRECT("BH17")+2*INDIRECT("BI17")+3*INDIRECT("BJ17")+4*INDIRECT("BK17")+5*INDIRECT("BL17")+6*INDIRECT("BM17")+7*INDIRECT("BN17")+8*INDIRECT("BO17")</f>
        <v>0</v>
      </c>
      <c r="CX17" s="1">
        <v>0</v>
      </c>
    </row>
    <row r="18" spans="1:102" ht="11.25">
      <c r="A18" s="1" t="s">
        <v>0</v>
      </c>
      <c r="B18" s="1" t="s">
        <v>0</v>
      </c>
      <c r="C18" s="1" t="s">
        <v>0</v>
      </c>
      <c r="D18" s="1" t="s">
        <v>14</v>
      </c>
      <c r="E18" s="1" t="s">
        <v>13</v>
      </c>
      <c r="F18" s="7">
        <f ca="1">INDIRECT("T18")+INDIRECT("AB18")+INDIRECT("AJ18")+INDIRECT("AR18")+INDIRECT("AZ18")+INDIRECT("BH18")</f>
        <v>80</v>
      </c>
      <c r="G18" s="6">
        <f ca="1">INDIRECT("U18")+INDIRECT("AC18")+INDIRECT("AK18")+INDIRECT("AS18")+INDIRECT("BA18")+INDIRECT("BI18")</f>
        <v>0</v>
      </c>
      <c r="H18" s="6">
        <f ca="1">INDIRECT("V18")+INDIRECT("AD18")+INDIRECT("AL18")+INDIRECT("AT18")+INDIRECT("BB18")+INDIRECT("BJ18")</f>
        <v>0</v>
      </c>
      <c r="I18" s="6">
        <f ca="1">INDIRECT("W18")+INDIRECT("AE18")+INDIRECT("AM18")+INDIRECT("AU18")+INDIRECT("BC18")+INDIRECT("BK18")</f>
        <v>0</v>
      </c>
      <c r="J18" s="6">
        <f ca="1">INDIRECT("X18")+INDIRECT("AF18")+INDIRECT("AN18")+INDIRECT("AV18")+INDIRECT("BD18")+INDIRECT("BL18")</f>
        <v>0</v>
      </c>
      <c r="K18" s="6">
        <f ca="1">INDIRECT("Y18")+INDIRECT("AG18")+INDIRECT("AO18")+INDIRECT("AW18")+INDIRECT("BE18")+INDIRECT("BM18")</f>
        <v>250</v>
      </c>
      <c r="L18" s="6">
        <f ca="1">INDIRECT("Z18")+INDIRECT("AH18")+INDIRECT("AP18")+INDIRECT("AX18")+INDIRECT("BF18")+INDIRECT("BN18")</f>
        <v>0</v>
      </c>
      <c r="M18" s="6">
        <f ca="1">INDIRECT("AA18")+INDIRECT("AI18")+INDIRECT("AQ18")+INDIRECT("AY18")+INDIRECT("BG18")+INDIRECT("BO18")</f>
        <v>0</v>
      </c>
      <c r="N18" s="7">
        <f ca="1">INDIRECT("T18")+INDIRECT("U18")+INDIRECT("V18")+INDIRECT("W18")+INDIRECT("X18")+INDIRECT("Y18")+INDIRECT("Z18")+INDIRECT("AA18")</f>
        <v>0</v>
      </c>
      <c r="O18" s="6">
        <f ca="1">INDIRECT("AB18")+INDIRECT("AC18")+INDIRECT("AD18")+INDIRECT("AE18")+INDIRECT("AF18")+INDIRECT("AG18")+INDIRECT("AH18")+INDIRECT("AI18")</f>
        <v>250</v>
      </c>
      <c r="P18" s="6">
        <f ca="1">INDIRECT("AJ18")+INDIRECT("AK18")+INDIRECT("AL18")+INDIRECT("AM18")+INDIRECT("AN18")+INDIRECT("AO18")+INDIRECT("AP18")+INDIRECT("AQ18")</f>
        <v>10</v>
      </c>
      <c r="Q18" s="6">
        <f ca="1">INDIRECT("AR18")+INDIRECT("AS18")+INDIRECT("AT18")+INDIRECT("AU18")+INDIRECT("AV18")+INDIRECT("AW18")+INDIRECT("AX18")+INDIRECT("AY18")</f>
        <v>70</v>
      </c>
      <c r="R18" s="6">
        <f ca="1">INDIRECT("AZ18")+INDIRECT("BA18")+INDIRECT("BB18")+INDIRECT("BC18")+INDIRECT("BD18")+INDIRECT("BE18")+INDIRECT("BF18")+INDIRECT("BG18")</f>
        <v>0</v>
      </c>
      <c r="S18" s="6">
        <f ca="1">INDIRECT("BH18")+INDIRECT("BI18")+INDIRECT("BJ18")+INDIRECT("BK18")+INDIRECT("BL18")+INDIRECT("BM18")+INDIRECT("BN18")+INDIRECT("BO18")</f>
        <v>0</v>
      </c>
      <c r="T18" s="28"/>
      <c r="U18" s="29"/>
      <c r="V18" s="29"/>
      <c r="W18" s="29"/>
      <c r="X18" s="29"/>
      <c r="Y18" s="29"/>
      <c r="Z18" s="29"/>
      <c r="AA18" s="29"/>
      <c r="AB18" s="28"/>
      <c r="AC18" s="29"/>
      <c r="AD18" s="29"/>
      <c r="AE18" s="29"/>
      <c r="AF18" s="29"/>
      <c r="AG18" s="29">
        <v>250</v>
      </c>
      <c r="AH18" s="29"/>
      <c r="AI18" s="29"/>
      <c r="AJ18" s="28">
        <v>10</v>
      </c>
      <c r="AK18" s="29"/>
      <c r="AL18" s="29"/>
      <c r="AM18" s="29"/>
      <c r="AN18" s="29"/>
      <c r="AO18" s="29"/>
      <c r="AP18" s="29"/>
      <c r="AQ18" s="29"/>
      <c r="AR18" s="28">
        <v>70</v>
      </c>
      <c r="AS18" s="29"/>
      <c r="AT18" s="29"/>
      <c r="AU18" s="29"/>
      <c r="AV18" s="29"/>
      <c r="AW18" s="29"/>
      <c r="AX18" s="29"/>
      <c r="AY18" s="29"/>
      <c r="AZ18" s="28"/>
      <c r="BA18" s="29"/>
      <c r="BB18" s="29"/>
      <c r="BC18" s="29"/>
      <c r="BD18" s="29"/>
      <c r="BE18" s="29"/>
      <c r="BF18" s="29"/>
      <c r="BG18" s="29"/>
      <c r="BH18" s="28"/>
      <c r="BI18" s="29"/>
      <c r="BJ18" s="29"/>
      <c r="BK18" s="29"/>
      <c r="BL18" s="29"/>
      <c r="BM18" s="29"/>
      <c r="BN18" s="29"/>
      <c r="BO18" s="29"/>
      <c r="BP18" s="9">
        <v>0</v>
      </c>
      <c r="BQ18" s="1" t="s">
        <v>0</v>
      </c>
      <c r="BR18" s="1" t="s">
        <v>0</v>
      </c>
      <c r="BS18" s="1" t="s">
        <v>0</v>
      </c>
      <c r="BT18" s="1" t="s">
        <v>0</v>
      </c>
      <c r="BU18" s="1" t="s">
        <v>0</v>
      </c>
      <c r="BW18" s="1">
        <f ca="1">INDIRECT("T18")+2*INDIRECT("AB18")+3*INDIRECT("AJ18")+4*INDIRECT("AR18")+5*INDIRECT("AZ18")+6*INDIRECT("BH18")</f>
        <v>310</v>
      </c>
      <c r="BX18" s="1">
        <v>310</v>
      </c>
      <c r="BY18" s="1">
        <f ca="1">INDIRECT("U18")+2*INDIRECT("AC18")+3*INDIRECT("AK18")+4*INDIRECT("AS18")+5*INDIRECT("BA18")+6*INDIRECT("BI18")</f>
        <v>0</v>
      </c>
      <c r="BZ18" s="1">
        <v>0</v>
      </c>
      <c r="CA18" s="1">
        <f ca="1">INDIRECT("V18")+2*INDIRECT("AD18")+3*INDIRECT("AL18")+4*INDIRECT("AT18")+5*INDIRECT("BB18")+6*INDIRECT("BJ18")</f>
        <v>0</v>
      </c>
      <c r="CB18" s="1">
        <v>0</v>
      </c>
      <c r="CC18" s="1">
        <f ca="1">INDIRECT("W18")+2*INDIRECT("AE18")+3*INDIRECT("AM18")+4*INDIRECT("AU18")+5*INDIRECT("BC18")+6*INDIRECT("BK18")</f>
        <v>0</v>
      </c>
      <c r="CD18" s="1">
        <v>0</v>
      </c>
      <c r="CE18" s="1">
        <f ca="1">INDIRECT("X18")+2*INDIRECT("AF18")+3*INDIRECT("AN18")+4*INDIRECT("AV18")+5*INDIRECT("BD18")+6*INDIRECT("BL18")</f>
        <v>0</v>
      </c>
      <c r="CF18" s="1">
        <v>0</v>
      </c>
      <c r="CG18" s="1">
        <f ca="1">INDIRECT("Y18")+2*INDIRECT("AG18")+3*INDIRECT("AO18")+4*INDIRECT("AW18")+5*INDIRECT("BE18")+6*INDIRECT("BM18")</f>
        <v>500</v>
      </c>
      <c r="CH18" s="1">
        <v>500</v>
      </c>
      <c r="CI18" s="1">
        <f ca="1">INDIRECT("Z18")+2*INDIRECT("AH18")+3*INDIRECT("AP18")+4*INDIRECT("AX18")+5*INDIRECT("BF18")+6*INDIRECT("BN18")</f>
        <v>0</v>
      </c>
      <c r="CJ18" s="1">
        <v>0</v>
      </c>
      <c r="CK18" s="1">
        <f ca="1">INDIRECT("AA18")+2*INDIRECT("AI18")+3*INDIRECT("AQ18")+4*INDIRECT("AY18")+5*INDIRECT("BG18")+6*INDIRECT("BO18")</f>
        <v>0</v>
      </c>
      <c r="CL18" s="1">
        <v>0</v>
      </c>
      <c r="CM18" s="1">
        <f ca="1">INDIRECT("T18")+2*INDIRECT("U18")+3*INDIRECT("V18")+4*INDIRECT("W18")+5*INDIRECT("X18")+6*INDIRECT("Y18")+7*INDIRECT("Z18")+8*INDIRECT("AA18")</f>
        <v>0</v>
      </c>
      <c r="CN18" s="1">
        <v>0</v>
      </c>
      <c r="CO18" s="1">
        <f ca="1">INDIRECT("AB18")+2*INDIRECT("AC18")+3*INDIRECT("AD18")+4*INDIRECT("AE18")+5*INDIRECT("AF18")+6*INDIRECT("AG18")+7*INDIRECT("AH18")+8*INDIRECT("AI18")</f>
        <v>1500</v>
      </c>
      <c r="CP18" s="1">
        <v>1500</v>
      </c>
      <c r="CQ18" s="1">
        <f ca="1">INDIRECT("AJ18")+2*INDIRECT("AK18")+3*INDIRECT("AL18")+4*INDIRECT("AM18")+5*INDIRECT("AN18")+6*INDIRECT("AO18")+7*INDIRECT("AP18")+8*INDIRECT("AQ18")</f>
        <v>10</v>
      </c>
      <c r="CR18" s="1">
        <v>10</v>
      </c>
      <c r="CS18" s="1">
        <f ca="1">INDIRECT("AR18")+2*INDIRECT("AS18")+3*INDIRECT("AT18")+4*INDIRECT("AU18")+5*INDIRECT("AV18")+6*INDIRECT("AW18")+7*INDIRECT("AX18")+8*INDIRECT("AY18")</f>
        <v>70</v>
      </c>
      <c r="CT18" s="1">
        <v>70</v>
      </c>
      <c r="CU18" s="1">
        <f ca="1">INDIRECT("AZ18")+2*INDIRECT("BA18")+3*INDIRECT("BB18")+4*INDIRECT("BC18")+5*INDIRECT("BD18")+6*INDIRECT("BE18")+7*INDIRECT("BF18")+8*INDIRECT("BG18")</f>
        <v>0</v>
      </c>
      <c r="CV18" s="1">
        <v>0</v>
      </c>
      <c r="CW18" s="1">
        <f ca="1">INDIRECT("BH18")+2*INDIRECT("BI18")+3*INDIRECT("BJ18")+4*INDIRECT("BK18")+5*INDIRECT("BL18")+6*INDIRECT("BM18")+7*INDIRECT("BN18")+8*INDIRECT("BO18")</f>
        <v>0</v>
      </c>
      <c r="CX18" s="1">
        <v>0</v>
      </c>
    </row>
    <row r="19" spans="1:73" ht="11.25">
      <c r="A19" s="25"/>
      <c r="B19" s="25"/>
      <c r="C19" s="27" t="s">
        <v>60</v>
      </c>
      <c r="D19" s="26" t="s">
        <v>0</v>
      </c>
      <c r="E19" s="1" t="s">
        <v>5</v>
      </c>
      <c r="F19" s="7">
        <f>SUM(F17:F18)</f>
        <v>80</v>
      </c>
      <c r="G19" s="6">
        <f>SUM(G17:G18)</f>
        <v>0</v>
      </c>
      <c r="H19" s="6">
        <f>SUM(H17:H18)</f>
        <v>0</v>
      </c>
      <c r="I19" s="6">
        <f>SUM(I17:I18)</f>
        <v>0</v>
      </c>
      <c r="J19" s="6">
        <f>SUM(J17:J18)</f>
        <v>0</v>
      </c>
      <c r="K19" s="6">
        <f>SUM(K17:K18)</f>
        <v>1000</v>
      </c>
      <c r="L19" s="6">
        <f>SUM(L17:L18)</f>
        <v>0</v>
      </c>
      <c r="M19" s="6">
        <f>SUM(M17:M18)</f>
        <v>0</v>
      </c>
      <c r="N19" s="7">
        <f>SUM(N17:N18)</f>
        <v>0</v>
      </c>
      <c r="O19" s="6">
        <f>SUM(O17:O18)</f>
        <v>1000</v>
      </c>
      <c r="P19" s="6">
        <f>SUM(P17:P18)</f>
        <v>10</v>
      </c>
      <c r="Q19" s="6">
        <f>SUM(Q17:Q18)</f>
        <v>70</v>
      </c>
      <c r="R19" s="6">
        <f>SUM(R17:R18)</f>
        <v>0</v>
      </c>
      <c r="S19" s="6">
        <f>SUM(S17:S18)</f>
        <v>0</v>
      </c>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v>0</v>
      </c>
      <c r="BQ19" s="1" t="s">
        <v>0</v>
      </c>
      <c r="BR19" s="1" t="s">
        <v>0</v>
      </c>
      <c r="BS19" s="1" t="s">
        <v>0</v>
      </c>
      <c r="BT19" s="1" t="s">
        <v>0</v>
      </c>
      <c r="BU19" s="1" t="s">
        <v>0</v>
      </c>
    </row>
    <row r="20" spans="3:73" ht="11.25">
      <c r="C20" s="1" t="s">
        <v>0</v>
      </c>
      <c r="D20" s="1" t="s">
        <v>0</v>
      </c>
      <c r="E20" s="1" t="s">
        <v>0</v>
      </c>
      <c r="F20" s="7"/>
      <c r="G20" s="6"/>
      <c r="H20" s="6"/>
      <c r="I20" s="6"/>
      <c r="J20" s="6"/>
      <c r="K20" s="6"/>
      <c r="L20" s="6"/>
      <c r="M20" s="6"/>
      <c r="N20" s="7"/>
      <c r="O20" s="6"/>
      <c r="P20" s="6"/>
      <c r="Q20" s="6"/>
      <c r="R20" s="6"/>
      <c r="S20" s="6"/>
      <c r="T20" s="8"/>
      <c r="U20" s="5"/>
      <c r="V20" s="5"/>
      <c r="W20" s="5"/>
      <c r="X20" s="5"/>
      <c r="Y20" s="5"/>
      <c r="Z20" s="5"/>
      <c r="AA20" s="5"/>
      <c r="AB20" s="8"/>
      <c r="AC20" s="5"/>
      <c r="AD20" s="5"/>
      <c r="AE20" s="5"/>
      <c r="AF20" s="5"/>
      <c r="AG20" s="5"/>
      <c r="AH20" s="5"/>
      <c r="AI20" s="5"/>
      <c r="AJ20" s="8"/>
      <c r="AK20" s="5"/>
      <c r="AL20" s="5"/>
      <c r="AM20" s="5"/>
      <c r="AN20" s="5"/>
      <c r="AO20" s="5"/>
      <c r="AP20" s="5"/>
      <c r="AQ20" s="5"/>
      <c r="AR20" s="8"/>
      <c r="AS20" s="5"/>
      <c r="AT20" s="5"/>
      <c r="AU20" s="5"/>
      <c r="AV20" s="5"/>
      <c r="AW20" s="5"/>
      <c r="AX20" s="5"/>
      <c r="AY20" s="5"/>
      <c r="AZ20" s="8"/>
      <c r="BA20" s="5"/>
      <c r="BB20" s="5"/>
      <c r="BC20" s="5"/>
      <c r="BD20" s="5"/>
      <c r="BE20" s="5"/>
      <c r="BF20" s="5"/>
      <c r="BG20" s="5"/>
      <c r="BH20" s="8"/>
      <c r="BI20" s="5"/>
      <c r="BJ20" s="5"/>
      <c r="BK20" s="5"/>
      <c r="BL20" s="5"/>
      <c r="BM20" s="5"/>
      <c r="BN20" s="5"/>
      <c r="BO20" s="5"/>
      <c r="BP20" s="9"/>
      <c r="BT20" s="1" t="s">
        <v>0</v>
      </c>
      <c r="BU20" s="1" t="s">
        <v>0</v>
      </c>
    </row>
    <row r="21" spans="1:102" ht="11.25">
      <c r="A21" s="30" t="s">
        <v>1</v>
      </c>
      <c r="B21" s="31" t="str">
        <f>HYPERLINK("http://www.dot.ca.gov/hq/transprog/stip2004/ff_sheets/06-8825.xls","8825")</f>
        <v>8825</v>
      </c>
      <c r="C21" s="30" t="s">
        <v>0</v>
      </c>
      <c r="D21" s="30" t="s">
        <v>11</v>
      </c>
      <c r="E21" s="30" t="s">
        <v>3</v>
      </c>
      <c r="F21" s="32">
        <f ca="1">INDIRECT("T21")+INDIRECT("AB21")+INDIRECT("AJ21")+INDIRECT("AR21")+INDIRECT("AZ21")+INDIRECT("BH21")</f>
        <v>0</v>
      </c>
      <c r="G21" s="33">
        <f ca="1">INDIRECT("U21")+INDIRECT("AC21")+INDIRECT("AK21")+INDIRECT("AS21")+INDIRECT("BA21")+INDIRECT("BI21")</f>
        <v>0</v>
      </c>
      <c r="H21" s="33">
        <f ca="1">INDIRECT("V21")+INDIRECT("AD21")+INDIRECT("AL21")+INDIRECT("AT21")+INDIRECT("BB21")+INDIRECT("BJ21")</f>
        <v>0</v>
      </c>
      <c r="I21" s="33">
        <f ca="1">INDIRECT("W21")+INDIRECT("AE21")+INDIRECT("AM21")+INDIRECT("AU21")+INDIRECT("BC21")+INDIRECT("BK21")</f>
        <v>500</v>
      </c>
      <c r="J21" s="33">
        <f ca="1">INDIRECT("X21")+INDIRECT("AF21")+INDIRECT("AN21")+INDIRECT("AV21")+INDIRECT("BD21")+INDIRECT("BL21")</f>
        <v>0</v>
      </c>
      <c r="K21" s="33">
        <f ca="1">INDIRECT("Y21")+INDIRECT("AG21")+INDIRECT("AO21")+INDIRECT("AW21")+INDIRECT("BE21")+INDIRECT("BM21")</f>
        <v>0</v>
      </c>
      <c r="L21" s="33">
        <f ca="1">INDIRECT("Z21")+INDIRECT("AH21")+INDIRECT("AP21")+INDIRECT("AX21")+INDIRECT("BF21")+INDIRECT("BN21")</f>
        <v>0</v>
      </c>
      <c r="M21" s="33">
        <f ca="1">INDIRECT("AA21")+INDIRECT("AI21")+INDIRECT("AQ21")+INDIRECT("AY21")+INDIRECT("BG21")+INDIRECT("BO21")</f>
        <v>0</v>
      </c>
      <c r="N21" s="32">
        <f ca="1">INDIRECT("T21")+INDIRECT("U21")+INDIRECT("V21")+INDIRECT("W21")+INDIRECT("X21")+INDIRECT("Y21")+INDIRECT("Z21")+INDIRECT("AA21")</f>
        <v>0</v>
      </c>
      <c r="O21" s="33">
        <f ca="1">INDIRECT("AB21")+INDIRECT("AC21")+INDIRECT("AD21")+INDIRECT("AE21")+INDIRECT("AF21")+INDIRECT("AG21")+INDIRECT("AH21")+INDIRECT("AI21")</f>
        <v>500</v>
      </c>
      <c r="P21" s="33">
        <f ca="1">INDIRECT("AJ21")+INDIRECT("AK21")+INDIRECT("AL21")+INDIRECT("AM21")+INDIRECT("AN21")+INDIRECT("AO21")+INDIRECT("AP21")+INDIRECT("AQ21")</f>
        <v>0</v>
      </c>
      <c r="Q21" s="33">
        <f ca="1">INDIRECT("AR21")+INDIRECT("AS21")+INDIRECT("AT21")+INDIRECT("AU21")+INDIRECT("AV21")+INDIRECT("AW21")+INDIRECT("AX21")+INDIRECT("AY21")</f>
        <v>0</v>
      </c>
      <c r="R21" s="33">
        <f ca="1">INDIRECT("AZ21")+INDIRECT("BA21")+INDIRECT("BB21")+INDIRECT("BC21")+INDIRECT("BD21")+INDIRECT("BE21")+INDIRECT("BF21")+INDIRECT("BG21")</f>
        <v>0</v>
      </c>
      <c r="S21" s="33">
        <f ca="1">INDIRECT("BH21")+INDIRECT("BI21")+INDIRECT("BJ21")+INDIRECT("BK21")+INDIRECT("BL21")+INDIRECT("BM21")+INDIRECT("BN21")+INDIRECT("BO21")</f>
        <v>0</v>
      </c>
      <c r="T21" s="34"/>
      <c r="U21" s="35"/>
      <c r="V21" s="35"/>
      <c r="W21" s="35"/>
      <c r="X21" s="35"/>
      <c r="Y21" s="35"/>
      <c r="Z21" s="35"/>
      <c r="AA21" s="35"/>
      <c r="AB21" s="34"/>
      <c r="AC21" s="35"/>
      <c r="AD21" s="35"/>
      <c r="AE21" s="35">
        <v>500</v>
      </c>
      <c r="AF21" s="35"/>
      <c r="AG21" s="35"/>
      <c r="AH21" s="35"/>
      <c r="AI21" s="35"/>
      <c r="AJ21" s="34"/>
      <c r="AK21" s="35"/>
      <c r="AL21" s="35"/>
      <c r="AM21" s="35"/>
      <c r="AN21" s="35"/>
      <c r="AO21" s="35"/>
      <c r="AP21" s="35"/>
      <c r="AQ21" s="35"/>
      <c r="AR21" s="34"/>
      <c r="AS21" s="35"/>
      <c r="AT21" s="35"/>
      <c r="AU21" s="35"/>
      <c r="AV21" s="35"/>
      <c r="AW21" s="35"/>
      <c r="AX21" s="35"/>
      <c r="AY21" s="35"/>
      <c r="AZ21" s="34"/>
      <c r="BA21" s="35"/>
      <c r="BB21" s="35"/>
      <c r="BC21" s="35"/>
      <c r="BD21" s="35"/>
      <c r="BE21" s="35"/>
      <c r="BF21" s="35"/>
      <c r="BG21" s="35"/>
      <c r="BH21" s="34"/>
      <c r="BI21" s="35"/>
      <c r="BJ21" s="35"/>
      <c r="BK21" s="35"/>
      <c r="BL21" s="35"/>
      <c r="BM21" s="35"/>
      <c r="BN21" s="35"/>
      <c r="BO21" s="36"/>
      <c r="BP21" s="9">
        <v>12100000209</v>
      </c>
      <c r="BQ21" s="1" t="s">
        <v>3</v>
      </c>
      <c r="BR21" s="1" t="s">
        <v>0</v>
      </c>
      <c r="BS21" s="1" t="s">
        <v>0</v>
      </c>
      <c r="BT21" s="1" t="s">
        <v>0</v>
      </c>
      <c r="BU21" s="1" t="s">
        <v>0</v>
      </c>
      <c r="BW21" s="1">
        <f ca="1">INDIRECT("T21")+2*INDIRECT("AB21")+3*INDIRECT("AJ21")+4*INDIRECT("AR21")+5*INDIRECT("AZ21")+6*INDIRECT("BH21")</f>
        <v>0</v>
      </c>
      <c r="BX21" s="1">
        <v>0</v>
      </c>
      <c r="BY21" s="1">
        <f ca="1">INDIRECT("U21")+2*INDIRECT("AC21")+3*INDIRECT("AK21")+4*INDIRECT("AS21")+5*INDIRECT("BA21")+6*INDIRECT("BI21")</f>
        <v>0</v>
      </c>
      <c r="BZ21" s="1">
        <v>0</v>
      </c>
      <c r="CA21" s="1">
        <f ca="1">INDIRECT("V21")+2*INDIRECT("AD21")+3*INDIRECT("AL21")+4*INDIRECT("AT21")+5*INDIRECT("BB21")+6*INDIRECT("BJ21")</f>
        <v>0</v>
      </c>
      <c r="CB21" s="1">
        <v>0</v>
      </c>
      <c r="CC21" s="1">
        <f ca="1">INDIRECT("W21")+2*INDIRECT("AE21")+3*INDIRECT("AM21")+4*INDIRECT("AU21")+5*INDIRECT("BC21")+6*INDIRECT("BK21")</f>
        <v>1000</v>
      </c>
      <c r="CD21" s="1">
        <v>1000</v>
      </c>
      <c r="CE21" s="1">
        <f ca="1">INDIRECT("X21")+2*INDIRECT("AF21")+3*INDIRECT("AN21")+4*INDIRECT("AV21")+5*INDIRECT("BD21")+6*INDIRECT("BL21")</f>
        <v>0</v>
      </c>
      <c r="CF21" s="1">
        <v>0</v>
      </c>
      <c r="CG21" s="1">
        <f ca="1">INDIRECT("Y21")+2*INDIRECT("AG21")+3*INDIRECT("AO21")+4*INDIRECT("AW21")+5*INDIRECT("BE21")+6*INDIRECT("BM21")</f>
        <v>0</v>
      </c>
      <c r="CH21" s="1">
        <v>0</v>
      </c>
      <c r="CI21" s="1">
        <f ca="1">INDIRECT("Z21")+2*INDIRECT("AH21")+3*INDIRECT("AP21")+4*INDIRECT("AX21")+5*INDIRECT("BF21")+6*INDIRECT("BN21")</f>
        <v>0</v>
      </c>
      <c r="CJ21" s="1">
        <v>0</v>
      </c>
      <c r="CK21" s="1">
        <f ca="1">INDIRECT("AA21")+2*INDIRECT("AI21")+3*INDIRECT("AQ21")+4*INDIRECT("AY21")+5*INDIRECT("BG21")+6*INDIRECT("BO21")</f>
        <v>0</v>
      </c>
      <c r="CL21" s="1">
        <v>0</v>
      </c>
      <c r="CM21" s="1">
        <f ca="1">INDIRECT("T21")+2*INDIRECT("U21")+3*INDIRECT("V21")+4*INDIRECT("W21")+5*INDIRECT("X21")+6*INDIRECT("Y21")+7*INDIRECT("Z21")+8*INDIRECT("AA21")</f>
        <v>0</v>
      </c>
      <c r="CN21" s="1">
        <v>0</v>
      </c>
      <c r="CO21" s="1">
        <f ca="1">INDIRECT("AB21")+2*INDIRECT("AC21")+3*INDIRECT("AD21")+4*INDIRECT("AE21")+5*INDIRECT("AF21")+6*INDIRECT("AG21")+7*INDIRECT("AH21")+8*INDIRECT("AI21")</f>
        <v>2000</v>
      </c>
      <c r="CP21" s="1">
        <v>2000</v>
      </c>
      <c r="CQ21" s="1">
        <f ca="1">INDIRECT("AJ21")+2*INDIRECT("AK21")+3*INDIRECT("AL21")+4*INDIRECT("AM21")+5*INDIRECT("AN21")+6*INDIRECT("AO21")+7*INDIRECT("AP21")+8*INDIRECT("AQ21")</f>
        <v>0</v>
      </c>
      <c r="CR21" s="1">
        <v>0</v>
      </c>
      <c r="CS21" s="1">
        <f ca="1">INDIRECT("AR21")+2*INDIRECT("AS21")+3*INDIRECT("AT21")+4*INDIRECT("AU21")+5*INDIRECT("AV21")+6*INDIRECT("AW21")+7*INDIRECT("AX21")+8*INDIRECT("AY21")</f>
        <v>0</v>
      </c>
      <c r="CT21" s="1">
        <v>0</v>
      </c>
      <c r="CU21" s="1">
        <f ca="1">INDIRECT("AZ21")+2*INDIRECT("BA21")+3*INDIRECT("BB21")+4*INDIRECT("BC21")+5*INDIRECT("BD21")+6*INDIRECT("BE21")+7*INDIRECT("BF21")+8*INDIRECT("BG21")</f>
        <v>0</v>
      </c>
      <c r="CV21" s="1">
        <v>0</v>
      </c>
      <c r="CW21" s="1">
        <f ca="1">INDIRECT("BH21")+2*INDIRECT("BI21")+3*INDIRECT("BJ21")+4*INDIRECT("BK21")+5*INDIRECT("BL21")+6*INDIRECT("BM21")+7*INDIRECT("BN21")+8*INDIRECT("BO21")</f>
        <v>0</v>
      </c>
      <c r="CX21" s="1">
        <v>0</v>
      </c>
    </row>
    <row r="22" spans="1:102" ht="11.25">
      <c r="A22" s="1" t="s">
        <v>0</v>
      </c>
      <c r="B22" s="1" t="s">
        <v>0</v>
      </c>
      <c r="C22" s="1" t="s">
        <v>0</v>
      </c>
      <c r="D22" s="1" t="s">
        <v>15</v>
      </c>
      <c r="E22" s="1" t="s">
        <v>13</v>
      </c>
      <c r="F22" s="7">
        <f ca="1">INDIRECT("T22")+INDIRECT("AB22")+INDIRECT("AJ22")+INDIRECT("AR22")+INDIRECT("AZ22")+INDIRECT("BH22")</f>
        <v>485</v>
      </c>
      <c r="G22" s="6">
        <f ca="1">INDIRECT("U22")+INDIRECT("AC22")+INDIRECT("AK22")+INDIRECT("AS22")+INDIRECT("BA22")+INDIRECT("BI22")</f>
        <v>0</v>
      </c>
      <c r="H22" s="6">
        <f ca="1">INDIRECT("V22")+INDIRECT("AD22")+INDIRECT("AL22")+INDIRECT("AT22")+INDIRECT("BB22")+INDIRECT("BJ22")</f>
        <v>0</v>
      </c>
      <c r="I22" s="6">
        <f ca="1">INDIRECT("W22")+INDIRECT("AE22")+INDIRECT("AM22")+INDIRECT("AU22")+INDIRECT("BC22")+INDIRECT("BK22")</f>
        <v>0</v>
      </c>
      <c r="J22" s="6">
        <f ca="1">INDIRECT("X22")+INDIRECT("AF22")+INDIRECT("AN22")+INDIRECT("AV22")+INDIRECT("BD22")+INDIRECT("BL22")</f>
        <v>0</v>
      </c>
      <c r="K22" s="6">
        <f ca="1">INDIRECT("Y22")+INDIRECT("AG22")+INDIRECT("AO22")+INDIRECT("AW22")+INDIRECT("BE22")+INDIRECT("BM22")</f>
        <v>0</v>
      </c>
      <c r="L22" s="6">
        <f ca="1">INDIRECT("Z22")+INDIRECT("AH22")+INDIRECT("AP22")+INDIRECT("AX22")+INDIRECT("BF22")+INDIRECT("BN22")</f>
        <v>0</v>
      </c>
      <c r="M22" s="6">
        <f ca="1">INDIRECT("AA22")+INDIRECT("AI22")+INDIRECT("AQ22")+INDIRECT("AY22")+INDIRECT("BG22")+INDIRECT("BO22")</f>
        <v>0</v>
      </c>
      <c r="N22" s="7">
        <f ca="1">INDIRECT("T22")+INDIRECT("U22")+INDIRECT("V22")+INDIRECT("W22")+INDIRECT("X22")+INDIRECT("Y22")+INDIRECT("Z22")+INDIRECT("AA22")</f>
        <v>50</v>
      </c>
      <c r="O22" s="6">
        <f ca="1">INDIRECT("AB22")+INDIRECT("AC22")+INDIRECT("AD22")+INDIRECT("AE22")+INDIRECT("AF22")+INDIRECT("AG22")+INDIRECT("AH22")+INDIRECT("AI22")</f>
        <v>400</v>
      </c>
      <c r="P22" s="6">
        <f ca="1">INDIRECT("AJ22")+INDIRECT("AK22")+INDIRECT("AL22")+INDIRECT("AM22")+INDIRECT("AN22")+INDIRECT("AO22")+INDIRECT("AP22")+INDIRECT("AQ22")</f>
        <v>0</v>
      </c>
      <c r="Q22" s="6">
        <f ca="1">INDIRECT("AR22")+INDIRECT("AS22")+INDIRECT("AT22")+INDIRECT("AU22")+INDIRECT("AV22")+INDIRECT("AW22")+INDIRECT("AX22")+INDIRECT("AY22")</f>
        <v>35</v>
      </c>
      <c r="R22" s="6">
        <f ca="1">INDIRECT("AZ22")+INDIRECT("BA22")+INDIRECT("BB22")+INDIRECT("BC22")+INDIRECT("BD22")+INDIRECT("BE22")+INDIRECT("BF22")+INDIRECT("BG22")</f>
        <v>0</v>
      </c>
      <c r="S22" s="6">
        <f ca="1">INDIRECT("BH22")+INDIRECT("BI22")+INDIRECT("BJ22")+INDIRECT("BK22")+INDIRECT("BL22")+INDIRECT("BM22")+INDIRECT("BN22")+INDIRECT("BO22")</f>
        <v>0</v>
      </c>
      <c r="T22" s="28">
        <v>50</v>
      </c>
      <c r="U22" s="29"/>
      <c r="V22" s="29"/>
      <c r="W22" s="29"/>
      <c r="X22" s="29"/>
      <c r="Y22" s="29"/>
      <c r="Z22" s="29"/>
      <c r="AA22" s="29"/>
      <c r="AB22" s="28">
        <v>400</v>
      </c>
      <c r="AC22" s="29"/>
      <c r="AD22" s="29"/>
      <c r="AE22" s="29"/>
      <c r="AF22" s="29"/>
      <c r="AG22" s="29"/>
      <c r="AH22" s="29"/>
      <c r="AI22" s="29"/>
      <c r="AJ22" s="28"/>
      <c r="AK22" s="29"/>
      <c r="AL22" s="29"/>
      <c r="AM22" s="29"/>
      <c r="AN22" s="29"/>
      <c r="AO22" s="29"/>
      <c r="AP22" s="29"/>
      <c r="AQ22" s="29"/>
      <c r="AR22" s="28">
        <v>35</v>
      </c>
      <c r="AS22" s="29"/>
      <c r="AT22" s="29"/>
      <c r="AU22" s="29"/>
      <c r="AV22" s="29"/>
      <c r="AW22" s="29"/>
      <c r="AX22" s="29"/>
      <c r="AY22" s="29"/>
      <c r="AZ22" s="28"/>
      <c r="BA22" s="29"/>
      <c r="BB22" s="29"/>
      <c r="BC22" s="29"/>
      <c r="BD22" s="29"/>
      <c r="BE22" s="29"/>
      <c r="BF22" s="29"/>
      <c r="BG22" s="29"/>
      <c r="BH22" s="28"/>
      <c r="BI22" s="29"/>
      <c r="BJ22" s="29"/>
      <c r="BK22" s="29"/>
      <c r="BL22" s="29"/>
      <c r="BM22" s="29"/>
      <c r="BN22" s="29"/>
      <c r="BO22" s="29"/>
      <c r="BP22" s="9">
        <v>0</v>
      </c>
      <c r="BQ22" s="1" t="s">
        <v>0</v>
      </c>
      <c r="BR22" s="1" t="s">
        <v>0</v>
      </c>
      <c r="BS22" s="1" t="s">
        <v>0</v>
      </c>
      <c r="BT22" s="1" t="s">
        <v>0</v>
      </c>
      <c r="BU22" s="1" t="s">
        <v>0</v>
      </c>
      <c r="BW22" s="1">
        <f ca="1">INDIRECT("T22")+2*INDIRECT("AB22")+3*INDIRECT("AJ22")+4*INDIRECT("AR22")+5*INDIRECT("AZ22")+6*INDIRECT("BH22")</f>
        <v>990</v>
      </c>
      <c r="BX22" s="1">
        <v>990</v>
      </c>
      <c r="BY22" s="1">
        <f ca="1">INDIRECT("U22")+2*INDIRECT("AC22")+3*INDIRECT("AK22")+4*INDIRECT("AS22")+5*INDIRECT("BA22")+6*INDIRECT("BI22")</f>
        <v>0</v>
      </c>
      <c r="BZ22" s="1">
        <v>0</v>
      </c>
      <c r="CA22" s="1">
        <f ca="1">INDIRECT("V22")+2*INDIRECT("AD22")+3*INDIRECT("AL22")+4*INDIRECT("AT22")+5*INDIRECT("BB22")+6*INDIRECT("BJ22")</f>
        <v>0</v>
      </c>
      <c r="CB22" s="1">
        <v>0</v>
      </c>
      <c r="CC22" s="1">
        <f ca="1">INDIRECT("W22")+2*INDIRECT("AE22")+3*INDIRECT("AM22")+4*INDIRECT("AU22")+5*INDIRECT("BC22")+6*INDIRECT("BK22")</f>
        <v>0</v>
      </c>
      <c r="CD22" s="1">
        <v>0</v>
      </c>
      <c r="CE22" s="1">
        <f ca="1">INDIRECT("X22")+2*INDIRECT("AF22")+3*INDIRECT("AN22")+4*INDIRECT("AV22")+5*INDIRECT("BD22")+6*INDIRECT("BL22")</f>
        <v>0</v>
      </c>
      <c r="CF22" s="1">
        <v>0</v>
      </c>
      <c r="CG22" s="1">
        <f ca="1">INDIRECT("Y22")+2*INDIRECT("AG22")+3*INDIRECT("AO22")+4*INDIRECT("AW22")+5*INDIRECT("BE22")+6*INDIRECT("BM22")</f>
        <v>0</v>
      </c>
      <c r="CH22" s="1">
        <v>0</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50</v>
      </c>
      <c r="CN22" s="1">
        <v>50</v>
      </c>
      <c r="CO22" s="1">
        <f ca="1">INDIRECT("AB22")+2*INDIRECT("AC22")+3*INDIRECT("AD22")+4*INDIRECT("AE22")+5*INDIRECT("AF22")+6*INDIRECT("AG22")+7*INDIRECT("AH22")+8*INDIRECT("AI22")</f>
        <v>400</v>
      </c>
      <c r="CP22" s="1">
        <v>400</v>
      </c>
      <c r="CQ22" s="1">
        <f ca="1">INDIRECT("AJ22")+2*INDIRECT("AK22")+3*INDIRECT("AL22")+4*INDIRECT("AM22")+5*INDIRECT("AN22")+6*INDIRECT("AO22")+7*INDIRECT("AP22")+8*INDIRECT("AQ22")</f>
        <v>0</v>
      </c>
      <c r="CR22" s="1">
        <v>0</v>
      </c>
      <c r="CS22" s="1">
        <f ca="1">INDIRECT("AR22")+2*INDIRECT("AS22")+3*INDIRECT("AT22")+4*INDIRECT("AU22")+5*INDIRECT("AV22")+6*INDIRECT("AW22")+7*INDIRECT("AX22")+8*INDIRECT("AY22")</f>
        <v>35</v>
      </c>
      <c r="CT22" s="1">
        <v>35</v>
      </c>
      <c r="CU22" s="1">
        <f ca="1">INDIRECT("AZ22")+2*INDIRECT("BA22")+3*INDIRECT("BB22")+4*INDIRECT("BC22")+5*INDIRECT("BD22")+6*INDIRECT("BE22")+7*INDIRECT("BF22")+8*INDIRECT("BG22")</f>
        <v>0</v>
      </c>
      <c r="CV22" s="1">
        <v>0</v>
      </c>
      <c r="CW22" s="1">
        <f ca="1">INDIRECT("BH22")+2*INDIRECT("BI22")+3*INDIRECT("BJ22")+4*INDIRECT("BK22")+5*INDIRECT("BL22")+6*INDIRECT("BM22")+7*INDIRECT("BN22")+8*INDIRECT("BO22")</f>
        <v>0</v>
      </c>
      <c r="CX22" s="1">
        <v>0</v>
      </c>
    </row>
    <row r="23" spans="1:73" ht="11.25">
      <c r="A23" s="25"/>
      <c r="B23" s="25"/>
      <c r="C23" s="27" t="s">
        <v>60</v>
      </c>
      <c r="D23" s="26" t="s">
        <v>0</v>
      </c>
      <c r="E23" s="1" t="s">
        <v>5</v>
      </c>
      <c r="F23" s="7">
        <f>SUM(F21:F22)</f>
        <v>485</v>
      </c>
      <c r="G23" s="6">
        <f>SUM(G21:G22)</f>
        <v>0</v>
      </c>
      <c r="H23" s="6">
        <f>SUM(H21:H22)</f>
        <v>0</v>
      </c>
      <c r="I23" s="6">
        <f>SUM(I21:I22)</f>
        <v>500</v>
      </c>
      <c r="J23" s="6">
        <f>SUM(J21:J22)</f>
        <v>0</v>
      </c>
      <c r="K23" s="6">
        <f>SUM(K21:K22)</f>
        <v>0</v>
      </c>
      <c r="L23" s="6">
        <f>SUM(L21:L22)</f>
        <v>0</v>
      </c>
      <c r="M23" s="6">
        <f>SUM(M21:M22)</f>
        <v>0</v>
      </c>
      <c r="N23" s="7">
        <f>SUM(N21:N22)</f>
        <v>50</v>
      </c>
      <c r="O23" s="6">
        <f>SUM(O21:O22)</f>
        <v>900</v>
      </c>
      <c r="P23" s="6">
        <f>SUM(P21:P22)</f>
        <v>0</v>
      </c>
      <c r="Q23" s="6">
        <f>SUM(Q21:Q22)</f>
        <v>35</v>
      </c>
      <c r="R23" s="6">
        <f>SUM(R21:R22)</f>
        <v>0</v>
      </c>
      <c r="S23" s="6">
        <f>SUM(S21:S22)</f>
        <v>0</v>
      </c>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v>0</v>
      </c>
      <c r="BQ23" s="1" t="s">
        <v>0</v>
      </c>
      <c r="BR23" s="1" t="s">
        <v>0</v>
      </c>
      <c r="BS23" s="1" t="s">
        <v>0</v>
      </c>
      <c r="BT23" s="1" t="s">
        <v>0</v>
      </c>
      <c r="BU23" s="1" t="s">
        <v>0</v>
      </c>
    </row>
    <row r="24" spans="3:73" ht="11.25">
      <c r="C24" s="1" t="s">
        <v>0</v>
      </c>
      <c r="D24" s="1" t="s">
        <v>0</v>
      </c>
      <c r="E24" s="1" t="s">
        <v>0</v>
      </c>
      <c r="F24" s="7"/>
      <c r="G24" s="6"/>
      <c r="H24" s="6"/>
      <c r="I24" s="6"/>
      <c r="J24" s="6"/>
      <c r="K24" s="6"/>
      <c r="L24" s="6"/>
      <c r="M24" s="6"/>
      <c r="N24" s="7"/>
      <c r="O24" s="6"/>
      <c r="P24" s="6"/>
      <c r="Q24" s="6"/>
      <c r="R24" s="6"/>
      <c r="S24" s="6"/>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c r="BT24" s="1" t="s">
        <v>0</v>
      </c>
      <c r="BU24" s="1" t="s">
        <v>0</v>
      </c>
    </row>
    <row r="25" spans="1:102" ht="11.25">
      <c r="A25" s="30" t="s">
        <v>1</v>
      </c>
      <c r="B25" s="31" t="str">
        <f>HYPERLINK("http://www.dot.ca.gov/hq/transprog/stip2004/ff_sheets/06-8826.xls","8826")</f>
        <v>8826</v>
      </c>
      <c r="C25" s="30" t="s">
        <v>0</v>
      </c>
      <c r="D25" s="30" t="s">
        <v>11</v>
      </c>
      <c r="E25" s="30" t="s">
        <v>3</v>
      </c>
      <c r="F25" s="32">
        <f ca="1">INDIRECT("T25")+INDIRECT("AB25")+INDIRECT("AJ25")+INDIRECT("AR25")+INDIRECT("AZ25")+INDIRECT("BH25")</f>
        <v>0</v>
      </c>
      <c r="G25" s="33">
        <f ca="1">INDIRECT("U25")+INDIRECT("AC25")+INDIRECT("AK25")+INDIRECT("AS25")+INDIRECT("BA25")+INDIRECT("BI25")</f>
        <v>0</v>
      </c>
      <c r="H25" s="33">
        <f ca="1">INDIRECT("V25")+INDIRECT("AD25")+INDIRECT("AL25")+INDIRECT("AT25")+INDIRECT("BB25")+INDIRECT("BJ25")</f>
        <v>150</v>
      </c>
      <c r="I25" s="33">
        <f ca="1">INDIRECT("W25")+INDIRECT("AE25")+INDIRECT("AM25")+INDIRECT("AU25")+INDIRECT("BC25")+INDIRECT("BK25")</f>
        <v>0</v>
      </c>
      <c r="J25" s="33">
        <f ca="1">INDIRECT("X25")+INDIRECT("AF25")+INDIRECT("AN25")+INDIRECT("AV25")+INDIRECT("BD25")+INDIRECT("BL25")</f>
        <v>1850</v>
      </c>
      <c r="K25" s="33">
        <f ca="1">INDIRECT("Y25")+INDIRECT("AG25")+INDIRECT("AO25")+INDIRECT("AW25")+INDIRECT("BE25")+INDIRECT("BM25")</f>
        <v>0</v>
      </c>
      <c r="L25" s="33">
        <f ca="1">INDIRECT("Z25")+INDIRECT("AH25")+INDIRECT("AP25")+INDIRECT("AX25")+INDIRECT("BF25")+INDIRECT("BN25")</f>
        <v>0</v>
      </c>
      <c r="M25" s="33">
        <f ca="1">INDIRECT("AA25")+INDIRECT("AI25")+INDIRECT("AQ25")+INDIRECT("AY25")+INDIRECT("BG25")+INDIRECT("BO25")</f>
        <v>0</v>
      </c>
      <c r="N25" s="32">
        <f ca="1">INDIRECT("T25")+INDIRECT("U25")+INDIRECT("V25")+INDIRECT("W25")+INDIRECT("X25")+INDIRECT("Y25")+INDIRECT("Z25")+INDIRECT("AA25")</f>
        <v>0</v>
      </c>
      <c r="O25" s="33">
        <f ca="1">INDIRECT("AB25")+INDIRECT("AC25")+INDIRECT("AD25")+INDIRECT("AE25")+INDIRECT("AF25")+INDIRECT("AG25")+INDIRECT("AH25")+INDIRECT("AI25")</f>
        <v>1850</v>
      </c>
      <c r="P25" s="33">
        <f ca="1">INDIRECT("AJ25")+INDIRECT("AK25")+INDIRECT("AL25")+INDIRECT("AM25")+INDIRECT("AN25")+INDIRECT("AO25")+INDIRECT("AP25")+INDIRECT("AQ25")</f>
        <v>0</v>
      </c>
      <c r="Q25" s="33">
        <f ca="1">INDIRECT("AR25")+INDIRECT("AS25")+INDIRECT("AT25")+INDIRECT("AU25")+INDIRECT("AV25")+INDIRECT("AW25")+INDIRECT("AX25")+INDIRECT("AY25")</f>
        <v>150</v>
      </c>
      <c r="R25" s="33">
        <f ca="1">INDIRECT("AZ25")+INDIRECT("BA25")+INDIRECT("BB25")+INDIRECT("BC25")+INDIRECT("BD25")+INDIRECT("BE25")+INDIRECT("BF25")+INDIRECT("BG25")</f>
        <v>0</v>
      </c>
      <c r="S25" s="33">
        <f ca="1">INDIRECT("BH25")+INDIRECT("BI25")+INDIRECT("BJ25")+INDIRECT("BK25")+INDIRECT("BL25")+INDIRECT("BM25")+INDIRECT("BN25")+INDIRECT("BO25")</f>
        <v>0</v>
      </c>
      <c r="T25" s="34"/>
      <c r="U25" s="35"/>
      <c r="V25" s="35"/>
      <c r="W25" s="35"/>
      <c r="X25" s="35"/>
      <c r="Y25" s="35"/>
      <c r="Z25" s="35"/>
      <c r="AA25" s="35"/>
      <c r="AB25" s="34"/>
      <c r="AC25" s="35"/>
      <c r="AD25" s="35"/>
      <c r="AE25" s="35"/>
      <c r="AF25" s="35">
        <v>1850</v>
      </c>
      <c r="AG25" s="35"/>
      <c r="AH25" s="35"/>
      <c r="AI25" s="35"/>
      <c r="AJ25" s="34"/>
      <c r="AK25" s="35"/>
      <c r="AL25" s="35"/>
      <c r="AM25" s="35"/>
      <c r="AN25" s="35"/>
      <c r="AO25" s="35"/>
      <c r="AP25" s="35"/>
      <c r="AQ25" s="35"/>
      <c r="AR25" s="34"/>
      <c r="AS25" s="35"/>
      <c r="AT25" s="35">
        <v>150</v>
      </c>
      <c r="AU25" s="35"/>
      <c r="AV25" s="35"/>
      <c r="AW25" s="35"/>
      <c r="AX25" s="35"/>
      <c r="AY25" s="35"/>
      <c r="AZ25" s="34"/>
      <c r="BA25" s="35"/>
      <c r="BB25" s="35"/>
      <c r="BC25" s="35"/>
      <c r="BD25" s="35"/>
      <c r="BE25" s="35"/>
      <c r="BF25" s="35"/>
      <c r="BG25" s="35"/>
      <c r="BH25" s="34"/>
      <c r="BI25" s="35"/>
      <c r="BJ25" s="35"/>
      <c r="BK25" s="35"/>
      <c r="BL25" s="35"/>
      <c r="BM25" s="35"/>
      <c r="BN25" s="35"/>
      <c r="BO25" s="36"/>
      <c r="BP25" s="9">
        <v>12100000210</v>
      </c>
      <c r="BQ25" s="1" t="s">
        <v>3</v>
      </c>
      <c r="BR25" s="1" t="s">
        <v>0</v>
      </c>
      <c r="BS25" s="1" t="s">
        <v>0</v>
      </c>
      <c r="BT25" s="1" t="s">
        <v>0</v>
      </c>
      <c r="BU25" s="1" t="s">
        <v>0</v>
      </c>
      <c r="BW25" s="1">
        <f ca="1">INDIRECT("T25")+2*INDIRECT("AB25")+3*INDIRECT("AJ25")+4*INDIRECT("AR25")+5*INDIRECT("AZ25")+6*INDIRECT("BH25")</f>
        <v>0</v>
      </c>
      <c r="BX25" s="1">
        <v>0</v>
      </c>
      <c r="BY25" s="1">
        <f ca="1">INDIRECT("U25")+2*INDIRECT("AC25")+3*INDIRECT("AK25")+4*INDIRECT("AS25")+5*INDIRECT("BA25")+6*INDIRECT("BI25")</f>
        <v>0</v>
      </c>
      <c r="BZ25" s="1">
        <v>0</v>
      </c>
      <c r="CA25" s="1">
        <f ca="1">INDIRECT("V25")+2*INDIRECT("AD25")+3*INDIRECT("AL25")+4*INDIRECT("AT25")+5*INDIRECT("BB25")+6*INDIRECT("BJ25")</f>
        <v>600</v>
      </c>
      <c r="CB25" s="1">
        <v>600</v>
      </c>
      <c r="CC25" s="1">
        <f ca="1">INDIRECT("W25")+2*INDIRECT("AE25")+3*INDIRECT("AM25")+4*INDIRECT("AU25")+5*INDIRECT("BC25")+6*INDIRECT("BK25")</f>
        <v>0</v>
      </c>
      <c r="CD25" s="1">
        <v>0</v>
      </c>
      <c r="CE25" s="1">
        <f ca="1">INDIRECT("X25")+2*INDIRECT("AF25")+3*INDIRECT("AN25")+4*INDIRECT("AV25")+5*INDIRECT("BD25")+6*INDIRECT("BL25")</f>
        <v>3700</v>
      </c>
      <c r="CF25" s="1">
        <v>3700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0</v>
      </c>
      <c r="CN25" s="1">
        <v>0</v>
      </c>
      <c r="CO25" s="1">
        <f ca="1">INDIRECT("AB25")+2*INDIRECT("AC25")+3*INDIRECT("AD25")+4*INDIRECT("AE25")+5*INDIRECT("AF25")+6*INDIRECT("AG25")+7*INDIRECT("AH25")+8*INDIRECT("AI25")</f>
        <v>9250</v>
      </c>
      <c r="CP25" s="1">
        <v>9250</v>
      </c>
      <c r="CQ25" s="1">
        <f ca="1">INDIRECT("AJ25")+2*INDIRECT("AK25")+3*INDIRECT("AL25")+4*INDIRECT("AM25")+5*INDIRECT("AN25")+6*INDIRECT("AO25")+7*INDIRECT("AP25")+8*INDIRECT("AQ25")</f>
        <v>0</v>
      </c>
      <c r="CR25" s="1">
        <v>0</v>
      </c>
      <c r="CS25" s="1">
        <f ca="1">INDIRECT("AR25")+2*INDIRECT("AS25")+3*INDIRECT("AT25")+4*INDIRECT("AU25")+5*INDIRECT("AV25")+6*INDIRECT("AW25")+7*INDIRECT("AX25")+8*INDIRECT("AY25")</f>
        <v>450</v>
      </c>
      <c r="CT25" s="1">
        <v>450</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73" ht="11.25">
      <c r="A26" s="1" t="s">
        <v>0</v>
      </c>
      <c r="B26" s="1" t="s">
        <v>0</v>
      </c>
      <c r="C26" s="1" t="s">
        <v>0</v>
      </c>
      <c r="D26" s="1" t="s">
        <v>16</v>
      </c>
      <c r="E26" s="1" t="s">
        <v>5</v>
      </c>
      <c r="F26" s="7">
        <f>SUM(F25:F25)</f>
        <v>0</v>
      </c>
      <c r="G26" s="6">
        <f>SUM(G25:G25)</f>
        <v>0</v>
      </c>
      <c r="H26" s="6">
        <f>SUM(H25:H25)</f>
        <v>150</v>
      </c>
      <c r="I26" s="6">
        <f>SUM(I25:I25)</f>
        <v>0</v>
      </c>
      <c r="J26" s="6">
        <f>SUM(J25:J25)</f>
        <v>1850</v>
      </c>
      <c r="K26" s="6">
        <f>SUM(K25:K25)</f>
        <v>0</v>
      </c>
      <c r="L26" s="6">
        <f>SUM(L25:L25)</f>
        <v>0</v>
      </c>
      <c r="M26" s="6">
        <f>SUM(M25:M25)</f>
        <v>0</v>
      </c>
      <c r="N26" s="7">
        <f>SUM(N25:N25)</f>
        <v>0</v>
      </c>
      <c r="O26" s="6">
        <f>SUM(O25:O25)</f>
        <v>1850</v>
      </c>
      <c r="P26" s="6">
        <f>SUM(P25:P25)</f>
        <v>0</v>
      </c>
      <c r="Q26" s="6">
        <f>SUM(Q25:Q25)</f>
        <v>150</v>
      </c>
      <c r="R26" s="6">
        <f>SUM(R25:R25)</f>
        <v>0</v>
      </c>
      <c r="S26" s="6">
        <f>SUM(S25:S25)</f>
        <v>0</v>
      </c>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v>0</v>
      </c>
      <c r="BQ26" s="1" t="s">
        <v>0</v>
      </c>
      <c r="BR26" s="1" t="s">
        <v>0</v>
      </c>
      <c r="BS26" s="1" t="s">
        <v>0</v>
      </c>
      <c r="BT26" s="1" t="s">
        <v>0</v>
      </c>
      <c r="BU26" s="1" t="s">
        <v>0</v>
      </c>
    </row>
    <row r="27" spans="1:73" ht="11.25">
      <c r="A27" s="25"/>
      <c r="B27" s="25"/>
      <c r="C27" s="27" t="s">
        <v>60</v>
      </c>
      <c r="D27" s="26" t="s">
        <v>0</v>
      </c>
      <c r="E27" s="1" t="s">
        <v>0</v>
      </c>
      <c r="F27" s="7"/>
      <c r="G27" s="6"/>
      <c r="H27" s="6"/>
      <c r="I27" s="6"/>
      <c r="J27" s="6"/>
      <c r="K27" s="6"/>
      <c r="L27" s="6"/>
      <c r="M27" s="6"/>
      <c r="N27" s="7"/>
      <c r="O27" s="6"/>
      <c r="P27" s="6"/>
      <c r="Q27" s="6"/>
      <c r="R27" s="6"/>
      <c r="S27" s="6"/>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1:102" ht="11.25">
      <c r="A28" s="30" t="s">
        <v>1</v>
      </c>
      <c r="B28" s="31" t="str">
        <f>HYPERLINK("http://www.dot.ca.gov/hq/transprog/stip2004/ff_sheets/06-5500.xls","5500")</f>
        <v>5500</v>
      </c>
      <c r="C28" s="30" t="s">
        <v>17</v>
      </c>
      <c r="D28" s="30" t="s">
        <v>2</v>
      </c>
      <c r="E28" s="30" t="s">
        <v>3</v>
      </c>
      <c r="F28" s="32">
        <f ca="1">INDIRECT("T28")+INDIRECT("AB28")+INDIRECT("AJ28")+INDIRECT("AR28")+INDIRECT("AZ28")+INDIRECT("BH28")</f>
        <v>0</v>
      </c>
      <c r="G28" s="33">
        <f ca="1">INDIRECT("U28")+INDIRECT("AC28")+INDIRECT("AK28")+INDIRECT("AS28")+INDIRECT("BA28")+INDIRECT("BI28")</f>
        <v>0</v>
      </c>
      <c r="H28" s="33">
        <f ca="1">INDIRECT("V28")+INDIRECT("AD28")+INDIRECT("AL28")+INDIRECT("AT28")+INDIRECT("BB28")+INDIRECT("BJ28")</f>
        <v>0</v>
      </c>
      <c r="I28" s="33">
        <f ca="1">INDIRECT("W28")+INDIRECT("AE28")+INDIRECT("AM28")+INDIRECT("AU28")+INDIRECT("BC28")+INDIRECT("BK28")</f>
        <v>0</v>
      </c>
      <c r="J28" s="33">
        <f ca="1">INDIRECT("X28")+INDIRECT("AF28")+INDIRECT("AN28")+INDIRECT("AV28")+INDIRECT("BD28")+INDIRECT("BL28")</f>
        <v>0</v>
      </c>
      <c r="K28" s="33">
        <f ca="1">INDIRECT("Y28")+INDIRECT("AG28")+INDIRECT("AO28")+INDIRECT("AW28")+INDIRECT("BE28")+INDIRECT("BM28")</f>
        <v>350</v>
      </c>
      <c r="L28" s="33">
        <f ca="1">INDIRECT("Z28")+INDIRECT("AH28")+INDIRECT("AP28")+INDIRECT("AX28")+INDIRECT("BF28")+INDIRECT("BN28")</f>
        <v>0</v>
      </c>
      <c r="M28" s="33">
        <f ca="1">INDIRECT("AA28")+INDIRECT("AI28")+INDIRECT("AQ28")+INDIRECT("AY28")+INDIRECT("BG28")+INDIRECT("BO28")</f>
        <v>0</v>
      </c>
      <c r="N28" s="32">
        <f ca="1">INDIRECT("T28")+INDIRECT("U28")+INDIRECT("V28")+INDIRECT("W28")+INDIRECT("X28")+INDIRECT("Y28")+INDIRECT("Z28")+INDIRECT("AA28")</f>
        <v>0</v>
      </c>
      <c r="O28" s="33">
        <f ca="1">INDIRECT("AB28")+INDIRECT("AC28")+INDIRECT("AD28")+INDIRECT("AE28")+INDIRECT("AF28")+INDIRECT("AG28")+INDIRECT("AH28")+INDIRECT("AI28")</f>
        <v>350</v>
      </c>
      <c r="P28" s="33">
        <f ca="1">INDIRECT("AJ28")+INDIRECT("AK28")+INDIRECT("AL28")+INDIRECT("AM28")+INDIRECT("AN28")+INDIRECT("AO28")+INDIRECT("AP28")+INDIRECT("AQ28")</f>
        <v>0</v>
      </c>
      <c r="Q28" s="33">
        <f ca="1">INDIRECT("AR28")+INDIRECT("AS28")+INDIRECT("AT28")+INDIRECT("AU28")+INDIRECT("AV28")+INDIRECT("AW28")+INDIRECT("AX28")+INDIRECT("AY28")</f>
        <v>0</v>
      </c>
      <c r="R28" s="33">
        <f ca="1">INDIRECT("AZ28")+INDIRECT("BA28")+INDIRECT("BB28")+INDIRECT("BC28")+INDIRECT("BD28")+INDIRECT("BE28")+INDIRECT("BF28")+INDIRECT("BG28")</f>
        <v>0</v>
      </c>
      <c r="S28" s="33">
        <f ca="1">INDIRECT("BH28")+INDIRECT("BI28")+INDIRECT("BJ28")+INDIRECT("BK28")+INDIRECT("BL28")+INDIRECT("BM28")+INDIRECT("BN28")+INDIRECT("BO28")</f>
        <v>0</v>
      </c>
      <c r="T28" s="34"/>
      <c r="U28" s="35"/>
      <c r="V28" s="35"/>
      <c r="W28" s="35"/>
      <c r="X28" s="35"/>
      <c r="Y28" s="35"/>
      <c r="Z28" s="35"/>
      <c r="AA28" s="35"/>
      <c r="AB28" s="34"/>
      <c r="AC28" s="35"/>
      <c r="AD28" s="35"/>
      <c r="AE28" s="35"/>
      <c r="AF28" s="35"/>
      <c r="AG28" s="35">
        <v>350</v>
      </c>
      <c r="AH28" s="35"/>
      <c r="AI28" s="35"/>
      <c r="AJ28" s="34"/>
      <c r="AK28" s="35"/>
      <c r="AL28" s="35"/>
      <c r="AM28" s="35"/>
      <c r="AN28" s="35"/>
      <c r="AO28" s="35"/>
      <c r="AP28" s="35"/>
      <c r="AQ28" s="35"/>
      <c r="AR28" s="34"/>
      <c r="AS28" s="35"/>
      <c r="AT28" s="35"/>
      <c r="AU28" s="35"/>
      <c r="AV28" s="35"/>
      <c r="AW28" s="35"/>
      <c r="AX28" s="35"/>
      <c r="AY28" s="35"/>
      <c r="AZ28" s="34"/>
      <c r="BA28" s="35"/>
      <c r="BB28" s="35"/>
      <c r="BC28" s="35"/>
      <c r="BD28" s="35"/>
      <c r="BE28" s="35"/>
      <c r="BF28" s="35"/>
      <c r="BG28" s="35"/>
      <c r="BH28" s="34"/>
      <c r="BI28" s="35"/>
      <c r="BJ28" s="35"/>
      <c r="BK28" s="35"/>
      <c r="BL28" s="35"/>
      <c r="BM28" s="35"/>
      <c r="BN28" s="35"/>
      <c r="BO28" s="36"/>
      <c r="BP28" s="9">
        <v>12100000064</v>
      </c>
      <c r="BQ28" s="1" t="s">
        <v>3</v>
      </c>
      <c r="BR28" s="1" t="s">
        <v>0</v>
      </c>
      <c r="BS28" s="1" t="s">
        <v>0</v>
      </c>
      <c r="BT28" s="1" t="s">
        <v>0</v>
      </c>
      <c r="BU28" s="1" t="s">
        <v>0</v>
      </c>
      <c r="BW28" s="1">
        <f ca="1">INDIRECT("T28")+2*INDIRECT("AB28")+3*INDIRECT("AJ28")+4*INDIRECT("AR28")+5*INDIRECT("AZ28")+6*INDIRECT("BH28")</f>
        <v>0</v>
      </c>
      <c r="BX28" s="1">
        <v>0</v>
      </c>
      <c r="BY28" s="1">
        <f ca="1">INDIRECT("U28")+2*INDIRECT("AC28")+3*INDIRECT("AK28")+4*INDIRECT("AS28")+5*INDIRECT("BA28")+6*INDIRECT("BI28")</f>
        <v>0</v>
      </c>
      <c r="BZ28" s="1">
        <v>0</v>
      </c>
      <c r="CA28" s="1">
        <f ca="1">INDIRECT("V28")+2*INDIRECT("AD28")+3*INDIRECT("AL28")+4*INDIRECT("AT28")+5*INDIRECT("BB28")+6*INDIRECT("BJ28")</f>
        <v>0</v>
      </c>
      <c r="CB28" s="1">
        <v>0</v>
      </c>
      <c r="CC28" s="1">
        <f ca="1">INDIRECT("W28")+2*INDIRECT("AE28")+3*INDIRECT("AM28")+4*INDIRECT("AU28")+5*INDIRECT("BC28")+6*INDIRECT("BK28")</f>
        <v>0</v>
      </c>
      <c r="CD28" s="1">
        <v>0</v>
      </c>
      <c r="CE28" s="1">
        <f ca="1">INDIRECT("X28")+2*INDIRECT("AF28")+3*INDIRECT("AN28")+4*INDIRECT("AV28")+5*INDIRECT("BD28")+6*INDIRECT("BL28")</f>
        <v>0</v>
      </c>
      <c r="CF28" s="1">
        <v>0</v>
      </c>
      <c r="CG28" s="1">
        <f ca="1">INDIRECT("Y28")+2*INDIRECT("AG28")+3*INDIRECT("AO28")+4*INDIRECT("AW28")+5*INDIRECT("BE28")+6*INDIRECT("BM28")</f>
        <v>700</v>
      </c>
      <c r="CH28" s="1">
        <v>700</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0</v>
      </c>
      <c r="CN28" s="1">
        <v>0</v>
      </c>
      <c r="CO28" s="1">
        <f ca="1">INDIRECT("AB28")+2*INDIRECT("AC28")+3*INDIRECT("AD28")+4*INDIRECT("AE28")+5*INDIRECT("AF28")+6*INDIRECT("AG28")+7*INDIRECT("AH28")+8*INDIRECT("AI28")</f>
        <v>2100</v>
      </c>
      <c r="CP28" s="1">
        <v>2100</v>
      </c>
      <c r="CQ28" s="1">
        <f ca="1">INDIRECT("AJ28")+2*INDIRECT("AK28")+3*INDIRECT("AL28")+4*INDIRECT("AM28")+5*INDIRECT("AN28")+6*INDIRECT("AO28")+7*INDIRECT("AP28")+8*INDIRECT("AQ28")</f>
        <v>0</v>
      </c>
      <c r="CR28" s="1">
        <v>0</v>
      </c>
      <c r="CS28" s="1">
        <f ca="1">INDIRECT("AR28")+2*INDIRECT("AS28")+3*INDIRECT("AT28")+4*INDIRECT("AU28")+5*INDIRECT("AV28")+6*INDIRECT("AW28")+7*INDIRECT("AX28")+8*INDIRECT("AY28")</f>
        <v>0</v>
      </c>
      <c r="CT28" s="1">
        <v>0</v>
      </c>
      <c r="CU28" s="1">
        <f ca="1">INDIRECT("AZ28")+2*INDIRECT("BA28")+3*INDIRECT("BB28")+4*INDIRECT("BC28")+5*INDIRECT("BD28")+6*INDIRECT("BE28")+7*INDIRECT("BF28")+8*INDIRECT("BG28")</f>
        <v>0</v>
      </c>
      <c r="CV28" s="1">
        <v>0</v>
      </c>
      <c r="CW28" s="1">
        <f ca="1">INDIRECT("BH28")+2*INDIRECT("BI28")+3*INDIRECT("BJ28")+4*INDIRECT("BK28")+5*INDIRECT("BL28")+6*INDIRECT("BM28")+7*INDIRECT("BN28")+8*INDIRECT("BO28")</f>
        <v>0</v>
      </c>
      <c r="CX28" s="1">
        <v>0</v>
      </c>
    </row>
    <row r="29" spans="1:102" ht="11.25">
      <c r="A29" s="1" t="s">
        <v>0</v>
      </c>
      <c r="B29" s="1" t="s">
        <v>19</v>
      </c>
      <c r="C29" s="1" t="s">
        <v>20</v>
      </c>
      <c r="D29" s="1" t="s">
        <v>21</v>
      </c>
      <c r="E29" s="1" t="s">
        <v>22</v>
      </c>
      <c r="F29" s="7">
        <f ca="1">INDIRECT("T29")+INDIRECT("AB29")+INDIRECT("AJ29")+INDIRECT("AR29")+INDIRECT("AZ29")+INDIRECT("BH29")</f>
        <v>98</v>
      </c>
      <c r="G29" s="6">
        <f ca="1">INDIRECT("U29")+INDIRECT("AC29")+INDIRECT("AK29")+INDIRECT("AS29")+INDIRECT("BA29")+INDIRECT("BI29")</f>
        <v>0</v>
      </c>
      <c r="H29" s="6">
        <f ca="1">INDIRECT("V29")+INDIRECT("AD29")+INDIRECT("AL29")+INDIRECT("AT29")+INDIRECT("BB29")+INDIRECT("BJ29")</f>
        <v>0</v>
      </c>
      <c r="I29" s="6">
        <f ca="1">INDIRECT("W29")+INDIRECT("AE29")+INDIRECT("AM29")+INDIRECT("AU29")+INDIRECT("BC29")+INDIRECT("BK29")</f>
        <v>0</v>
      </c>
      <c r="J29" s="6">
        <f ca="1">INDIRECT("X29")+INDIRECT("AF29")+INDIRECT("AN29")+INDIRECT("AV29")+INDIRECT("BD29")+INDIRECT("BL29")</f>
        <v>0</v>
      </c>
      <c r="K29" s="6">
        <f ca="1">INDIRECT("Y29")+INDIRECT("AG29")+INDIRECT("AO29")+INDIRECT("AW29")+INDIRECT("BE29")+INDIRECT("BM29")</f>
        <v>298</v>
      </c>
      <c r="L29" s="6">
        <f ca="1">INDIRECT("Z29")+INDIRECT("AH29")+INDIRECT("AP29")+INDIRECT("AX29")+INDIRECT("BF29")+INDIRECT("BN29")</f>
        <v>0</v>
      </c>
      <c r="M29" s="6">
        <f ca="1">INDIRECT("AA29")+INDIRECT("AI29")+INDIRECT("AQ29")+INDIRECT("AY29")+INDIRECT("BG29")+INDIRECT("BO29")</f>
        <v>0</v>
      </c>
      <c r="N29" s="7">
        <f ca="1">INDIRECT("T29")+INDIRECT("U29")+INDIRECT("V29")+INDIRECT("W29")+INDIRECT("X29")+INDIRECT("Y29")+INDIRECT("Z29")+INDIRECT("AA29")</f>
        <v>0</v>
      </c>
      <c r="O29" s="6">
        <f ca="1">INDIRECT("AB29")+INDIRECT("AC29")+INDIRECT("AD29")+INDIRECT("AE29")+INDIRECT("AF29")+INDIRECT("AG29")+INDIRECT("AH29")+INDIRECT("AI29")</f>
        <v>298</v>
      </c>
      <c r="P29" s="6">
        <f ca="1">INDIRECT("AJ29")+INDIRECT("AK29")+INDIRECT("AL29")+INDIRECT("AM29")+INDIRECT("AN29")+INDIRECT("AO29")+INDIRECT("AP29")+INDIRECT("AQ29")</f>
        <v>16</v>
      </c>
      <c r="Q29" s="6">
        <f ca="1">INDIRECT("AR29")+INDIRECT("AS29")+INDIRECT("AT29")+INDIRECT("AU29")+INDIRECT("AV29")+INDIRECT("AW29")+INDIRECT("AX29")+INDIRECT("AY29")</f>
        <v>82</v>
      </c>
      <c r="R29" s="6">
        <f ca="1">INDIRECT("AZ29")+INDIRECT("BA29")+INDIRECT("BB29")+INDIRECT("BC29")+INDIRECT("BD29")+INDIRECT("BE29")+INDIRECT("BF29")+INDIRECT("BG29")</f>
        <v>0</v>
      </c>
      <c r="S29" s="6">
        <f ca="1">INDIRECT("BH29")+INDIRECT("BI29")+INDIRECT("BJ29")+INDIRECT("BK29")+INDIRECT("BL29")+INDIRECT("BM29")+INDIRECT("BN29")+INDIRECT("BO29")</f>
        <v>0</v>
      </c>
      <c r="T29" s="28"/>
      <c r="U29" s="29"/>
      <c r="V29" s="29"/>
      <c r="W29" s="29"/>
      <c r="X29" s="29"/>
      <c r="Y29" s="29"/>
      <c r="Z29" s="29"/>
      <c r="AA29" s="29"/>
      <c r="AB29" s="28"/>
      <c r="AC29" s="29"/>
      <c r="AD29" s="29"/>
      <c r="AE29" s="29"/>
      <c r="AF29" s="29"/>
      <c r="AG29" s="29">
        <v>298</v>
      </c>
      <c r="AH29" s="29"/>
      <c r="AI29" s="29"/>
      <c r="AJ29" s="28">
        <v>16</v>
      </c>
      <c r="AK29" s="29"/>
      <c r="AL29" s="29"/>
      <c r="AM29" s="29"/>
      <c r="AN29" s="29"/>
      <c r="AO29" s="29"/>
      <c r="AP29" s="29"/>
      <c r="AQ29" s="29"/>
      <c r="AR29" s="28">
        <v>82</v>
      </c>
      <c r="AS29" s="29"/>
      <c r="AT29" s="29"/>
      <c r="AU29" s="29"/>
      <c r="AV29" s="29"/>
      <c r="AW29" s="29"/>
      <c r="AX29" s="29"/>
      <c r="AY29" s="29"/>
      <c r="AZ29" s="28"/>
      <c r="BA29" s="29"/>
      <c r="BB29" s="29"/>
      <c r="BC29" s="29"/>
      <c r="BD29" s="29"/>
      <c r="BE29" s="29"/>
      <c r="BF29" s="29"/>
      <c r="BG29" s="29"/>
      <c r="BH29" s="28"/>
      <c r="BI29" s="29"/>
      <c r="BJ29" s="29"/>
      <c r="BK29" s="29"/>
      <c r="BL29" s="29"/>
      <c r="BM29" s="29"/>
      <c r="BN29" s="29"/>
      <c r="BO29" s="29"/>
      <c r="BP29" s="9">
        <v>0</v>
      </c>
      <c r="BQ29" s="1" t="s">
        <v>0</v>
      </c>
      <c r="BR29" s="1" t="s">
        <v>0</v>
      </c>
      <c r="BS29" s="1" t="s">
        <v>0</v>
      </c>
      <c r="BT29" s="1" t="s">
        <v>0</v>
      </c>
      <c r="BU29" s="1" t="s">
        <v>0</v>
      </c>
      <c r="BW29" s="1">
        <f ca="1">INDIRECT("T29")+2*INDIRECT("AB29")+3*INDIRECT("AJ29")+4*INDIRECT("AR29")+5*INDIRECT("AZ29")+6*INDIRECT("BH29")</f>
        <v>376</v>
      </c>
      <c r="BX29" s="1">
        <v>376</v>
      </c>
      <c r="BY29" s="1">
        <f ca="1">INDIRECT("U29")+2*INDIRECT("AC29")+3*INDIRECT("AK29")+4*INDIRECT("AS29")+5*INDIRECT("BA29")+6*INDIRECT("BI29")</f>
        <v>0</v>
      </c>
      <c r="BZ29" s="1">
        <v>0</v>
      </c>
      <c r="CA29" s="1">
        <f ca="1">INDIRECT("V29")+2*INDIRECT("AD29")+3*INDIRECT("AL29")+4*INDIRECT("AT29")+5*INDIRECT("BB29")+6*INDIRECT("BJ29")</f>
        <v>0</v>
      </c>
      <c r="CB29" s="1">
        <v>0</v>
      </c>
      <c r="CC29" s="1">
        <f ca="1">INDIRECT("W29")+2*INDIRECT("AE29")+3*INDIRECT("AM29")+4*INDIRECT("AU29")+5*INDIRECT("BC29")+6*INDIRECT("BK29")</f>
        <v>0</v>
      </c>
      <c r="CD29" s="1">
        <v>0</v>
      </c>
      <c r="CE29" s="1">
        <f ca="1">INDIRECT("X29")+2*INDIRECT("AF29")+3*INDIRECT("AN29")+4*INDIRECT("AV29")+5*INDIRECT("BD29")+6*INDIRECT("BL29")</f>
        <v>0</v>
      </c>
      <c r="CF29" s="1">
        <v>0</v>
      </c>
      <c r="CG29" s="1">
        <f ca="1">INDIRECT("Y29")+2*INDIRECT("AG29")+3*INDIRECT("AO29")+4*INDIRECT("AW29")+5*INDIRECT("BE29")+6*INDIRECT("BM29")</f>
        <v>596</v>
      </c>
      <c r="CH29" s="1">
        <v>596</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0</v>
      </c>
      <c r="CN29" s="1">
        <v>0</v>
      </c>
      <c r="CO29" s="1">
        <f ca="1">INDIRECT("AB29")+2*INDIRECT("AC29")+3*INDIRECT("AD29")+4*INDIRECT("AE29")+5*INDIRECT("AF29")+6*INDIRECT("AG29")+7*INDIRECT("AH29")+8*INDIRECT("AI29")</f>
        <v>1788</v>
      </c>
      <c r="CP29" s="1">
        <v>1788</v>
      </c>
      <c r="CQ29" s="1">
        <f ca="1">INDIRECT("AJ29")+2*INDIRECT("AK29")+3*INDIRECT("AL29")+4*INDIRECT("AM29")+5*INDIRECT("AN29")+6*INDIRECT("AO29")+7*INDIRECT("AP29")+8*INDIRECT("AQ29")</f>
        <v>16</v>
      </c>
      <c r="CR29" s="1">
        <v>16</v>
      </c>
      <c r="CS29" s="1">
        <f ca="1">INDIRECT("AR29")+2*INDIRECT("AS29")+3*INDIRECT("AT29")+4*INDIRECT("AU29")+5*INDIRECT("AV29")+6*INDIRECT("AW29")+7*INDIRECT("AX29")+8*INDIRECT("AY29")</f>
        <v>82</v>
      </c>
      <c r="CT29" s="1">
        <v>82</v>
      </c>
      <c r="CU29" s="1">
        <f ca="1">INDIRECT("AZ29")+2*INDIRECT("BA29")+3*INDIRECT("BB29")+4*INDIRECT("BC29")+5*INDIRECT("BD29")+6*INDIRECT("BE29")+7*INDIRECT("BF29")+8*INDIRECT("BG29")</f>
        <v>0</v>
      </c>
      <c r="CV29" s="1">
        <v>0</v>
      </c>
      <c r="CW29" s="1">
        <f ca="1">INDIRECT("BH29")+2*INDIRECT("BI29")+3*INDIRECT("BJ29")+4*INDIRECT("BK29")+5*INDIRECT("BL29")+6*INDIRECT("BM29")+7*INDIRECT("BN29")+8*INDIRECT("BO29")</f>
        <v>0</v>
      </c>
      <c r="CX29" s="1">
        <v>0</v>
      </c>
    </row>
    <row r="30" spans="1:73" ht="11.25">
      <c r="A30" s="25"/>
      <c r="B30" s="25"/>
      <c r="C30" s="27" t="s">
        <v>60</v>
      </c>
      <c r="D30" s="26" t="s">
        <v>0</v>
      </c>
      <c r="E30" s="1" t="s">
        <v>5</v>
      </c>
      <c r="F30" s="7">
        <f>SUM(F28:F29)</f>
        <v>98</v>
      </c>
      <c r="G30" s="6">
        <f>SUM(G28:G29)</f>
        <v>0</v>
      </c>
      <c r="H30" s="6">
        <f>SUM(H28:H29)</f>
        <v>0</v>
      </c>
      <c r="I30" s="6">
        <f>SUM(I28:I29)</f>
        <v>0</v>
      </c>
      <c r="J30" s="6">
        <f>SUM(J28:J29)</f>
        <v>0</v>
      </c>
      <c r="K30" s="6">
        <f>SUM(K28:K29)</f>
        <v>648</v>
      </c>
      <c r="L30" s="6">
        <f>SUM(L28:L29)</f>
        <v>0</v>
      </c>
      <c r="M30" s="6">
        <f>SUM(M28:M29)</f>
        <v>0</v>
      </c>
      <c r="N30" s="7">
        <f>SUM(N28:N29)</f>
        <v>0</v>
      </c>
      <c r="O30" s="6">
        <f>SUM(O28:O29)</f>
        <v>648</v>
      </c>
      <c r="P30" s="6">
        <f>SUM(P28:P29)</f>
        <v>16</v>
      </c>
      <c r="Q30" s="6">
        <f>SUM(Q28:Q29)</f>
        <v>82</v>
      </c>
      <c r="R30" s="6">
        <f>SUM(R28:R29)</f>
        <v>0</v>
      </c>
      <c r="S30" s="6">
        <f>SUM(S28:S29)</f>
        <v>0</v>
      </c>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v>0</v>
      </c>
      <c r="BQ30" s="1" t="s">
        <v>0</v>
      </c>
      <c r="BR30" s="1" t="s">
        <v>0</v>
      </c>
      <c r="BS30" s="1" t="s">
        <v>0</v>
      </c>
      <c r="BT30" s="1" t="s">
        <v>0</v>
      </c>
      <c r="BU30" s="1" t="s">
        <v>0</v>
      </c>
    </row>
    <row r="31" spans="3:73" ht="11.25">
      <c r="C31" s="1" t="s">
        <v>0</v>
      </c>
      <c r="D31" s="1" t="s">
        <v>0</v>
      </c>
      <c r="E31" s="1" t="s">
        <v>0</v>
      </c>
      <c r="F31" s="7"/>
      <c r="G31" s="6"/>
      <c r="H31" s="6"/>
      <c r="I31" s="6"/>
      <c r="J31" s="6"/>
      <c r="K31" s="6"/>
      <c r="L31" s="6"/>
      <c r="M31" s="6"/>
      <c r="N31" s="7"/>
      <c r="O31" s="6"/>
      <c r="P31" s="6"/>
      <c r="Q31" s="6"/>
      <c r="R31" s="6"/>
      <c r="S31" s="6"/>
      <c r="T31" s="8"/>
      <c r="U31" s="5"/>
      <c r="V31" s="5"/>
      <c r="W31" s="5"/>
      <c r="X31" s="5"/>
      <c r="Y31" s="5"/>
      <c r="Z31" s="5"/>
      <c r="AA31" s="5"/>
      <c r="AB31" s="8"/>
      <c r="AC31" s="5"/>
      <c r="AD31" s="5"/>
      <c r="AE31" s="5"/>
      <c r="AF31" s="5"/>
      <c r="AG31" s="5"/>
      <c r="AH31" s="5"/>
      <c r="AI31" s="5"/>
      <c r="AJ31" s="8"/>
      <c r="AK31" s="5"/>
      <c r="AL31" s="5"/>
      <c r="AM31" s="5"/>
      <c r="AN31" s="5"/>
      <c r="AO31" s="5"/>
      <c r="AP31" s="5"/>
      <c r="AQ31" s="5"/>
      <c r="AR31" s="8"/>
      <c r="AS31" s="5"/>
      <c r="AT31" s="5"/>
      <c r="AU31" s="5"/>
      <c r="AV31" s="5"/>
      <c r="AW31" s="5"/>
      <c r="AX31" s="5"/>
      <c r="AY31" s="5"/>
      <c r="AZ31" s="8"/>
      <c r="BA31" s="5"/>
      <c r="BB31" s="5"/>
      <c r="BC31" s="5"/>
      <c r="BD31" s="5"/>
      <c r="BE31" s="5"/>
      <c r="BF31" s="5"/>
      <c r="BG31" s="5"/>
      <c r="BH31" s="8"/>
      <c r="BI31" s="5"/>
      <c r="BJ31" s="5"/>
      <c r="BK31" s="5"/>
      <c r="BL31" s="5"/>
      <c r="BM31" s="5"/>
      <c r="BN31" s="5"/>
      <c r="BO31" s="5"/>
      <c r="BP31" s="9"/>
      <c r="BT31" s="1" t="s">
        <v>0</v>
      </c>
      <c r="BU31" s="1" t="s">
        <v>0</v>
      </c>
    </row>
    <row r="32" spans="1:102" ht="11.25">
      <c r="A32" s="30" t="s">
        <v>1</v>
      </c>
      <c r="B32" s="31" t="str">
        <f>HYPERLINK("http://www.dot.ca.gov/hq/transprog/stip2004/ff_sheets/06-5355.xls","5355")</f>
        <v>5355</v>
      </c>
      <c r="C32" s="30" t="s">
        <v>23</v>
      </c>
      <c r="D32" s="30" t="s">
        <v>24</v>
      </c>
      <c r="E32" s="30" t="s">
        <v>3</v>
      </c>
      <c r="F32" s="32">
        <f ca="1">INDIRECT("T32")+INDIRECT("AB32")+INDIRECT("AJ32")+INDIRECT("AR32")+INDIRECT("AZ32")+INDIRECT("BH32")</f>
        <v>3900</v>
      </c>
      <c r="G32" s="33">
        <f ca="1">INDIRECT("U32")+INDIRECT("AC32")+INDIRECT("AK32")+INDIRECT("AS32")+INDIRECT("BA32")+INDIRECT("BI32")</f>
        <v>0</v>
      </c>
      <c r="H32" s="33">
        <f ca="1">INDIRECT("V32")+INDIRECT("AD32")+INDIRECT("AL32")+INDIRECT("AT32")+INDIRECT("BB32")+INDIRECT("BJ32")</f>
        <v>0</v>
      </c>
      <c r="I32" s="33">
        <f ca="1">INDIRECT("W32")+INDIRECT("AE32")+INDIRECT("AM32")+INDIRECT("AU32")+INDIRECT("BC32")+INDIRECT("BK32")</f>
        <v>0</v>
      </c>
      <c r="J32" s="33">
        <f ca="1">INDIRECT("X32")+INDIRECT("AF32")+INDIRECT("AN32")+INDIRECT("AV32")+INDIRECT("BD32")+INDIRECT("BL32")</f>
        <v>0</v>
      </c>
      <c r="K32" s="33">
        <f ca="1">INDIRECT("Y32")+INDIRECT("AG32")+INDIRECT("AO32")+INDIRECT("AW32")+INDIRECT("BE32")+INDIRECT("BM32")</f>
        <v>0</v>
      </c>
      <c r="L32" s="33">
        <f ca="1">INDIRECT("Z32")+INDIRECT("AH32")+INDIRECT("AP32")+INDIRECT("AX32")+INDIRECT("BF32")+INDIRECT("BN32")</f>
        <v>0</v>
      </c>
      <c r="M32" s="33">
        <f ca="1">INDIRECT("AA32")+INDIRECT("AI32")+INDIRECT("AQ32")+INDIRECT("AY32")+INDIRECT("BG32")+INDIRECT("BO32")</f>
        <v>0</v>
      </c>
      <c r="N32" s="32">
        <f ca="1">INDIRECT("T32")+INDIRECT("U32")+INDIRECT("V32")+INDIRECT("W32")+INDIRECT("X32")+INDIRECT("Y32")+INDIRECT("Z32")+INDIRECT("AA32")</f>
        <v>0</v>
      </c>
      <c r="O32" s="33">
        <f ca="1">INDIRECT("AB32")+INDIRECT("AC32")+INDIRECT("AD32")+INDIRECT("AE32")+INDIRECT("AF32")+INDIRECT("AG32")+INDIRECT("AH32")+INDIRECT("AI32")</f>
        <v>3400</v>
      </c>
      <c r="P32" s="33">
        <f ca="1">INDIRECT("AJ32")+INDIRECT("AK32")+INDIRECT("AL32")+INDIRECT("AM32")+INDIRECT("AN32")+INDIRECT("AO32")+INDIRECT("AP32")+INDIRECT("AQ32")</f>
        <v>0</v>
      </c>
      <c r="Q32" s="33">
        <f ca="1">INDIRECT("AR32")+INDIRECT("AS32")+INDIRECT("AT32")+INDIRECT("AU32")+INDIRECT("AV32")+INDIRECT("AW32")+INDIRECT("AX32")+INDIRECT("AY32")</f>
        <v>0</v>
      </c>
      <c r="R32" s="33">
        <f ca="1">INDIRECT("AZ32")+INDIRECT("BA32")+INDIRECT("BB32")+INDIRECT("BC32")+INDIRECT("BD32")+INDIRECT("BE32")+INDIRECT("BF32")+INDIRECT("BG32")</f>
        <v>0</v>
      </c>
      <c r="S32" s="33">
        <f ca="1">INDIRECT("BH32")+INDIRECT("BI32")+INDIRECT("BJ32")+INDIRECT("BK32")+INDIRECT("BL32")+INDIRECT("BM32")+INDIRECT("BN32")+INDIRECT("BO32")</f>
        <v>500</v>
      </c>
      <c r="T32" s="34"/>
      <c r="U32" s="35"/>
      <c r="V32" s="35"/>
      <c r="W32" s="35"/>
      <c r="X32" s="35"/>
      <c r="Y32" s="35"/>
      <c r="Z32" s="35"/>
      <c r="AA32" s="35"/>
      <c r="AB32" s="34">
        <v>3400</v>
      </c>
      <c r="AC32" s="35"/>
      <c r="AD32" s="35"/>
      <c r="AE32" s="35"/>
      <c r="AF32" s="35"/>
      <c r="AG32" s="35"/>
      <c r="AH32" s="35"/>
      <c r="AI32" s="35"/>
      <c r="AJ32" s="34"/>
      <c r="AK32" s="35"/>
      <c r="AL32" s="35"/>
      <c r="AM32" s="35"/>
      <c r="AN32" s="35"/>
      <c r="AO32" s="35"/>
      <c r="AP32" s="35"/>
      <c r="AQ32" s="35"/>
      <c r="AR32" s="34"/>
      <c r="AS32" s="35"/>
      <c r="AT32" s="35"/>
      <c r="AU32" s="35"/>
      <c r="AV32" s="35"/>
      <c r="AW32" s="35"/>
      <c r="AX32" s="35"/>
      <c r="AY32" s="35"/>
      <c r="AZ32" s="34"/>
      <c r="BA32" s="35"/>
      <c r="BB32" s="35"/>
      <c r="BC32" s="35"/>
      <c r="BD32" s="35"/>
      <c r="BE32" s="35"/>
      <c r="BF32" s="35"/>
      <c r="BG32" s="35"/>
      <c r="BH32" s="34">
        <v>500</v>
      </c>
      <c r="BI32" s="35"/>
      <c r="BJ32" s="35"/>
      <c r="BK32" s="35"/>
      <c r="BL32" s="35"/>
      <c r="BM32" s="35"/>
      <c r="BN32" s="35"/>
      <c r="BO32" s="36"/>
      <c r="BP32" s="9">
        <v>12100000071</v>
      </c>
      <c r="BQ32" s="1" t="s">
        <v>3</v>
      </c>
      <c r="BR32" s="1" t="s">
        <v>0</v>
      </c>
      <c r="BS32" s="1" t="s">
        <v>0</v>
      </c>
      <c r="BT32" s="1" t="s">
        <v>0</v>
      </c>
      <c r="BU32" s="1" t="s">
        <v>25</v>
      </c>
      <c r="BW32" s="1">
        <f ca="1">INDIRECT("T32")+2*INDIRECT("AB32")+3*INDIRECT("AJ32")+4*INDIRECT("AR32")+5*INDIRECT("AZ32")+6*INDIRECT("BH32")</f>
        <v>9800</v>
      </c>
      <c r="BX32" s="1">
        <v>9800</v>
      </c>
      <c r="BY32" s="1">
        <f ca="1">INDIRECT("U32")+2*INDIRECT("AC32")+3*INDIRECT("AK32")+4*INDIRECT("AS32")+5*INDIRECT("BA32")+6*INDIRECT("BI32")</f>
        <v>0</v>
      </c>
      <c r="BZ32" s="1">
        <v>0</v>
      </c>
      <c r="CA32" s="1">
        <f ca="1">INDIRECT("V32")+2*INDIRECT("AD32")+3*INDIRECT("AL32")+4*INDIRECT("AT32")+5*INDIRECT("BB32")+6*INDIRECT("BJ32")</f>
        <v>0</v>
      </c>
      <c r="CB32" s="1">
        <v>0</v>
      </c>
      <c r="CC32" s="1">
        <f ca="1">INDIRECT("W32")+2*INDIRECT("AE32")+3*INDIRECT("AM32")+4*INDIRECT("AU32")+5*INDIRECT("BC32")+6*INDIRECT("BK32")</f>
        <v>0</v>
      </c>
      <c r="CD32" s="1">
        <v>0</v>
      </c>
      <c r="CE32" s="1">
        <f ca="1">INDIRECT("X32")+2*INDIRECT("AF32")+3*INDIRECT("AN32")+4*INDIRECT("AV32")+5*INDIRECT("BD32")+6*INDIRECT("BL32")</f>
        <v>0</v>
      </c>
      <c r="CF32" s="1">
        <v>0</v>
      </c>
      <c r="CG32" s="1">
        <f ca="1">INDIRECT("Y32")+2*INDIRECT("AG32")+3*INDIRECT("AO32")+4*INDIRECT("AW32")+5*INDIRECT("BE32")+6*INDIRECT("BM32")</f>
        <v>0</v>
      </c>
      <c r="CH32" s="1">
        <v>0</v>
      </c>
      <c r="CI32" s="1">
        <f ca="1">INDIRECT("Z32")+2*INDIRECT("AH32")+3*INDIRECT("AP32")+4*INDIRECT("AX32")+5*INDIRECT("BF32")+6*INDIRECT("BN32")</f>
        <v>0</v>
      </c>
      <c r="CJ32" s="1">
        <v>0</v>
      </c>
      <c r="CK32" s="1">
        <f ca="1">INDIRECT("AA32")+2*INDIRECT("AI32")+3*INDIRECT("AQ32")+4*INDIRECT("AY32")+5*INDIRECT("BG32")+6*INDIRECT("BO32")</f>
        <v>0</v>
      </c>
      <c r="CL32" s="1">
        <v>0</v>
      </c>
      <c r="CM32" s="1">
        <f ca="1">INDIRECT("T32")+2*INDIRECT("U32")+3*INDIRECT("V32")+4*INDIRECT("W32")+5*INDIRECT("X32")+6*INDIRECT("Y32")+7*INDIRECT("Z32")+8*INDIRECT("AA32")</f>
        <v>0</v>
      </c>
      <c r="CN32" s="1">
        <v>0</v>
      </c>
      <c r="CO32" s="1">
        <f ca="1">INDIRECT("AB32")+2*INDIRECT("AC32")+3*INDIRECT("AD32")+4*INDIRECT("AE32")+5*INDIRECT("AF32")+6*INDIRECT("AG32")+7*INDIRECT("AH32")+8*INDIRECT("AI32")</f>
        <v>3400</v>
      </c>
      <c r="CP32" s="1">
        <v>3400</v>
      </c>
      <c r="CQ32" s="1">
        <f ca="1">INDIRECT("AJ32")+2*INDIRECT("AK32")+3*INDIRECT("AL32")+4*INDIRECT("AM32")+5*INDIRECT("AN32")+6*INDIRECT("AO32")+7*INDIRECT("AP32")+8*INDIRECT("AQ32")</f>
        <v>0</v>
      </c>
      <c r="CR32" s="1">
        <v>0</v>
      </c>
      <c r="CS32" s="1">
        <f ca="1">INDIRECT("AR32")+2*INDIRECT("AS32")+3*INDIRECT("AT32")+4*INDIRECT("AU32")+5*INDIRECT("AV32")+6*INDIRECT("AW32")+7*INDIRECT("AX32")+8*INDIRECT("AY32")</f>
        <v>0</v>
      </c>
      <c r="CT32" s="1">
        <v>0</v>
      </c>
      <c r="CU32" s="1">
        <f ca="1">INDIRECT("AZ32")+2*INDIRECT("BA32")+3*INDIRECT("BB32")+4*INDIRECT("BC32")+5*INDIRECT("BD32")+6*INDIRECT("BE32")+7*INDIRECT("BF32")+8*INDIRECT("BG32")</f>
        <v>0</v>
      </c>
      <c r="CV32" s="1">
        <v>0</v>
      </c>
      <c r="CW32" s="1">
        <f ca="1">INDIRECT("BH32")+2*INDIRECT("BI32")+3*INDIRECT("BJ32")+4*INDIRECT("BK32")+5*INDIRECT("BL32")+6*INDIRECT("BM32")+7*INDIRECT("BN32")+8*INDIRECT("BO32")</f>
        <v>500</v>
      </c>
      <c r="CX32" s="1">
        <v>500</v>
      </c>
    </row>
    <row r="33" spans="1:102" ht="11.25">
      <c r="A33" s="1" t="s">
        <v>0</v>
      </c>
      <c r="B33" s="1" t="s">
        <v>26</v>
      </c>
      <c r="C33" s="1" t="s">
        <v>27</v>
      </c>
      <c r="D33" s="1" t="s">
        <v>28</v>
      </c>
      <c r="E33" s="1" t="s">
        <v>13</v>
      </c>
      <c r="F33" s="7">
        <f ca="1">INDIRECT("T33")+INDIRECT("AB33")+INDIRECT("AJ33")+INDIRECT("AR33")+INDIRECT("AZ33")+INDIRECT("BH33")</f>
        <v>4650</v>
      </c>
      <c r="G33" s="6">
        <f ca="1">INDIRECT("U33")+INDIRECT("AC33")+INDIRECT("AK33")+INDIRECT("AS33")+INDIRECT("BA33")+INDIRECT("BI33")</f>
        <v>0</v>
      </c>
      <c r="H33" s="6">
        <f ca="1">INDIRECT("V33")+INDIRECT("AD33")+INDIRECT("AL33")+INDIRECT("AT33")+INDIRECT("BB33")+INDIRECT("BJ33")</f>
        <v>0</v>
      </c>
      <c r="I33" s="6">
        <f ca="1">INDIRECT("W33")+INDIRECT("AE33")+INDIRECT("AM33")+INDIRECT("AU33")+INDIRECT("BC33")+INDIRECT("BK33")</f>
        <v>0</v>
      </c>
      <c r="J33" s="6">
        <f ca="1">INDIRECT("X33")+INDIRECT("AF33")+INDIRECT("AN33")+INDIRECT("AV33")+INDIRECT("BD33")+INDIRECT("BL33")</f>
        <v>0</v>
      </c>
      <c r="K33" s="6">
        <f ca="1">INDIRECT("Y33")+INDIRECT("AG33")+INDIRECT("AO33")+INDIRECT("AW33")+INDIRECT("BE33")+INDIRECT("BM33")</f>
        <v>0</v>
      </c>
      <c r="L33" s="6">
        <f ca="1">INDIRECT("Z33")+INDIRECT("AH33")+INDIRECT("AP33")+INDIRECT("AX33")+INDIRECT("BF33")+INDIRECT("BN33")</f>
        <v>0</v>
      </c>
      <c r="M33" s="6">
        <f ca="1">INDIRECT("AA33")+INDIRECT("AI33")+INDIRECT("AQ33")+INDIRECT("AY33")+INDIRECT("BG33")+INDIRECT("BO33")</f>
        <v>0</v>
      </c>
      <c r="N33" s="7">
        <f ca="1">INDIRECT("T33")+INDIRECT("U33")+INDIRECT("V33")+INDIRECT("W33")+INDIRECT("X33")+INDIRECT("Y33")+INDIRECT("Z33")+INDIRECT("AA33")</f>
        <v>394</v>
      </c>
      <c r="O33" s="6">
        <f ca="1">INDIRECT("AB33")+INDIRECT("AC33")+INDIRECT("AD33")+INDIRECT("AE33")+INDIRECT("AF33")+INDIRECT("AG33")+INDIRECT("AH33")+INDIRECT("AI33")</f>
        <v>2694</v>
      </c>
      <c r="P33" s="6">
        <f ca="1">INDIRECT("AJ33")+INDIRECT("AK33")+INDIRECT("AL33")+INDIRECT("AM33")+INDIRECT("AN33")+INDIRECT("AO33")+INDIRECT("AP33")+INDIRECT("AQ33")</f>
        <v>242</v>
      </c>
      <c r="Q33" s="6">
        <f ca="1">INDIRECT("AR33")+INDIRECT("AS33")+INDIRECT("AT33")+INDIRECT("AU33")+INDIRECT("AV33")+INDIRECT("AW33")+INDIRECT("AX33")+INDIRECT("AY33")</f>
        <v>1052</v>
      </c>
      <c r="R33" s="6">
        <f ca="1">INDIRECT("AZ33")+INDIRECT("BA33")+INDIRECT("BB33")+INDIRECT("BC33")+INDIRECT("BD33")+INDIRECT("BE33")+INDIRECT("BF33")+INDIRECT("BG33")</f>
        <v>32</v>
      </c>
      <c r="S33" s="6">
        <f ca="1">INDIRECT("BH33")+INDIRECT("BI33")+INDIRECT("BJ33")+INDIRECT("BK33")+INDIRECT("BL33")+INDIRECT("BM33")+INDIRECT("BN33")+INDIRECT("BO33")</f>
        <v>236</v>
      </c>
      <c r="T33" s="28">
        <v>394</v>
      </c>
      <c r="U33" s="29"/>
      <c r="V33" s="29"/>
      <c r="W33" s="29"/>
      <c r="X33" s="29"/>
      <c r="Y33" s="29"/>
      <c r="Z33" s="29"/>
      <c r="AA33" s="29"/>
      <c r="AB33" s="28">
        <v>2694</v>
      </c>
      <c r="AC33" s="29"/>
      <c r="AD33" s="29"/>
      <c r="AE33" s="29"/>
      <c r="AF33" s="29"/>
      <c r="AG33" s="29"/>
      <c r="AH33" s="29"/>
      <c r="AI33" s="29"/>
      <c r="AJ33" s="28">
        <v>242</v>
      </c>
      <c r="AK33" s="29"/>
      <c r="AL33" s="29"/>
      <c r="AM33" s="29"/>
      <c r="AN33" s="29"/>
      <c r="AO33" s="29"/>
      <c r="AP33" s="29"/>
      <c r="AQ33" s="29"/>
      <c r="AR33" s="28">
        <v>1052</v>
      </c>
      <c r="AS33" s="29"/>
      <c r="AT33" s="29"/>
      <c r="AU33" s="29"/>
      <c r="AV33" s="29"/>
      <c r="AW33" s="29"/>
      <c r="AX33" s="29"/>
      <c r="AY33" s="29"/>
      <c r="AZ33" s="28">
        <v>32</v>
      </c>
      <c r="BA33" s="29"/>
      <c r="BB33" s="29"/>
      <c r="BC33" s="29"/>
      <c r="BD33" s="29"/>
      <c r="BE33" s="29"/>
      <c r="BF33" s="29"/>
      <c r="BG33" s="29"/>
      <c r="BH33" s="28">
        <v>236</v>
      </c>
      <c r="BI33" s="29"/>
      <c r="BJ33" s="29"/>
      <c r="BK33" s="29"/>
      <c r="BL33" s="29"/>
      <c r="BM33" s="29"/>
      <c r="BN33" s="29"/>
      <c r="BO33" s="29"/>
      <c r="BP33" s="9">
        <v>0</v>
      </c>
      <c r="BQ33" s="1" t="s">
        <v>0</v>
      </c>
      <c r="BR33" s="1" t="s">
        <v>0</v>
      </c>
      <c r="BS33" s="1" t="s">
        <v>0</v>
      </c>
      <c r="BT33" s="1" t="s">
        <v>0</v>
      </c>
      <c r="BU33" s="1" t="s">
        <v>0</v>
      </c>
      <c r="BW33" s="1">
        <f ca="1">INDIRECT("T33")+2*INDIRECT("AB33")+3*INDIRECT("AJ33")+4*INDIRECT("AR33")+5*INDIRECT("AZ33")+6*INDIRECT("BH33")</f>
        <v>12292</v>
      </c>
      <c r="BX33" s="1">
        <v>12292</v>
      </c>
      <c r="BY33" s="1">
        <f ca="1">INDIRECT("U33")+2*INDIRECT("AC33")+3*INDIRECT("AK33")+4*INDIRECT("AS33")+5*INDIRECT("BA33")+6*INDIRECT("BI33")</f>
        <v>0</v>
      </c>
      <c r="BZ33" s="1">
        <v>0</v>
      </c>
      <c r="CA33" s="1">
        <f ca="1">INDIRECT("V33")+2*INDIRECT("AD33")+3*INDIRECT("AL33")+4*INDIRECT("AT33")+5*INDIRECT("BB33")+6*INDIRECT("BJ33")</f>
        <v>0</v>
      </c>
      <c r="CB33" s="1">
        <v>0</v>
      </c>
      <c r="CC33" s="1">
        <f ca="1">INDIRECT("W33")+2*INDIRECT("AE33")+3*INDIRECT("AM33")+4*INDIRECT("AU33")+5*INDIRECT("BC33")+6*INDIRECT("BK33")</f>
        <v>0</v>
      </c>
      <c r="CD33" s="1">
        <v>0</v>
      </c>
      <c r="CE33" s="1">
        <f ca="1">INDIRECT("X33")+2*INDIRECT("AF33")+3*INDIRECT("AN33")+4*INDIRECT("AV33")+5*INDIRECT("BD33")+6*INDIRECT("BL33")</f>
        <v>0</v>
      </c>
      <c r="CF33" s="1">
        <v>0</v>
      </c>
      <c r="CG33" s="1">
        <f ca="1">INDIRECT("Y33")+2*INDIRECT("AG33")+3*INDIRECT("AO33")+4*INDIRECT("AW33")+5*INDIRECT("BE33")+6*INDIRECT("BM33")</f>
        <v>0</v>
      </c>
      <c r="CH33" s="1">
        <v>0</v>
      </c>
      <c r="CI33" s="1">
        <f ca="1">INDIRECT("Z33")+2*INDIRECT("AH33")+3*INDIRECT("AP33")+4*INDIRECT("AX33")+5*INDIRECT("BF33")+6*INDIRECT("BN33")</f>
        <v>0</v>
      </c>
      <c r="CJ33" s="1">
        <v>0</v>
      </c>
      <c r="CK33" s="1">
        <f ca="1">INDIRECT("AA33")+2*INDIRECT("AI33")+3*INDIRECT("AQ33")+4*INDIRECT("AY33")+5*INDIRECT("BG33")+6*INDIRECT("BO33")</f>
        <v>0</v>
      </c>
      <c r="CL33" s="1">
        <v>0</v>
      </c>
      <c r="CM33" s="1">
        <f ca="1">INDIRECT("T33")+2*INDIRECT("U33")+3*INDIRECT("V33")+4*INDIRECT("W33")+5*INDIRECT("X33")+6*INDIRECT("Y33")+7*INDIRECT("Z33")+8*INDIRECT("AA33")</f>
        <v>394</v>
      </c>
      <c r="CN33" s="1">
        <v>394</v>
      </c>
      <c r="CO33" s="1">
        <f ca="1">INDIRECT("AB33")+2*INDIRECT("AC33")+3*INDIRECT("AD33")+4*INDIRECT("AE33")+5*INDIRECT("AF33")+6*INDIRECT("AG33")+7*INDIRECT("AH33")+8*INDIRECT("AI33")</f>
        <v>2694</v>
      </c>
      <c r="CP33" s="1">
        <v>2694</v>
      </c>
      <c r="CQ33" s="1">
        <f ca="1">INDIRECT("AJ33")+2*INDIRECT("AK33")+3*INDIRECT("AL33")+4*INDIRECT("AM33")+5*INDIRECT("AN33")+6*INDIRECT("AO33")+7*INDIRECT("AP33")+8*INDIRECT("AQ33")</f>
        <v>242</v>
      </c>
      <c r="CR33" s="1">
        <v>242</v>
      </c>
      <c r="CS33" s="1">
        <f ca="1">INDIRECT("AR33")+2*INDIRECT("AS33")+3*INDIRECT("AT33")+4*INDIRECT("AU33")+5*INDIRECT("AV33")+6*INDIRECT("AW33")+7*INDIRECT("AX33")+8*INDIRECT("AY33")</f>
        <v>1052</v>
      </c>
      <c r="CT33" s="1">
        <v>1052</v>
      </c>
      <c r="CU33" s="1">
        <f ca="1">INDIRECT("AZ33")+2*INDIRECT("BA33")+3*INDIRECT("BB33")+4*INDIRECT("BC33")+5*INDIRECT("BD33")+6*INDIRECT("BE33")+7*INDIRECT("BF33")+8*INDIRECT("BG33")</f>
        <v>32</v>
      </c>
      <c r="CV33" s="1">
        <v>32</v>
      </c>
      <c r="CW33" s="1">
        <f ca="1">INDIRECT("BH33")+2*INDIRECT("BI33")+3*INDIRECT("BJ33")+4*INDIRECT("BK33")+5*INDIRECT("BL33")+6*INDIRECT("BM33")+7*INDIRECT("BN33")+8*INDIRECT("BO33")</f>
        <v>236</v>
      </c>
      <c r="CX33" s="1">
        <v>236</v>
      </c>
    </row>
    <row r="34" spans="1:73" ht="11.25">
      <c r="A34" s="25"/>
      <c r="B34" s="25"/>
      <c r="C34" s="27" t="s">
        <v>60</v>
      </c>
      <c r="D34" s="26" t="s">
        <v>0</v>
      </c>
      <c r="E34" s="1" t="s">
        <v>5</v>
      </c>
      <c r="F34" s="7">
        <f>SUM(F32:F33)</f>
        <v>8550</v>
      </c>
      <c r="G34" s="6">
        <f>SUM(G32:G33)</f>
        <v>0</v>
      </c>
      <c r="H34" s="6">
        <f>SUM(H32:H33)</f>
        <v>0</v>
      </c>
      <c r="I34" s="6">
        <f>SUM(I32:I33)</f>
        <v>0</v>
      </c>
      <c r="J34" s="6">
        <f>SUM(J32:J33)</f>
        <v>0</v>
      </c>
      <c r="K34" s="6">
        <f>SUM(K32:K33)</f>
        <v>0</v>
      </c>
      <c r="L34" s="6">
        <f>SUM(L32:L33)</f>
        <v>0</v>
      </c>
      <c r="M34" s="6">
        <f>SUM(M32:M33)</f>
        <v>0</v>
      </c>
      <c r="N34" s="7">
        <f>SUM(N32:N33)</f>
        <v>394</v>
      </c>
      <c r="O34" s="6">
        <f>SUM(O32:O33)</f>
        <v>6094</v>
      </c>
      <c r="P34" s="6">
        <f>SUM(P32:P33)</f>
        <v>242</v>
      </c>
      <c r="Q34" s="6">
        <f>SUM(Q32:Q33)</f>
        <v>1052</v>
      </c>
      <c r="R34" s="6">
        <f>SUM(R32:R33)</f>
        <v>32</v>
      </c>
      <c r="S34" s="6">
        <f>SUM(S32:S33)</f>
        <v>736</v>
      </c>
      <c r="T34" s="8"/>
      <c r="U34" s="5"/>
      <c r="V34" s="5"/>
      <c r="W34" s="5"/>
      <c r="X34" s="5"/>
      <c r="Y34" s="5"/>
      <c r="Z34" s="5"/>
      <c r="AA34" s="5"/>
      <c r="AB34" s="8"/>
      <c r="AC34" s="5"/>
      <c r="AD34" s="5"/>
      <c r="AE34" s="5"/>
      <c r="AF34" s="5"/>
      <c r="AG34" s="5"/>
      <c r="AH34" s="5"/>
      <c r="AI34" s="5"/>
      <c r="AJ34" s="8"/>
      <c r="AK34" s="5"/>
      <c r="AL34" s="5"/>
      <c r="AM34" s="5"/>
      <c r="AN34" s="5"/>
      <c r="AO34" s="5"/>
      <c r="AP34" s="5"/>
      <c r="AQ34" s="5"/>
      <c r="AR34" s="8"/>
      <c r="AS34" s="5"/>
      <c r="AT34" s="5"/>
      <c r="AU34" s="5"/>
      <c r="AV34" s="5"/>
      <c r="AW34" s="5"/>
      <c r="AX34" s="5"/>
      <c r="AY34" s="5"/>
      <c r="AZ34" s="8"/>
      <c r="BA34" s="5"/>
      <c r="BB34" s="5"/>
      <c r="BC34" s="5"/>
      <c r="BD34" s="5"/>
      <c r="BE34" s="5"/>
      <c r="BF34" s="5"/>
      <c r="BG34" s="5"/>
      <c r="BH34" s="8"/>
      <c r="BI34" s="5"/>
      <c r="BJ34" s="5"/>
      <c r="BK34" s="5"/>
      <c r="BL34" s="5"/>
      <c r="BM34" s="5"/>
      <c r="BN34" s="5"/>
      <c r="BO34" s="5"/>
      <c r="BP34" s="9">
        <v>0</v>
      </c>
      <c r="BQ34" s="1" t="s">
        <v>0</v>
      </c>
      <c r="BR34" s="1" t="s">
        <v>0</v>
      </c>
      <c r="BS34" s="1" t="s">
        <v>0</v>
      </c>
      <c r="BT34" s="1" t="s">
        <v>0</v>
      </c>
      <c r="BU34" s="1" t="s">
        <v>0</v>
      </c>
    </row>
    <row r="35" spans="1:73" ht="11.25">
      <c r="A35" s="37"/>
      <c r="B35" s="37"/>
      <c r="C35" s="37" t="s">
        <v>0</v>
      </c>
      <c r="D35" s="37" t="s">
        <v>0</v>
      </c>
      <c r="E35" s="37" t="s">
        <v>0</v>
      </c>
      <c r="F35" s="38"/>
      <c r="G35" s="39"/>
      <c r="H35" s="39"/>
      <c r="I35" s="39"/>
      <c r="J35" s="39"/>
      <c r="K35" s="39"/>
      <c r="L35" s="39"/>
      <c r="M35" s="39"/>
      <c r="N35" s="38"/>
      <c r="O35" s="39"/>
      <c r="P35" s="39"/>
      <c r="Q35" s="39"/>
      <c r="R35" s="39"/>
      <c r="S35" s="39"/>
      <c r="T35" s="40"/>
      <c r="U35" s="41"/>
      <c r="V35" s="41"/>
      <c r="W35" s="41"/>
      <c r="X35" s="41"/>
      <c r="Y35" s="41"/>
      <c r="Z35" s="41"/>
      <c r="AA35" s="41"/>
      <c r="AB35" s="40"/>
      <c r="AC35" s="41"/>
      <c r="AD35" s="41"/>
      <c r="AE35" s="41"/>
      <c r="AF35" s="41"/>
      <c r="AG35" s="41"/>
      <c r="AH35" s="41"/>
      <c r="AI35" s="41"/>
      <c r="AJ35" s="40"/>
      <c r="AK35" s="41"/>
      <c r="AL35" s="41"/>
      <c r="AM35" s="41"/>
      <c r="AN35" s="41"/>
      <c r="AO35" s="41"/>
      <c r="AP35" s="41"/>
      <c r="AQ35" s="41"/>
      <c r="AR35" s="40"/>
      <c r="AS35" s="41"/>
      <c r="AT35" s="41"/>
      <c r="AU35" s="41"/>
      <c r="AV35" s="41"/>
      <c r="AW35" s="41"/>
      <c r="AX35" s="41"/>
      <c r="AY35" s="41"/>
      <c r="AZ35" s="40"/>
      <c r="BA35" s="41"/>
      <c r="BB35" s="41"/>
      <c r="BC35" s="41"/>
      <c r="BD35" s="41"/>
      <c r="BE35" s="41"/>
      <c r="BF35" s="41"/>
      <c r="BG35" s="41"/>
      <c r="BH35" s="40"/>
      <c r="BI35" s="41"/>
      <c r="BJ35" s="41"/>
      <c r="BK35" s="41"/>
      <c r="BL35" s="41"/>
      <c r="BM35" s="41"/>
      <c r="BN35" s="41"/>
      <c r="BO35" s="42"/>
      <c r="BP35" s="9"/>
      <c r="BT35" s="1" t="s">
        <v>0</v>
      </c>
      <c r="BU35" s="1" t="s">
        <v>0</v>
      </c>
    </row>
    <row r="38" spans="5:13" ht="11.25">
      <c r="E38" s="3" t="s">
        <v>67</v>
      </c>
      <c r="F38" s="5">
        <f>SUMIF($BQ4:$BQ35,"=RIP",F4:F35)</f>
        <v>3900</v>
      </c>
      <c r="G38" s="5">
        <f aca="true" t="shared" si="0" ref="G38:M38">SUMIF($BQ4:$BQ35,"=RIP",G4:G35)</f>
        <v>93</v>
      </c>
      <c r="H38" s="5">
        <f t="shared" si="0"/>
        <v>301</v>
      </c>
      <c r="I38" s="5">
        <f t="shared" si="0"/>
        <v>859</v>
      </c>
      <c r="J38" s="5">
        <f t="shared" si="0"/>
        <v>2758</v>
      </c>
      <c r="K38" s="5">
        <f t="shared" si="0"/>
        <v>1258</v>
      </c>
      <c r="L38" s="5">
        <f t="shared" si="0"/>
        <v>0</v>
      </c>
      <c r="M38" s="5">
        <f t="shared" si="0"/>
        <v>0</v>
      </c>
    </row>
    <row r="39" spans="5:13" ht="11.25">
      <c r="E39" s="3" t="s">
        <v>68</v>
      </c>
      <c r="F39" s="5">
        <f>SUMIF($BT4:$BT35,"=GARVEE",F4:F35)</f>
        <v>0</v>
      </c>
      <c r="G39" s="5">
        <f aca="true" t="shared" si="1" ref="G39:M39">SUMIF($BT4:$BT35,"=GARVEE",G4:G35)</f>
        <v>0</v>
      </c>
      <c r="H39" s="5">
        <f t="shared" si="1"/>
        <v>0</v>
      </c>
      <c r="I39" s="5">
        <f t="shared" si="1"/>
        <v>0</v>
      </c>
      <c r="J39" s="5">
        <f t="shared" si="1"/>
        <v>0</v>
      </c>
      <c r="K39" s="5">
        <f t="shared" si="1"/>
        <v>0</v>
      </c>
      <c r="L39" s="5">
        <f t="shared" si="1"/>
        <v>0</v>
      </c>
      <c r="M39" s="5">
        <f t="shared" si="1"/>
        <v>0</v>
      </c>
    </row>
    <row r="40" spans="5:13" ht="11.25">
      <c r="E40" s="3" t="s">
        <v>69</v>
      </c>
      <c r="F40" s="5">
        <f>SUMIF($BR4:$BR35,"=X",F4:F35)</f>
        <v>0</v>
      </c>
      <c r="G40" s="5">
        <f aca="true" t="shared" si="2" ref="G40:M40">SUMIF($BR4:$BR35,"=X",G4:G35)</f>
        <v>0</v>
      </c>
      <c r="H40" s="5">
        <f t="shared" si="2"/>
        <v>0</v>
      </c>
      <c r="I40" s="5">
        <f t="shared" si="2"/>
        <v>0</v>
      </c>
      <c r="J40" s="5">
        <f t="shared" si="2"/>
        <v>0</v>
      </c>
      <c r="K40" s="5">
        <f t="shared" si="2"/>
        <v>0</v>
      </c>
      <c r="L40" s="5">
        <f t="shared" si="2"/>
        <v>0</v>
      </c>
      <c r="M40" s="5">
        <f t="shared" si="2"/>
        <v>0</v>
      </c>
    </row>
    <row r="41" spans="5:13" ht="11.25">
      <c r="E41" s="3" t="s">
        <v>70</v>
      </c>
      <c r="F41" s="5">
        <f>SUMIF($BU4:$BU35,"=X",AJ4:AJ35)+SUMIF($BU4:$BU35,"=X",AR4:AR35)+SUMIF($BU4:$BU35,"=X",AZ4:AZ35)+SUMIF($BU4:$BU35,"=X",BH4:BH35)</f>
        <v>500</v>
      </c>
      <c r="G41" s="5">
        <f>SUMIF($BU4:$BU35,"=X",AK4:AK35)+SUMIF($BU4:$BU35,"=X",AS4:AS35)+SUMIF($BU4:$BU35,"=X",BA4:BA35)+SUMIF($BU4:$BU35,"=X",BI4:BI35)</f>
        <v>0</v>
      </c>
      <c r="H41" s="5"/>
      <c r="I41" s="5"/>
      <c r="J41" s="5"/>
      <c r="K41" s="5"/>
      <c r="L41" s="5"/>
      <c r="M41" s="5"/>
    </row>
    <row r="42" spans="5:13" ht="11.25">
      <c r="E42" s="3" t="s">
        <v>71</v>
      </c>
      <c r="F42" s="5">
        <f>SUMIF($BU4:$BU35,"=X",T4:T35)</f>
        <v>0</v>
      </c>
      <c r="G42" s="5">
        <f>SUMIF($BU4:$BU35,"=X",U4:U35)</f>
        <v>0</v>
      </c>
      <c r="H42" s="5"/>
      <c r="I42" s="5"/>
      <c r="J42" s="5"/>
      <c r="K42" s="5"/>
      <c r="L42" s="5"/>
      <c r="M42" s="5"/>
    </row>
    <row r="43" spans="5:13" ht="11.25">
      <c r="E43" s="3" t="s">
        <v>72</v>
      </c>
      <c r="F43" s="5">
        <f>F38-F39-F40-F41-F42</f>
        <v>3400</v>
      </c>
      <c r="G43" s="5">
        <f aca="true" t="shared" si="3" ref="G43:M43">G38-G39-G40-G41-G42</f>
        <v>93</v>
      </c>
      <c r="H43" s="5">
        <f t="shared" si="3"/>
        <v>301</v>
      </c>
      <c r="I43" s="5">
        <f t="shared" si="3"/>
        <v>859</v>
      </c>
      <c r="J43" s="5">
        <f t="shared" si="3"/>
        <v>2758</v>
      </c>
      <c r="K43" s="5">
        <f t="shared" si="3"/>
        <v>1258</v>
      </c>
      <c r="L43" s="5">
        <f t="shared" si="3"/>
        <v>0</v>
      </c>
      <c r="M43" s="5">
        <f t="shared" si="3"/>
        <v>0</v>
      </c>
    </row>
    <row r="45" spans="9:11" ht="11.25">
      <c r="I45" s="1">
        <f>SUM(F43:I43)</f>
        <v>4653</v>
      </c>
      <c r="J45" s="1">
        <f>J43</f>
        <v>2758</v>
      </c>
      <c r="K45" s="1">
        <f>K43</f>
        <v>1258</v>
      </c>
    </row>
  </sheetData>
  <sheetProtection password="CB9B" sheet="1" objects="1" scenarios="1"/>
  <conditionalFormatting sqref="F4 F7 F10 F13:F14 F17:F18 F21:F22 F25 F28:F29 F32:F33">
    <cfRule type="expression" priority="1" dxfId="0" stopIfTrue="1">
      <formula>BW4&lt;&gt;BX4</formula>
    </cfRule>
  </conditionalFormatting>
  <conditionalFormatting sqref="G4 G7 G10 G13:G14 G17:G18 G21:G22 G25 G28:G29 G32:G33">
    <cfRule type="expression" priority="2" dxfId="0" stopIfTrue="1">
      <formula>BY4&lt;&gt;BZ4</formula>
    </cfRule>
  </conditionalFormatting>
  <conditionalFormatting sqref="H4 H7 H10 H13:H14 H17:H18 H21:H22 H25 H28:H29 H32:H33">
    <cfRule type="expression" priority="3" dxfId="0" stopIfTrue="1">
      <formula>CA4&lt;&gt;CB4</formula>
    </cfRule>
  </conditionalFormatting>
  <conditionalFormatting sqref="I4 I7 I10 I13:I14 I17:I18 I21:I22 I25 I28:I29 I32:I33">
    <cfRule type="expression" priority="4" dxfId="0" stopIfTrue="1">
      <formula>CC4&lt;&gt;CD4</formula>
    </cfRule>
  </conditionalFormatting>
  <conditionalFormatting sqref="J4 J7 J10 J13:J14 J17:J18 J21:J22 J25 J28:J29 J32:J33">
    <cfRule type="expression" priority="5" dxfId="0" stopIfTrue="1">
      <formula>CE4&lt;&gt;CF4</formula>
    </cfRule>
  </conditionalFormatting>
  <conditionalFormatting sqref="K4 K7 K10 K13:K14 K17:K18 K21:K22 K25 K28:K29 K32:K33">
    <cfRule type="expression" priority="6" dxfId="0" stopIfTrue="1">
      <formula>CG4&lt;&gt;CH4</formula>
    </cfRule>
  </conditionalFormatting>
  <conditionalFormatting sqref="L4 L7 L10 L13:L14 L17:L18 L21:L22 L25 L28:L29 L32:L33">
    <cfRule type="expression" priority="7" dxfId="0" stopIfTrue="1">
      <formula>CI4&lt;&gt;CJ4</formula>
    </cfRule>
  </conditionalFormatting>
  <conditionalFormatting sqref="M4 M7 M10 M13:M14 M17:M18 M21:M22 M25 M28:M29 M32:M33">
    <cfRule type="expression" priority="8" dxfId="0" stopIfTrue="1">
      <formula>CK4&lt;&gt;CL4</formula>
    </cfRule>
  </conditionalFormatting>
  <conditionalFormatting sqref="N4 N7 N10 N13:N14 N17:N18 N21:N22 N25 N28:N29 N32:N33">
    <cfRule type="expression" priority="9" dxfId="0" stopIfTrue="1">
      <formula>CM4&lt;&gt;CN4</formula>
    </cfRule>
  </conditionalFormatting>
  <conditionalFormatting sqref="O4 O7 O10 O13:O14 O17:O18 O21:O22 O25 O28:O29 O32:O33">
    <cfRule type="expression" priority="10" dxfId="0" stopIfTrue="1">
      <formula>CO4&lt;&gt;CP4</formula>
    </cfRule>
  </conditionalFormatting>
  <conditionalFormatting sqref="P4 P7 P10 P13:P14 P17:P18 P21:P22 P25 P28:P29 P32:P33">
    <cfRule type="expression" priority="11" dxfId="0" stopIfTrue="1">
      <formula>CQ4&lt;&gt;CR4</formula>
    </cfRule>
  </conditionalFormatting>
  <conditionalFormatting sqref="Q4 Q7 Q10 Q13:Q14 Q17:Q18 Q21:Q22 Q25 Q28:Q29 Q32:Q33">
    <cfRule type="expression" priority="12" dxfId="0" stopIfTrue="1">
      <formula>CS4&lt;&gt;CT4</formula>
    </cfRule>
  </conditionalFormatting>
  <conditionalFormatting sqref="R4 R7 R10 R13:R14 R17:R18 R21:R22 R25 R28:R29 R32:R33">
    <cfRule type="expression" priority="13" dxfId="0" stopIfTrue="1">
      <formula>CU4&lt;&gt;CV4</formula>
    </cfRule>
  </conditionalFormatting>
  <conditionalFormatting sqref="S4 S7 S10 S13:S14 S17:S18 S21:S22 S25 S28:S29 S32:S33">
    <cfRule type="expression" priority="14" dxfId="0" stopIfTrue="1">
      <formula>CW4&lt;&gt;CX4</formula>
    </cfRule>
  </conditionalFormatting>
  <dataValidations count="45">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4">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35">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35">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ErrorMessage="1" errorTitle="Maximum Dollar Input Exceeded" error="The maximum input value is $999,999 (x $1000), basically one billion dollars.  Please revise your figures." sqref="T10:BO10">
      <formula1>0</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ErrorMessage="1" errorTitle="Maximum Dollar Input Exceeded" error="The maximum input value is $999,999 (x $1000), basically one billion dollars.  Please revise your figures." sqref="T14:BO14">
      <formula1>0</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InputMessage="1" showErrorMessage="1" promptTitle="No Input" prompt="This is not a funding line." errorTitle="Wrong Spot" error="This is either a total or blank funding line.  No Data Input Here." sqref="T16:BO16">
      <formula1>999999</formula1>
      <formula2>999999</formula2>
    </dataValidation>
    <dataValidation type="whole" showErrorMessage="1" errorTitle="Maximum Dollar Input Exceeded" error="The maximum input value is $999,999 (x $1000), basically one billion dollars.  Please revise your figures." sqref="T17:BO17">
      <formula1>0</formula1>
      <formula2>999999</formula2>
    </dataValidation>
    <dataValidation type="whole" showErrorMessage="1" errorTitle="Maximum Dollar Input Exceeded" error="The maximum input value is $999,999 (x $1000), basically one billion dollars.  Please revise your figures." sqref="T18:BO18">
      <formula1>0</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InputMessage="1" showErrorMessage="1" promptTitle="No Input" prompt="This is not a funding line." errorTitle="Wrong Spot" error="This is either a total or blank funding line.  No Data Input Here." sqref="T20:BO20">
      <formula1>999999</formula1>
      <formula2>999999</formula2>
    </dataValidation>
    <dataValidation type="whole" showErrorMessage="1" errorTitle="Maximum Dollar Input Exceeded" error="The maximum input value is $999,999 (x $1000), basically one billion dollars.  Please revise your figures." sqref="T21:BO21">
      <formula1>0</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ErrorMessage="1" errorTitle="Maximum Dollar Input Exceeded" error="The maximum input value is $999,999 (x $1000), basically one billion dollars.  Please revise your figures." sqref="T28:BO28">
      <formula1>0</formula1>
      <formula2>999999</formula2>
    </dataValidation>
    <dataValidation type="whole" showErrorMessage="1" errorTitle="Maximum Dollar Input Exceeded" error="The maximum input value is $999,999 (x $1000), basically one billion dollars.  Please revise your figures." sqref="T29:BO29">
      <formula1>0</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InputMessage="1" showErrorMessage="1" promptTitle="No Input" prompt="This is not a funding line." errorTitle="Wrong Spot" error="This is either a total or blank funding line.  No Data Input Here." sqref="T31:BO31">
      <formula1>999999</formula1>
      <formula2>999999</formula2>
    </dataValidation>
    <dataValidation type="whole" showErrorMessage="1" errorTitle="Maximum Dollar Input Exceeded" error="The maximum input value is $999,999 (x $1000), basically one billion dollars.  Please revise your figures." sqref="BJ32:BO32 AL32:AQ32 AT32:AY32 BB32:BG32 V32:AI3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2:AK32 AR32:AS32 AZ32:BA32 BH32:BI3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2:U32">
      <formula1>0</formula1>
      <formula2>999999</formula2>
    </dataValidation>
    <dataValidation type="whole" showErrorMessage="1" errorTitle="Maximum Dollar Input Exceeded" error="The maximum input value is $999,999 (x $1000), basically one billion dollars.  Please revise your figures." sqref="T33:BO33">
      <formula1>0</formula1>
      <formula2>999999</formula2>
    </dataValidation>
    <dataValidation type="whole" showInputMessage="1" showErrorMessage="1" promptTitle="No Input" prompt="This is not a funding line." errorTitle="Wrong Spot" error="This is either a total or blank funding line.  No Data Input Here." sqref="T34:BO34">
      <formula1>999999</formula1>
      <formula2>999999</formula2>
    </dataValidation>
    <dataValidation type="whole" showInputMessage="1" showErrorMessage="1" promptTitle="No Input" prompt="This is not a funding line." errorTitle="Wrong Spot" error="This is either a total or blank funding line.  No Data Input Here." sqref="T35:BO35">
      <formula1>999999</formula1>
      <formula2>999999</formula2>
    </dataValidation>
  </dataValidations>
  <printOptions gridLines="1"/>
  <pageMargins left="0.25" right="0.25" top="0.75" bottom="0.5" header="0.25" footer="0.25"/>
  <pageSetup blackAndWhite="1" fitToHeight="100" fitToWidth="1" horizontalDpi="600" verticalDpi="600" orientation="landscape" scale="87"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2003-11-25T22:14:00Z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