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Inventory'!$A$1:$S$125</definedName>
    <definedName name="_xlnm.Print_Titles" localSheetId="1">'Project Inventory'!$1:$3</definedName>
  </definedNames>
  <calcPr fullCalcOnLoad="1"/>
</workbook>
</file>

<file path=xl/sharedStrings.xml><?xml version="1.0" encoding="utf-8"?>
<sst xmlns="http://schemas.openxmlformats.org/spreadsheetml/2006/main" count="1077" uniqueCount="130">
  <si>
    <t/>
  </si>
  <si>
    <t>MEN</t>
  </si>
  <si>
    <t>Fort Bragg, City of</t>
  </si>
  <si>
    <t>RIP</t>
  </si>
  <si>
    <t>Railroad Crossing Rehabilitation - Phase II</t>
  </si>
  <si>
    <t>Loc Funds (CITY)</t>
  </si>
  <si>
    <t>TOTAL</t>
  </si>
  <si>
    <t>924583</t>
  </si>
  <si>
    <t>Main &amp; Laurel Signal Installation</t>
  </si>
  <si>
    <t>280914</t>
  </si>
  <si>
    <t>ADA Ramps and Sidewalk Installation Project</t>
  </si>
  <si>
    <t>Franklin Street Reconstruction</t>
  </si>
  <si>
    <t>Street Rehabilitation Project (Phase III)</t>
  </si>
  <si>
    <t>Mendocino County</t>
  </si>
  <si>
    <t>East Side Potter Valley Road Recon Ph I</t>
  </si>
  <si>
    <t>Loc Funds (CO)</t>
  </si>
  <si>
    <t>280274</t>
  </si>
  <si>
    <t>Improve Railroad Grade Crossings</t>
  </si>
  <si>
    <t>Railroad grade crossing improvements</t>
  </si>
  <si>
    <t>Loc Funds (LTF)</t>
  </si>
  <si>
    <t>Ukiah and Talmage Bike and Pedestrian Facilities</t>
  </si>
  <si>
    <t>Demo</t>
  </si>
  <si>
    <t>Brooktrails Second Access</t>
  </si>
  <si>
    <t>Future Need</t>
  </si>
  <si>
    <t>280884</t>
  </si>
  <si>
    <t>N. State St Improvements (Phase 1)</t>
  </si>
  <si>
    <t>Asphalt Overlay Program (various county roads</t>
  </si>
  <si>
    <t>Redemeyer Road Extension</t>
  </si>
  <si>
    <t>Mendocino County Council of Governments</t>
  </si>
  <si>
    <t>924605</t>
  </si>
  <si>
    <t>Plan, program and monitor</t>
  </si>
  <si>
    <t>Mendocino Transit Authority</t>
  </si>
  <si>
    <t>280184</t>
  </si>
  <si>
    <t>Ukiah Transit Center</t>
  </si>
  <si>
    <t>Point Arena, City of</t>
  </si>
  <si>
    <t>280194</t>
  </si>
  <si>
    <t>Coastal Access Scenic Bikeway</t>
  </si>
  <si>
    <t>Local Streets Road Rehabilitation</t>
  </si>
  <si>
    <t>Ukiah,  City of</t>
  </si>
  <si>
    <t>2000 STIP Railroad Crossing Rehab</t>
  </si>
  <si>
    <t>280904</t>
  </si>
  <si>
    <t>Railroad Crossing Rehabilitation</t>
  </si>
  <si>
    <t>924580</t>
  </si>
  <si>
    <t>ADA Curb Ramps (Phase 5)</t>
  </si>
  <si>
    <t>Gobbi St./Orchard Ave Improvements</t>
  </si>
  <si>
    <t>Gobbi/ Oak Manor/ Babcock Realignment</t>
  </si>
  <si>
    <t>Locall Street Rehab</t>
  </si>
  <si>
    <t>Arterial/Collector Rehab</t>
  </si>
  <si>
    <t>Willits, City of</t>
  </si>
  <si>
    <t>Rehab of East Bldg of Willits Train Sta</t>
  </si>
  <si>
    <t>Rail Crossing Rehab on Commercial St.</t>
  </si>
  <si>
    <t>Holly St and  Mill Creek Dr Rehab</t>
  </si>
  <si>
    <t>101</t>
  </si>
  <si>
    <t>Caltrans</t>
  </si>
  <si>
    <t>GF IIP</t>
  </si>
  <si>
    <t>CO</t>
  </si>
  <si>
    <t>262000</t>
  </si>
  <si>
    <t>T43.5/51.3</t>
  </si>
  <si>
    <t>Willits Bypass</t>
  </si>
  <si>
    <t>X</t>
  </si>
  <si>
    <t>IIP</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</si>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</sst>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104</v>
      </c>
    </row>
    <row r="3" ht="12.75">
      <c r="B3" s="43"/>
    </row>
    <row r="4" ht="12.75">
      <c r="B4" s="46" t="s">
        <v>105</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108</v>
      </c>
    </row>
    <row r="7" ht="12.75">
      <c r="B7" s="50" t="s">
        <v>109</v>
      </c>
    </row>
    <row r="8" ht="12.75">
      <c r="B8" s="50" t="s">
        <v>110</v>
      </c>
    </row>
    <row r="9" ht="25.5">
      <c r="B9" s="50" t="s">
        <v>111</v>
      </c>
    </row>
    <row r="10" ht="12.75">
      <c r="B10" s="48"/>
    </row>
    <row r="11" ht="12.75">
      <c r="B11" s="49" t="s">
        <v>112</v>
      </c>
    </row>
    <row r="12" ht="12.75">
      <c r="B12" s="50" t="s">
        <v>113</v>
      </c>
    </row>
    <row r="13" ht="12.75">
      <c r="B13" s="50" t="s">
        <v>114</v>
      </c>
    </row>
    <row r="14" ht="12.75">
      <c r="B14" s="50" t="s">
        <v>115</v>
      </c>
    </row>
    <row r="15" ht="12.75">
      <c r="B15" s="48"/>
    </row>
    <row r="16" ht="12.75">
      <c r="B16" s="51" t="s">
        <v>116</v>
      </c>
    </row>
    <row r="17" ht="25.5">
      <c r="B17" s="48" t="s">
        <v>117</v>
      </c>
    </row>
    <row r="18" ht="12.75">
      <c r="B18" s="48" t="s">
        <v>118</v>
      </c>
    </row>
    <row r="19" ht="12.75">
      <c r="B19" s="48" t="s">
        <v>119</v>
      </c>
    </row>
    <row r="20" ht="25.5">
      <c r="B20" s="48" t="s">
        <v>120</v>
      </c>
    </row>
    <row r="21" ht="12.75">
      <c r="B21" s="48"/>
    </row>
    <row r="22" ht="38.25">
      <c r="B22" s="48" t="s">
        <v>121</v>
      </c>
    </row>
    <row r="23" ht="12.75">
      <c r="B23" s="48"/>
    </row>
    <row r="24" ht="12.75">
      <c r="B24" s="52" t="s">
        <v>122</v>
      </c>
    </row>
    <row r="25" ht="12.75">
      <c r="B25" s="48"/>
    </row>
    <row r="26" ht="12.75">
      <c r="B26" s="46" t="s">
        <v>123</v>
      </c>
    </row>
    <row r="27" ht="12.75">
      <c r="B27" s="53" t="s">
        <v>124</v>
      </c>
    </row>
    <row r="28" ht="12.75">
      <c r="B28" s="53" t="s">
        <v>125</v>
      </c>
    </row>
    <row r="29" ht="12.75">
      <c r="B29" s="53" t="s">
        <v>126</v>
      </c>
    </row>
    <row r="30" ht="12.75">
      <c r="B30" s="53" t="s">
        <v>127</v>
      </c>
    </row>
    <row r="31" ht="12.75">
      <c r="B31" s="53" t="s">
        <v>128</v>
      </c>
    </row>
    <row r="32" ht="12.75">
      <c r="B32" s="43"/>
    </row>
    <row r="33" ht="12.75">
      <c r="B33" s="43"/>
    </row>
    <row r="34" ht="12.75">
      <c r="B34" s="43"/>
    </row>
    <row r="35" ht="13.5" thickBot="1">
      <c r="B35" s="44"/>
    </row>
    <row r="36" ht="13.5" thickTop="1">
      <c r="B36" s="54" t="s">
        <v>129</v>
      </c>
    </row>
    <row r="100" spans="7:8" ht="12.75">
      <c r="G100" t="s">
        <v>106</v>
      </c>
      <c r="H100" t="s">
        <v>107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27"/>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00390625" style="1" bestFit="1" customWidth="1"/>
    <col min="2" max="2" width="6.140625" style="1" bestFit="1" customWidth="1"/>
    <col min="3" max="3" width="8.28125" style="1" bestFit="1" customWidth="1"/>
    <col min="4" max="4" width="34.1406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13</v>
      </c>
      <c r="B1" s="10"/>
      <c r="C1" s="10"/>
      <c r="D1" s="10"/>
      <c r="E1" s="10"/>
      <c r="F1" s="10"/>
      <c r="G1" s="10"/>
      <c r="H1" s="10"/>
      <c r="I1" s="10"/>
      <c r="J1" s="10"/>
      <c r="K1" s="10"/>
      <c r="L1" s="10"/>
      <c r="M1" s="10"/>
      <c r="N1" s="10"/>
      <c r="O1" s="10"/>
      <c r="P1" s="10"/>
      <c r="Q1" s="10"/>
      <c r="R1" s="10"/>
      <c r="S1" s="10"/>
      <c r="T1" s="12" t="s">
        <v>90</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62</v>
      </c>
      <c r="C2" s="14" t="s">
        <v>63</v>
      </c>
      <c r="D2" s="14" t="s">
        <v>65</v>
      </c>
      <c r="E2" s="14"/>
      <c r="F2" s="15" t="s">
        <v>88</v>
      </c>
      <c r="G2" s="16"/>
      <c r="H2" s="16"/>
      <c r="I2" s="16"/>
      <c r="J2" s="16"/>
      <c r="K2" s="16"/>
      <c r="L2" s="16"/>
      <c r="M2" s="16"/>
      <c r="N2" s="15" t="s">
        <v>89</v>
      </c>
      <c r="O2" s="16"/>
      <c r="P2" s="16"/>
      <c r="Q2" s="16"/>
      <c r="R2" s="16"/>
      <c r="S2" s="16"/>
      <c r="T2" s="15" t="s">
        <v>76</v>
      </c>
      <c r="U2" s="16"/>
      <c r="V2" s="16"/>
      <c r="W2" s="16"/>
      <c r="X2" s="16"/>
      <c r="Y2" s="16"/>
      <c r="Z2" s="16"/>
      <c r="AA2" s="16"/>
      <c r="AB2" s="15" t="s">
        <v>77</v>
      </c>
      <c r="AC2" s="16"/>
      <c r="AD2" s="16"/>
      <c r="AE2" s="16"/>
      <c r="AF2" s="16"/>
      <c r="AG2" s="16"/>
      <c r="AH2" s="16"/>
      <c r="AI2" s="16"/>
      <c r="AJ2" s="15" t="s">
        <v>78</v>
      </c>
      <c r="AK2" s="16"/>
      <c r="AL2" s="16"/>
      <c r="AM2" s="16"/>
      <c r="AN2" s="16"/>
      <c r="AO2" s="16"/>
      <c r="AP2" s="16"/>
      <c r="AQ2" s="16"/>
      <c r="AR2" s="15" t="s">
        <v>79</v>
      </c>
      <c r="AS2" s="16"/>
      <c r="AT2" s="16"/>
      <c r="AU2" s="16"/>
      <c r="AV2" s="16"/>
      <c r="AW2" s="16"/>
      <c r="AX2" s="16"/>
      <c r="AY2" s="16"/>
      <c r="AZ2" s="15" t="s">
        <v>80</v>
      </c>
      <c r="BA2" s="16"/>
      <c r="BB2" s="16"/>
      <c r="BC2" s="16"/>
      <c r="BD2" s="16"/>
      <c r="BE2" s="16"/>
      <c r="BF2" s="16"/>
      <c r="BG2" s="16"/>
      <c r="BH2" s="15" t="s">
        <v>81</v>
      </c>
      <c r="BI2" s="16"/>
      <c r="BJ2" s="16"/>
      <c r="BK2" s="16"/>
      <c r="BL2" s="16"/>
      <c r="BM2" s="16"/>
      <c r="BN2" s="16"/>
      <c r="BO2" s="23"/>
      <c r="BP2" s="22"/>
      <c r="BW2" s="15" t="s">
        <v>88</v>
      </c>
      <c r="BX2" s="16" t="s">
        <v>88</v>
      </c>
      <c r="BY2" s="16"/>
      <c r="BZ2" s="16"/>
      <c r="CA2" s="16"/>
      <c r="CB2" s="16"/>
      <c r="CC2" s="16"/>
      <c r="CD2" s="16"/>
      <c r="CE2" s="15" t="s">
        <v>89</v>
      </c>
      <c r="CF2" s="16" t="s">
        <v>89</v>
      </c>
      <c r="CG2" s="16"/>
      <c r="CH2" s="16"/>
      <c r="CI2" s="16"/>
      <c r="CJ2" s="16"/>
    </row>
    <row r="3" spans="1:88" s="4" customFormat="1" ht="11.25">
      <c r="A3" s="17" t="s">
        <v>55</v>
      </c>
      <c r="B3" s="18" t="s">
        <v>61</v>
      </c>
      <c r="C3" s="18" t="s">
        <v>64</v>
      </c>
      <c r="D3" s="18" t="s">
        <v>66</v>
      </c>
      <c r="E3" s="18" t="s">
        <v>67</v>
      </c>
      <c r="F3" s="19" t="s">
        <v>68</v>
      </c>
      <c r="G3" s="20" t="s">
        <v>69</v>
      </c>
      <c r="H3" s="20" t="s">
        <v>70</v>
      </c>
      <c r="I3" s="20" t="s">
        <v>71</v>
      </c>
      <c r="J3" s="20" t="s">
        <v>72</v>
      </c>
      <c r="K3" s="20" t="s">
        <v>73</v>
      </c>
      <c r="L3" s="20" t="s">
        <v>74</v>
      </c>
      <c r="M3" s="20" t="s">
        <v>75</v>
      </c>
      <c r="N3" s="19" t="s">
        <v>82</v>
      </c>
      <c r="O3" s="21" t="s">
        <v>83</v>
      </c>
      <c r="P3" s="21" t="s">
        <v>84</v>
      </c>
      <c r="Q3" s="21" t="s">
        <v>85</v>
      </c>
      <c r="R3" s="21" t="s">
        <v>86</v>
      </c>
      <c r="S3" s="21" t="s">
        <v>87</v>
      </c>
      <c r="T3" s="19" t="s">
        <v>68</v>
      </c>
      <c r="U3" s="20" t="s">
        <v>69</v>
      </c>
      <c r="V3" s="20" t="s">
        <v>70</v>
      </c>
      <c r="W3" s="20" t="s">
        <v>71</v>
      </c>
      <c r="X3" s="20" t="s">
        <v>72</v>
      </c>
      <c r="Y3" s="20" t="s">
        <v>73</v>
      </c>
      <c r="Z3" s="20" t="s">
        <v>74</v>
      </c>
      <c r="AA3" s="20" t="s">
        <v>75</v>
      </c>
      <c r="AB3" s="19" t="s">
        <v>68</v>
      </c>
      <c r="AC3" s="20" t="s">
        <v>69</v>
      </c>
      <c r="AD3" s="20" t="s">
        <v>70</v>
      </c>
      <c r="AE3" s="20" t="s">
        <v>71</v>
      </c>
      <c r="AF3" s="20" t="s">
        <v>72</v>
      </c>
      <c r="AG3" s="20" t="s">
        <v>73</v>
      </c>
      <c r="AH3" s="20" t="s">
        <v>74</v>
      </c>
      <c r="AI3" s="20" t="s">
        <v>75</v>
      </c>
      <c r="AJ3" s="19" t="s">
        <v>68</v>
      </c>
      <c r="AK3" s="20" t="s">
        <v>69</v>
      </c>
      <c r="AL3" s="20" t="s">
        <v>70</v>
      </c>
      <c r="AM3" s="20" t="s">
        <v>71</v>
      </c>
      <c r="AN3" s="20" t="s">
        <v>72</v>
      </c>
      <c r="AO3" s="20" t="s">
        <v>73</v>
      </c>
      <c r="AP3" s="20" t="s">
        <v>74</v>
      </c>
      <c r="AQ3" s="20" t="s">
        <v>75</v>
      </c>
      <c r="AR3" s="19" t="s">
        <v>68</v>
      </c>
      <c r="AS3" s="20" t="s">
        <v>69</v>
      </c>
      <c r="AT3" s="20" t="s">
        <v>70</v>
      </c>
      <c r="AU3" s="20" t="s">
        <v>71</v>
      </c>
      <c r="AV3" s="20" t="s">
        <v>72</v>
      </c>
      <c r="AW3" s="20" t="s">
        <v>73</v>
      </c>
      <c r="AX3" s="20" t="s">
        <v>74</v>
      </c>
      <c r="AY3" s="20" t="s">
        <v>75</v>
      </c>
      <c r="AZ3" s="19" t="s">
        <v>68</v>
      </c>
      <c r="BA3" s="20" t="s">
        <v>69</v>
      </c>
      <c r="BB3" s="20" t="s">
        <v>70</v>
      </c>
      <c r="BC3" s="20" t="s">
        <v>71</v>
      </c>
      <c r="BD3" s="20" t="s">
        <v>72</v>
      </c>
      <c r="BE3" s="20" t="s">
        <v>73</v>
      </c>
      <c r="BF3" s="20" t="s">
        <v>74</v>
      </c>
      <c r="BG3" s="20" t="s">
        <v>75</v>
      </c>
      <c r="BH3" s="19" t="s">
        <v>68</v>
      </c>
      <c r="BI3" s="20" t="s">
        <v>69</v>
      </c>
      <c r="BJ3" s="20" t="s">
        <v>70</v>
      </c>
      <c r="BK3" s="20" t="s">
        <v>71</v>
      </c>
      <c r="BL3" s="20" t="s">
        <v>72</v>
      </c>
      <c r="BM3" s="20" t="s">
        <v>73</v>
      </c>
      <c r="BN3" s="20" t="s">
        <v>74</v>
      </c>
      <c r="BO3" s="24" t="s">
        <v>75</v>
      </c>
      <c r="BP3" s="22" t="s">
        <v>92</v>
      </c>
      <c r="BQ3" s="4" t="s">
        <v>93</v>
      </c>
      <c r="BR3" s="4" t="s">
        <v>94</v>
      </c>
      <c r="BS3" s="4" t="s">
        <v>95</v>
      </c>
      <c r="BT3" s="4" t="s">
        <v>96</v>
      </c>
      <c r="BU3" s="4" t="s">
        <v>97</v>
      </c>
      <c r="BW3" s="19" t="s">
        <v>68</v>
      </c>
      <c r="BX3" s="20" t="s">
        <v>68</v>
      </c>
      <c r="BY3" s="20" t="s">
        <v>70</v>
      </c>
      <c r="BZ3" s="20" t="s">
        <v>70</v>
      </c>
      <c r="CA3" s="20" t="s">
        <v>72</v>
      </c>
      <c r="CB3" s="20" t="s">
        <v>72</v>
      </c>
      <c r="CC3" s="20" t="s">
        <v>74</v>
      </c>
      <c r="CD3" s="20" t="s">
        <v>74</v>
      </c>
      <c r="CE3" s="19" t="s">
        <v>82</v>
      </c>
      <c r="CF3" s="21" t="s">
        <v>82</v>
      </c>
      <c r="CG3" s="21" t="s">
        <v>84</v>
      </c>
      <c r="CH3" s="21" t="s">
        <v>84</v>
      </c>
      <c r="CI3" s="21" t="s">
        <v>86</v>
      </c>
      <c r="CJ3" s="21" t="s">
        <v>86</v>
      </c>
    </row>
    <row r="4" spans="1:102" ht="11.25">
      <c r="A4" s="1" t="s">
        <v>1</v>
      </c>
      <c r="B4" s="2" t="str">
        <f>HYPERLINK("http://www.dot.ca.gov/hq/transprog/stip2004/ff_sheets/01-4083r.xls","4083R")</f>
        <v>4083R</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390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390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c r="AF4" s="29"/>
      <c r="AG4" s="29">
        <v>390</v>
      </c>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13000001174</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780</v>
      </c>
      <c r="CH4" s="1">
        <v>780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2340</v>
      </c>
      <c r="CP4" s="1">
        <v>2340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0</v>
      </c>
      <c r="C5" s="1" t="s">
        <v>0</v>
      </c>
      <c r="D5" s="1" t="s">
        <v>4</v>
      </c>
      <c r="E5" s="1" t="s">
        <v>5</v>
      </c>
      <c r="F5" s="7">
        <f ca="1">INDIRECT("T5")+INDIRECT("AB5")+INDIRECT("AJ5")+INDIRECT("AR5")+INDIRECT("AZ5")+INDIRECT("BH5")</f>
        <v>0</v>
      </c>
      <c r="G5" s="6">
        <f ca="1">INDIRECT("U5")+INDIRECT("AC5")+INDIRECT("AK5")+INDIRECT("AS5")+INDIRECT("BA5")+INDIRECT("BI5")</f>
        <v>8</v>
      </c>
      <c r="H5" s="6">
        <f ca="1">INDIRECT("V5")+INDIRECT("AD5")+INDIRECT("AL5")+INDIRECT("AT5")+INDIRECT("BB5")+INDIRECT("BJ5")</f>
        <v>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0</v>
      </c>
      <c r="P5" s="6">
        <f ca="1">INDIRECT("AJ5")+INDIRECT("AK5")+INDIRECT("AL5")+INDIRECT("AM5")+INDIRECT("AN5")+INDIRECT("AO5")+INDIRECT("AP5")+INDIRECT("AQ5")</f>
        <v>0</v>
      </c>
      <c r="Q5" s="6">
        <f ca="1">INDIRECT("AR5")+INDIRECT("AS5")+INDIRECT("AT5")+INDIRECT("AU5")+INDIRECT("AV5")+INDIRECT("AW5")+INDIRECT("AX5")+INDIRECT("AY5")</f>
        <v>8</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c r="AE5" s="29"/>
      <c r="AF5" s="29"/>
      <c r="AG5" s="29"/>
      <c r="AH5" s="29"/>
      <c r="AI5" s="29"/>
      <c r="AJ5" s="28"/>
      <c r="AK5" s="29"/>
      <c r="AL5" s="29"/>
      <c r="AM5" s="29"/>
      <c r="AN5" s="29"/>
      <c r="AO5" s="29"/>
      <c r="AP5" s="29"/>
      <c r="AQ5" s="29"/>
      <c r="AR5" s="28"/>
      <c r="AS5" s="29">
        <v>8</v>
      </c>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0</v>
      </c>
      <c r="BX5" s="1">
        <v>0</v>
      </c>
      <c r="BY5" s="1">
        <f ca="1">INDIRECT("U5")+2*INDIRECT("AC5")+3*INDIRECT("AK5")+4*INDIRECT("AS5")+5*INDIRECT("BA5")+6*INDIRECT("BI5")</f>
        <v>32</v>
      </c>
      <c r="BZ5" s="1">
        <v>32</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0</v>
      </c>
      <c r="CP5" s="1">
        <v>0</v>
      </c>
      <c r="CQ5" s="1">
        <f ca="1">INDIRECT("AJ5")+2*INDIRECT("AK5")+3*INDIRECT("AL5")+4*INDIRECT("AM5")+5*INDIRECT("AN5")+6*INDIRECT("AO5")+7*INDIRECT("AP5")+8*INDIRECT("AQ5")</f>
        <v>0</v>
      </c>
      <c r="CR5" s="1">
        <v>0</v>
      </c>
      <c r="CS5" s="1">
        <f ca="1">INDIRECT("AR5")+2*INDIRECT("AS5")+3*INDIRECT("AT5")+4*INDIRECT("AU5")+5*INDIRECT("AV5")+6*INDIRECT("AW5")+7*INDIRECT("AX5")+8*INDIRECT("AY5")</f>
        <v>16</v>
      </c>
      <c r="CT5" s="1">
        <v>16</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102" ht="11.25">
      <c r="A6" s="25"/>
      <c r="B6" s="25"/>
      <c r="C6" s="27" t="s">
        <v>91</v>
      </c>
      <c r="D6" s="26" t="s">
        <v>0</v>
      </c>
      <c r="E6" s="1" t="s">
        <v>5</v>
      </c>
      <c r="F6" s="7">
        <f ca="1">INDIRECT("T6")+INDIRECT("AB6")+INDIRECT("AJ6")+INDIRECT("AR6")+INDIRECT("AZ6")+INDIRECT("BH6")</f>
        <v>0</v>
      </c>
      <c r="G6" s="6">
        <f ca="1">INDIRECT("U6")+INDIRECT("AC6")+INDIRECT("AK6")+INDIRECT("AS6")+INDIRECT("BA6")+INDIRECT("BI6")</f>
        <v>46</v>
      </c>
      <c r="H6" s="6">
        <f ca="1">INDIRECT("V6")+INDIRECT("AD6")+INDIRECT("AL6")+INDIRECT("AT6")+INDIRECT("BB6")+INDIRECT("BJ6")</f>
        <v>0</v>
      </c>
      <c r="I6" s="6">
        <f ca="1">INDIRECT("W6")+INDIRECT("AE6")+INDIRECT("AM6")+INDIRECT("AU6")+INDIRECT("BC6")+INDIRECT("BK6")</f>
        <v>0</v>
      </c>
      <c r="J6" s="6">
        <f ca="1">INDIRECT("X6")+INDIRECT("AF6")+INDIRECT("AN6")+INDIRECT("AV6")+INDIRECT("BD6")+INDIRECT("BL6")</f>
        <v>0</v>
      </c>
      <c r="K6" s="6">
        <f ca="1">INDIRECT("Y6")+INDIRECT("AG6")+INDIRECT("AO6")+INDIRECT("AW6")+INDIRECT("BE6")+INDIRECT("BM6")</f>
        <v>0</v>
      </c>
      <c r="L6" s="6">
        <f ca="1">INDIRECT("Z6")+INDIRECT("AH6")+INDIRECT("AP6")+INDIRECT("AX6")+INDIRECT("BF6")+INDIRECT("BN6")</f>
        <v>0</v>
      </c>
      <c r="M6" s="6">
        <f ca="1">INDIRECT("AA6")+INDIRECT("AI6")+INDIRECT("AQ6")+INDIRECT("AY6")+INDIRECT("BG6")+INDIRECT("BO6")</f>
        <v>0</v>
      </c>
      <c r="N6" s="7">
        <f ca="1">INDIRECT("T6")+INDIRECT("U6")+INDIRECT("V6")+INDIRECT("W6")+INDIRECT("X6")+INDIRECT("Y6")+INDIRECT("Z6")+INDIRECT("AA6")</f>
        <v>0</v>
      </c>
      <c r="O6" s="6">
        <f ca="1">INDIRECT("AB6")+INDIRECT("AC6")+INDIRECT("AD6")+INDIRECT("AE6")+INDIRECT("AF6")+INDIRECT("AG6")+INDIRECT("AH6")+INDIRECT("AI6")</f>
        <v>45</v>
      </c>
      <c r="P6" s="6">
        <f ca="1">INDIRECT("AJ6")+INDIRECT("AK6")+INDIRECT("AL6")+INDIRECT("AM6")+INDIRECT("AN6")+INDIRECT("AO6")+INDIRECT("AP6")+INDIRECT("AQ6")</f>
        <v>1</v>
      </c>
      <c r="Q6" s="6">
        <f ca="1">INDIRECT("AR6")+INDIRECT("AS6")+INDIRECT("AT6")+INDIRECT("AU6")+INDIRECT("AV6")+INDIRECT("AW6")+INDIRECT("AX6")+INDIRECT("AY6")</f>
        <v>0</v>
      </c>
      <c r="R6" s="6">
        <f ca="1">INDIRECT("AZ6")+INDIRECT("BA6")+INDIRECT("BB6")+INDIRECT("BC6")+INDIRECT("BD6")+INDIRECT("BE6")+INDIRECT("BF6")+INDIRECT("BG6")</f>
        <v>0</v>
      </c>
      <c r="S6" s="6">
        <f ca="1">INDIRECT("BH6")+INDIRECT("BI6")+INDIRECT("BJ6")+INDIRECT("BK6")+INDIRECT("BL6")+INDIRECT("BM6")+INDIRECT("BN6")+INDIRECT("BO6")</f>
        <v>0</v>
      </c>
      <c r="T6" s="28"/>
      <c r="U6" s="29"/>
      <c r="V6" s="29"/>
      <c r="W6" s="29"/>
      <c r="X6" s="29"/>
      <c r="Y6" s="29"/>
      <c r="Z6" s="29"/>
      <c r="AA6" s="29"/>
      <c r="AB6" s="28"/>
      <c r="AC6" s="29">
        <v>45</v>
      </c>
      <c r="AD6" s="29"/>
      <c r="AE6" s="29"/>
      <c r="AF6" s="29"/>
      <c r="AG6" s="29"/>
      <c r="AH6" s="29"/>
      <c r="AI6" s="29"/>
      <c r="AJ6" s="28"/>
      <c r="AK6" s="29">
        <v>1</v>
      </c>
      <c r="AL6" s="29"/>
      <c r="AM6" s="29"/>
      <c r="AN6" s="29"/>
      <c r="AO6" s="29"/>
      <c r="AP6" s="29"/>
      <c r="AQ6" s="29"/>
      <c r="AR6" s="28"/>
      <c r="AS6" s="29"/>
      <c r="AT6" s="29"/>
      <c r="AU6" s="29"/>
      <c r="AV6" s="29"/>
      <c r="AW6" s="29"/>
      <c r="AX6" s="29"/>
      <c r="AY6" s="29"/>
      <c r="AZ6" s="28"/>
      <c r="BA6" s="29"/>
      <c r="BB6" s="29"/>
      <c r="BC6" s="29"/>
      <c r="BD6" s="29"/>
      <c r="BE6" s="29"/>
      <c r="BF6" s="29"/>
      <c r="BG6" s="29"/>
      <c r="BH6" s="28"/>
      <c r="BI6" s="29"/>
      <c r="BJ6" s="29"/>
      <c r="BK6" s="29"/>
      <c r="BL6" s="29"/>
      <c r="BM6" s="29"/>
      <c r="BN6" s="29"/>
      <c r="BO6" s="29"/>
      <c r="BP6" s="9">
        <v>0</v>
      </c>
      <c r="BQ6" s="1" t="s">
        <v>0</v>
      </c>
      <c r="BR6" s="1" t="s">
        <v>0</v>
      </c>
      <c r="BS6" s="1" t="s">
        <v>0</v>
      </c>
      <c r="BT6" s="1" t="s">
        <v>0</v>
      </c>
      <c r="BU6" s="1" t="s">
        <v>0</v>
      </c>
      <c r="BW6" s="1">
        <f ca="1">INDIRECT("T6")+2*INDIRECT("AB6")+3*INDIRECT("AJ6")+4*INDIRECT("AR6")+5*INDIRECT("AZ6")+6*INDIRECT("BH6")</f>
        <v>0</v>
      </c>
      <c r="BX6" s="1">
        <v>0</v>
      </c>
      <c r="BY6" s="1">
        <f ca="1">INDIRECT("U6")+2*INDIRECT("AC6")+3*INDIRECT("AK6")+4*INDIRECT("AS6")+5*INDIRECT("BA6")+6*INDIRECT("BI6")</f>
        <v>93</v>
      </c>
      <c r="BZ6" s="1">
        <v>93</v>
      </c>
      <c r="CA6" s="1">
        <f ca="1">INDIRECT("V6")+2*INDIRECT("AD6")+3*INDIRECT("AL6")+4*INDIRECT("AT6")+5*INDIRECT("BB6")+6*INDIRECT("BJ6")</f>
        <v>0</v>
      </c>
      <c r="CB6" s="1">
        <v>0</v>
      </c>
      <c r="CC6" s="1">
        <f ca="1">INDIRECT("W6")+2*INDIRECT("AE6")+3*INDIRECT("AM6")+4*INDIRECT("AU6")+5*INDIRECT("BC6")+6*INDIRECT("BK6")</f>
        <v>0</v>
      </c>
      <c r="CD6" s="1">
        <v>0</v>
      </c>
      <c r="CE6" s="1">
        <f ca="1">INDIRECT("X6")+2*INDIRECT("AF6")+3*INDIRECT("AN6")+4*INDIRECT("AV6")+5*INDIRECT("BD6")+6*INDIRECT("BL6")</f>
        <v>0</v>
      </c>
      <c r="CF6" s="1">
        <v>0</v>
      </c>
      <c r="CG6" s="1">
        <f ca="1">INDIRECT("Y6")+2*INDIRECT("AG6")+3*INDIRECT("AO6")+4*INDIRECT("AW6")+5*INDIRECT("BE6")+6*INDIRECT("BM6")</f>
        <v>0</v>
      </c>
      <c r="CH6" s="1">
        <v>0</v>
      </c>
      <c r="CI6" s="1">
        <f ca="1">INDIRECT("Z6")+2*INDIRECT("AH6")+3*INDIRECT("AP6")+4*INDIRECT("AX6")+5*INDIRECT("BF6")+6*INDIRECT("BN6")</f>
        <v>0</v>
      </c>
      <c r="CJ6" s="1">
        <v>0</v>
      </c>
      <c r="CK6" s="1">
        <f ca="1">INDIRECT("AA6")+2*INDIRECT("AI6")+3*INDIRECT("AQ6")+4*INDIRECT("AY6")+5*INDIRECT("BG6")+6*INDIRECT("BO6")</f>
        <v>0</v>
      </c>
      <c r="CL6" s="1">
        <v>0</v>
      </c>
      <c r="CM6" s="1">
        <f ca="1">INDIRECT("T6")+2*INDIRECT("U6")+3*INDIRECT("V6")+4*INDIRECT("W6")+5*INDIRECT("X6")+6*INDIRECT("Y6")+7*INDIRECT("Z6")+8*INDIRECT("AA6")</f>
        <v>0</v>
      </c>
      <c r="CN6" s="1">
        <v>0</v>
      </c>
      <c r="CO6" s="1">
        <f ca="1">INDIRECT("AB6")+2*INDIRECT("AC6")+3*INDIRECT("AD6")+4*INDIRECT("AE6")+5*INDIRECT("AF6")+6*INDIRECT("AG6")+7*INDIRECT("AH6")+8*INDIRECT("AI6")</f>
        <v>90</v>
      </c>
      <c r="CP6" s="1">
        <v>90</v>
      </c>
      <c r="CQ6" s="1">
        <f ca="1">INDIRECT("AJ6")+2*INDIRECT("AK6")+3*INDIRECT("AL6")+4*INDIRECT("AM6")+5*INDIRECT("AN6")+6*INDIRECT("AO6")+7*INDIRECT("AP6")+8*INDIRECT("AQ6")</f>
        <v>2</v>
      </c>
      <c r="CR6" s="1">
        <v>2</v>
      </c>
      <c r="CS6" s="1">
        <f ca="1">INDIRECT("AR6")+2*INDIRECT("AS6")+3*INDIRECT("AT6")+4*INDIRECT("AU6")+5*INDIRECT("AV6")+6*INDIRECT("AW6")+7*INDIRECT("AX6")+8*INDIRECT("AY6")</f>
        <v>0</v>
      </c>
      <c r="CT6" s="1">
        <v>0</v>
      </c>
      <c r="CU6" s="1">
        <f ca="1">INDIRECT("AZ6")+2*INDIRECT("BA6")+3*INDIRECT("BB6")+4*INDIRECT("BC6")+5*INDIRECT("BD6")+6*INDIRECT("BE6")+7*INDIRECT("BF6")+8*INDIRECT("BG6")</f>
        <v>0</v>
      </c>
      <c r="CV6" s="1">
        <v>0</v>
      </c>
      <c r="CW6" s="1">
        <f ca="1">INDIRECT("BH6")+2*INDIRECT("BI6")+3*INDIRECT("BJ6")+4*INDIRECT("BK6")+5*INDIRECT("BL6")+6*INDIRECT("BM6")+7*INDIRECT("BN6")+8*INDIRECT("BO6")</f>
        <v>0</v>
      </c>
      <c r="CX6" s="1">
        <v>0</v>
      </c>
    </row>
    <row r="7" spans="1:73" ht="11.25">
      <c r="A7" s="1" t="s">
        <v>0</v>
      </c>
      <c r="B7" s="1" t="s">
        <v>0</v>
      </c>
      <c r="C7" s="1" t="s">
        <v>0</v>
      </c>
      <c r="D7" s="1" t="s">
        <v>0</v>
      </c>
      <c r="E7" s="1" t="s">
        <v>6</v>
      </c>
      <c r="F7" s="7">
        <f>SUM(F4:F6)</f>
        <v>0</v>
      </c>
      <c r="G7" s="6">
        <f>SUM(G4:G6)</f>
        <v>54</v>
      </c>
      <c r="H7" s="6">
        <f>SUM(H4:H6)</f>
        <v>0</v>
      </c>
      <c r="I7" s="6">
        <f>SUM(I4:I6)</f>
        <v>0</v>
      </c>
      <c r="J7" s="6">
        <f>SUM(J4:J6)</f>
        <v>0</v>
      </c>
      <c r="K7" s="6">
        <f>SUM(K4:K6)</f>
        <v>390</v>
      </c>
      <c r="L7" s="6">
        <f>SUM(L4:L6)</f>
        <v>0</v>
      </c>
      <c r="M7" s="6">
        <f>SUM(M4:M6)</f>
        <v>0</v>
      </c>
      <c r="N7" s="7">
        <f>SUM(N4:N6)</f>
        <v>0</v>
      </c>
      <c r="O7" s="6">
        <f>SUM(O4:O6)</f>
        <v>435</v>
      </c>
      <c r="P7" s="6">
        <f>SUM(P4:P6)</f>
        <v>1</v>
      </c>
      <c r="Q7" s="6">
        <f>SUM(Q4:Q6)</f>
        <v>8</v>
      </c>
      <c r="R7" s="6">
        <f>SUM(R4:R6)</f>
        <v>0</v>
      </c>
      <c r="S7" s="6">
        <f>SUM(S4:S6)</f>
        <v>0</v>
      </c>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v>0</v>
      </c>
      <c r="BQ7" s="1" t="s">
        <v>0</v>
      </c>
      <c r="BR7" s="1" t="s">
        <v>0</v>
      </c>
      <c r="BS7" s="1" t="s">
        <v>0</v>
      </c>
      <c r="BT7" s="1" t="s">
        <v>0</v>
      </c>
      <c r="BU7" s="1" t="s">
        <v>0</v>
      </c>
    </row>
    <row r="8" spans="3:73" ht="11.25">
      <c r="C8" s="1" t="s">
        <v>0</v>
      </c>
      <c r="D8" s="1" t="s">
        <v>0</v>
      </c>
      <c r="E8" s="1" t="s">
        <v>0</v>
      </c>
      <c r="F8" s="7"/>
      <c r="G8" s="6"/>
      <c r="H8" s="6"/>
      <c r="I8" s="6"/>
      <c r="J8" s="6"/>
      <c r="K8" s="6"/>
      <c r="L8" s="6"/>
      <c r="M8" s="6"/>
      <c r="N8" s="7"/>
      <c r="O8" s="6"/>
      <c r="P8" s="6"/>
      <c r="Q8" s="6"/>
      <c r="R8" s="6"/>
      <c r="S8" s="6"/>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c r="BT8" s="1" t="s">
        <v>0</v>
      </c>
      <c r="BU8" s="1" t="s">
        <v>0</v>
      </c>
    </row>
    <row r="9" spans="1:102" ht="11.25">
      <c r="A9" s="30" t="s">
        <v>1</v>
      </c>
      <c r="B9" s="31" t="str">
        <f>HYPERLINK("http://www.dot.ca.gov/hq/transprog/stip2004/ff_sheets/01-4085p.xls","4085P")</f>
        <v>4085P</v>
      </c>
      <c r="C9" s="30" t="s">
        <v>0</v>
      </c>
      <c r="D9" s="30" t="s">
        <v>2</v>
      </c>
      <c r="E9" s="30" t="s">
        <v>3</v>
      </c>
      <c r="F9" s="32">
        <f ca="1">INDIRECT("T9")+INDIRECT("AB9")+INDIRECT("AJ9")+INDIRECT("AR9")+INDIRECT("AZ9")+INDIRECT("BH9")</f>
        <v>0</v>
      </c>
      <c r="G9" s="33">
        <f ca="1">INDIRECT("U9")+INDIRECT("AC9")+INDIRECT("AK9")+INDIRECT("AS9")+INDIRECT("BA9")+INDIRECT("BI9")</f>
        <v>11</v>
      </c>
      <c r="H9" s="33">
        <f ca="1">INDIRECT("V9")+INDIRECT("AD9")+INDIRECT("AL9")+INDIRECT("AT9")+INDIRECT("BB9")+INDIRECT("BJ9")</f>
        <v>0</v>
      </c>
      <c r="I9" s="33">
        <f ca="1">INDIRECT("W9")+INDIRECT("AE9")+INDIRECT("AM9")+INDIRECT("AU9")+INDIRECT("BC9")+INDIRECT("BK9")</f>
        <v>167</v>
      </c>
      <c r="J9" s="33">
        <f ca="1">INDIRECT("X9")+INDIRECT("AF9")+INDIRECT("AN9")+INDIRECT("AV9")+INDIRECT("BD9")+INDIRECT("BL9")</f>
        <v>0</v>
      </c>
      <c r="K9" s="33">
        <f ca="1">INDIRECT("Y9")+INDIRECT("AG9")+INDIRECT("AO9")+INDIRECT("AW9")+INDIRECT("BE9")+INDIRECT("BM9")</f>
        <v>0</v>
      </c>
      <c r="L9" s="33">
        <f ca="1">INDIRECT("Z9")+INDIRECT("AH9")+INDIRECT("AP9")+INDIRECT("AX9")+INDIRECT("BF9")+INDIRECT("BN9")</f>
        <v>0</v>
      </c>
      <c r="M9" s="33">
        <f ca="1">INDIRECT("AA9")+INDIRECT("AI9")+INDIRECT("AQ9")+INDIRECT("AY9")+INDIRECT("BG9")+INDIRECT("BO9")</f>
        <v>0</v>
      </c>
      <c r="N9" s="32">
        <f ca="1">INDIRECT("T9")+INDIRECT("U9")+INDIRECT("V9")+INDIRECT("W9")+INDIRECT("X9")+INDIRECT("Y9")+INDIRECT("Z9")+INDIRECT("AA9")</f>
        <v>0</v>
      </c>
      <c r="O9" s="33">
        <f ca="1">INDIRECT("AB9")+INDIRECT("AC9")+INDIRECT("AD9")+INDIRECT("AE9")+INDIRECT("AF9")+INDIRECT("AG9")+INDIRECT("AH9")+INDIRECT("AI9")</f>
        <v>167</v>
      </c>
      <c r="P9" s="33">
        <f ca="1">INDIRECT("AJ9")+INDIRECT("AK9")+INDIRECT("AL9")+INDIRECT("AM9")+INDIRECT("AN9")+INDIRECT("AO9")+INDIRECT("AP9")+INDIRECT("AQ9")</f>
        <v>0</v>
      </c>
      <c r="Q9" s="33">
        <f ca="1">INDIRECT("AR9")+INDIRECT("AS9")+INDIRECT("AT9")+INDIRECT("AU9")+INDIRECT("AV9")+INDIRECT("AW9")+INDIRECT("AX9")+INDIRECT("AY9")</f>
        <v>11</v>
      </c>
      <c r="R9" s="33">
        <f ca="1">INDIRECT("AZ9")+INDIRECT("BA9")+INDIRECT("BB9")+INDIRECT("BC9")+INDIRECT("BD9")+INDIRECT("BE9")+INDIRECT("BF9")+INDIRECT("BG9")</f>
        <v>0</v>
      </c>
      <c r="S9" s="33">
        <f ca="1">INDIRECT("BH9")+INDIRECT("BI9")+INDIRECT("BJ9")+INDIRECT("BK9")+INDIRECT("BL9")+INDIRECT("BM9")+INDIRECT("BN9")+INDIRECT("BO9")</f>
        <v>0</v>
      </c>
      <c r="T9" s="34"/>
      <c r="U9" s="35"/>
      <c r="V9" s="35"/>
      <c r="W9" s="35"/>
      <c r="X9" s="35"/>
      <c r="Y9" s="35"/>
      <c r="Z9" s="35"/>
      <c r="AA9" s="35"/>
      <c r="AB9" s="34"/>
      <c r="AC9" s="35"/>
      <c r="AD9" s="35"/>
      <c r="AE9" s="35">
        <v>167</v>
      </c>
      <c r="AF9" s="35"/>
      <c r="AG9" s="35"/>
      <c r="AH9" s="35"/>
      <c r="AI9" s="35"/>
      <c r="AJ9" s="34"/>
      <c r="AK9" s="35"/>
      <c r="AL9" s="35"/>
      <c r="AM9" s="35"/>
      <c r="AN9" s="35"/>
      <c r="AO9" s="35"/>
      <c r="AP9" s="35"/>
      <c r="AQ9" s="35"/>
      <c r="AR9" s="34"/>
      <c r="AS9" s="35">
        <v>11</v>
      </c>
      <c r="AT9" s="35"/>
      <c r="AU9" s="35"/>
      <c r="AV9" s="35"/>
      <c r="AW9" s="35"/>
      <c r="AX9" s="35"/>
      <c r="AY9" s="35"/>
      <c r="AZ9" s="34"/>
      <c r="BA9" s="35"/>
      <c r="BB9" s="35"/>
      <c r="BC9" s="35"/>
      <c r="BD9" s="35"/>
      <c r="BE9" s="35"/>
      <c r="BF9" s="35"/>
      <c r="BG9" s="35"/>
      <c r="BH9" s="34"/>
      <c r="BI9" s="35"/>
      <c r="BJ9" s="35"/>
      <c r="BK9" s="35"/>
      <c r="BL9" s="35"/>
      <c r="BM9" s="35"/>
      <c r="BN9" s="35"/>
      <c r="BO9" s="36"/>
      <c r="BP9" s="9">
        <v>13000001179</v>
      </c>
      <c r="BQ9" s="1" t="s">
        <v>3</v>
      </c>
      <c r="BR9" s="1" t="s">
        <v>0</v>
      </c>
      <c r="BS9" s="1" t="s">
        <v>0</v>
      </c>
      <c r="BT9" s="1" t="s">
        <v>0</v>
      </c>
      <c r="BU9" s="1" t="s">
        <v>0</v>
      </c>
      <c r="BW9" s="1">
        <f ca="1">INDIRECT("T9")+2*INDIRECT("AB9")+3*INDIRECT("AJ9")+4*INDIRECT("AR9")+5*INDIRECT("AZ9")+6*INDIRECT("BH9")</f>
        <v>0</v>
      </c>
      <c r="BX9" s="1">
        <v>0</v>
      </c>
      <c r="BY9" s="1">
        <f ca="1">INDIRECT("U9")+2*INDIRECT("AC9")+3*INDIRECT("AK9")+4*INDIRECT("AS9")+5*INDIRECT("BA9")+6*INDIRECT("BI9")</f>
        <v>44</v>
      </c>
      <c r="BZ9" s="1">
        <v>44</v>
      </c>
      <c r="CA9" s="1">
        <f ca="1">INDIRECT("V9")+2*INDIRECT("AD9")+3*INDIRECT("AL9")+4*INDIRECT("AT9")+5*INDIRECT("BB9")+6*INDIRECT("BJ9")</f>
        <v>0</v>
      </c>
      <c r="CB9" s="1">
        <v>0</v>
      </c>
      <c r="CC9" s="1">
        <f ca="1">INDIRECT("W9")+2*INDIRECT("AE9")+3*INDIRECT("AM9")+4*INDIRECT("AU9")+5*INDIRECT("BC9")+6*INDIRECT("BK9")</f>
        <v>334</v>
      </c>
      <c r="CD9" s="1">
        <v>334</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0</v>
      </c>
      <c r="CN9" s="1">
        <v>0</v>
      </c>
      <c r="CO9" s="1">
        <f ca="1">INDIRECT("AB9")+2*INDIRECT("AC9")+3*INDIRECT("AD9")+4*INDIRECT("AE9")+5*INDIRECT("AF9")+6*INDIRECT("AG9")+7*INDIRECT("AH9")+8*INDIRECT("AI9")</f>
        <v>668</v>
      </c>
      <c r="CP9" s="1">
        <v>668</v>
      </c>
      <c r="CQ9" s="1">
        <f ca="1">INDIRECT("AJ9")+2*INDIRECT("AK9")+3*INDIRECT("AL9")+4*INDIRECT("AM9")+5*INDIRECT("AN9")+6*INDIRECT("AO9")+7*INDIRECT("AP9")+8*INDIRECT("AQ9")</f>
        <v>0</v>
      </c>
      <c r="CR9" s="1">
        <v>0</v>
      </c>
      <c r="CS9" s="1">
        <f ca="1">INDIRECT("AR9")+2*INDIRECT("AS9")+3*INDIRECT("AT9")+4*INDIRECT("AU9")+5*INDIRECT("AV9")+6*INDIRECT("AW9")+7*INDIRECT("AX9")+8*INDIRECT("AY9")</f>
        <v>22</v>
      </c>
      <c r="CT9" s="1">
        <v>22</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102" ht="11.25">
      <c r="A10" s="1" t="s">
        <v>0</v>
      </c>
      <c r="B10" s="1" t="s">
        <v>7</v>
      </c>
      <c r="C10" s="1" t="s">
        <v>0</v>
      </c>
      <c r="D10" s="1" t="s">
        <v>8</v>
      </c>
      <c r="E10" s="1" t="s">
        <v>5</v>
      </c>
      <c r="F10" s="7">
        <f ca="1">INDIRECT("T10")+INDIRECT("AB10")+INDIRECT("AJ10")+INDIRECT("AR10")+INDIRECT("AZ10")+INDIRECT("BH10")</f>
        <v>0</v>
      </c>
      <c r="G10" s="6">
        <f ca="1">INDIRECT("U10")+INDIRECT("AC10")+INDIRECT("AK10")+INDIRECT("AS10")+INDIRECT("BA10")+INDIRECT("BI10")</f>
        <v>37</v>
      </c>
      <c r="H10" s="6">
        <f ca="1">INDIRECT("V10")+INDIRECT("AD10")+INDIRECT("AL10")+INDIRECT("AT10")+INDIRECT("BB10")+INDIRECT("BJ10")</f>
        <v>14</v>
      </c>
      <c r="I10" s="6">
        <f ca="1">INDIRECT("W10")+INDIRECT("AE10")+INDIRECT("AM10")+INDIRECT("AU10")+INDIRECT("BC10")+INDIRECT("BK10")</f>
        <v>0</v>
      </c>
      <c r="J10" s="6">
        <f ca="1">INDIRECT("X10")+INDIRECT("AF10")+INDIRECT("AN10")+INDIRECT("AV10")+INDIRECT("BD10")+INDIRECT("BL10")</f>
        <v>0</v>
      </c>
      <c r="K10" s="6">
        <f ca="1">INDIRECT("Y10")+INDIRECT("AG10")+INDIRECT("AO10")+INDIRECT("AW10")+INDIRECT("BE10")+INDIRECT("BM10")</f>
        <v>0</v>
      </c>
      <c r="L10" s="6">
        <f ca="1">INDIRECT("Z10")+INDIRECT("AH10")+INDIRECT("AP10")+INDIRECT("AX10")+INDIRECT("BF10")+INDIRECT("BN10")</f>
        <v>0</v>
      </c>
      <c r="M10" s="6">
        <f ca="1">INDIRECT("AA10")+INDIRECT("AI10")+INDIRECT("AQ10")+INDIRECT("AY10")+INDIRECT("BG10")+INDIRECT("BO10")</f>
        <v>0</v>
      </c>
      <c r="N10" s="7">
        <f ca="1">INDIRECT("T10")+INDIRECT("U10")+INDIRECT("V10")+INDIRECT("W10")+INDIRECT("X10")+INDIRECT("Y10")+INDIRECT("Z10")+INDIRECT("AA10")</f>
        <v>0</v>
      </c>
      <c r="O10" s="6">
        <f ca="1">INDIRECT("AB10")+INDIRECT("AC10")+INDIRECT("AD10")+INDIRECT("AE10")+INDIRECT("AF10")+INDIRECT("AG10")+INDIRECT("AH10")+INDIRECT("AI10")</f>
        <v>28</v>
      </c>
      <c r="P10" s="6">
        <f ca="1">INDIRECT("AJ10")+INDIRECT("AK10")+INDIRECT("AL10")+INDIRECT("AM10")+INDIRECT("AN10")+INDIRECT("AO10")+INDIRECT("AP10")+INDIRECT("AQ10")</f>
        <v>1</v>
      </c>
      <c r="Q10" s="6">
        <f ca="1">INDIRECT("AR10")+INDIRECT("AS10")+INDIRECT("AT10")+INDIRECT("AU10")+INDIRECT("AV10")+INDIRECT("AW10")+INDIRECT("AX10")+INDIRECT("AY10")</f>
        <v>22</v>
      </c>
      <c r="R10" s="6">
        <f ca="1">INDIRECT("AZ10")+INDIRECT("BA10")+INDIRECT("BB10")+INDIRECT("BC10")+INDIRECT("BD10")+INDIRECT("BE10")+INDIRECT("BF10")+INDIRECT("BG10")</f>
        <v>0</v>
      </c>
      <c r="S10" s="6">
        <f ca="1">INDIRECT("BH10")+INDIRECT("BI10")+INDIRECT("BJ10")+INDIRECT("BK10")+INDIRECT("BL10")+INDIRECT("BM10")+INDIRECT("BN10")+INDIRECT("BO10")</f>
        <v>0</v>
      </c>
      <c r="T10" s="28"/>
      <c r="U10" s="29"/>
      <c r="V10" s="29"/>
      <c r="W10" s="29"/>
      <c r="X10" s="29"/>
      <c r="Y10" s="29"/>
      <c r="Z10" s="29"/>
      <c r="AA10" s="29"/>
      <c r="AB10" s="28"/>
      <c r="AC10" s="29">
        <v>14</v>
      </c>
      <c r="AD10" s="29">
        <v>14</v>
      </c>
      <c r="AE10" s="29"/>
      <c r="AF10" s="29"/>
      <c r="AG10" s="29"/>
      <c r="AH10" s="29"/>
      <c r="AI10" s="29"/>
      <c r="AJ10" s="28"/>
      <c r="AK10" s="29">
        <v>1</v>
      </c>
      <c r="AL10" s="29"/>
      <c r="AM10" s="29"/>
      <c r="AN10" s="29"/>
      <c r="AO10" s="29"/>
      <c r="AP10" s="29"/>
      <c r="AQ10" s="29"/>
      <c r="AR10" s="28"/>
      <c r="AS10" s="29">
        <v>22</v>
      </c>
      <c r="AT10" s="29"/>
      <c r="AU10" s="29"/>
      <c r="AV10" s="29"/>
      <c r="AW10" s="29"/>
      <c r="AX10" s="29"/>
      <c r="AY10" s="29"/>
      <c r="AZ10" s="28"/>
      <c r="BA10" s="29"/>
      <c r="BB10" s="29"/>
      <c r="BC10" s="29"/>
      <c r="BD10" s="29"/>
      <c r="BE10" s="29"/>
      <c r="BF10" s="29"/>
      <c r="BG10" s="29"/>
      <c r="BH10" s="28"/>
      <c r="BI10" s="29"/>
      <c r="BJ10" s="29"/>
      <c r="BK10" s="29"/>
      <c r="BL10" s="29"/>
      <c r="BM10" s="29"/>
      <c r="BN10" s="29"/>
      <c r="BO10" s="29"/>
      <c r="BP10" s="9">
        <v>0</v>
      </c>
      <c r="BQ10" s="1" t="s">
        <v>0</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119</v>
      </c>
      <c r="BZ10" s="1">
        <v>119</v>
      </c>
      <c r="CA10" s="1">
        <f ca="1">INDIRECT("V10")+2*INDIRECT("AD10")+3*INDIRECT("AL10")+4*INDIRECT("AT10")+5*INDIRECT("BB10")+6*INDIRECT("BJ10")</f>
        <v>28</v>
      </c>
      <c r="CB10" s="1">
        <v>28</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70</v>
      </c>
      <c r="CP10" s="1">
        <v>70</v>
      </c>
      <c r="CQ10" s="1">
        <f ca="1">INDIRECT("AJ10")+2*INDIRECT("AK10")+3*INDIRECT("AL10")+4*INDIRECT("AM10")+5*INDIRECT("AN10")+6*INDIRECT("AO10")+7*INDIRECT("AP10")+8*INDIRECT("AQ10")</f>
        <v>2</v>
      </c>
      <c r="CR10" s="1">
        <v>2</v>
      </c>
      <c r="CS10" s="1">
        <f ca="1">INDIRECT("AR10")+2*INDIRECT("AS10")+3*INDIRECT("AT10")+4*INDIRECT("AU10")+5*INDIRECT("AV10")+6*INDIRECT("AW10")+7*INDIRECT("AX10")+8*INDIRECT("AY10")</f>
        <v>44</v>
      </c>
      <c r="CT10" s="1">
        <v>44</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25"/>
      <c r="B11" s="25"/>
      <c r="C11" s="27" t="s">
        <v>91</v>
      </c>
      <c r="D11" s="26" t="s">
        <v>0</v>
      </c>
      <c r="E11" s="1" t="s">
        <v>6</v>
      </c>
      <c r="F11" s="7">
        <f>SUM(F9:F10)</f>
        <v>0</v>
      </c>
      <c r="G11" s="6">
        <f>SUM(G9:G10)</f>
        <v>48</v>
      </c>
      <c r="H11" s="6">
        <f>SUM(H9:H10)</f>
        <v>14</v>
      </c>
      <c r="I11" s="6">
        <f>SUM(I9:I10)</f>
        <v>167</v>
      </c>
      <c r="J11" s="6">
        <f>SUM(J9:J10)</f>
        <v>0</v>
      </c>
      <c r="K11" s="6">
        <f>SUM(K9:K10)</f>
        <v>0</v>
      </c>
      <c r="L11" s="6">
        <f>SUM(L9:L10)</f>
        <v>0</v>
      </c>
      <c r="M11" s="6">
        <f>SUM(M9:M10)</f>
        <v>0</v>
      </c>
      <c r="N11" s="7">
        <f>SUM(N9:N10)</f>
        <v>0</v>
      </c>
      <c r="O11" s="6">
        <f>SUM(O9:O10)</f>
        <v>195</v>
      </c>
      <c r="P11" s="6">
        <f>SUM(P9:P10)</f>
        <v>1</v>
      </c>
      <c r="Q11" s="6">
        <f>SUM(Q9:Q10)</f>
        <v>33</v>
      </c>
      <c r="R11" s="6">
        <f>SUM(R9:R10)</f>
        <v>0</v>
      </c>
      <c r="S11" s="6">
        <f>SUM(S9:S10)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3:73" ht="11.25">
      <c r="C12" s="1" t="s">
        <v>0</v>
      </c>
      <c r="D12" s="1"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c r="BT12" s="1" t="s">
        <v>0</v>
      </c>
      <c r="BU12" s="1" t="s">
        <v>0</v>
      </c>
    </row>
    <row r="13" spans="1:102" ht="11.25">
      <c r="A13" s="30" t="s">
        <v>1</v>
      </c>
      <c r="B13" s="31" t="str">
        <f>HYPERLINK("http://www.dot.ca.gov/hq/transprog/stip2004/ff_sheets/01-4086p.xls","4086P")</f>
        <v>4086P</v>
      </c>
      <c r="C13" s="30" t="s">
        <v>0</v>
      </c>
      <c r="D13" s="30" t="s">
        <v>2</v>
      </c>
      <c r="E13" s="30" t="s">
        <v>3</v>
      </c>
      <c r="F13" s="32">
        <f ca="1">INDIRECT("T13")+INDIRECT("AB13")+INDIRECT("AJ13")+INDIRECT("AR13")+INDIRECT("AZ13")+INDIRECT("BH13")</f>
        <v>0</v>
      </c>
      <c r="G13" s="33">
        <f ca="1">INDIRECT("U13")+INDIRECT("AC13")+INDIRECT("AK13")+INDIRECT("AS13")+INDIRECT("BA13")+INDIRECT("BI13")</f>
        <v>25</v>
      </c>
      <c r="H13" s="33">
        <f ca="1">INDIRECT("V13")+INDIRECT("AD13")+INDIRECT("AL13")+INDIRECT("AT13")+INDIRECT("BB13")+INDIRECT("BJ13")</f>
        <v>0</v>
      </c>
      <c r="I13" s="33">
        <f ca="1">INDIRECT("W13")+INDIRECT("AE13")+INDIRECT("AM13")+INDIRECT("AU13")+INDIRECT("BC13")+INDIRECT("BK13")</f>
        <v>0</v>
      </c>
      <c r="J13" s="33">
        <f ca="1">INDIRECT("X13")+INDIRECT("AF13")+INDIRECT("AN13")+INDIRECT("AV13")+INDIRECT("BD13")+INDIRECT("BL13")</f>
        <v>624</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624</v>
      </c>
      <c r="P13" s="33">
        <f ca="1">INDIRECT("AJ13")+INDIRECT("AK13")+INDIRECT("AL13")+INDIRECT("AM13")+INDIRECT("AN13")+INDIRECT("AO13")+INDIRECT("AP13")+INDIRECT("AQ13")</f>
        <v>0</v>
      </c>
      <c r="Q13" s="33">
        <f ca="1">INDIRECT("AR13")+INDIRECT("AS13")+INDIRECT("AT13")+INDIRECT("AU13")+INDIRECT("AV13")+INDIRECT("AW13")+INDIRECT("AX13")+INDIRECT("AY13")</f>
        <v>25</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c r="AC13" s="35"/>
      <c r="AD13" s="35"/>
      <c r="AE13" s="35"/>
      <c r="AF13" s="35">
        <v>624</v>
      </c>
      <c r="AG13" s="35"/>
      <c r="AH13" s="35"/>
      <c r="AI13" s="35"/>
      <c r="AJ13" s="34"/>
      <c r="AK13" s="35"/>
      <c r="AL13" s="35"/>
      <c r="AM13" s="35"/>
      <c r="AN13" s="35"/>
      <c r="AO13" s="35"/>
      <c r="AP13" s="35"/>
      <c r="AQ13" s="35"/>
      <c r="AR13" s="34"/>
      <c r="AS13" s="35">
        <v>25</v>
      </c>
      <c r="AT13" s="35"/>
      <c r="AU13" s="35"/>
      <c r="AV13" s="35"/>
      <c r="AW13" s="35"/>
      <c r="AX13" s="35"/>
      <c r="AY13" s="35"/>
      <c r="AZ13" s="34"/>
      <c r="BA13" s="35"/>
      <c r="BB13" s="35"/>
      <c r="BC13" s="35"/>
      <c r="BD13" s="35"/>
      <c r="BE13" s="35"/>
      <c r="BF13" s="35"/>
      <c r="BG13" s="35"/>
      <c r="BH13" s="34"/>
      <c r="BI13" s="35"/>
      <c r="BJ13" s="35"/>
      <c r="BK13" s="35"/>
      <c r="BL13" s="35"/>
      <c r="BM13" s="35"/>
      <c r="BN13" s="35"/>
      <c r="BO13" s="36"/>
      <c r="BP13" s="9">
        <v>13000001180</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100</v>
      </c>
      <c r="BZ13" s="1">
        <v>100</v>
      </c>
      <c r="CA13" s="1">
        <f ca="1">INDIRECT("V13")+2*INDIRECT("AD13")+3*INDIRECT("AL13")+4*INDIRECT("AT13")+5*INDIRECT("BB13")+6*INDIRECT("BJ13")</f>
        <v>0</v>
      </c>
      <c r="CB13" s="1">
        <v>0</v>
      </c>
      <c r="CC13" s="1">
        <f ca="1">INDIRECT("W13")+2*INDIRECT("AE13")+3*INDIRECT("AM13")+4*INDIRECT("AU13")+5*INDIRECT("BC13")+6*INDIRECT("BK13")</f>
        <v>0</v>
      </c>
      <c r="CD13" s="1">
        <v>0</v>
      </c>
      <c r="CE13" s="1">
        <f ca="1">INDIRECT("X13")+2*INDIRECT("AF13")+3*INDIRECT("AN13")+4*INDIRECT("AV13")+5*INDIRECT("BD13")+6*INDIRECT("BL13")</f>
        <v>1248</v>
      </c>
      <c r="CF13" s="1">
        <v>1248</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3120</v>
      </c>
      <c r="CP13" s="1">
        <v>3120</v>
      </c>
      <c r="CQ13" s="1">
        <f ca="1">INDIRECT("AJ13")+2*INDIRECT("AK13")+3*INDIRECT("AL13")+4*INDIRECT("AM13")+5*INDIRECT("AN13")+6*INDIRECT("AO13")+7*INDIRECT("AP13")+8*INDIRECT("AQ13")</f>
        <v>0</v>
      </c>
      <c r="CR13" s="1">
        <v>0</v>
      </c>
      <c r="CS13" s="1">
        <f ca="1">INDIRECT("AR13")+2*INDIRECT("AS13")+3*INDIRECT("AT13")+4*INDIRECT("AU13")+5*INDIRECT("AV13")+6*INDIRECT("AW13")+7*INDIRECT("AX13")+8*INDIRECT("AY13")</f>
        <v>50</v>
      </c>
      <c r="CT13" s="1">
        <v>50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102" ht="11.25">
      <c r="A14" s="1" t="s">
        <v>0</v>
      </c>
      <c r="B14" s="1" t="s">
        <v>9</v>
      </c>
      <c r="C14" s="1" t="s">
        <v>0</v>
      </c>
      <c r="D14" s="1" t="s">
        <v>10</v>
      </c>
      <c r="E14" s="1" t="s">
        <v>5</v>
      </c>
      <c r="F14" s="7">
        <f ca="1">INDIRECT("T14")+INDIRECT("AB14")+INDIRECT("AJ14")+INDIRECT("AR14")+INDIRECT("AZ14")+INDIRECT("BH14")</f>
        <v>0</v>
      </c>
      <c r="G14" s="6">
        <f ca="1">INDIRECT("U14")+INDIRECT("AC14")+INDIRECT("AK14")+INDIRECT("AS14")+INDIRECT("BA14")+INDIRECT("BI14")</f>
        <v>9</v>
      </c>
      <c r="H14" s="6">
        <f ca="1">INDIRECT("V14")+INDIRECT("AD14")+INDIRECT("AL14")+INDIRECT("AT14")+INDIRECT("BB14")+INDIRECT("BJ14")</f>
        <v>77</v>
      </c>
      <c r="I14" s="6">
        <f ca="1">INDIRECT("W14")+INDIRECT("AE14")+INDIRECT("AM14")+INDIRECT("AU14")+INDIRECT("BC14")+INDIRECT("BK14")</f>
        <v>0</v>
      </c>
      <c r="J14" s="6">
        <f ca="1">INDIRECT("X14")+INDIRECT("AF14")+INDIRECT("AN14")+INDIRECT("AV14")+INDIRECT("BD14")+INDIRECT("BL14")</f>
        <v>0</v>
      </c>
      <c r="K14" s="6">
        <f ca="1">INDIRECT("Y14")+INDIRECT("AG14")+INDIRECT("AO14")+INDIRECT("AW14")+INDIRECT("BE14")+INDIRECT("BM14")</f>
        <v>0</v>
      </c>
      <c r="L14" s="6">
        <f ca="1">INDIRECT("Z14")+INDIRECT("AH14")+INDIRECT("AP14")+INDIRECT("AX14")+INDIRECT("BF14")+INDIRECT("BN14")</f>
        <v>0</v>
      </c>
      <c r="M14" s="6">
        <f ca="1">INDIRECT("AA14")+INDIRECT("AI14")+INDIRECT("AQ14")+INDIRECT("AY14")+INDIRECT("BG14")+INDIRECT("BO14")</f>
        <v>0</v>
      </c>
      <c r="N14" s="7">
        <f ca="1">INDIRECT("T14")+INDIRECT("U14")+INDIRECT("V14")+INDIRECT("W14")+INDIRECT("X14")+INDIRECT("Y14")+INDIRECT("Z14")+INDIRECT("AA14")</f>
        <v>0</v>
      </c>
      <c r="O14" s="6">
        <f ca="1">INDIRECT("AB14")+INDIRECT("AC14")+INDIRECT("AD14")+INDIRECT("AE14")+INDIRECT("AF14")+INDIRECT("AG14")+INDIRECT("AH14")+INDIRECT("AI14")</f>
        <v>77</v>
      </c>
      <c r="P14" s="6">
        <f ca="1">INDIRECT("AJ14")+INDIRECT("AK14")+INDIRECT("AL14")+INDIRECT("AM14")+INDIRECT("AN14")+INDIRECT("AO14")+INDIRECT("AP14")+INDIRECT("AQ14")</f>
        <v>1</v>
      </c>
      <c r="Q14" s="6">
        <f ca="1">INDIRECT("AR14")+INDIRECT("AS14")+INDIRECT("AT14")+INDIRECT("AU14")+INDIRECT("AV14")+INDIRECT("AW14")+INDIRECT("AX14")+INDIRECT("AY14")</f>
        <v>8</v>
      </c>
      <c r="R14" s="6">
        <f ca="1">INDIRECT("AZ14")+INDIRECT("BA14")+INDIRECT("BB14")+INDIRECT("BC14")+INDIRECT("BD14")+INDIRECT("BE14")+INDIRECT("BF14")+INDIRECT("BG14")</f>
        <v>0</v>
      </c>
      <c r="S14" s="6">
        <f ca="1">INDIRECT("BH14")+INDIRECT("BI14")+INDIRECT("BJ14")+INDIRECT("BK14")+INDIRECT("BL14")+INDIRECT("BM14")+INDIRECT("BN14")+INDIRECT("BO14")</f>
        <v>0</v>
      </c>
      <c r="T14" s="28"/>
      <c r="U14" s="29"/>
      <c r="V14" s="29"/>
      <c r="W14" s="29"/>
      <c r="X14" s="29"/>
      <c r="Y14" s="29"/>
      <c r="Z14" s="29"/>
      <c r="AA14" s="29"/>
      <c r="AB14" s="28"/>
      <c r="AC14" s="29"/>
      <c r="AD14" s="29">
        <v>77</v>
      </c>
      <c r="AE14" s="29"/>
      <c r="AF14" s="29"/>
      <c r="AG14" s="29"/>
      <c r="AH14" s="29"/>
      <c r="AI14" s="29"/>
      <c r="AJ14" s="28"/>
      <c r="AK14" s="29">
        <v>1</v>
      </c>
      <c r="AL14" s="29"/>
      <c r="AM14" s="29"/>
      <c r="AN14" s="29"/>
      <c r="AO14" s="29"/>
      <c r="AP14" s="29"/>
      <c r="AQ14" s="29"/>
      <c r="AR14" s="28"/>
      <c r="AS14" s="29">
        <v>8</v>
      </c>
      <c r="AT14" s="29"/>
      <c r="AU14" s="29"/>
      <c r="AV14" s="29"/>
      <c r="AW14" s="29"/>
      <c r="AX14" s="29"/>
      <c r="AY14" s="29"/>
      <c r="AZ14" s="28"/>
      <c r="BA14" s="29"/>
      <c r="BB14" s="29"/>
      <c r="BC14" s="29"/>
      <c r="BD14" s="29"/>
      <c r="BE14" s="29"/>
      <c r="BF14" s="29"/>
      <c r="BG14" s="29"/>
      <c r="BH14" s="28"/>
      <c r="BI14" s="29"/>
      <c r="BJ14" s="29"/>
      <c r="BK14" s="29"/>
      <c r="BL14" s="29"/>
      <c r="BM14" s="29"/>
      <c r="BN14" s="29"/>
      <c r="BO14" s="29"/>
      <c r="BP14" s="9">
        <v>0</v>
      </c>
      <c r="BQ14" s="1" t="s">
        <v>0</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35</v>
      </c>
      <c r="BZ14" s="1">
        <v>35</v>
      </c>
      <c r="CA14" s="1">
        <f ca="1">INDIRECT("V14")+2*INDIRECT("AD14")+3*INDIRECT("AL14")+4*INDIRECT("AT14")+5*INDIRECT("BB14")+6*INDIRECT("BJ14")</f>
        <v>154</v>
      </c>
      <c r="CB14" s="1">
        <v>154</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231</v>
      </c>
      <c r="CP14" s="1">
        <v>231</v>
      </c>
      <c r="CQ14" s="1">
        <f ca="1">INDIRECT("AJ14")+2*INDIRECT("AK14")+3*INDIRECT("AL14")+4*INDIRECT("AM14")+5*INDIRECT("AN14")+6*INDIRECT("AO14")+7*INDIRECT("AP14")+8*INDIRECT("AQ14")</f>
        <v>2</v>
      </c>
      <c r="CR14" s="1">
        <v>2</v>
      </c>
      <c r="CS14" s="1">
        <f ca="1">INDIRECT("AR14")+2*INDIRECT("AS14")+3*INDIRECT("AT14")+4*INDIRECT("AU14")+5*INDIRECT("AV14")+6*INDIRECT("AW14")+7*INDIRECT("AX14")+8*INDIRECT("AY14")</f>
        <v>16</v>
      </c>
      <c r="CT14" s="1">
        <v>16</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25"/>
      <c r="B15" s="25"/>
      <c r="C15" s="27" t="s">
        <v>91</v>
      </c>
      <c r="D15" s="26" t="s">
        <v>0</v>
      </c>
      <c r="E15" s="1" t="s">
        <v>6</v>
      </c>
      <c r="F15" s="7">
        <f>SUM(F13:F14)</f>
        <v>0</v>
      </c>
      <c r="G15" s="6">
        <f>SUM(G13:G14)</f>
        <v>34</v>
      </c>
      <c r="H15" s="6">
        <f>SUM(H13:H14)</f>
        <v>77</v>
      </c>
      <c r="I15" s="6">
        <f>SUM(I13:I14)</f>
        <v>0</v>
      </c>
      <c r="J15" s="6">
        <f>SUM(J13:J14)</f>
        <v>624</v>
      </c>
      <c r="K15" s="6">
        <f>SUM(K13:K14)</f>
        <v>0</v>
      </c>
      <c r="L15" s="6">
        <f>SUM(L13:L14)</f>
        <v>0</v>
      </c>
      <c r="M15" s="6">
        <f>SUM(M13:M14)</f>
        <v>0</v>
      </c>
      <c r="N15" s="7">
        <f>SUM(N13:N14)</f>
        <v>0</v>
      </c>
      <c r="O15" s="6">
        <f>SUM(O13:O14)</f>
        <v>701</v>
      </c>
      <c r="P15" s="6">
        <f>SUM(P13:P14)</f>
        <v>1</v>
      </c>
      <c r="Q15" s="6">
        <f>SUM(Q13:Q14)</f>
        <v>33</v>
      </c>
      <c r="R15" s="6">
        <f>SUM(R13:R14)</f>
        <v>0</v>
      </c>
      <c r="S15" s="6">
        <f>SUM(S13:S14)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3:73" ht="11.25">
      <c r="C16" s="1" t="s">
        <v>0</v>
      </c>
      <c r="D16" s="1"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c r="BT16" s="1" t="s">
        <v>0</v>
      </c>
      <c r="BU16" s="1" t="s">
        <v>0</v>
      </c>
    </row>
    <row r="17" spans="1:102" ht="11.25">
      <c r="A17" s="30" t="s">
        <v>1</v>
      </c>
      <c r="B17" s="31" t="str">
        <f>HYPERLINK("http://www.dot.ca.gov/hq/transprog/stip2004/ff_sheets/01-4087p.xls","4087P")</f>
        <v>4087P</v>
      </c>
      <c r="C17" s="30" t="s">
        <v>0</v>
      </c>
      <c r="D17" s="30" t="s">
        <v>2</v>
      </c>
      <c r="E17" s="30" t="s">
        <v>3</v>
      </c>
      <c r="F17" s="32">
        <f ca="1">INDIRECT("T17")+INDIRECT("AB17")+INDIRECT("AJ17")+INDIRECT("AR17")+INDIRECT("AZ17")+INDIRECT("BH17")</f>
        <v>0</v>
      </c>
      <c r="G17" s="33">
        <f ca="1">INDIRECT("U17")+INDIRECT("AC17")+INDIRECT("AK17")+INDIRECT("AS17")+INDIRECT("BA17")+INDIRECT("BI17")</f>
        <v>0</v>
      </c>
      <c r="H17" s="33">
        <f ca="1">INDIRECT("V17")+INDIRECT("AD17")+INDIRECT("AL17")+INDIRECT("AT17")+INDIRECT("BB17")+INDIRECT("BJ17")</f>
        <v>69</v>
      </c>
      <c r="I17" s="33">
        <f ca="1">INDIRECT("W17")+INDIRECT("AE17")+INDIRECT("AM17")+INDIRECT("AU17")+INDIRECT("BC17")+INDIRECT("BK17")</f>
        <v>0</v>
      </c>
      <c r="J17" s="33">
        <f ca="1">INDIRECT("X17")+INDIRECT("AF17")+INDIRECT("AN17")+INDIRECT("AV17")+INDIRECT("BD17")+INDIRECT("BL17")</f>
        <v>1658</v>
      </c>
      <c r="K17" s="33">
        <f ca="1">INDIRECT("Y17")+INDIRECT("AG17")+INDIRECT("AO17")+INDIRECT("AW17")+INDIRECT("BE17")+INDIRECT("BM17")</f>
        <v>0</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0</v>
      </c>
      <c r="O17" s="33">
        <f ca="1">INDIRECT("AB17")+INDIRECT("AC17")+INDIRECT("AD17")+INDIRECT("AE17")+INDIRECT("AF17")+INDIRECT("AG17")+INDIRECT("AH17")+INDIRECT("AI17")</f>
        <v>1658</v>
      </c>
      <c r="P17" s="33">
        <f ca="1">INDIRECT("AJ17")+INDIRECT("AK17")+INDIRECT("AL17")+INDIRECT("AM17")+INDIRECT("AN17")+INDIRECT("AO17")+INDIRECT("AP17")+INDIRECT("AQ17")</f>
        <v>0</v>
      </c>
      <c r="Q17" s="33">
        <f ca="1">INDIRECT("AR17")+INDIRECT("AS17")+INDIRECT("AT17")+INDIRECT("AU17")+INDIRECT("AV17")+INDIRECT("AW17")+INDIRECT("AX17")+INDIRECT("AY17")</f>
        <v>69</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c r="Y17" s="35"/>
      <c r="Z17" s="35"/>
      <c r="AA17" s="35"/>
      <c r="AB17" s="34"/>
      <c r="AC17" s="35"/>
      <c r="AD17" s="35"/>
      <c r="AE17" s="35"/>
      <c r="AF17" s="35">
        <v>1658</v>
      </c>
      <c r="AG17" s="35"/>
      <c r="AH17" s="35"/>
      <c r="AI17" s="35"/>
      <c r="AJ17" s="34"/>
      <c r="AK17" s="35"/>
      <c r="AL17" s="35"/>
      <c r="AM17" s="35"/>
      <c r="AN17" s="35"/>
      <c r="AO17" s="35"/>
      <c r="AP17" s="35"/>
      <c r="AQ17" s="35"/>
      <c r="AR17" s="34"/>
      <c r="AS17" s="35"/>
      <c r="AT17" s="35">
        <v>69</v>
      </c>
      <c r="AU17" s="35"/>
      <c r="AV17" s="35"/>
      <c r="AW17" s="35"/>
      <c r="AX17" s="35"/>
      <c r="AY17" s="35"/>
      <c r="AZ17" s="34"/>
      <c r="BA17" s="35"/>
      <c r="BB17" s="35"/>
      <c r="BC17" s="35"/>
      <c r="BD17" s="35"/>
      <c r="BE17" s="35"/>
      <c r="BF17" s="35"/>
      <c r="BG17" s="35"/>
      <c r="BH17" s="34"/>
      <c r="BI17" s="35"/>
      <c r="BJ17" s="35"/>
      <c r="BK17" s="35"/>
      <c r="BL17" s="35"/>
      <c r="BM17" s="35"/>
      <c r="BN17" s="35"/>
      <c r="BO17" s="36"/>
      <c r="BP17" s="9">
        <v>13000001185</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276</v>
      </c>
      <c r="CB17" s="1">
        <v>276</v>
      </c>
      <c r="CC17" s="1">
        <f ca="1">INDIRECT("W17")+2*INDIRECT("AE17")+3*INDIRECT("AM17")+4*INDIRECT("AU17")+5*INDIRECT("BC17")+6*INDIRECT("BK17")</f>
        <v>0</v>
      </c>
      <c r="CD17" s="1">
        <v>0</v>
      </c>
      <c r="CE17" s="1">
        <f ca="1">INDIRECT("X17")+2*INDIRECT("AF17")+3*INDIRECT("AN17")+4*INDIRECT("AV17")+5*INDIRECT("BD17")+6*INDIRECT("BL17")</f>
        <v>3316</v>
      </c>
      <c r="CF17" s="1">
        <v>3316</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8290</v>
      </c>
      <c r="CP17" s="1">
        <v>8290</v>
      </c>
      <c r="CQ17" s="1">
        <f ca="1">INDIRECT("AJ17")+2*INDIRECT("AK17")+3*INDIRECT("AL17")+4*INDIRECT("AM17")+5*INDIRECT("AN17")+6*INDIRECT("AO17")+7*INDIRECT("AP17")+8*INDIRECT("AQ17")</f>
        <v>0</v>
      </c>
      <c r="CR17" s="1">
        <v>0</v>
      </c>
      <c r="CS17" s="1">
        <f ca="1">INDIRECT("AR17")+2*INDIRECT("AS17")+3*INDIRECT("AT17")+4*INDIRECT("AU17")+5*INDIRECT("AV17")+6*INDIRECT("AW17")+7*INDIRECT("AX17")+8*INDIRECT("AY17")</f>
        <v>207</v>
      </c>
      <c r="CT17" s="1">
        <v>207</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1" t="s">
        <v>0</v>
      </c>
      <c r="B18" s="1" t="s">
        <v>0</v>
      </c>
      <c r="C18" s="1" t="s">
        <v>0</v>
      </c>
      <c r="D18" s="1" t="s">
        <v>11</v>
      </c>
      <c r="E18" s="1" t="s">
        <v>6</v>
      </c>
      <c r="F18" s="7">
        <f>SUM(F17:F17)</f>
        <v>0</v>
      </c>
      <c r="G18" s="6">
        <f>SUM(G17:G17)</f>
        <v>0</v>
      </c>
      <c r="H18" s="6">
        <f>SUM(H17:H17)</f>
        <v>69</v>
      </c>
      <c r="I18" s="6">
        <f>SUM(I17:I17)</f>
        <v>0</v>
      </c>
      <c r="J18" s="6">
        <f>SUM(J17:J17)</f>
        <v>1658</v>
      </c>
      <c r="K18" s="6">
        <f>SUM(K17:K17)</f>
        <v>0</v>
      </c>
      <c r="L18" s="6">
        <f>SUM(L17:L17)</f>
        <v>0</v>
      </c>
      <c r="M18" s="6">
        <f>SUM(M17:M17)</f>
        <v>0</v>
      </c>
      <c r="N18" s="7">
        <f>SUM(N17:N17)</f>
        <v>0</v>
      </c>
      <c r="O18" s="6">
        <f>SUM(O17:O17)</f>
        <v>1658</v>
      </c>
      <c r="P18" s="6">
        <f>SUM(P17:P17)</f>
        <v>0</v>
      </c>
      <c r="Q18" s="6">
        <f>SUM(Q17:Q17)</f>
        <v>69</v>
      </c>
      <c r="R18" s="6">
        <f>SUM(R17:R17)</f>
        <v>0</v>
      </c>
      <c r="S18" s="6">
        <f>SUM(S17:S17)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73" ht="11.25">
      <c r="A19" s="25"/>
      <c r="B19" s="25"/>
      <c r="C19" s="27" t="s">
        <v>91</v>
      </c>
      <c r="D19" s="26"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1:102" ht="11.25">
      <c r="A20" s="30" t="s">
        <v>1</v>
      </c>
      <c r="B20" s="31" t="str">
        <f>HYPERLINK("http://www.dot.ca.gov/hq/transprog/stip2004/ff_sheets/01-4084p.xls","4084P")</f>
        <v>4084P</v>
      </c>
      <c r="C20" s="30" t="s">
        <v>0</v>
      </c>
      <c r="D20" s="30" t="s">
        <v>2</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0</v>
      </c>
      <c r="I20" s="33">
        <f ca="1">INDIRECT("W20")+INDIRECT("AE20")+INDIRECT("AM20")+INDIRECT("AU20")+INDIRECT("BC20")+INDIRECT("BK20")</f>
        <v>513</v>
      </c>
      <c r="J20" s="33">
        <f ca="1">INDIRECT("X20")+INDIRECT("AF20")+INDIRECT("AN20")+INDIRECT("AV20")+INDIRECT("BD20")+INDIRECT("BL20")</f>
        <v>0</v>
      </c>
      <c r="K20" s="33">
        <f ca="1">INDIRECT("Y20")+INDIRECT("AG20")+INDIRECT("AO20")+INDIRECT("AW20")+INDIRECT("BE20")+INDIRECT("BM20")</f>
        <v>0</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0</v>
      </c>
      <c r="O20" s="33">
        <f ca="1">INDIRECT("AB20")+INDIRECT("AC20")+INDIRECT("AD20")+INDIRECT("AE20")+INDIRECT("AF20")+INDIRECT("AG20")+INDIRECT("AH20")+INDIRECT("AI20")</f>
        <v>513</v>
      </c>
      <c r="P20" s="33">
        <f ca="1">INDIRECT("AJ20")+INDIRECT("AK20")+INDIRECT("AL20")+INDIRECT("AM20")+INDIRECT("AN20")+INDIRECT("AO20")+INDIRECT("AP20")+INDIRECT("AQ20")</f>
        <v>0</v>
      </c>
      <c r="Q20" s="33">
        <f ca="1">INDIRECT("AR20")+INDIRECT("AS20")+INDIRECT("AT20")+INDIRECT("AU20")+INDIRECT("AV20")+INDIRECT("AW20")+INDIRECT("AX20")+INDIRECT("AY20")</f>
        <v>0</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c r="Z20" s="35"/>
      <c r="AA20" s="35"/>
      <c r="AB20" s="34"/>
      <c r="AC20" s="35"/>
      <c r="AD20" s="35"/>
      <c r="AE20" s="35">
        <v>513</v>
      </c>
      <c r="AF20" s="35"/>
      <c r="AG20" s="35"/>
      <c r="AH20" s="35"/>
      <c r="AI20" s="35"/>
      <c r="AJ20" s="34"/>
      <c r="AK20" s="35"/>
      <c r="AL20" s="35"/>
      <c r="AM20" s="35"/>
      <c r="AN20" s="35"/>
      <c r="AO20" s="35"/>
      <c r="AP20" s="35"/>
      <c r="AQ20" s="35"/>
      <c r="AR20" s="34"/>
      <c r="AS20" s="35"/>
      <c r="AT20" s="35"/>
      <c r="AU20" s="35"/>
      <c r="AV20" s="35"/>
      <c r="AW20" s="35"/>
      <c r="AX20" s="35"/>
      <c r="AY20" s="35"/>
      <c r="AZ20" s="34"/>
      <c r="BA20" s="35"/>
      <c r="BB20" s="35"/>
      <c r="BC20" s="35"/>
      <c r="BD20" s="35"/>
      <c r="BE20" s="35"/>
      <c r="BF20" s="35"/>
      <c r="BG20" s="35"/>
      <c r="BH20" s="34"/>
      <c r="BI20" s="35"/>
      <c r="BJ20" s="35"/>
      <c r="BK20" s="35"/>
      <c r="BL20" s="35"/>
      <c r="BM20" s="35"/>
      <c r="BN20" s="35"/>
      <c r="BO20" s="36"/>
      <c r="BP20" s="9">
        <v>13000001190</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1026</v>
      </c>
      <c r="CD20" s="1">
        <v>1026</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2052</v>
      </c>
      <c r="CP20" s="1">
        <v>2052</v>
      </c>
      <c r="CQ20" s="1">
        <f ca="1">INDIRECT("AJ20")+2*INDIRECT("AK20")+3*INDIRECT("AL20")+4*INDIRECT("AM20")+5*INDIRECT("AN20")+6*INDIRECT("AO20")+7*INDIRECT("AP20")+8*INDIRECT("AQ20")</f>
        <v>0</v>
      </c>
      <c r="CR20" s="1">
        <v>0</v>
      </c>
      <c r="CS20" s="1">
        <f ca="1">INDIRECT("AR20")+2*INDIRECT("AS20")+3*INDIRECT("AT20")+4*INDIRECT("AU20")+5*INDIRECT("AV20")+6*INDIRECT("AW20")+7*INDIRECT("AX20")+8*INDIRECT("AY20")</f>
        <v>0</v>
      </c>
      <c r="CT20" s="1">
        <v>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102" ht="11.25">
      <c r="A21" s="1" t="s">
        <v>0</v>
      </c>
      <c r="B21" s="1" t="s">
        <v>0</v>
      </c>
      <c r="C21" s="1" t="s">
        <v>0</v>
      </c>
      <c r="D21" s="1" t="s">
        <v>12</v>
      </c>
      <c r="E21" s="1" t="s">
        <v>5</v>
      </c>
      <c r="F21" s="7">
        <f ca="1">INDIRECT("T21")+INDIRECT("AB21")+INDIRECT("AJ21")+INDIRECT("AR21")+INDIRECT("AZ21")+INDIRECT("BH21")</f>
        <v>25</v>
      </c>
      <c r="G21" s="6">
        <f ca="1">INDIRECT("U21")+INDIRECT("AC21")+INDIRECT("AK21")+INDIRECT("AS21")+INDIRECT("BA21")+INDIRECT("BI21")</f>
        <v>50</v>
      </c>
      <c r="H21" s="6">
        <f ca="1">INDIRECT("V21")+INDIRECT("AD21")+INDIRECT("AL21")+INDIRECT("AT21")+INDIRECT("BB21")+INDIRECT("BJ21")</f>
        <v>0</v>
      </c>
      <c r="I21" s="6">
        <f ca="1">INDIRECT("W21")+INDIRECT("AE21")+INDIRECT("AM21")+INDIRECT("AU21")+INDIRECT("BC21")+INDIRECT("BK21")</f>
        <v>0</v>
      </c>
      <c r="J21" s="6">
        <f ca="1">INDIRECT("X21")+INDIRECT("AF21")+INDIRECT("AN21")+INDIRECT("AV21")+INDIRECT("BD21")+INDIRECT("BL21")</f>
        <v>0</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0</v>
      </c>
      <c r="O21" s="6">
        <f ca="1">INDIRECT("AB21")+INDIRECT("AC21")+INDIRECT("AD21")+INDIRECT("AE21")+INDIRECT("AF21")+INDIRECT("AG21")+INDIRECT("AH21")+INDIRECT("AI21")</f>
        <v>50</v>
      </c>
      <c r="P21" s="6">
        <f ca="1">INDIRECT("AJ21")+INDIRECT("AK21")+INDIRECT("AL21")+INDIRECT("AM21")+INDIRECT("AN21")+INDIRECT("AO21")+INDIRECT("AP21")+INDIRECT("AQ21")</f>
        <v>0</v>
      </c>
      <c r="Q21" s="6">
        <f ca="1">INDIRECT("AR21")+INDIRECT("AS21")+INDIRECT("AT21")+INDIRECT("AU21")+INDIRECT("AV21")+INDIRECT("AW21")+INDIRECT("AX21")+INDIRECT("AY21")</f>
        <v>25</v>
      </c>
      <c r="R21" s="6">
        <f ca="1">INDIRECT("AZ21")+INDIRECT("BA21")+INDIRECT("BB21")+INDIRECT("BC21")+INDIRECT("BD21")+INDIRECT("BE21")+INDIRECT("BF21")+INDIRECT("BG21")</f>
        <v>0</v>
      </c>
      <c r="S21" s="6">
        <f ca="1">INDIRECT("BH21")+INDIRECT("BI21")+INDIRECT("BJ21")+INDIRECT("BK21")+INDIRECT("BL21")+INDIRECT("BM21")+INDIRECT("BN21")+INDIRECT("BO21")</f>
        <v>0</v>
      </c>
      <c r="T21" s="28"/>
      <c r="U21" s="29"/>
      <c r="V21" s="29"/>
      <c r="W21" s="29"/>
      <c r="X21" s="29"/>
      <c r="Y21" s="29"/>
      <c r="Z21" s="29"/>
      <c r="AA21" s="29"/>
      <c r="AB21" s="28"/>
      <c r="AC21" s="29">
        <v>50</v>
      </c>
      <c r="AD21" s="29"/>
      <c r="AE21" s="29"/>
      <c r="AF21" s="29"/>
      <c r="AG21" s="29"/>
      <c r="AH21" s="29"/>
      <c r="AI21" s="29"/>
      <c r="AJ21" s="28"/>
      <c r="AK21" s="29"/>
      <c r="AL21" s="29"/>
      <c r="AM21" s="29"/>
      <c r="AN21" s="29"/>
      <c r="AO21" s="29"/>
      <c r="AP21" s="29"/>
      <c r="AQ21" s="29"/>
      <c r="AR21" s="28">
        <v>25</v>
      </c>
      <c r="AS21" s="29"/>
      <c r="AT21" s="29"/>
      <c r="AU21" s="29"/>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100</v>
      </c>
      <c r="BX21" s="1">
        <v>100</v>
      </c>
      <c r="BY21" s="1">
        <f ca="1">INDIRECT("U21")+2*INDIRECT("AC21")+3*INDIRECT("AK21")+4*INDIRECT("AS21")+5*INDIRECT("BA21")+6*INDIRECT("BI21")</f>
        <v>100</v>
      </c>
      <c r="BZ21" s="1">
        <v>100</v>
      </c>
      <c r="CA21" s="1">
        <f ca="1">INDIRECT("V21")+2*INDIRECT("AD21")+3*INDIRECT("AL21")+4*INDIRECT("AT21")+5*INDIRECT("BB21")+6*INDIRECT("BJ21")</f>
        <v>0</v>
      </c>
      <c r="CB21" s="1">
        <v>0</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100</v>
      </c>
      <c r="CP21" s="1">
        <v>100</v>
      </c>
      <c r="CQ21" s="1">
        <f ca="1">INDIRECT("AJ21")+2*INDIRECT("AK21")+3*INDIRECT("AL21")+4*INDIRECT("AM21")+5*INDIRECT("AN21")+6*INDIRECT("AO21")+7*INDIRECT("AP21")+8*INDIRECT("AQ21")</f>
        <v>0</v>
      </c>
      <c r="CR21" s="1">
        <v>0</v>
      </c>
      <c r="CS21" s="1">
        <f ca="1">INDIRECT("AR21")+2*INDIRECT("AS21")+3*INDIRECT("AT21")+4*INDIRECT("AU21")+5*INDIRECT("AV21")+6*INDIRECT("AW21")+7*INDIRECT("AX21")+8*INDIRECT("AY21")</f>
        <v>25</v>
      </c>
      <c r="CT21" s="1">
        <v>25</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73" ht="11.25">
      <c r="A22" s="25"/>
      <c r="B22" s="25"/>
      <c r="C22" s="27" t="s">
        <v>91</v>
      </c>
      <c r="D22" s="26" t="s">
        <v>0</v>
      </c>
      <c r="E22" s="1" t="s">
        <v>6</v>
      </c>
      <c r="F22" s="7">
        <f>SUM(F20:F21)</f>
        <v>25</v>
      </c>
      <c r="G22" s="6">
        <f>SUM(G20:G21)</f>
        <v>50</v>
      </c>
      <c r="H22" s="6">
        <f>SUM(H20:H21)</f>
        <v>0</v>
      </c>
      <c r="I22" s="6">
        <f>SUM(I20:I21)</f>
        <v>513</v>
      </c>
      <c r="J22" s="6">
        <f>SUM(J20:J21)</f>
        <v>0</v>
      </c>
      <c r="K22" s="6">
        <f>SUM(K20:K21)</f>
        <v>0</v>
      </c>
      <c r="L22" s="6">
        <f>SUM(L20:L21)</f>
        <v>0</v>
      </c>
      <c r="M22" s="6">
        <f>SUM(M20:M21)</f>
        <v>0</v>
      </c>
      <c r="N22" s="7">
        <f>SUM(N20:N21)</f>
        <v>0</v>
      </c>
      <c r="O22" s="6">
        <f>SUM(O20:O21)</f>
        <v>563</v>
      </c>
      <c r="P22" s="6">
        <f>SUM(P20:P21)</f>
        <v>0</v>
      </c>
      <c r="Q22" s="6">
        <f>SUM(Q20:Q21)</f>
        <v>25</v>
      </c>
      <c r="R22" s="6">
        <f>SUM(R20:R21)</f>
        <v>0</v>
      </c>
      <c r="S22" s="6">
        <f>SUM(S20:S21)</f>
        <v>0</v>
      </c>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3:73" ht="11.25">
      <c r="C23" s="1" t="s">
        <v>0</v>
      </c>
      <c r="D23" s="1" t="s">
        <v>0</v>
      </c>
      <c r="E23" s="1" t="s">
        <v>0</v>
      </c>
      <c r="F23" s="7"/>
      <c r="G23" s="6"/>
      <c r="H23" s="6"/>
      <c r="I23" s="6"/>
      <c r="J23" s="6"/>
      <c r="K23" s="6"/>
      <c r="L23" s="6"/>
      <c r="M23" s="6"/>
      <c r="N23" s="7"/>
      <c r="O23" s="6"/>
      <c r="P23" s="6"/>
      <c r="Q23" s="6"/>
      <c r="R23" s="6"/>
      <c r="S23" s="6"/>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c r="BT23" s="1" t="s">
        <v>0</v>
      </c>
      <c r="BU23" s="1" t="s">
        <v>0</v>
      </c>
    </row>
    <row r="24" spans="1:102" ht="11.25">
      <c r="A24" s="30" t="s">
        <v>1</v>
      </c>
      <c r="B24" s="31" t="str">
        <f>HYPERLINK("http://www.dot.ca.gov/hq/transprog/stip2004/ff_sheets/01-4073p.xls","4073P")</f>
        <v>4073P</v>
      </c>
      <c r="C24" s="30" t="s">
        <v>0</v>
      </c>
      <c r="D24" s="30" t="s">
        <v>13</v>
      </c>
      <c r="E24" s="30" t="s">
        <v>3</v>
      </c>
      <c r="F24" s="32">
        <f ca="1">INDIRECT("T24")+INDIRECT("AB24")+INDIRECT("AJ24")+INDIRECT("AR24")+INDIRECT("AZ24")+INDIRECT("BH24")</f>
        <v>0</v>
      </c>
      <c r="G24" s="33">
        <f ca="1">INDIRECT("U24")+INDIRECT("AC24")+INDIRECT("AK24")+INDIRECT("AS24")+INDIRECT("BA24")+INDIRECT("BI24")</f>
        <v>230</v>
      </c>
      <c r="H24" s="33">
        <f ca="1">INDIRECT("V24")+INDIRECT("AD24")+INDIRECT("AL24")+INDIRECT("AT24")+INDIRECT("BB24")+INDIRECT("BJ24")</f>
        <v>0</v>
      </c>
      <c r="I24" s="33">
        <f ca="1">INDIRECT("W24")+INDIRECT("AE24")+INDIRECT("AM24")+INDIRECT("AU24")+INDIRECT("BC24")+INDIRECT("BK24")</f>
        <v>0</v>
      </c>
      <c r="J24" s="33">
        <f ca="1">INDIRECT("X24")+INDIRECT("AF24")+INDIRECT("AN24")+INDIRECT("AV24")+INDIRECT("BD24")+INDIRECT("BL24")</f>
        <v>0</v>
      </c>
      <c r="K24" s="33">
        <f ca="1">INDIRECT("Y24")+INDIRECT("AG24")+INDIRECT("AO24")+INDIRECT("AW24")+INDIRECT("BE24")+INDIRECT("BM24")</f>
        <v>3590</v>
      </c>
      <c r="L24" s="33">
        <f ca="1">INDIRECT("Z24")+INDIRECT("AH24")+INDIRECT("AP24")+INDIRECT("AX24")+INDIRECT("BF24")+INDIRECT("BN24")</f>
        <v>0</v>
      </c>
      <c r="M24" s="33">
        <f ca="1">INDIRECT("AA24")+INDIRECT("AI24")+INDIRECT("AQ24")+INDIRECT("AY24")+INDIRECT("BG24")+INDIRECT("BO24")</f>
        <v>0</v>
      </c>
      <c r="N24" s="32">
        <f ca="1">INDIRECT("T24")+INDIRECT("U24")+INDIRECT("V24")+INDIRECT("W24")+INDIRECT("X24")+INDIRECT("Y24")+INDIRECT("Z24")+INDIRECT("AA24")</f>
        <v>230</v>
      </c>
      <c r="O24" s="33">
        <f ca="1">INDIRECT("AB24")+INDIRECT("AC24")+INDIRECT("AD24")+INDIRECT("AE24")+INDIRECT("AF24")+INDIRECT("AG24")+INDIRECT("AH24")+INDIRECT("AI24")</f>
        <v>3590</v>
      </c>
      <c r="P24" s="33">
        <f ca="1">INDIRECT("AJ24")+INDIRECT("AK24")+INDIRECT("AL24")+INDIRECT("AM24")+INDIRECT("AN24")+INDIRECT("AO24")+INDIRECT("AP24")+INDIRECT("AQ24")</f>
        <v>0</v>
      </c>
      <c r="Q24" s="33">
        <f ca="1">INDIRECT("AR24")+INDIRECT("AS24")+INDIRECT("AT24")+INDIRECT("AU24")+INDIRECT("AV24")+INDIRECT("AW24")+INDIRECT("AX24")+INDIRECT("AY24")</f>
        <v>0</v>
      </c>
      <c r="R24" s="33">
        <f ca="1">INDIRECT("AZ24")+INDIRECT("BA24")+INDIRECT("BB24")+INDIRECT("BC24")+INDIRECT("BD24")+INDIRECT("BE24")+INDIRECT("BF24")+INDIRECT("BG24")</f>
        <v>0</v>
      </c>
      <c r="S24" s="33">
        <f ca="1">INDIRECT("BH24")+INDIRECT("BI24")+INDIRECT("BJ24")+INDIRECT("BK24")+INDIRECT("BL24")+INDIRECT("BM24")+INDIRECT("BN24")+INDIRECT("BO24")</f>
        <v>0</v>
      </c>
      <c r="T24" s="34"/>
      <c r="U24" s="35">
        <v>230</v>
      </c>
      <c r="V24" s="35"/>
      <c r="W24" s="35"/>
      <c r="X24" s="35"/>
      <c r="Y24" s="35"/>
      <c r="Z24" s="35"/>
      <c r="AA24" s="35"/>
      <c r="AB24" s="34"/>
      <c r="AC24" s="35"/>
      <c r="AD24" s="35"/>
      <c r="AE24" s="35"/>
      <c r="AF24" s="35"/>
      <c r="AG24" s="35">
        <v>3590</v>
      </c>
      <c r="AH24" s="35"/>
      <c r="AI24" s="35"/>
      <c r="AJ24" s="34"/>
      <c r="AK24" s="35"/>
      <c r="AL24" s="35"/>
      <c r="AM24" s="35"/>
      <c r="AN24" s="35"/>
      <c r="AO24" s="35"/>
      <c r="AP24" s="35"/>
      <c r="AQ24" s="35"/>
      <c r="AR24" s="34"/>
      <c r="AS24" s="35"/>
      <c r="AT24" s="35"/>
      <c r="AU24" s="35"/>
      <c r="AV24" s="35"/>
      <c r="AW24" s="35"/>
      <c r="AX24" s="35"/>
      <c r="AY24" s="35"/>
      <c r="AZ24" s="34"/>
      <c r="BA24" s="35"/>
      <c r="BB24" s="35"/>
      <c r="BC24" s="35"/>
      <c r="BD24" s="35"/>
      <c r="BE24" s="35"/>
      <c r="BF24" s="35"/>
      <c r="BG24" s="35"/>
      <c r="BH24" s="34"/>
      <c r="BI24" s="35"/>
      <c r="BJ24" s="35"/>
      <c r="BK24" s="35"/>
      <c r="BL24" s="35"/>
      <c r="BM24" s="35"/>
      <c r="BN24" s="35"/>
      <c r="BO24" s="36"/>
      <c r="BP24" s="9">
        <v>13000000889</v>
      </c>
      <c r="BQ24" s="1" t="s">
        <v>3</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230</v>
      </c>
      <c r="BZ24" s="1">
        <v>230</v>
      </c>
      <c r="CA24" s="1">
        <f ca="1">INDIRECT("V24")+2*INDIRECT("AD24")+3*INDIRECT("AL24")+4*INDIRECT("AT24")+5*INDIRECT("BB24")+6*INDIRECT("BJ24")</f>
        <v>0</v>
      </c>
      <c r="CB24" s="1">
        <v>0</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7180</v>
      </c>
      <c r="CH24" s="1">
        <v>7180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460</v>
      </c>
      <c r="CN24" s="1">
        <v>460</v>
      </c>
      <c r="CO24" s="1">
        <f ca="1">INDIRECT("AB24")+2*INDIRECT("AC24")+3*INDIRECT("AD24")+4*INDIRECT("AE24")+5*INDIRECT("AF24")+6*INDIRECT("AG24")+7*INDIRECT("AH24")+8*INDIRECT("AI24")</f>
        <v>21540</v>
      </c>
      <c r="CP24" s="1">
        <v>21540</v>
      </c>
      <c r="CQ24" s="1">
        <f ca="1">INDIRECT("AJ24")+2*INDIRECT("AK24")+3*INDIRECT("AL24")+4*INDIRECT("AM24")+5*INDIRECT("AN24")+6*INDIRECT("AO24")+7*INDIRECT("AP24")+8*INDIRECT("AQ24")</f>
        <v>0</v>
      </c>
      <c r="CR24" s="1">
        <v>0</v>
      </c>
      <c r="CS24" s="1">
        <f ca="1">INDIRECT("AR24")+2*INDIRECT("AS24")+3*INDIRECT("AT24")+4*INDIRECT("AU24")+5*INDIRECT("AV24")+6*INDIRECT("AW24")+7*INDIRECT("AX24")+8*INDIRECT("AY24")</f>
        <v>0</v>
      </c>
      <c r="CT24" s="1">
        <v>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1" t="s">
        <v>0</v>
      </c>
      <c r="B25" s="1" t="s">
        <v>0</v>
      </c>
      <c r="C25" s="1" t="s">
        <v>0</v>
      </c>
      <c r="D25" s="1" t="s">
        <v>14</v>
      </c>
      <c r="E25" s="1" t="s">
        <v>15</v>
      </c>
      <c r="F25" s="7">
        <f ca="1">INDIRECT("T25")+INDIRECT("AB25")+INDIRECT("AJ25")+INDIRECT("AR25")+INDIRECT("AZ25")+INDIRECT("BH25")</f>
        <v>362</v>
      </c>
      <c r="G25" s="6">
        <f ca="1">INDIRECT("U25")+INDIRECT("AC25")+INDIRECT("AK25")+INDIRECT("AS25")+INDIRECT("BA25")+INDIRECT("BI25")</f>
        <v>0</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0</v>
      </c>
      <c r="O25" s="6">
        <f ca="1">INDIRECT("AB25")+INDIRECT("AC25")+INDIRECT("AD25")+INDIRECT("AE25")+INDIRECT("AF25")+INDIRECT("AG25")+INDIRECT("AH25")+INDIRECT("AI25")</f>
        <v>0</v>
      </c>
      <c r="P25" s="6">
        <f ca="1">INDIRECT("AJ25")+INDIRECT("AK25")+INDIRECT("AL25")+INDIRECT("AM25")+INDIRECT("AN25")+INDIRECT("AO25")+INDIRECT("AP25")+INDIRECT("AQ25")</f>
        <v>60</v>
      </c>
      <c r="Q25" s="6">
        <f ca="1">INDIRECT("AR25")+INDIRECT("AS25")+INDIRECT("AT25")+INDIRECT("AU25")+INDIRECT("AV25")+INDIRECT("AW25")+INDIRECT("AX25")+INDIRECT("AY25")</f>
        <v>302</v>
      </c>
      <c r="R25" s="6">
        <f ca="1">INDIRECT("AZ25")+INDIRECT("BA25")+INDIRECT("BB25")+INDIRECT("BC25")+INDIRECT("BD25")+INDIRECT("BE25")+INDIRECT("BF25")+INDIRECT("BG25")</f>
        <v>0</v>
      </c>
      <c r="S25" s="6">
        <f ca="1">INDIRECT("BH25")+INDIRECT("BI25")+INDIRECT("BJ25")+INDIRECT("BK25")+INDIRECT("BL25")+INDIRECT("BM25")+INDIRECT("BN25")+INDIRECT("BO25")</f>
        <v>0</v>
      </c>
      <c r="T25" s="28"/>
      <c r="U25" s="29"/>
      <c r="V25" s="29"/>
      <c r="W25" s="29"/>
      <c r="X25" s="29"/>
      <c r="Y25" s="29"/>
      <c r="Z25" s="29"/>
      <c r="AA25" s="29"/>
      <c r="AB25" s="28"/>
      <c r="AC25" s="29"/>
      <c r="AD25" s="29"/>
      <c r="AE25" s="29"/>
      <c r="AF25" s="29"/>
      <c r="AG25" s="29"/>
      <c r="AH25" s="29"/>
      <c r="AI25" s="29"/>
      <c r="AJ25" s="28">
        <v>60</v>
      </c>
      <c r="AK25" s="29"/>
      <c r="AL25" s="29"/>
      <c r="AM25" s="29"/>
      <c r="AN25" s="29"/>
      <c r="AO25" s="29"/>
      <c r="AP25" s="29"/>
      <c r="AQ25" s="29"/>
      <c r="AR25" s="28">
        <v>302</v>
      </c>
      <c r="AS25" s="29"/>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1388</v>
      </c>
      <c r="BX25" s="1">
        <v>1388</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0</v>
      </c>
      <c r="CP25" s="1">
        <v>0</v>
      </c>
      <c r="CQ25" s="1">
        <f ca="1">INDIRECT("AJ25")+2*INDIRECT("AK25")+3*INDIRECT("AL25")+4*INDIRECT("AM25")+5*INDIRECT("AN25")+6*INDIRECT("AO25")+7*INDIRECT("AP25")+8*INDIRECT("AQ25")</f>
        <v>60</v>
      </c>
      <c r="CR25" s="1">
        <v>60</v>
      </c>
      <c r="CS25" s="1">
        <f ca="1">INDIRECT("AR25")+2*INDIRECT("AS25")+3*INDIRECT("AT25")+4*INDIRECT("AU25")+5*INDIRECT("AV25")+6*INDIRECT("AW25")+7*INDIRECT("AX25")+8*INDIRECT("AY25")</f>
        <v>302</v>
      </c>
      <c r="CT25" s="1">
        <v>302</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25"/>
      <c r="B26" s="25"/>
      <c r="C26" s="27" t="s">
        <v>91</v>
      </c>
      <c r="D26" s="26" t="s">
        <v>0</v>
      </c>
      <c r="E26" s="1" t="s">
        <v>6</v>
      </c>
      <c r="F26" s="7">
        <f>SUM(F24:F25)</f>
        <v>362</v>
      </c>
      <c r="G26" s="6">
        <f>SUM(G24:G25)</f>
        <v>230</v>
      </c>
      <c r="H26" s="6">
        <f>SUM(H24:H25)</f>
        <v>0</v>
      </c>
      <c r="I26" s="6">
        <f>SUM(I24:I25)</f>
        <v>0</v>
      </c>
      <c r="J26" s="6">
        <f>SUM(J24:J25)</f>
        <v>0</v>
      </c>
      <c r="K26" s="6">
        <f>SUM(K24:K25)</f>
        <v>3590</v>
      </c>
      <c r="L26" s="6">
        <f>SUM(L24:L25)</f>
        <v>0</v>
      </c>
      <c r="M26" s="6">
        <f>SUM(M24:M25)</f>
        <v>0</v>
      </c>
      <c r="N26" s="7">
        <f>SUM(N24:N25)</f>
        <v>230</v>
      </c>
      <c r="O26" s="6">
        <f>SUM(O24:O25)</f>
        <v>3590</v>
      </c>
      <c r="P26" s="6">
        <f>SUM(P24:P25)</f>
        <v>60</v>
      </c>
      <c r="Q26" s="6">
        <f>SUM(Q24:Q25)</f>
        <v>302</v>
      </c>
      <c r="R26" s="6">
        <f>SUM(R24:R25)</f>
        <v>0</v>
      </c>
      <c r="S26" s="6">
        <f>SUM(S24:S25)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3:73" ht="11.25">
      <c r="C27" s="1" t="s">
        <v>0</v>
      </c>
      <c r="D27" s="1"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c r="BT27" s="1" t="s">
        <v>0</v>
      </c>
      <c r="BU27" s="1" t="s">
        <v>0</v>
      </c>
    </row>
    <row r="28" spans="1:102" ht="11.25">
      <c r="A28" s="30" t="s">
        <v>1</v>
      </c>
      <c r="B28" s="31" t="str">
        <f>HYPERLINK("http://www.dot.ca.gov/hq/transprog/stip2004/ff_sheets/01-4074p.xls","4074P")</f>
        <v>4074P</v>
      </c>
      <c r="C28" s="30" t="s">
        <v>0</v>
      </c>
      <c r="D28" s="30" t="s">
        <v>13</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255</v>
      </c>
      <c r="I28" s="33">
        <f ca="1">INDIRECT("W28")+INDIRECT("AE28")+INDIRECT("AM28")+INDIRECT("AU28")+INDIRECT("BC28")+INDIRECT("BK28")</f>
        <v>0</v>
      </c>
      <c r="J28" s="33">
        <f ca="1">INDIRECT("X28")+INDIRECT("AF28")+INDIRECT("AN28")+INDIRECT("AV28")+INDIRECT("BD28")+INDIRECT("BL28")</f>
        <v>0</v>
      </c>
      <c r="K28" s="33">
        <f ca="1">INDIRECT("Y28")+INDIRECT("AG28")+INDIRECT("AO28")+INDIRECT("AW28")+INDIRECT("BE28")+INDIRECT("BM28")</f>
        <v>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255</v>
      </c>
      <c r="P28" s="33">
        <f ca="1">INDIRECT("AJ28")+INDIRECT("AK28")+INDIRECT("AL28")+INDIRECT("AM28")+INDIRECT("AN28")+INDIRECT("AO28")+INDIRECT("AP28")+INDIRECT("AQ28")</f>
        <v>0</v>
      </c>
      <c r="Q28" s="33">
        <f ca="1">INDIRECT("AR28")+INDIRECT("AS28")+INDIRECT("AT28")+INDIRECT("AU28")+INDIRECT("AV28")+INDIRECT("AW28")+INDIRECT("AX28")+INDIRECT("AY28")</f>
        <v>0</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v>255</v>
      </c>
      <c r="AE28" s="35"/>
      <c r="AF28" s="35"/>
      <c r="AG28" s="35"/>
      <c r="AH28" s="35"/>
      <c r="AI28" s="35"/>
      <c r="AJ28" s="34"/>
      <c r="AK28" s="35"/>
      <c r="AL28" s="35"/>
      <c r="AM28" s="35"/>
      <c r="AN28" s="35"/>
      <c r="AO28" s="35"/>
      <c r="AP28" s="35"/>
      <c r="AQ28" s="35"/>
      <c r="AR28" s="34"/>
      <c r="AS28" s="35"/>
      <c r="AT28" s="35"/>
      <c r="AU28" s="35"/>
      <c r="AV28" s="35"/>
      <c r="AW28" s="35"/>
      <c r="AX28" s="35"/>
      <c r="AY28" s="35"/>
      <c r="AZ28" s="34"/>
      <c r="BA28" s="35"/>
      <c r="BB28" s="35"/>
      <c r="BC28" s="35"/>
      <c r="BD28" s="35"/>
      <c r="BE28" s="35"/>
      <c r="BF28" s="35"/>
      <c r="BG28" s="35"/>
      <c r="BH28" s="34"/>
      <c r="BI28" s="35"/>
      <c r="BJ28" s="35"/>
      <c r="BK28" s="35"/>
      <c r="BL28" s="35"/>
      <c r="BM28" s="35"/>
      <c r="BN28" s="35"/>
      <c r="BO28" s="36"/>
      <c r="BP28" s="9">
        <v>13000000890</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510</v>
      </c>
      <c r="CB28" s="1">
        <v>510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765</v>
      </c>
      <c r="CP28" s="1">
        <v>765</v>
      </c>
      <c r="CQ28" s="1">
        <f ca="1">INDIRECT("AJ28")+2*INDIRECT("AK28")+3*INDIRECT("AL28")+4*INDIRECT("AM28")+5*INDIRECT("AN28")+6*INDIRECT("AO28")+7*INDIRECT("AP28")+8*INDIRECT("AQ28")</f>
        <v>0</v>
      </c>
      <c r="CR28" s="1">
        <v>0</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73" ht="11.25">
      <c r="A29" s="1" t="s">
        <v>0</v>
      </c>
      <c r="B29" s="1" t="s">
        <v>16</v>
      </c>
      <c r="C29" s="1" t="s">
        <v>0</v>
      </c>
      <c r="D29" s="1" t="s">
        <v>17</v>
      </c>
      <c r="E29" s="1" t="s">
        <v>6</v>
      </c>
      <c r="F29" s="7">
        <f>SUM(F28:F28)</f>
        <v>0</v>
      </c>
      <c r="G29" s="6">
        <f>SUM(G28:G28)</f>
        <v>0</v>
      </c>
      <c r="H29" s="6">
        <f>SUM(H28:H28)</f>
        <v>255</v>
      </c>
      <c r="I29" s="6">
        <f>SUM(I28:I28)</f>
        <v>0</v>
      </c>
      <c r="J29" s="6">
        <f>SUM(J28:J28)</f>
        <v>0</v>
      </c>
      <c r="K29" s="6">
        <f>SUM(K28:K28)</f>
        <v>0</v>
      </c>
      <c r="L29" s="6">
        <f>SUM(L28:L28)</f>
        <v>0</v>
      </c>
      <c r="M29" s="6">
        <f>SUM(M28:M28)</f>
        <v>0</v>
      </c>
      <c r="N29" s="7">
        <f>SUM(N28:N28)</f>
        <v>0</v>
      </c>
      <c r="O29" s="6">
        <f>SUM(O28:O28)</f>
        <v>255</v>
      </c>
      <c r="P29" s="6">
        <f>SUM(P28:P28)</f>
        <v>0</v>
      </c>
      <c r="Q29" s="6">
        <f>SUM(Q28:Q28)</f>
        <v>0</v>
      </c>
      <c r="R29" s="6">
        <f>SUM(R28:R28)</f>
        <v>0</v>
      </c>
      <c r="S29" s="6">
        <f>SUM(S28:S28)</f>
        <v>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1:73" ht="11.25">
      <c r="A30" s="25"/>
      <c r="B30" s="25"/>
      <c r="C30" s="27" t="s">
        <v>91</v>
      </c>
      <c r="D30" s="26"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102" ht="11.25">
      <c r="A31" s="30" t="s">
        <v>1</v>
      </c>
      <c r="B31" s="31" t="str">
        <f>HYPERLINK("http://www.dot.ca.gov/hq/transprog/stip2004/ff_sheets/01-4103p.xls","4103P")</f>
        <v>4103P</v>
      </c>
      <c r="C31" s="30" t="s">
        <v>0</v>
      </c>
      <c r="D31" s="30" t="s">
        <v>13</v>
      </c>
      <c r="E31" s="30" t="s">
        <v>3</v>
      </c>
      <c r="F31" s="32">
        <f ca="1">INDIRECT("T31")+INDIRECT("AB31")+INDIRECT("AJ31")+INDIRECT("AR31")+INDIRECT("AZ31")+INDIRECT("BH31")</f>
        <v>0</v>
      </c>
      <c r="G31" s="33">
        <f ca="1">INDIRECT("U31")+INDIRECT("AC31")+INDIRECT("AK31")+INDIRECT("AS31")+INDIRECT("BA31")+INDIRECT("BI31")</f>
        <v>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40</v>
      </c>
      <c r="K31" s="33">
        <f ca="1">INDIRECT("Y31")+INDIRECT("AG31")+INDIRECT("AO31")+INDIRECT("AW31")+INDIRECT("BE31")+INDIRECT("BM31")</f>
        <v>460</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460</v>
      </c>
      <c r="P31" s="33">
        <f ca="1">INDIRECT("AJ31")+INDIRECT("AK31")+INDIRECT("AL31")+INDIRECT("AM31")+INDIRECT("AN31")+INDIRECT("AO31")+INDIRECT("AP31")+INDIRECT("AQ31")</f>
        <v>0</v>
      </c>
      <c r="Q31" s="33">
        <f ca="1">INDIRECT("AR31")+INDIRECT("AS31")+INDIRECT("AT31")+INDIRECT("AU31")+INDIRECT("AV31")+INDIRECT("AW31")+INDIRECT("AX31")+INDIRECT("AY31")</f>
        <v>40</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c r="AG31" s="35">
        <v>460</v>
      </c>
      <c r="AH31" s="35"/>
      <c r="AI31" s="35"/>
      <c r="AJ31" s="34"/>
      <c r="AK31" s="35"/>
      <c r="AL31" s="35"/>
      <c r="AM31" s="35"/>
      <c r="AN31" s="35"/>
      <c r="AO31" s="35"/>
      <c r="AP31" s="35"/>
      <c r="AQ31" s="35"/>
      <c r="AR31" s="34"/>
      <c r="AS31" s="35"/>
      <c r="AT31" s="35"/>
      <c r="AU31" s="35"/>
      <c r="AV31" s="35">
        <v>40</v>
      </c>
      <c r="AW31" s="35"/>
      <c r="AX31" s="35"/>
      <c r="AY31" s="35"/>
      <c r="AZ31" s="34"/>
      <c r="BA31" s="35"/>
      <c r="BB31" s="35"/>
      <c r="BC31" s="35"/>
      <c r="BD31" s="35"/>
      <c r="BE31" s="35"/>
      <c r="BF31" s="35"/>
      <c r="BG31" s="35"/>
      <c r="BH31" s="34"/>
      <c r="BI31" s="35"/>
      <c r="BJ31" s="35"/>
      <c r="BK31" s="35"/>
      <c r="BL31" s="35"/>
      <c r="BM31" s="35"/>
      <c r="BN31" s="35"/>
      <c r="BO31" s="36"/>
      <c r="BP31" s="9">
        <v>13000001172</v>
      </c>
      <c r="BQ31" s="1" t="s">
        <v>3</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160</v>
      </c>
      <c r="CF31" s="1">
        <v>160</v>
      </c>
      <c r="CG31" s="1">
        <f ca="1">INDIRECT("Y31")+2*INDIRECT("AG31")+3*INDIRECT("AO31")+4*INDIRECT("AW31")+5*INDIRECT("BE31")+6*INDIRECT("BM31")</f>
        <v>920</v>
      </c>
      <c r="CH31" s="1">
        <v>920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2760</v>
      </c>
      <c r="CP31" s="1">
        <v>2760</v>
      </c>
      <c r="CQ31" s="1">
        <f ca="1">INDIRECT("AJ31")+2*INDIRECT("AK31")+3*INDIRECT("AL31")+4*INDIRECT("AM31")+5*INDIRECT("AN31")+6*INDIRECT("AO31")+7*INDIRECT("AP31")+8*INDIRECT("AQ31")</f>
        <v>0</v>
      </c>
      <c r="CR31" s="1">
        <v>0</v>
      </c>
      <c r="CS31" s="1">
        <f ca="1">INDIRECT("AR31")+2*INDIRECT("AS31")+3*INDIRECT("AT31")+4*INDIRECT("AU31")+5*INDIRECT("AV31")+6*INDIRECT("AW31")+7*INDIRECT("AX31")+8*INDIRECT("AY31")</f>
        <v>200</v>
      </c>
      <c r="CT31" s="1">
        <v>200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102" ht="11.25">
      <c r="A32" s="1" t="s">
        <v>0</v>
      </c>
      <c r="B32" s="1" t="s">
        <v>0</v>
      </c>
      <c r="C32" s="1" t="s">
        <v>0</v>
      </c>
      <c r="D32" s="1" t="s">
        <v>18</v>
      </c>
      <c r="E32" s="1" t="s">
        <v>19</v>
      </c>
      <c r="F32" s="7">
        <f ca="1">INDIRECT("T32")+INDIRECT("AB32")+INDIRECT("AJ32")+INDIRECT("AR32")+INDIRECT("AZ32")+INDIRECT("BH32")</f>
        <v>0</v>
      </c>
      <c r="G32" s="6">
        <f ca="1">INDIRECT("U32")+INDIRECT("AC32")+INDIRECT("AK32")+INDIRECT("AS32")+INDIRECT("BA32")+INDIRECT("BI32")</f>
        <v>1</v>
      </c>
      <c r="H32" s="6">
        <f ca="1">INDIRECT("V32")+INDIRECT("AD32")+INDIRECT("AL32")+INDIRECT("AT32")+INDIRECT("BB32")+INDIRECT("BJ32")</f>
        <v>0</v>
      </c>
      <c r="I32" s="6">
        <f ca="1">INDIRECT("W32")+INDIRECT("AE32")+INDIRECT("AM32")+INDIRECT("AU32")+INDIRECT("BC32")+INDIRECT("BK32")</f>
        <v>0</v>
      </c>
      <c r="J32" s="6">
        <f ca="1">INDIRECT("X32")+INDIRECT("AF32")+INDIRECT("AN32")+INDIRECT("AV32")+INDIRECT("BD32")+INDIRECT("BL32")</f>
        <v>0</v>
      </c>
      <c r="K32" s="6">
        <f ca="1">INDIRECT("Y32")+INDIRECT("AG32")+INDIRECT("AO32")+INDIRECT("AW32")+INDIRECT("BE32")+INDIRECT("BM32")</f>
        <v>0</v>
      </c>
      <c r="L32" s="6">
        <f ca="1">INDIRECT("Z32")+INDIRECT("AH32")+INDIRECT("AP32")+INDIRECT("AX32")+INDIRECT("BF32")+INDIRECT("BN32")</f>
        <v>0</v>
      </c>
      <c r="M32" s="6">
        <f ca="1">INDIRECT("AA32")+INDIRECT("AI32")+INDIRECT("AQ32")+INDIRECT("AY32")+INDIRECT("BG32")+INDIRECT("BO32")</f>
        <v>0</v>
      </c>
      <c r="N32" s="7">
        <f ca="1">INDIRECT("T32")+INDIRECT("U32")+INDIRECT("V32")+INDIRECT("W32")+INDIRECT("X32")+INDIRECT("Y32")+INDIRECT("Z32")+INDIRECT("AA32")</f>
        <v>0</v>
      </c>
      <c r="O32" s="6">
        <f ca="1">INDIRECT("AB32")+INDIRECT("AC32")+INDIRECT("AD32")+INDIRECT("AE32")+INDIRECT("AF32")+INDIRECT("AG32")+INDIRECT("AH32")+INDIRECT("AI32")</f>
        <v>0</v>
      </c>
      <c r="P32" s="6">
        <f ca="1">INDIRECT("AJ32")+INDIRECT("AK32")+INDIRECT("AL32")+INDIRECT("AM32")+INDIRECT("AN32")+INDIRECT("AO32")+INDIRECT("AP32")+INDIRECT("AQ32")</f>
        <v>1</v>
      </c>
      <c r="Q32" s="6">
        <f ca="1">INDIRECT("AR32")+INDIRECT("AS32")+INDIRECT("AT32")+INDIRECT("AU32")+INDIRECT("AV32")+INDIRECT("AW32")+INDIRECT("AX32")+INDIRECT("AY32")</f>
        <v>0</v>
      </c>
      <c r="R32" s="6">
        <f ca="1">INDIRECT("AZ32")+INDIRECT("BA32")+INDIRECT("BB32")+INDIRECT("BC32")+INDIRECT("BD32")+INDIRECT("BE32")+INDIRECT("BF32")+INDIRECT("BG32")</f>
        <v>0</v>
      </c>
      <c r="S32" s="6">
        <f ca="1">INDIRECT("BH32")+INDIRECT("BI32")+INDIRECT("BJ32")+INDIRECT("BK32")+INDIRECT("BL32")+INDIRECT("BM32")+INDIRECT("BN32")+INDIRECT("BO32")</f>
        <v>0</v>
      </c>
      <c r="T32" s="28"/>
      <c r="U32" s="29"/>
      <c r="V32" s="29"/>
      <c r="W32" s="29"/>
      <c r="X32" s="29"/>
      <c r="Y32" s="29"/>
      <c r="Z32" s="29"/>
      <c r="AA32" s="29"/>
      <c r="AB32" s="28"/>
      <c r="AC32" s="29"/>
      <c r="AD32" s="29"/>
      <c r="AE32" s="29"/>
      <c r="AF32" s="29"/>
      <c r="AG32" s="29"/>
      <c r="AH32" s="29"/>
      <c r="AI32" s="29"/>
      <c r="AJ32" s="28"/>
      <c r="AK32" s="29">
        <v>1</v>
      </c>
      <c r="AL32" s="29"/>
      <c r="AM32" s="29"/>
      <c r="AN32" s="29"/>
      <c r="AO32" s="29"/>
      <c r="AP32" s="29"/>
      <c r="AQ32" s="29"/>
      <c r="AR32" s="28"/>
      <c r="AS32" s="29"/>
      <c r="AT32" s="29"/>
      <c r="AU32" s="29"/>
      <c r="AV32" s="29"/>
      <c r="AW32" s="29"/>
      <c r="AX32" s="29"/>
      <c r="AY32" s="29"/>
      <c r="AZ32" s="28"/>
      <c r="BA32" s="29"/>
      <c r="BB32" s="29"/>
      <c r="BC32" s="29"/>
      <c r="BD32" s="29"/>
      <c r="BE32" s="29"/>
      <c r="BF32" s="29"/>
      <c r="BG32" s="29"/>
      <c r="BH32" s="28"/>
      <c r="BI32" s="29"/>
      <c r="BJ32" s="29"/>
      <c r="BK32" s="29"/>
      <c r="BL32" s="29"/>
      <c r="BM32" s="29"/>
      <c r="BN32" s="29"/>
      <c r="BO32" s="29"/>
      <c r="BP32" s="9">
        <v>0</v>
      </c>
      <c r="BQ32" s="1" t="s">
        <v>0</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3</v>
      </c>
      <c r="BZ32" s="1">
        <v>3</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0</v>
      </c>
      <c r="CP32" s="1">
        <v>0</v>
      </c>
      <c r="CQ32" s="1">
        <f ca="1">INDIRECT("AJ32")+2*INDIRECT("AK32")+3*INDIRECT("AL32")+4*INDIRECT("AM32")+5*INDIRECT("AN32")+6*INDIRECT("AO32")+7*INDIRECT("AP32")+8*INDIRECT("AQ32")</f>
        <v>2</v>
      </c>
      <c r="CR32" s="1">
        <v>2</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73" ht="11.25">
      <c r="A33" s="25"/>
      <c r="B33" s="25"/>
      <c r="C33" s="27" t="s">
        <v>91</v>
      </c>
      <c r="D33" s="26" t="s">
        <v>0</v>
      </c>
      <c r="E33" s="1" t="s">
        <v>6</v>
      </c>
      <c r="F33" s="7">
        <f>SUM(F31:F32)</f>
        <v>0</v>
      </c>
      <c r="G33" s="6">
        <f>SUM(G31:G32)</f>
        <v>1</v>
      </c>
      <c r="H33" s="6">
        <f>SUM(H31:H32)</f>
        <v>0</v>
      </c>
      <c r="I33" s="6">
        <f>SUM(I31:I32)</f>
        <v>0</v>
      </c>
      <c r="J33" s="6">
        <f>SUM(J31:J32)</f>
        <v>40</v>
      </c>
      <c r="K33" s="6">
        <f>SUM(K31:K32)</f>
        <v>460</v>
      </c>
      <c r="L33" s="6">
        <f>SUM(L31:L32)</f>
        <v>0</v>
      </c>
      <c r="M33" s="6">
        <f>SUM(M31:M32)</f>
        <v>0</v>
      </c>
      <c r="N33" s="7">
        <f>SUM(N31:N32)</f>
        <v>0</v>
      </c>
      <c r="O33" s="6">
        <f>SUM(O31:O32)</f>
        <v>460</v>
      </c>
      <c r="P33" s="6">
        <f>SUM(P31:P32)</f>
        <v>1</v>
      </c>
      <c r="Q33" s="6">
        <f>SUM(Q31:Q32)</f>
        <v>40</v>
      </c>
      <c r="R33" s="6">
        <f>SUM(R31:R32)</f>
        <v>0</v>
      </c>
      <c r="S33" s="6">
        <f>SUM(S31:S32)</f>
        <v>0</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3:73" ht="11.25">
      <c r="C34" s="1" t="s">
        <v>0</v>
      </c>
      <c r="D34" s="1" t="s">
        <v>0</v>
      </c>
      <c r="E34" s="1" t="s">
        <v>0</v>
      </c>
      <c r="F34" s="7"/>
      <c r="G34" s="6"/>
      <c r="H34" s="6"/>
      <c r="I34" s="6"/>
      <c r="J34" s="6"/>
      <c r="K34" s="6"/>
      <c r="L34" s="6"/>
      <c r="M34" s="6"/>
      <c r="N34" s="7"/>
      <c r="O34" s="6"/>
      <c r="P34" s="6"/>
      <c r="Q34" s="6"/>
      <c r="R34" s="6"/>
      <c r="S34" s="6"/>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c r="BT34" s="1" t="s">
        <v>0</v>
      </c>
      <c r="BU34" s="1" t="s">
        <v>0</v>
      </c>
    </row>
    <row r="35" spans="1:102" ht="11.25">
      <c r="A35" s="30" t="s">
        <v>1</v>
      </c>
      <c r="B35" s="31" t="str">
        <f>HYPERLINK("http://www.dot.ca.gov/hq/transprog/stip2004/ff_sheets/01-4100p.xls","4100P")</f>
        <v>4100P</v>
      </c>
      <c r="C35" s="30" t="s">
        <v>0</v>
      </c>
      <c r="D35" s="30" t="s">
        <v>13</v>
      </c>
      <c r="E35" s="30" t="s">
        <v>3</v>
      </c>
      <c r="F35" s="32">
        <f ca="1">INDIRECT("T35")+INDIRECT("AB35")+INDIRECT("AJ35")+INDIRECT("AR35")+INDIRECT("AZ35")+INDIRECT("BH35")</f>
        <v>0</v>
      </c>
      <c r="G35" s="33">
        <f ca="1">INDIRECT("U35")+INDIRECT("AC35")+INDIRECT("AK35")+INDIRECT("AS35")+INDIRECT("BA35")+INDIRECT("BI35")</f>
        <v>0</v>
      </c>
      <c r="H35" s="33">
        <f ca="1">INDIRECT("V35")+INDIRECT("AD35")+INDIRECT("AL35")+INDIRECT("AT35")+INDIRECT("BB35")+INDIRECT("BJ35")</f>
        <v>0</v>
      </c>
      <c r="I35" s="33">
        <f ca="1">INDIRECT("W35")+INDIRECT("AE35")+INDIRECT("AM35")+INDIRECT("AU35")+INDIRECT("BC35")+INDIRECT("BK35")</f>
        <v>44</v>
      </c>
      <c r="J35" s="33">
        <f ca="1">INDIRECT("X35")+INDIRECT("AF35")+INDIRECT("AN35")+INDIRECT("AV35")+INDIRECT("BD35")+INDIRECT("BL35")</f>
        <v>0</v>
      </c>
      <c r="K35" s="33">
        <f ca="1">INDIRECT("Y35")+INDIRECT("AG35")+INDIRECT("AO35")+INDIRECT("AW35")+INDIRECT("BE35")+INDIRECT("BM35")</f>
        <v>295</v>
      </c>
      <c r="L35" s="33">
        <f ca="1">INDIRECT("Z35")+INDIRECT("AH35")+INDIRECT("AP35")+INDIRECT("AX35")+INDIRECT("BF35")+INDIRECT("BN35")</f>
        <v>0</v>
      </c>
      <c r="M35" s="33">
        <f ca="1">INDIRECT("AA35")+INDIRECT("AI35")+INDIRECT("AQ35")+INDIRECT("AY35")+INDIRECT("BG35")+INDIRECT("BO35")</f>
        <v>0</v>
      </c>
      <c r="N35" s="32">
        <f ca="1">INDIRECT("T35")+INDIRECT("U35")+INDIRECT("V35")+INDIRECT("W35")+INDIRECT("X35")+INDIRECT("Y35")+INDIRECT("Z35")+INDIRECT("AA35")</f>
        <v>0</v>
      </c>
      <c r="O35" s="33">
        <f ca="1">INDIRECT("AB35")+INDIRECT("AC35")+INDIRECT("AD35")+INDIRECT("AE35")+INDIRECT("AF35")+INDIRECT("AG35")+INDIRECT("AH35")+INDIRECT("AI35")</f>
        <v>295</v>
      </c>
      <c r="P35" s="33">
        <f ca="1">INDIRECT("AJ35")+INDIRECT("AK35")+INDIRECT("AL35")+INDIRECT("AM35")+INDIRECT("AN35")+INDIRECT("AO35")+INDIRECT("AP35")+INDIRECT("AQ35")</f>
        <v>0</v>
      </c>
      <c r="Q35" s="33">
        <f ca="1">INDIRECT("AR35")+INDIRECT("AS35")+INDIRECT("AT35")+INDIRECT("AU35")+INDIRECT("AV35")+INDIRECT("AW35")+INDIRECT("AX35")+INDIRECT("AY35")</f>
        <v>44</v>
      </c>
      <c r="R35" s="33">
        <f ca="1">INDIRECT("AZ35")+INDIRECT("BA35")+INDIRECT("BB35")+INDIRECT("BC35")+INDIRECT("BD35")+INDIRECT("BE35")+INDIRECT("BF35")+INDIRECT("BG35")</f>
        <v>0</v>
      </c>
      <c r="S35" s="33">
        <f ca="1">INDIRECT("BH35")+INDIRECT("BI35")+INDIRECT("BJ35")+INDIRECT("BK35")+INDIRECT("BL35")+INDIRECT("BM35")+INDIRECT("BN35")+INDIRECT("BO35")</f>
        <v>0</v>
      </c>
      <c r="T35" s="34"/>
      <c r="U35" s="35"/>
      <c r="V35" s="35"/>
      <c r="W35" s="35"/>
      <c r="X35" s="35"/>
      <c r="Y35" s="35"/>
      <c r="Z35" s="35"/>
      <c r="AA35" s="35"/>
      <c r="AB35" s="34"/>
      <c r="AC35" s="35"/>
      <c r="AD35" s="35"/>
      <c r="AE35" s="35"/>
      <c r="AF35" s="35"/>
      <c r="AG35" s="35">
        <v>295</v>
      </c>
      <c r="AH35" s="35"/>
      <c r="AI35" s="35"/>
      <c r="AJ35" s="34"/>
      <c r="AK35" s="35"/>
      <c r="AL35" s="35"/>
      <c r="AM35" s="35"/>
      <c r="AN35" s="35"/>
      <c r="AO35" s="35"/>
      <c r="AP35" s="35"/>
      <c r="AQ35" s="35"/>
      <c r="AR35" s="34"/>
      <c r="AS35" s="35"/>
      <c r="AT35" s="35"/>
      <c r="AU35" s="35">
        <v>44</v>
      </c>
      <c r="AV35" s="35"/>
      <c r="AW35" s="35"/>
      <c r="AX35" s="35"/>
      <c r="AY35" s="35"/>
      <c r="AZ35" s="34"/>
      <c r="BA35" s="35"/>
      <c r="BB35" s="35"/>
      <c r="BC35" s="35"/>
      <c r="BD35" s="35"/>
      <c r="BE35" s="35"/>
      <c r="BF35" s="35"/>
      <c r="BG35" s="35"/>
      <c r="BH35" s="34"/>
      <c r="BI35" s="35"/>
      <c r="BJ35" s="35"/>
      <c r="BK35" s="35"/>
      <c r="BL35" s="35"/>
      <c r="BM35" s="35"/>
      <c r="BN35" s="35"/>
      <c r="BO35" s="36"/>
      <c r="BP35" s="9">
        <v>13000001176</v>
      </c>
      <c r="BQ35" s="1" t="s">
        <v>3</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176</v>
      </c>
      <c r="CD35" s="1">
        <v>176</v>
      </c>
      <c r="CE35" s="1">
        <f ca="1">INDIRECT("X35")+2*INDIRECT("AF35")+3*INDIRECT("AN35")+4*INDIRECT("AV35")+5*INDIRECT("BD35")+6*INDIRECT("BL35")</f>
        <v>0</v>
      </c>
      <c r="CF35" s="1">
        <v>0</v>
      </c>
      <c r="CG35" s="1">
        <f ca="1">INDIRECT("Y35")+2*INDIRECT("AG35")+3*INDIRECT("AO35")+4*INDIRECT("AW35")+5*INDIRECT("BE35")+6*INDIRECT("BM35")</f>
        <v>590</v>
      </c>
      <c r="CH35" s="1">
        <v>590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1770</v>
      </c>
      <c r="CP35" s="1">
        <v>1770</v>
      </c>
      <c r="CQ35" s="1">
        <f ca="1">INDIRECT("AJ35")+2*INDIRECT("AK35")+3*INDIRECT("AL35")+4*INDIRECT("AM35")+5*INDIRECT("AN35")+6*INDIRECT("AO35")+7*INDIRECT("AP35")+8*INDIRECT("AQ35")</f>
        <v>0</v>
      </c>
      <c r="CR35" s="1">
        <v>0</v>
      </c>
      <c r="CS35" s="1">
        <f ca="1">INDIRECT("AR35")+2*INDIRECT("AS35")+3*INDIRECT("AT35")+4*INDIRECT("AU35")+5*INDIRECT("AV35")+6*INDIRECT("AW35")+7*INDIRECT("AX35")+8*INDIRECT("AY35")</f>
        <v>176</v>
      </c>
      <c r="CT35" s="1">
        <v>176</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102" ht="11.25">
      <c r="A36" s="1" t="s">
        <v>0</v>
      </c>
      <c r="B36" s="1" t="s">
        <v>0</v>
      </c>
      <c r="C36" s="1" t="s">
        <v>0</v>
      </c>
      <c r="D36" s="1" t="s">
        <v>20</v>
      </c>
      <c r="E36" s="1" t="s">
        <v>21</v>
      </c>
      <c r="F36" s="7">
        <f ca="1">INDIRECT("T36")+INDIRECT("AB36")+INDIRECT("AJ36")+INDIRECT("AR36")+INDIRECT("AZ36")+INDIRECT("BH36")</f>
        <v>0</v>
      </c>
      <c r="G36" s="6">
        <f ca="1">INDIRECT("U36")+INDIRECT("AC36")+INDIRECT("AK36")+INDIRECT("AS36")+INDIRECT("BA36")+INDIRECT("BI36")</f>
        <v>34</v>
      </c>
      <c r="H36" s="6">
        <f ca="1">INDIRECT("V36")+INDIRECT("AD36")+INDIRECT("AL36")+INDIRECT("AT36")+INDIRECT("BB36")+INDIRECT("BJ36")</f>
        <v>44</v>
      </c>
      <c r="I36" s="6">
        <f ca="1">INDIRECT("W36")+INDIRECT("AE36")+INDIRECT("AM36")+INDIRECT("AU36")+INDIRECT("BC36")+INDIRECT("BK36")</f>
        <v>0</v>
      </c>
      <c r="J36" s="6">
        <f ca="1">INDIRECT("X36")+INDIRECT("AF36")+INDIRECT("AN36")+INDIRECT("AV36")+INDIRECT("BD36")+INDIRECT("BL36")</f>
        <v>0</v>
      </c>
      <c r="K36" s="6">
        <f ca="1">INDIRECT("Y36")+INDIRECT("AG36")+INDIRECT("AO36")+INDIRECT("AW36")+INDIRECT("BE36")+INDIRECT("BM36")</f>
        <v>0</v>
      </c>
      <c r="L36" s="6">
        <f ca="1">INDIRECT("Z36")+INDIRECT("AH36")+INDIRECT("AP36")+INDIRECT("AX36")+INDIRECT("BF36")+INDIRECT("BN36")</f>
        <v>0</v>
      </c>
      <c r="M36" s="6">
        <f ca="1">INDIRECT("AA36")+INDIRECT("AI36")+INDIRECT("AQ36")+INDIRECT("AY36")+INDIRECT("BG36")+INDIRECT("BO36")</f>
        <v>0</v>
      </c>
      <c r="N36" s="7">
        <f ca="1">INDIRECT("T36")+INDIRECT("U36")+INDIRECT("V36")+INDIRECT("W36")+INDIRECT("X36")+INDIRECT("Y36")+INDIRECT("Z36")+INDIRECT("AA36")</f>
        <v>10</v>
      </c>
      <c r="O36" s="6">
        <f ca="1">INDIRECT("AB36")+INDIRECT("AC36")+INDIRECT("AD36")+INDIRECT("AE36")+INDIRECT("AF36")+INDIRECT("AG36")+INDIRECT("AH36")+INDIRECT("AI36")</f>
        <v>44</v>
      </c>
      <c r="P36" s="6">
        <f ca="1">INDIRECT("AJ36")+INDIRECT("AK36")+INDIRECT("AL36")+INDIRECT("AM36")+INDIRECT("AN36")+INDIRECT("AO36")+INDIRECT("AP36")+INDIRECT("AQ36")</f>
        <v>1</v>
      </c>
      <c r="Q36" s="6">
        <f ca="1">INDIRECT("AR36")+INDIRECT("AS36")+INDIRECT("AT36")+INDIRECT("AU36")+INDIRECT("AV36")+INDIRECT("AW36")+INDIRECT("AX36")+INDIRECT("AY36")</f>
        <v>23</v>
      </c>
      <c r="R36" s="6">
        <f ca="1">INDIRECT("AZ36")+INDIRECT("BA36")+INDIRECT("BB36")+INDIRECT("BC36")+INDIRECT("BD36")+INDIRECT("BE36")+INDIRECT("BF36")+INDIRECT("BG36")</f>
        <v>0</v>
      </c>
      <c r="S36" s="6">
        <f ca="1">INDIRECT("BH36")+INDIRECT("BI36")+INDIRECT("BJ36")+INDIRECT("BK36")+INDIRECT("BL36")+INDIRECT("BM36")+INDIRECT("BN36")+INDIRECT("BO36")</f>
        <v>0</v>
      </c>
      <c r="T36" s="28"/>
      <c r="U36" s="29">
        <v>10</v>
      </c>
      <c r="V36" s="29"/>
      <c r="W36" s="29"/>
      <c r="X36" s="29"/>
      <c r="Y36" s="29"/>
      <c r="Z36" s="29"/>
      <c r="AA36" s="29"/>
      <c r="AB36" s="28"/>
      <c r="AC36" s="29"/>
      <c r="AD36" s="29">
        <v>44</v>
      </c>
      <c r="AE36" s="29"/>
      <c r="AF36" s="29"/>
      <c r="AG36" s="29"/>
      <c r="AH36" s="29"/>
      <c r="AI36" s="29"/>
      <c r="AJ36" s="28"/>
      <c r="AK36" s="29">
        <v>1</v>
      </c>
      <c r="AL36" s="29"/>
      <c r="AM36" s="29"/>
      <c r="AN36" s="29"/>
      <c r="AO36" s="29"/>
      <c r="AP36" s="29"/>
      <c r="AQ36" s="29"/>
      <c r="AR36" s="28"/>
      <c r="AS36" s="29">
        <v>23</v>
      </c>
      <c r="AT36" s="29"/>
      <c r="AU36" s="29"/>
      <c r="AV36" s="29"/>
      <c r="AW36" s="29"/>
      <c r="AX36" s="29"/>
      <c r="AY36" s="29"/>
      <c r="AZ36" s="28"/>
      <c r="BA36" s="29"/>
      <c r="BB36" s="29"/>
      <c r="BC36" s="29"/>
      <c r="BD36" s="29"/>
      <c r="BE36" s="29"/>
      <c r="BF36" s="29"/>
      <c r="BG36" s="29"/>
      <c r="BH36" s="28"/>
      <c r="BI36" s="29"/>
      <c r="BJ36" s="29"/>
      <c r="BK36" s="29"/>
      <c r="BL36" s="29"/>
      <c r="BM36" s="29"/>
      <c r="BN36" s="29"/>
      <c r="BO36" s="29"/>
      <c r="BP36" s="9">
        <v>0</v>
      </c>
      <c r="BQ36" s="1" t="s">
        <v>0</v>
      </c>
      <c r="BR36" s="1" t="s">
        <v>0</v>
      </c>
      <c r="BS36" s="1" t="s">
        <v>0</v>
      </c>
      <c r="BT36" s="1" t="s">
        <v>0</v>
      </c>
      <c r="BU36" s="1" t="s">
        <v>0</v>
      </c>
      <c r="BW36" s="1">
        <f ca="1">INDIRECT("T36")+2*INDIRECT("AB36")+3*INDIRECT("AJ36")+4*INDIRECT("AR36")+5*INDIRECT("AZ36")+6*INDIRECT("BH36")</f>
        <v>0</v>
      </c>
      <c r="BX36" s="1">
        <v>0</v>
      </c>
      <c r="BY36" s="1">
        <f ca="1">INDIRECT("U36")+2*INDIRECT("AC36")+3*INDIRECT("AK36")+4*INDIRECT("AS36")+5*INDIRECT("BA36")+6*INDIRECT("BI36")</f>
        <v>105</v>
      </c>
      <c r="BZ36" s="1">
        <v>105</v>
      </c>
      <c r="CA36" s="1">
        <f ca="1">INDIRECT("V36")+2*INDIRECT("AD36")+3*INDIRECT("AL36")+4*INDIRECT("AT36")+5*INDIRECT("BB36")+6*INDIRECT("BJ36")</f>
        <v>88</v>
      </c>
      <c r="CB36" s="1">
        <v>88</v>
      </c>
      <c r="CC36" s="1">
        <f ca="1">INDIRECT("W36")+2*INDIRECT("AE36")+3*INDIRECT("AM36")+4*INDIRECT("AU36")+5*INDIRECT("BC36")+6*INDIRECT("BK36")</f>
        <v>0</v>
      </c>
      <c r="CD36" s="1">
        <v>0</v>
      </c>
      <c r="CE36" s="1">
        <f ca="1">INDIRECT("X36")+2*INDIRECT("AF36")+3*INDIRECT("AN36")+4*INDIRECT("AV36")+5*INDIRECT("BD36")+6*INDIRECT("BL36")</f>
        <v>0</v>
      </c>
      <c r="CF36" s="1">
        <v>0</v>
      </c>
      <c r="CG36" s="1">
        <f ca="1">INDIRECT("Y36")+2*INDIRECT("AG36")+3*INDIRECT("AO36")+4*INDIRECT("AW36")+5*INDIRECT("BE36")+6*INDIRECT("BM36")</f>
        <v>0</v>
      </c>
      <c r="CH36" s="1">
        <v>0</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20</v>
      </c>
      <c r="CN36" s="1">
        <v>20</v>
      </c>
      <c r="CO36" s="1">
        <f ca="1">INDIRECT("AB36")+2*INDIRECT("AC36")+3*INDIRECT("AD36")+4*INDIRECT("AE36")+5*INDIRECT("AF36")+6*INDIRECT("AG36")+7*INDIRECT("AH36")+8*INDIRECT("AI36")</f>
        <v>132</v>
      </c>
      <c r="CP36" s="1">
        <v>132</v>
      </c>
      <c r="CQ36" s="1">
        <f ca="1">INDIRECT("AJ36")+2*INDIRECT("AK36")+3*INDIRECT("AL36")+4*INDIRECT("AM36")+5*INDIRECT("AN36")+6*INDIRECT("AO36")+7*INDIRECT("AP36")+8*INDIRECT("AQ36")</f>
        <v>2</v>
      </c>
      <c r="CR36" s="1">
        <v>2</v>
      </c>
      <c r="CS36" s="1">
        <f ca="1">INDIRECT("AR36")+2*INDIRECT("AS36")+3*INDIRECT("AT36")+4*INDIRECT("AU36")+5*INDIRECT("AV36")+6*INDIRECT("AW36")+7*INDIRECT("AX36")+8*INDIRECT("AY36")</f>
        <v>46</v>
      </c>
      <c r="CT36" s="1">
        <v>46</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102" ht="11.25">
      <c r="A37" s="25"/>
      <c r="B37" s="25"/>
      <c r="C37" s="27" t="s">
        <v>91</v>
      </c>
      <c r="D37" s="26" t="s">
        <v>0</v>
      </c>
      <c r="E37" s="1" t="s">
        <v>15</v>
      </c>
      <c r="F37" s="7">
        <f ca="1">INDIRECT("T37")+INDIRECT("AB37")+INDIRECT("AJ37")+INDIRECT("AR37")+INDIRECT("AZ37")+INDIRECT("BH37")</f>
        <v>0</v>
      </c>
      <c r="G37" s="6">
        <f ca="1">INDIRECT("U37")+INDIRECT("AC37")+INDIRECT("AK37")+INDIRECT("AS37")+INDIRECT("BA37")+INDIRECT("BI37")</f>
        <v>0</v>
      </c>
      <c r="H37" s="6">
        <f ca="1">INDIRECT("V37")+INDIRECT("AD37")+INDIRECT("AL37")+INDIRECT("AT37")+INDIRECT("BB37")+INDIRECT("BJ37")</f>
        <v>18</v>
      </c>
      <c r="I37" s="6">
        <f ca="1">INDIRECT("W37")+INDIRECT("AE37")+INDIRECT("AM37")+INDIRECT("AU37")+INDIRECT("BC37")+INDIRECT("BK37")</f>
        <v>0</v>
      </c>
      <c r="J37" s="6">
        <f ca="1">INDIRECT("X37")+INDIRECT("AF37")+INDIRECT("AN37")+INDIRECT("AV37")+INDIRECT("BD37")+INDIRECT("BL37")</f>
        <v>0</v>
      </c>
      <c r="K37" s="6">
        <f ca="1">INDIRECT("Y37")+INDIRECT("AG37")+INDIRECT("AO37")+INDIRECT("AW37")+INDIRECT("BE37")+INDIRECT("BM37")</f>
        <v>0</v>
      </c>
      <c r="L37" s="6">
        <f ca="1">INDIRECT("Z37")+INDIRECT("AH37")+INDIRECT("AP37")+INDIRECT("AX37")+INDIRECT("BF37")+INDIRECT("BN37")</f>
        <v>0</v>
      </c>
      <c r="M37" s="6">
        <f ca="1">INDIRECT("AA37")+INDIRECT("AI37")+INDIRECT("AQ37")+INDIRECT("AY37")+INDIRECT("BG37")+INDIRECT("BO37")</f>
        <v>0</v>
      </c>
      <c r="N37" s="7">
        <f ca="1">INDIRECT("T37")+INDIRECT("U37")+INDIRECT("V37")+INDIRECT("W37")+INDIRECT("X37")+INDIRECT("Y37")+INDIRECT("Z37")+INDIRECT("AA37")</f>
        <v>0</v>
      </c>
      <c r="O37" s="6">
        <f ca="1">INDIRECT("AB37")+INDIRECT("AC37")+INDIRECT("AD37")+INDIRECT("AE37")+INDIRECT("AF37")+INDIRECT("AG37")+INDIRECT("AH37")+INDIRECT("AI37")</f>
        <v>18</v>
      </c>
      <c r="P37" s="6">
        <f ca="1">INDIRECT("AJ37")+INDIRECT("AK37")+INDIRECT("AL37")+INDIRECT("AM37")+INDIRECT("AN37")+INDIRECT("AO37")+INDIRECT("AP37")+INDIRECT("AQ37")</f>
        <v>0</v>
      </c>
      <c r="Q37" s="6">
        <f ca="1">INDIRECT("AR37")+INDIRECT("AS37")+INDIRECT("AT37")+INDIRECT("AU37")+INDIRECT("AV37")+INDIRECT("AW37")+INDIRECT("AX37")+INDIRECT("AY37")</f>
        <v>0</v>
      </c>
      <c r="R37" s="6">
        <f ca="1">INDIRECT("AZ37")+INDIRECT("BA37")+INDIRECT("BB37")+INDIRECT("BC37")+INDIRECT("BD37")+INDIRECT("BE37")+INDIRECT("BF37")+INDIRECT("BG37")</f>
        <v>0</v>
      </c>
      <c r="S37" s="6">
        <f ca="1">INDIRECT("BH37")+INDIRECT("BI37")+INDIRECT("BJ37")+INDIRECT("BK37")+INDIRECT("BL37")+INDIRECT("BM37")+INDIRECT("BN37")+INDIRECT("BO37")</f>
        <v>0</v>
      </c>
      <c r="T37" s="28"/>
      <c r="U37" s="29"/>
      <c r="V37" s="29"/>
      <c r="W37" s="29"/>
      <c r="X37" s="29"/>
      <c r="Y37" s="29"/>
      <c r="Z37" s="29"/>
      <c r="AA37" s="29"/>
      <c r="AB37" s="28"/>
      <c r="AC37" s="29"/>
      <c r="AD37" s="29">
        <v>18</v>
      </c>
      <c r="AE37" s="29"/>
      <c r="AF37" s="29"/>
      <c r="AG37" s="29"/>
      <c r="AH37" s="29"/>
      <c r="AI37" s="29"/>
      <c r="AJ37" s="28"/>
      <c r="AK37" s="29"/>
      <c r="AL37" s="29"/>
      <c r="AM37" s="29"/>
      <c r="AN37" s="29"/>
      <c r="AO37" s="29"/>
      <c r="AP37" s="29"/>
      <c r="AQ37" s="29"/>
      <c r="AR37" s="28"/>
      <c r="AS37" s="29"/>
      <c r="AT37" s="29"/>
      <c r="AU37" s="29"/>
      <c r="AV37" s="29"/>
      <c r="AW37" s="29"/>
      <c r="AX37" s="29"/>
      <c r="AY37" s="29"/>
      <c r="AZ37" s="28"/>
      <c r="BA37" s="29"/>
      <c r="BB37" s="29"/>
      <c r="BC37" s="29"/>
      <c r="BD37" s="29"/>
      <c r="BE37" s="29"/>
      <c r="BF37" s="29"/>
      <c r="BG37" s="29"/>
      <c r="BH37" s="28"/>
      <c r="BI37" s="29"/>
      <c r="BJ37" s="29"/>
      <c r="BK37" s="29"/>
      <c r="BL37" s="29"/>
      <c r="BM37" s="29"/>
      <c r="BN37" s="29"/>
      <c r="BO37" s="29"/>
      <c r="BP37" s="9">
        <v>0</v>
      </c>
      <c r="BQ37" s="1" t="s">
        <v>0</v>
      </c>
      <c r="BR37" s="1" t="s">
        <v>0</v>
      </c>
      <c r="BS37" s="1" t="s">
        <v>0</v>
      </c>
      <c r="BT37" s="1" t="s">
        <v>0</v>
      </c>
      <c r="BU37" s="1" t="s">
        <v>0</v>
      </c>
      <c r="BW37" s="1">
        <f ca="1">INDIRECT("T37")+2*INDIRECT("AB37")+3*INDIRECT("AJ37")+4*INDIRECT("AR37")+5*INDIRECT("AZ37")+6*INDIRECT("BH37")</f>
        <v>0</v>
      </c>
      <c r="BX37" s="1">
        <v>0</v>
      </c>
      <c r="BY37" s="1">
        <f ca="1">INDIRECT("U37")+2*INDIRECT("AC37")+3*INDIRECT("AK37")+4*INDIRECT("AS37")+5*INDIRECT("BA37")+6*INDIRECT("BI37")</f>
        <v>0</v>
      </c>
      <c r="BZ37" s="1">
        <v>0</v>
      </c>
      <c r="CA37" s="1">
        <f ca="1">INDIRECT("V37")+2*INDIRECT("AD37")+3*INDIRECT("AL37")+4*INDIRECT("AT37")+5*INDIRECT("BB37")+6*INDIRECT("BJ37")</f>
        <v>36</v>
      </c>
      <c r="CB37" s="1">
        <v>36</v>
      </c>
      <c r="CC37" s="1">
        <f ca="1">INDIRECT("W37")+2*INDIRECT("AE37")+3*INDIRECT("AM37")+4*INDIRECT("AU37")+5*INDIRECT("BC37")+6*INDIRECT("BK37")</f>
        <v>0</v>
      </c>
      <c r="CD37" s="1">
        <v>0</v>
      </c>
      <c r="CE37" s="1">
        <f ca="1">INDIRECT("X37")+2*INDIRECT("AF37")+3*INDIRECT("AN37")+4*INDIRECT("AV37")+5*INDIRECT("BD37")+6*INDIRECT("BL37")</f>
        <v>0</v>
      </c>
      <c r="CF37" s="1">
        <v>0</v>
      </c>
      <c r="CG37" s="1">
        <f ca="1">INDIRECT("Y37")+2*INDIRECT("AG37")+3*INDIRECT("AO37")+4*INDIRECT("AW37")+5*INDIRECT("BE37")+6*INDIRECT("BM37")</f>
        <v>0</v>
      </c>
      <c r="CH37" s="1">
        <v>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0</v>
      </c>
      <c r="CN37" s="1">
        <v>0</v>
      </c>
      <c r="CO37" s="1">
        <f ca="1">INDIRECT("AB37")+2*INDIRECT("AC37")+3*INDIRECT("AD37")+4*INDIRECT("AE37")+5*INDIRECT("AF37")+6*INDIRECT("AG37")+7*INDIRECT("AH37")+8*INDIRECT("AI37")</f>
        <v>54</v>
      </c>
      <c r="CP37" s="1">
        <v>54</v>
      </c>
      <c r="CQ37" s="1">
        <f ca="1">INDIRECT("AJ37")+2*INDIRECT("AK37")+3*INDIRECT("AL37")+4*INDIRECT("AM37")+5*INDIRECT("AN37")+6*INDIRECT("AO37")+7*INDIRECT("AP37")+8*INDIRECT("AQ37")</f>
        <v>0</v>
      </c>
      <c r="CR37" s="1">
        <v>0</v>
      </c>
      <c r="CS37" s="1">
        <f ca="1">INDIRECT("AR37")+2*INDIRECT("AS37")+3*INDIRECT("AT37")+4*INDIRECT("AU37")+5*INDIRECT("AV37")+6*INDIRECT("AW37")+7*INDIRECT("AX37")+8*INDIRECT("AY37")</f>
        <v>0</v>
      </c>
      <c r="CT37" s="1">
        <v>0</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73" ht="11.25">
      <c r="A38" s="1" t="s">
        <v>0</v>
      </c>
      <c r="B38" s="1" t="s">
        <v>0</v>
      </c>
      <c r="C38" s="1" t="s">
        <v>0</v>
      </c>
      <c r="D38" s="1" t="s">
        <v>0</v>
      </c>
      <c r="E38" s="1" t="s">
        <v>6</v>
      </c>
      <c r="F38" s="7">
        <f>SUM(F35:F37)</f>
        <v>0</v>
      </c>
      <c r="G38" s="6">
        <f>SUM(G35:G37)</f>
        <v>34</v>
      </c>
      <c r="H38" s="6">
        <f>SUM(H35:H37)</f>
        <v>62</v>
      </c>
      <c r="I38" s="6">
        <f>SUM(I35:I37)</f>
        <v>44</v>
      </c>
      <c r="J38" s="6">
        <f>SUM(J35:J37)</f>
        <v>0</v>
      </c>
      <c r="K38" s="6">
        <f>SUM(K35:K37)</f>
        <v>295</v>
      </c>
      <c r="L38" s="6">
        <f>SUM(L35:L37)</f>
        <v>0</v>
      </c>
      <c r="M38" s="6">
        <f>SUM(M35:M37)</f>
        <v>0</v>
      </c>
      <c r="N38" s="7">
        <f>SUM(N35:N37)</f>
        <v>10</v>
      </c>
      <c r="O38" s="6">
        <f>SUM(O35:O37)</f>
        <v>357</v>
      </c>
      <c r="P38" s="6">
        <f>SUM(P35:P37)</f>
        <v>1</v>
      </c>
      <c r="Q38" s="6">
        <f>SUM(Q35:Q37)</f>
        <v>67</v>
      </c>
      <c r="R38" s="6">
        <f>SUM(R35:R37)</f>
        <v>0</v>
      </c>
      <c r="S38" s="6">
        <f>SUM(S35:S37)</f>
        <v>0</v>
      </c>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3:73" ht="11.25">
      <c r="C39" s="1" t="s">
        <v>0</v>
      </c>
      <c r="D39" s="1" t="s">
        <v>0</v>
      </c>
      <c r="E39" s="1" t="s">
        <v>0</v>
      </c>
      <c r="F39" s="7"/>
      <c r="G39" s="6"/>
      <c r="H39" s="6"/>
      <c r="I39" s="6"/>
      <c r="J39" s="6"/>
      <c r="K39" s="6"/>
      <c r="L39" s="6"/>
      <c r="M39" s="6"/>
      <c r="N39" s="7"/>
      <c r="O39" s="6"/>
      <c r="P39" s="6"/>
      <c r="Q39" s="6"/>
      <c r="R39" s="6"/>
      <c r="S39" s="6"/>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c r="BT39" s="1" t="s">
        <v>0</v>
      </c>
      <c r="BU39" s="1" t="s">
        <v>0</v>
      </c>
    </row>
    <row r="40" spans="1:102" ht="11.25">
      <c r="A40" s="30" t="s">
        <v>1</v>
      </c>
      <c r="B40" s="31" t="str">
        <f>HYPERLINK("http://www.dot.ca.gov/hq/transprog/stip2004/ff_sheets/01-4099p.xls","4099P")</f>
        <v>4099P</v>
      </c>
      <c r="C40" s="30" t="s">
        <v>0</v>
      </c>
      <c r="D40" s="30" t="s">
        <v>13</v>
      </c>
      <c r="E40" s="30" t="s">
        <v>3</v>
      </c>
      <c r="F40" s="32">
        <f ca="1">INDIRECT("T40")+INDIRECT("AB40")+INDIRECT("AJ40")+INDIRECT("AR40")+INDIRECT("AZ40")+INDIRECT("BH40")</f>
        <v>0</v>
      </c>
      <c r="G40" s="33">
        <f ca="1">INDIRECT("U40")+INDIRECT("AC40")+INDIRECT("AK40")+INDIRECT("AS40")+INDIRECT("BA40")+INDIRECT("BI40")</f>
        <v>0</v>
      </c>
      <c r="H40" s="33">
        <f ca="1">INDIRECT("V40")+INDIRECT("AD40")+INDIRECT("AL40")+INDIRECT("AT40")+INDIRECT("BB40")+INDIRECT("BJ40")</f>
        <v>0</v>
      </c>
      <c r="I40" s="33">
        <f ca="1">INDIRECT("W40")+INDIRECT("AE40")+INDIRECT("AM40")+INDIRECT("AU40")+INDIRECT("BC40")+INDIRECT("BK40")</f>
        <v>0</v>
      </c>
      <c r="J40" s="33">
        <f ca="1">INDIRECT("X40")+INDIRECT("AF40")+INDIRECT("AN40")+INDIRECT("AV40")+INDIRECT("BD40")+INDIRECT("BL40")</f>
        <v>250</v>
      </c>
      <c r="K40" s="33">
        <f ca="1">INDIRECT("Y40")+INDIRECT("AG40")+INDIRECT("AO40")+INDIRECT("AW40")+INDIRECT("BE40")+INDIRECT("BM40")</f>
        <v>130</v>
      </c>
      <c r="L40" s="33">
        <f ca="1">INDIRECT("Z40")+INDIRECT("AH40")+INDIRECT("AP40")+INDIRECT("AX40")+INDIRECT("BF40")+INDIRECT("BN40")</f>
        <v>0</v>
      </c>
      <c r="M40" s="33">
        <f ca="1">INDIRECT("AA40")+INDIRECT("AI40")+INDIRECT("AQ40")+INDIRECT("AY40")+INDIRECT("BG40")+INDIRECT("BO40")</f>
        <v>0</v>
      </c>
      <c r="N40" s="32">
        <f ca="1">INDIRECT("T40")+INDIRECT("U40")+INDIRECT("V40")+INDIRECT("W40")+INDIRECT("X40")+INDIRECT("Y40")+INDIRECT("Z40")+INDIRECT("AA40")</f>
        <v>130</v>
      </c>
      <c r="O40" s="33">
        <f ca="1">INDIRECT("AB40")+INDIRECT("AC40")+INDIRECT("AD40")+INDIRECT("AE40")+INDIRECT("AF40")+INDIRECT("AG40")+INDIRECT("AH40")+INDIRECT("AI40")</f>
        <v>0</v>
      </c>
      <c r="P40" s="33">
        <f ca="1">INDIRECT("AJ40")+INDIRECT("AK40")+INDIRECT("AL40")+INDIRECT("AM40")+INDIRECT("AN40")+INDIRECT("AO40")+INDIRECT("AP40")+INDIRECT("AQ40")</f>
        <v>110</v>
      </c>
      <c r="Q40" s="33">
        <f ca="1">INDIRECT("AR40")+INDIRECT("AS40")+INDIRECT("AT40")+INDIRECT("AU40")+INDIRECT("AV40")+INDIRECT("AW40")+INDIRECT("AX40")+INDIRECT("AY40")</f>
        <v>140</v>
      </c>
      <c r="R40" s="33">
        <f ca="1">INDIRECT("AZ40")+INDIRECT("BA40")+INDIRECT("BB40")+INDIRECT("BC40")+INDIRECT("BD40")+INDIRECT("BE40")+INDIRECT("BF40")+INDIRECT("BG40")</f>
        <v>0</v>
      </c>
      <c r="S40" s="33">
        <f ca="1">INDIRECT("BH40")+INDIRECT("BI40")+INDIRECT("BJ40")+INDIRECT("BK40")+INDIRECT("BL40")+INDIRECT("BM40")+INDIRECT("BN40")+INDIRECT("BO40")</f>
        <v>0</v>
      </c>
      <c r="T40" s="34"/>
      <c r="U40" s="35"/>
      <c r="V40" s="35"/>
      <c r="W40" s="35"/>
      <c r="X40" s="35"/>
      <c r="Y40" s="35">
        <v>130</v>
      </c>
      <c r="Z40" s="35"/>
      <c r="AA40" s="35"/>
      <c r="AB40" s="34"/>
      <c r="AC40" s="35"/>
      <c r="AD40" s="35"/>
      <c r="AE40" s="35"/>
      <c r="AF40" s="35"/>
      <c r="AG40" s="35"/>
      <c r="AH40" s="35"/>
      <c r="AI40" s="35"/>
      <c r="AJ40" s="34"/>
      <c r="AK40" s="35"/>
      <c r="AL40" s="35"/>
      <c r="AM40" s="35"/>
      <c r="AN40" s="35">
        <v>110</v>
      </c>
      <c r="AO40" s="35"/>
      <c r="AP40" s="35"/>
      <c r="AQ40" s="35"/>
      <c r="AR40" s="34"/>
      <c r="AS40" s="35"/>
      <c r="AT40" s="35"/>
      <c r="AU40" s="35"/>
      <c r="AV40" s="35">
        <v>140</v>
      </c>
      <c r="AW40" s="35"/>
      <c r="AX40" s="35"/>
      <c r="AY40" s="35"/>
      <c r="AZ40" s="34"/>
      <c r="BA40" s="35"/>
      <c r="BB40" s="35"/>
      <c r="BC40" s="35"/>
      <c r="BD40" s="35"/>
      <c r="BE40" s="35"/>
      <c r="BF40" s="35"/>
      <c r="BG40" s="35"/>
      <c r="BH40" s="34"/>
      <c r="BI40" s="35"/>
      <c r="BJ40" s="35"/>
      <c r="BK40" s="35"/>
      <c r="BL40" s="35"/>
      <c r="BM40" s="35"/>
      <c r="BN40" s="35"/>
      <c r="BO40" s="36"/>
      <c r="BP40" s="9">
        <v>13000001181</v>
      </c>
      <c r="BQ40" s="1" t="s">
        <v>3</v>
      </c>
      <c r="BR40" s="1" t="s">
        <v>0</v>
      </c>
      <c r="BS40" s="1" t="s">
        <v>0</v>
      </c>
      <c r="BT40" s="1" t="s">
        <v>0</v>
      </c>
      <c r="BU40" s="1" t="s">
        <v>0</v>
      </c>
      <c r="BW40" s="1">
        <f ca="1">INDIRECT("T40")+2*INDIRECT("AB40")+3*INDIRECT("AJ40")+4*INDIRECT("AR40")+5*INDIRECT("AZ40")+6*INDIRECT("BH40")</f>
        <v>0</v>
      </c>
      <c r="BX40" s="1">
        <v>0</v>
      </c>
      <c r="BY40" s="1">
        <f ca="1">INDIRECT("U40")+2*INDIRECT("AC40")+3*INDIRECT("AK40")+4*INDIRECT("AS40")+5*INDIRECT("BA40")+6*INDIRECT("BI40")</f>
        <v>0</v>
      </c>
      <c r="BZ40" s="1">
        <v>0</v>
      </c>
      <c r="CA40" s="1">
        <f ca="1">INDIRECT("V40")+2*INDIRECT("AD40")+3*INDIRECT("AL40")+4*INDIRECT("AT40")+5*INDIRECT("BB40")+6*INDIRECT("BJ40")</f>
        <v>0</v>
      </c>
      <c r="CB40" s="1">
        <v>0</v>
      </c>
      <c r="CC40" s="1">
        <f ca="1">INDIRECT("W40")+2*INDIRECT("AE40")+3*INDIRECT("AM40")+4*INDIRECT("AU40")+5*INDIRECT("BC40")+6*INDIRECT("BK40")</f>
        <v>0</v>
      </c>
      <c r="CD40" s="1">
        <v>0</v>
      </c>
      <c r="CE40" s="1">
        <f ca="1">INDIRECT("X40")+2*INDIRECT("AF40")+3*INDIRECT("AN40")+4*INDIRECT("AV40")+5*INDIRECT("BD40")+6*INDIRECT("BL40")</f>
        <v>890</v>
      </c>
      <c r="CF40" s="1">
        <v>890</v>
      </c>
      <c r="CG40" s="1">
        <f ca="1">INDIRECT("Y40")+2*INDIRECT("AG40")+3*INDIRECT("AO40")+4*INDIRECT("AW40")+5*INDIRECT("BE40")+6*INDIRECT("BM40")</f>
        <v>130</v>
      </c>
      <c r="CH40" s="1">
        <v>130</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780</v>
      </c>
      <c r="CN40" s="1">
        <v>780</v>
      </c>
      <c r="CO40" s="1">
        <f ca="1">INDIRECT("AB40")+2*INDIRECT("AC40")+3*INDIRECT("AD40")+4*INDIRECT("AE40")+5*INDIRECT("AF40")+6*INDIRECT("AG40")+7*INDIRECT("AH40")+8*INDIRECT("AI40")</f>
        <v>0</v>
      </c>
      <c r="CP40" s="1">
        <v>0</v>
      </c>
      <c r="CQ40" s="1">
        <f ca="1">INDIRECT("AJ40")+2*INDIRECT("AK40")+3*INDIRECT("AL40")+4*INDIRECT("AM40")+5*INDIRECT("AN40")+6*INDIRECT("AO40")+7*INDIRECT("AP40")+8*INDIRECT("AQ40")</f>
        <v>550</v>
      </c>
      <c r="CR40" s="1">
        <v>550</v>
      </c>
      <c r="CS40" s="1">
        <f ca="1">INDIRECT("AR40")+2*INDIRECT("AS40")+3*INDIRECT("AT40")+4*INDIRECT("AU40")+5*INDIRECT("AV40")+6*INDIRECT("AW40")+7*INDIRECT("AX40")+8*INDIRECT("AY40")</f>
        <v>700</v>
      </c>
      <c r="CT40" s="1">
        <v>700</v>
      </c>
      <c r="CU40" s="1">
        <f ca="1">INDIRECT("AZ40")+2*INDIRECT("BA40")+3*INDIRECT("BB40")+4*INDIRECT("BC40")+5*INDIRECT("BD40")+6*INDIRECT("BE40")+7*INDIRECT("BF40")+8*INDIRECT("BG40")</f>
        <v>0</v>
      </c>
      <c r="CV40" s="1">
        <v>0</v>
      </c>
      <c r="CW40" s="1">
        <f ca="1">INDIRECT("BH40")+2*INDIRECT("BI40")+3*INDIRECT("BJ40")+4*INDIRECT("BK40")+5*INDIRECT("BL40")+6*INDIRECT("BM40")+7*INDIRECT("BN40")+8*INDIRECT("BO40")</f>
        <v>0</v>
      </c>
      <c r="CX40" s="1">
        <v>0</v>
      </c>
    </row>
    <row r="41" spans="1:102" ht="11.25">
      <c r="A41" s="1" t="s">
        <v>0</v>
      </c>
      <c r="B41" s="1" t="s">
        <v>0</v>
      </c>
      <c r="C41" s="1" t="s">
        <v>0</v>
      </c>
      <c r="D41" s="1" t="s">
        <v>22</v>
      </c>
      <c r="E41" s="1" t="s">
        <v>23</v>
      </c>
      <c r="F41" s="7">
        <f ca="1">INDIRECT("T41")+INDIRECT("AB41")+INDIRECT("AJ41")+INDIRECT("AR41")+INDIRECT("AZ41")+INDIRECT("BH41")</f>
        <v>0</v>
      </c>
      <c r="G41" s="6">
        <f ca="1">INDIRECT("U41")+INDIRECT("AC41")+INDIRECT("AK41")+INDIRECT("AS41")+INDIRECT("BA41")+INDIRECT("BI41")</f>
        <v>0</v>
      </c>
      <c r="H41" s="6">
        <f ca="1">INDIRECT("V41")+INDIRECT("AD41")+INDIRECT("AL41")+INDIRECT("AT41")+INDIRECT("BB41")+INDIRECT("BJ41")</f>
        <v>0</v>
      </c>
      <c r="I41" s="6">
        <f ca="1">INDIRECT("W41")+INDIRECT("AE41")+INDIRECT("AM41")+INDIRECT("AU41")+INDIRECT("BC41")+INDIRECT("BK41")</f>
        <v>0</v>
      </c>
      <c r="J41" s="6">
        <f ca="1">INDIRECT("X41")+INDIRECT("AF41")+INDIRECT("AN41")+INDIRECT("AV41")+INDIRECT("BD41")+INDIRECT("BL41")</f>
        <v>0</v>
      </c>
      <c r="K41" s="6">
        <f ca="1">INDIRECT("Y41")+INDIRECT("AG41")+INDIRECT("AO41")+INDIRECT("AW41")+INDIRECT("BE41")+INDIRECT("BM41")</f>
        <v>4000</v>
      </c>
      <c r="L41" s="6">
        <f ca="1">INDIRECT("Z41")+INDIRECT("AH41")+INDIRECT("AP41")+INDIRECT("AX41")+INDIRECT("BF41")+INDIRECT("BN41")</f>
        <v>0</v>
      </c>
      <c r="M41" s="6">
        <f ca="1">INDIRECT("AA41")+INDIRECT("AI41")+INDIRECT("AQ41")+INDIRECT("AY41")+INDIRECT("BG41")+INDIRECT("BO41")</f>
        <v>0</v>
      </c>
      <c r="N41" s="7">
        <f ca="1">INDIRECT("T41")+INDIRECT("U41")+INDIRECT("V41")+INDIRECT("W41")+INDIRECT("X41")+INDIRECT("Y41")+INDIRECT("Z41")+INDIRECT("AA41")</f>
        <v>0</v>
      </c>
      <c r="O41" s="6">
        <f ca="1">INDIRECT("AB41")+INDIRECT("AC41")+INDIRECT("AD41")+INDIRECT("AE41")+INDIRECT("AF41")+INDIRECT("AG41")+INDIRECT("AH41")+INDIRECT("AI41")</f>
        <v>4000</v>
      </c>
      <c r="P41" s="6">
        <f ca="1">INDIRECT("AJ41")+INDIRECT("AK41")+INDIRECT("AL41")+INDIRECT("AM41")+INDIRECT("AN41")+INDIRECT("AO41")+INDIRECT("AP41")+INDIRECT("AQ41")</f>
        <v>0</v>
      </c>
      <c r="Q41" s="6">
        <f ca="1">INDIRECT("AR41")+INDIRECT("AS41")+INDIRECT("AT41")+INDIRECT("AU41")+INDIRECT("AV41")+INDIRECT("AW41")+INDIRECT("AX41")+INDIRECT("AY41")</f>
        <v>0</v>
      </c>
      <c r="R41" s="6">
        <f ca="1">INDIRECT("AZ41")+INDIRECT("BA41")+INDIRECT("BB41")+INDIRECT("BC41")+INDIRECT("BD41")+INDIRECT("BE41")+INDIRECT("BF41")+INDIRECT("BG41")</f>
        <v>0</v>
      </c>
      <c r="S41" s="6">
        <f ca="1">INDIRECT("BH41")+INDIRECT("BI41")+INDIRECT("BJ41")+INDIRECT("BK41")+INDIRECT("BL41")+INDIRECT("BM41")+INDIRECT("BN41")+INDIRECT("BO41")</f>
        <v>0</v>
      </c>
      <c r="T41" s="28"/>
      <c r="U41" s="29"/>
      <c r="V41" s="29"/>
      <c r="W41" s="29"/>
      <c r="X41" s="29"/>
      <c r="Y41" s="29"/>
      <c r="Z41" s="29"/>
      <c r="AA41" s="29"/>
      <c r="AB41" s="28"/>
      <c r="AC41" s="29"/>
      <c r="AD41" s="29"/>
      <c r="AE41" s="29"/>
      <c r="AF41" s="29"/>
      <c r="AG41" s="29">
        <v>4000</v>
      </c>
      <c r="AH41" s="29"/>
      <c r="AI41" s="29"/>
      <c r="AJ41" s="28"/>
      <c r="AK41" s="29"/>
      <c r="AL41" s="29"/>
      <c r="AM41" s="29"/>
      <c r="AN41" s="29"/>
      <c r="AO41" s="29"/>
      <c r="AP41" s="29"/>
      <c r="AQ41" s="29"/>
      <c r="AR41" s="28"/>
      <c r="AS41" s="29"/>
      <c r="AT41" s="29"/>
      <c r="AU41" s="29"/>
      <c r="AV41" s="29"/>
      <c r="AW41" s="29"/>
      <c r="AX41" s="29"/>
      <c r="AY41" s="29"/>
      <c r="AZ41" s="28"/>
      <c r="BA41" s="29"/>
      <c r="BB41" s="29"/>
      <c r="BC41" s="29"/>
      <c r="BD41" s="29"/>
      <c r="BE41" s="29"/>
      <c r="BF41" s="29"/>
      <c r="BG41" s="29"/>
      <c r="BH41" s="28"/>
      <c r="BI41" s="29"/>
      <c r="BJ41" s="29"/>
      <c r="BK41" s="29"/>
      <c r="BL41" s="29"/>
      <c r="BM41" s="29"/>
      <c r="BN41" s="29"/>
      <c r="BO41" s="29"/>
      <c r="BP41" s="9">
        <v>0</v>
      </c>
      <c r="BQ41" s="1" t="s">
        <v>0</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0</v>
      </c>
      <c r="BZ41" s="1">
        <v>0</v>
      </c>
      <c r="CA41" s="1">
        <f ca="1">INDIRECT("V41")+2*INDIRECT("AD41")+3*INDIRECT("AL41")+4*INDIRECT("AT41")+5*INDIRECT("BB41")+6*INDIRECT("BJ41")</f>
        <v>0</v>
      </c>
      <c r="CB41" s="1">
        <v>0</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8000</v>
      </c>
      <c r="CH41" s="1">
        <v>8000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24000</v>
      </c>
      <c r="CP41" s="1">
        <v>24000</v>
      </c>
      <c r="CQ41" s="1">
        <f ca="1">INDIRECT("AJ41")+2*INDIRECT("AK41")+3*INDIRECT("AL41")+4*INDIRECT("AM41")+5*INDIRECT("AN41")+6*INDIRECT("AO41")+7*INDIRECT("AP41")+8*INDIRECT("AQ41")</f>
        <v>0</v>
      </c>
      <c r="CR41" s="1">
        <v>0</v>
      </c>
      <c r="CS41" s="1">
        <f ca="1">INDIRECT("AR41")+2*INDIRECT("AS41")+3*INDIRECT("AT41")+4*INDIRECT("AU41")+5*INDIRECT("AV41")+6*INDIRECT("AW41")+7*INDIRECT("AX41")+8*INDIRECT("AY41")</f>
        <v>0</v>
      </c>
      <c r="CT41" s="1">
        <v>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102" ht="11.25">
      <c r="A42" s="25"/>
      <c r="B42" s="25"/>
      <c r="C42" s="27" t="s">
        <v>91</v>
      </c>
      <c r="D42" s="26" t="s">
        <v>0</v>
      </c>
      <c r="E42" s="1" t="s">
        <v>19</v>
      </c>
      <c r="F42" s="7">
        <f ca="1">INDIRECT("T42")+INDIRECT("AB42")+INDIRECT("AJ42")+INDIRECT("AR42")+INDIRECT("AZ42")+INDIRECT("BH42")</f>
        <v>0</v>
      </c>
      <c r="G42" s="6">
        <f ca="1">INDIRECT("U42")+INDIRECT("AC42")+INDIRECT("AK42")+INDIRECT("AS42")+INDIRECT("BA42")+INDIRECT("BI42")</f>
        <v>80</v>
      </c>
      <c r="H42" s="6">
        <f ca="1">INDIRECT("V42")+INDIRECT("AD42")+INDIRECT("AL42")+INDIRECT("AT42")+INDIRECT("BB42")+INDIRECT("BJ42")</f>
        <v>0</v>
      </c>
      <c r="I42" s="6">
        <f ca="1">INDIRECT("W42")+INDIRECT("AE42")+INDIRECT("AM42")+INDIRECT("AU42")+INDIRECT("BC42")+INDIRECT("BK42")</f>
        <v>0</v>
      </c>
      <c r="J42" s="6">
        <f ca="1">INDIRECT("X42")+INDIRECT("AF42")+INDIRECT("AN42")+INDIRECT("AV42")+INDIRECT("BD42")+INDIRECT("BL42")</f>
        <v>0</v>
      </c>
      <c r="K42" s="6">
        <f ca="1">INDIRECT("Y42")+INDIRECT("AG42")+INDIRECT("AO42")+INDIRECT("AW42")+INDIRECT("BE42")+INDIRECT("BM42")</f>
        <v>0</v>
      </c>
      <c r="L42" s="6">
        <f ca="1">INDIRECT("Z42")+INDIRECT("AH42")+INDIRECT("AP42")+INDIRECT("AX42")+INDIRECT("BF42")+INDIRECT("BN42")</f>
        <v>0</v>
      </c>
      <c r="M42" s="6">
        <f ca="1">INDIRECT("AA42")+INDIRECT("AI42")+INDIRECT("AQ42")+INDIRECT("AY42")+INDIRECT("BG42")+INDIRECT("BO42")</f>
        <v>0</v>
      </c>
      <c r="N42" s="7">
        <f ca="1">INDIRECT("T42")+INDIRECT("U42")+INDIRECT("V42")+INDIRECT("W42")+INDIRECT("X42")+INDIRECT("Y42")+INDIRECT("Z42")+INDIRECT("AA42")</f>
        <v>0</v>
      </c>
      <c r="O42" s="6">
        <f ca="1">INDIRECT("AB42")+INDIRECT("AC42")+INDIRECT("AD42")+INDIRECT("AE42")+INDIRECT("AF42")+INDIRECT("AG42")+INDIRECT("AH42")+INDIRECT("AI42")</f>
        <v>0</v>
      </c>
      <c r="P42" s="6">
        <f ca="1">INDIRECT("AJ42")+INDIRECT("AK42")+INDIRECT("AL42")+INDIRECT("AM42")+INDIRECT("AN42")+INDIRECT("AO42")+INDIRECT("AP42")+INDIRECT("AQ42")</f>
        <v>80</v>
      </c>
      <c r="Q42" s="6">
        <f ca="1">INDIRECT("AR42")+INDIRECT("AS42")+INDIRECT("AT42")+INDIRECT("AU42")+INDIRECT("AV42")+INDIRECT("AW42")+INDIRECT("AX42")+INDIRECT("AY42")</f>
        <v>0</v>
      </c>
      <c r="R42" s="6">
        <f ca="1">INDIRECT("AZ42")+INDIRECT("BA42")+INDIRECT("BB42")+INDIRECT("BC42")+INDIRECT("BD42")+INDIRECT("BE42")+INDIRECT("BF42")+INDIRECT("BG42")</f>
        <v>0</v>
      </c>
      <c r="S42" s="6">
        <f ca="1">INDIRECT("BH42")+INDIRECT("BI42")+INDIRECT("BJ42")+INDIRECT("BK42")+INDIRECT("BL42")+INDIRECT("BM42")+INDIRECT("BN42")+INDIRECT("BO42")</f>
        <v>0</v>
      </c>
      <c r="T42" s="28"/>
      <c r="U42" s="29"/>
      <c r="V42" s="29"/>
      <c r="W42" s="29"/>
      <c r="X42" s="29"/>
      <c r="Y42" s="29"/>
      <c r="Z42" s="29"/>
      <c r="AA42" s="29"/>
      <c r="AB42" s="28"/>
      <c r="AC42" s="29"/>
      <c r="AD42" s="29"/>
      <c r="AE42" s="29"/>
      <c r="AF42" s="29"/>
      <c r="AG42" s="29"/>
      <c r="AH42" s="29"/>
      <c r="AI42" s="29"/>
      <c r="AJ42" s="28"/>
      <c r="AK42" s="29">
        <v>80</v>
      </c>
      <c r="AL42" s="29"/>
      <c r="AM42" s="29"/>
      <c r="AN42" s="29"/>
      <c r="AO42" s="29"/>
      <c r="AP42" s="29"/>
      <c r="AQ42" s="29"/>
      <c r="AR42" s="28"/>
      <c r="AS42" s="29"/>
      <c r="AT42" s="29"/>
      <c r="AU42" s="29"/>
      <c r="AV42" s="29"/>
      <c r="AW42" s="29"/>
      <c r="AX42" s="29"/>
      <c r="AY42" s="29"/>
      <c r="AZ42" s="28"/>
      <c r="BA42" s="29"/>
      <c r="BB42" s="29"/>
      <c r="BC42" s="29"/>
      <c r="BD42" s="29"/>
      <c r="BE42" s="29"/>
      <c r="BF42" s="29"/>
      <c r="BG42" s="29"/>
      <c r="BH42" s="28"/>
      <c r="BI42" s="29"/>
      <c r="BJ42" s="29"/>
      <c r="BK42" s="29"/>
      <c r="BL42" s="29"/>
      <c r="BM42" s="29"/>
      <c r="BN42" s="29"/>
      <c r="BO42" s="29"/>
      <c r="BP42" s="9">
        <v>0</v>
      </c>
      <c r="BQ42" s="1" t="s">
        <v>0</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240</v>
      </c>
      <c r="BZ42" s="1">
        <v>240</v>
      </c>
      <c r="CA42" s="1">
        <f ca="1">INDIRECT("V42")+2*INDIRECT("AD42")+3*INDIRECT("AL42")+4*INDIRECT("AT42")+5*INDIRECT("BB42")+6*INDIRECT("BJ42")</f>
        <v>0</v>
      </c>
      <c r="CB42" s="1">
        <v>0</v>
      </c>
      <c r="CC42" s="1">
        <f ca="1">INDIRECT("W42")+2*INDIRECT("AE42")+3*INDIRECT("AM42")+4*INDIRECT("AU42")+5*INDIRECT("BC42")+6*INDIRECT("BK42")</f>
        <v>0</v>
      </c>
      <c r="CD42" s="1">
        <v>0</v>
      </c>
      <c r="CE42" s="1">
        <f ca="1">INDIRECT("X42")+2*INDIRECT("AF42")+3*INDIRECT("AN42")+4*INDIRECT("AV42")+5*INDIRECT("BD42")+6*INDIRECT("BL42")</f>
        <v>0</v>
      </c>
      <c r="CF42" s="1">
        <v>0</v>
      </c>
      <c r="CG42" s="1">
        <f ca="1">INDIRECT("Y42")+2*INDIRECT("AG42")+3*INDIRECT("AO42")+4*INDIRECT("AW42")+5*INDIRECT("BE42")+6*INDIRECT("BM42")</f>
        <v>0</v>
      </c>
      <c r="CH42" s="1">
        <v>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0</v>
      </c>
      <c r="CN42" s="1">
        <v>0</v>
      </c>
      <c r="CO42" s="1">
        <f ca="1">INDIRECT("AB42")+2*INDIRECT("AC42")+3*INDIRECT("AD42")+4*INDIRECT("AE42")+5*INDIRECT("AF42")+6*INDIRECT("AG42")+7*INDIRECT("AH42")+8*INDIRECT("AI42")</f>
        <v>0</v>
      </c>
      <c r="CP42" s="1">
        <v>0</v>
      </c>
      <c r="CQ42" s="1">
        <f ca="1">INDIRECT("AJ42")+2*INDIRECT("AK42")+3*INDIRECT("AL42")+4*INDIRECT("AM42")+5*INDIRECT("AN42")+6*INDIRECT("AO42")+7*INDIRECT("AP42")+8*INDIRECT("AQ42")</f>
        <v>160</v>
      </c>
      <c r="CR42" s="1">
        <v>160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73" ht="11.25">
      <c r="A43" s="1" t="s">
        <v>0</v>
      </c>
      <c r="B43" s="1" t="s">
        <v>0</v>
      </c>
      <c r="C43" s="1" t="s">
        <v>0</v>
      </c>
      <c r="D43" s="1" t="s">
        <v>0</v>
      </c>
      <c r="E43" s="1" t="s">
        <v>6</v>
      </c>
      <c r="F43" s="7">
        <f>SUM(F40:F42)</f>
        <v>0</v>
      </c>
      <c r="G43" s="6">
        <f>SUM(G40:G42)</f>
        <v>80</v>
      </c>
      <c r="H43" s="6">
        <f>SUM(H40:H42)</f>
        <v>0</v>
      </c>
      <c r="I43" s="6">
        <f>SUM(I40:I42)</f>
        <v>0</v>
      </c>
      <c r="J43" s="6">
        <f>SUM(J40:J42)</f>
        <v>250</v>
      </c>
      <c r="K43" s="6">
        <f>SUM(K40:K42)</f>
        <v>4130</v>
      </c>
      <c r="L43" s="6">
        <f>SUM(L40:L42)</f>
        <v>0</v>
      </c>
      <c r="M43" s="6">
        <f>SUM(M40:M42)</f>
        <v>0</v>
      </c>
      <c r="N43" s="7">
        <f>SUM(N40:N42)</f>
        <v>130</v>
      </c>
      <c r="O43" s="6">
        <f>SUM(O40:O42)</f>
        <v>4000</v>
      </c>
      <c r="P43" s="6">
        <f>SUM(P40:P42)</f>
        <v>190</v>
      </c>
      <c r="Q43" s="6">
        <f>SUM(Q40:Q42)</f>
        <v>140</v>
      </c>
      <c r="R43" s="6">
        <f>SUM(R40:R42)</f>
        <v>0</v>
      </c>
      <c r="S43" s="6">
        <f>SUM(S40:S42)</f>
        <v>0</v>
      </c>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3:73" ht="11.25">
      <c r="C44" s="1" t="s">
        <v>0</v>
      </c>
      <c r="D44" s="1" t="s">
        <v>0</v>
      </c>
      <c r="E44" s="1" t="s">
        <v>0</v>
      </c>
      <c r="F44" s="7"/>
      <c r="G44" s="6"/>
      <c r="H44" s="6"/>
      <c r="I44" s="6"/>
      <c r="J44" s="6"/>
      <c r="K44" s="6"/>
      <c r="L44" s="6"/>
      <c r="M44" s="6"/>
      <c r="N44" s="7"/>
      <c r="O44" s="6"/>
      <c r="P44" s="6"/>
      <c r="Q44" s="6"/>
      <c r="R44" s="6"/>
      <c r="S44" s="6"/>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c r="BT44" s="1" t="s">
        <v>0</v>
      </c>
      <c r="BU44" s="1" t="s">
        <v>0</v>
      </c>
    </row>
    <row r="45" spans="1:102" ht="11.25">
      <c r="A45" s="30" t="s">
        <v>1</v>
      </c>
      <c r="B45" s="31" t="str">
        <f>HYPERLINK("http://www.dot.ca.gov/hq/transprog/stip2004/ff_sheets/01-4101p.xls","4101P")</f>
        <v>4101P</v>
      </c>
      <c r="C45" s="30" t="s">
        <v>0</v>
      </c>
      <c r="D45" s="30" t="s">
        <v>13</v>
      </c>
      <c r="E45" s="30" t="s">
        <v>3</v>
      </c>
      <c r="F45" s="32">
        <f ca="1">INDIRECT("T45")+INDIRECT("AB45")+INDIRECT("AJ45")+INDIRECT("AR45")+INDIRECT("AZ45")+INDIRECT("BH45")</f>
        <v>0</v>
      </c>
      <c r="G45" s="33">
        <f ca="1">INDIRECT("U45")+INDIRECT("AC45")+INDIRECT("AK45")+INDIRECT("AS45")+INDIRECT("BA45")+INDIRECT("BI45")</f>
        <v>200</v>
      </c>
      <c r="H45" s="33">
        <f ca="1">INDIRECT("V45")+INDIRECT("AD45")+INDIRECT("AL45")+INDIRECT("AT45")+INDIRECT("BB45")+INDIRECT("BJ45")</f>
        <v>0</v>
      </c>
      <c r="I45" s="33">
        <f ca="1">INDIRECT("W45")+INDIRECT("AE45")+INDIRECT("AM45")+INDIRECT("AU45")+INDIRECT("BC45")+INDIRECT("BK45")</f>
        <v>0</v>
      </c>
      <c r="J45" s="33">
        <f ca="1">INDIRECT("X45")+INDIRECT("AF45")+INDIRECT("AN45")+INDIRECT("AV45")+INDIRECT("BD45")+INDIRECT("BL45")</f>
        <v>0</v>
      </c>
      <c r="K45" s="33">
        <f ca="1">INDIRECT("Y45")+INDIRECT("AG45")+INDIRECT("AO45")+INDIRECT("AW45")+INDIRECT("BE45")+INDIRECT("BM45")</f>
        <v>3540</v>
      </c>
      <c r="L45" s="33">
        <f ca="1">INDIRECT("Z45")+INDIRECT("AH45")+INDIRECT("AP45")+INDIRECT("AX45")+INDIRECT("BF45")+INDIRECT("BN45")</f>
        <v>0</v>
      </c>
      <c r="M45" s="33">
        <f ca="1">INDIRECT("AA45")+INDIRECT("AI45")+INDIRECT("AQ45")+INDIRECT("AY45")+INDIRECT("BG45")+INDIRECT("BO45")</f>
        <v>0</v>
      </c>
      <c r="N45" s="32">
        <f ca="1">INDIRECT("T45")+INDIRECT("U45")+INDIRECT("V45")+INDIRECT("W45")+INDIRECT("X45")+INDIRECT("Y45")+INDIRECT("Z45")+INDIRECT("AA45")</f>
        <v>360</v>
      </c>
      <c r="O45" s="33">
        <f ca="1">INDIRECT("AB45")+INDIRECT("AC45")+INDIRECT("AD45")+INDIRECT("AE45")+INDIRECT("AF45")+INDIRECT("AG45")+INDIRECT("AH45")+INDIRECT("AI45")</f>
        <v>3180</v>
      </c>
      <c r="P45" s="33">
        <f ca="1">INDIRECT("AJ45")+INDIRECT("AK45")+INDIRECT("AL45")+INDIRECT("AM45")+INDIRECT("AN45")+INDIRECT("AO45")+INDIRECT("AP45")+INDIRECT("AQ45")</f>
        <v>0</v>
      </c>
      <c r="Q45" s="33">
        <f ca="1">INDIRECT("AR45")+INDIRECT("AS45")+INDIRECT("AT45")+INDIRECT("AU45")+INDIRECT("AV45")+INDIRECT("AW45")+INDIRECT("AX45")+INDIRECT("AY45")</f>
        <v>200</v>
      </c>
      <c r="R45" s="33">
        <f ca="1">INDIRECT("AZ45")+INDIRECT("BA45")+INDIRECT("BB45")+INDIRECT("BC45")+INDIRECT("BD45")+INDIRECT("BE45")+INDIRECT("BF45")+INDIRECT("BG45")</f>
        <v>0</v>
      </c>
      <c r="S45" s="33">
        <f ca="1">INDIRECT("BH45")+INDIRECT("BI45")+INDIRECT("BJ45")+INDIRECT("BK45")+INDIRECT("BL45")+INDIRECT("BM45")+INDIRECT("BN45")+INDIRECT("BO45")</f>
        <v>0</v>
      </c>
      <c r="T45" s="34"/>
      <c r="U45" s="35"/>
      <c r="V45" s="35"/>
      <c r="W45" s="35"/>
      <c r="X45" s="35"/>
      <c r="Y45" s="35">
        <v>360</v>
      </c>
      <c r="Z45" s="35"/>
      <c r="AA45" s="35"/>
      <c r="AB45" s="34"/>
      <c r="AC45" s="35"/>
      <c r="AD45" s="35"/>
      <c r="AE45" s="35"/>
      <c r="AF45" s="35"/>
      <c r="AG45" s="35">
        <v>3180</v>
      </c>
      <c r="AH45" s="35"/>
      <c r="AI45" s="35"/>
      <c r="AJ45" s="34"/>
      <c r="AK45" s="35"/>
      <c r="AL45" s="35"/>
      <c r="AM45" s="35"/>
      <c r="AN45" s="35"/>
      <c r="AO45" s="35"/>
      <c r="AP45" s="35"/>
      <c r="AQ45" s="35"/>
      <c r="AR45" s="34"/>
      <c r="AS45" s="35">
        <v>200</v>
      </c>
      <c r="AT45" s="35"/>
      <c r="AU45" s="35"/>
      <c r="AV45" s="35"/>
      <c r="AW45" s="35"/>
      <c r="AX45" s="35"/>
      <c r="AY45" s="35"/>
      <c r="AZ45" s="34"/>
      <c r="BA45" s="35"/>
      <c r="BB45" s="35"/>
      <c r="BC45" s="35"/>
      <c r="BD45" s="35"/>
      <c r="BE45" s="35"/>
      <c r="BF45" s="35"/>
      <c r="BG45" s="35"/>
      <c r="BH45" s="34"/>
      <c r="BI45" s="35"/>
      <c r="BJ45" s="35"/>
      <c r="BK45" s="35"/>
      <c r="BL45" s="35"/>
      <c r="BM45" s="35"/>
      <c r="BN45" s="35"/>
      <c r="BO45" s="36"/>
      <c r="BP45" s="9">
        <v>13000001182</v>
      </c>
      <c r="BQ45" s="1" t="s">
        <v>3</v>
      </c>
      <c r="BR45" s="1" t="s">
        <v>0</v>
      </c>
      <c r="BS45" s="1" t="s">
        <v>0</v>
      </c>
      <c r="BT45" s="1" t="s">
        <v>0</v>
      </c>
      <c r="BU45" s="1" t="s">
        <v>0</v>
      </c>
      <c r="BW45" s="1">
        <f ca="1">INDIRECT("T45")+2*INDIRECT("AB45")+3*INDIRECT("AJ45")+4*INDIRECT("AR45")+5*INDIRECT("AZ45")+6*INDIRECT("BH45")</f>
        <v>0</v>
      </c>
      <c r="BX45" s="1">
        <v>0</v>
      </c>
      <c r="BY45" s="1">
        <f ca="1">INDIRECT("U45")+2*INDIRECT("AC45")+3*INDIRECT("AK45")+4*INDIRECT("AS45")+5*INDIRECT("BA45")+6*INDIRECT("BI45")</f>
        <v>800</v>
      </c>
      <c r="BZ45" s="1">
        <v>800</v>
      </c>
      <c r="CA45" s="1">
        <f ca="1">INDIRECT("V45")+2*INDIRECT("AD45")+3*INDIRECT("AL45")+4*INDIRECT("AT45")+5*INDIRECT("BB45")+6*INDIRECT("BJ45")</f>
        <v>0</v>
      </c>
      <c r="CB45" s="1">
        <v>0</v>
      </c>
      <c r="CC45" s="1">
        <f ca="1">INDIRECT("W45")+2*INDIRECT("AE45")+3*INDIRECT("AM45")+4*INDIRECT("AU45")+5*INDIRECT("BC45")+6*INDIRECT("BK45")</f>
        <v>0</v>
      </c>
      <c r="CD45" s="1">
        <v>0</v>
      </c>
      <c r="CE45" s="1">
        <f ca="1">INDIRECT("X45")+2*INDIRECT("AF45")+3*INDIRECT("AN45")+4*INDIRECT("AV45")+5*INDIRECT("BD45")+6*INDIRECT("BL45")</f>
        <v>0</v>
      </c>
      <c r="CF45" s="1">
        <v>0</v>
      </c>
      <c r="CG45" s="1">
        <f ca="1">INDIRECT("Y45")+2*INDIRECT("AG45")+3*INDIRECT("AO45")+4*INDIRECT("AW45")+5*INDIRECT("BE45")+6*INDIRECT("BM45")</f>
        <v>6720</v>
      </c>
      <c r="CH45" s="1">
        <v>6720</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2160</v>
      </c>
      <c r="CN45" s="1">
        <v>2160</v>
      </c>
      <c r="CO45" s="1">
        <f ca="1">INDIRECT("AB45")+2*INDIRECT("AC45")+3*INDIRECT("AD45")+4*INDIRECT("AE45")+5*INDIRECT("AF45")+6*INDIRECT("AG45")+7*INDIRECT("AH45")+8*INDIRECT("AI45")</f>
        <v>19080</v>
      </c>
      <c r="CP45" s="1">
        <v>19080</v>
      </c>
      <c r="CQ45" s="1">
        <f ca="1">INDIRECT("AJ45")+2*INDIRECT("AK45")+3*INDIRECT("AL45")+4*INDIRECT("AM45")+5*INDIRECT("AN45")+6*INDIRECT("AO45")+7*INDIRECT("AP45")+8*INDIRECT("AQ45")</f>
        <v>0</v>
      </c>
      <c r="CR45" s="1">
        <v>0</v>
      </c>
      <c r="CS45" s="1">
        <f ca="1">INDIRECT("AR45")+2*INDIRECT("AS45")+3*INDIRECT("AT45")+4*INDIRECT("AU45")+5*INDIRECT("AV45")+6*INDIRECT("AW45")+7*INDIRECT("AX45")+8*INDIRECT("AY45")</f>
        <v>400</v>
      </c>
      <c r="CT45" s="1">
        <v>400</v>
      </c>
      <c r="CU45" s="1">
        <f ca="1">INDIRECT("AZ45")+2*INDIRECT("BA45")+3*INDIRECT("BB45")+4*INDIRECT("BC45")+5*INDIRECT("BD45")+6*INDIRECT("BE45")+7*INDIRECT("BF45")+8*INDIRECT("BG45")</f>
        <v>0</v>
      </c>
      <c r="CV45" s="1">
        <v>0</v>
      </c>
      <c r="CW45" s="1">
        <f ca="1">INDIRECT("BH45")+2*INDIRECT("BI45")+3*INDIRECT("BJ45")+4*INDIRECT("BK45")+5*INDIRECT("BL45")+6*INDIRECT("BM45")+7*INDIRECT("BN45")+8*INDIRECT("BO45")</f>
        <v>0</v>
      </c>
      <c r="CX45" s="1">
        <v>0</v>
      </c>
    </row>
    <row r="46" spans="1:102" ht="11.25">
      <c r="A46" s="1" t="s">
        <v>0</v>
      </c>
      <c r="B46" s="1" t="s">
        <v>24</v>
      </c>
      <c r="C46" s="1" t="s">
        <v>0</v>
      </c>
      <c r="D46" s="1" t="s">
        <v>25</v>
      </c>
      <c r="E46" s="1" t="s">
        <v>19</v>
      </c>
      <c r="F46" s="7">
        <f ca="1">INDIRECT("T46")+INDIRECT("AB46")+INDIRECT("AJ46")+INDIRECT("AR46")+INDIRECT("AZ46")+INDIRECT("BH46")</f>
        <v>0</v>
      </c>
      <c r="G46" s="6">
        <f ca="1">INDIRECT("U46")+INDIRECT("AC46")+INDIRECT("AK46")+INDIRECT("AS46")+INDIRECT("BA46")+INDIRECT("BI46")</f>
        <v>0</v>
      </c>
      <c r="H46" s="6">
        <f ca="1">INDIRECT("V46")+INDIRECT("AD46")+INDIRECT("AL46")+INDIRECT("AT46")+INDIRECT("BB46")+INDIRECT("BJ46")</f>
        <v>0</v>
      </c>
      <c r="I46" s="6">
        <f ca="1">INDIRECT("W46")+INDIRECT("AE46")+INDIRECT("AM46")+INDIRECT("AU46")+INDIRECT("BC46")+INDIRECT("BK46")</f>
        <v>0</v>
      </c>
      <c r="J46" s="6">
        <f ca="1">INDIRECT("X46")+INDIRECT("AF46")+INDIRECT("AN46")+INDIRECT("AV46")+INDIRECT("BD46")+INDIRECT("BL46")</f>
        <v>0</v>
      </c>
      <c r="K46" s="6">
        <f ca="1">INDIRECT("Y46")+INDIRECT("AG46")+INDIRECT("AO46")+INDIRECT("AW46")+INDIRECT("BE46")+INDIRECT("BM46")</f>
        <v>60</v>
      </c>
      <c r="L46" s="6">
        <f ca="1">INDIRECT("Z46")+INDIRECT("AH46")+INDIRECT("AP46")+INDIRECT("AX46")+INDIRECT("BF46")+INDIRECT("BN46")</f>
        <v>0</v>
      </c>
      <c r="M46" s="6">
        <f ca="1">INDIRECT("AA46")+INDIRECT("AI46")+INDIRECT("AQ46")+INDIRECT("AY46")+INDIRECT("BG46")+INDIRECT("BO46")</f>
        <v>0</v>
      </c>
      <c r="N46" s="7">
        <f ca="1">INDIRECT("T46")+INDIRECT("U46")+INDIRECT("V46")+INDIRECT("W46")+INDIRECT("X46")+INDIRECT("Y46")+INDIRECT("Z46")+INDIRECT("AA46")</f>
        <v>0</v>
      </c>
      <c r="O46" s="6">
        <f ca="1">INDIRECT("AB46")+INDIRECT("AC46")+INDIRECT("AD46")+INDIRECT("AE46")+INDIRECT("AF46")+INDIRECT("AG46")+INDIRECT("AH46")+INDIRECT("AI46")</f>
        <v>60</v>
      </c>
      <c r="P46" s="6">
        <f ca="1">INDIRECT("AJ46")+INDIRECT("AK46")+INDIRECT("AL46")+INDIRECT("AM46")+INDIRECT("AN46")+INDIRECT("AO46")+INDIRECT("AP46")+INDIRECT("AQ46")</f>
        <v>0</v>
      </c>
      <c r="Q46" s="6">
        <f ca="1">INDIRECT("AR46")+INDIRECT("AS46")+INDIRECT("AT46")+INDIRECT("AU46")+INDIRECT("AV46")+INDIRECT("AW46")+INDIRECT("AX46")+INDIRECT("AY46")</f>
        <v>0</v>
      </c>
      <c r="R46" s="6">
        <f ca="1">INDIRECT("AZ46")+INDIRECT("BA46")+INDIRECT("BB46")+INDIRECT("BC46")+INDIRECT("BD46")+INDIRECT("BE46")+INDIRECT("BF46")+INDIRECT("BG46")</f>
        <v>0</v>
      </c>
      <c r="S46" s="6">
        <f ca="1">INDIRECT("BH46")+INDIRECT("BI46")+INDIRECT("BJ46")+INDIRECT("BK46")+INDIRECT("BL46")+INDIRECT("BM46")+INDIRECT("BN46")+INDIRECT("BO46")</f>
        <v>0</v>
      </c>
      <c r="T46" s="28"/>
      <c r="U46" s="29"/>
      <c r="V46" s="29"/>
      <c r="W46" s="29"/>
      <c r="X46" s="29"/>
      <c r="Y46" s="29"/>
      <c r="Z46" s="29"/>
      <c r="AA46" s="29"/>
      <c r="AB46" s="28"/>
      <c r="AC46" s="29"/>
      <c r="AD46" s="29"/>
      <c r="AE46" s="29"/>
      <c r="AF46" s="29"/>
      <c r="AG46" s="29">
        <v>60</v>
      </c>
      <c r="AH46" s="29"/>
      <c r="AI46" s="29"/>
      <c r="AJ46" s="28"/>
      <c r="AK46" s="29"/>
      <c r="AL46" s="29"/>
      <c r="AM46" s="29"/>
      <c r="AN46" s="29"/>
      <c r="AO46" s="29"/>
      <c r="AP46" s="29"/>
      <c r="AQ46" s="29"/>
      <c r="AR46" s="28"/>
      <c r="AS46" s="29"/>
      <c r="AT46" s="29"/>
      <c r="AU46" s="29"/>
      <c r="AV46" s="29"/>
      <c r="AW46" s="29"/>
      <c r="AX46" s="29"/>
      <c r="AY46" s="29"/>
      <c r="AZ46" s="28"/>
      <c r="BA46" s="29"/>
      <c r="BB46" s="29"/>
      <c r="BC46" s="29"/>
      <c r="BD46" s="29"/>
      <c r="BE46" s="29"/>
      <c r="BF46" s="29"/>
      <c r="BG46" s="29"/>
      <c r="BH46" s="28"/>
      <c r="BI46" s="29"/>
      <c r="BJ46" s="29"/>
      <c r="BK46" s="29"/>
      <c r="BL46" s="29"/>
      <c r="BM46" s="29"/>
      <c r="BN46" s="29"/>
      <c r="BO46" s="29"/>
      <c r="BP46" s="9">
        <v>0</v>
      </c>
      <c r="BQ46" s="1" t="s">
        <v>0</v>
      </c>
      <c r="BR46" s="1" t="s">
        <v>0</v>
      </c>
      <c r="BS46" s="1" t="s">
        <v>0</v>
      </c>
      <c r="BT46" s="1" t="s">
        <v>0</v>
      </c>
      <c r="BU46" s="1" t="s">
        <v>0</v>
      </c>
      <c r="BW46" s="1">
        <f ca="1">INDIRECT("T46")+2*INDIRECT("AB46")+3*INDIRECT("AJ46")+4*INDIRECT("AR46")+5*INDIRECT("AZ46")+6*INDIRECT("BH46")</f>
        <v>0</v>
      </c>
      <c r="BX46" s="1">
        <v>0</v>
      </c>
      <c r="BY46" s="1">
        <f ca="1">INDIRECT("U46")+2*INDIRECT("AC46")+3*INDIRECT("AK46")+4*INDIRECT("AS46")+5*INDIRECT("BA46")+6*INDIRECT("BI46")</f>
        <v>0</v>
      </c>
      <c r="BZ46" s="1">
        <v>0</v>
      </c>
      <c r="CA46" s="1">
        <f ca="1">INDIRECT("V46")+2*INDIRECT("AD46")+3*INDIRECT("AL46")+4*INDIRECT("AT46")+5*INDIRECT("BB46")+6*INDIRECT("BJ46")</f>
        <v>0</v>
      </c>
      <c r="CB46" s="1">
        <v>0</v>
      </c>
      <c r="CC46" s="1">
        <f ca="1">INDIRECT("W46")+2*INDIRECT("AE46")+3*INDIRECT("AM46")+4*INDIRECT("AU46")+5*INDIRECT("BC46")+6*INDIRECT("BK46")</f>
        <v>0</v>
      </c>
      <c r="CD46" s="1">
        <v>0</v>
      </c>
      <c r="CE46" s="1">
        <f ca="1">INDIRECT("X46")+2*INDIRECT("AF46")+3*INDIRECT("AN46")+4*INDIRECT("AV46")+5*INDIRECT("BD46")+6*INDIRECT("BL46")</f>
        <v>0</v>
      </c>
      <c r="CF46" s="1">
        <v>0</v>
      </c>
      <c r="CG46" s="1">
        <f ca="1">INDIRECT("Y46")+2*INDIRECT("AG46")+3*INDIRECT("AO46")+4*INDIRECT("AW46")+5*INDIRECT("BE46")+6*INDIRECT("BM46")</f>
        <v>120</v>
      </c>
      <c r="CH46" s="1">
        <v>120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0</v>
      </c>
      <c r="CN46" s="1">
        <v>0</v>
      </c>
      <c r="CO46" s="1">
        <f ca="1">INDIRECT("AB46")+2*INDIRECT("AC46")+3*INDIRECT("AD46")+4*INDIRECT("AE46")+5*INDIRECT("AF46")+6*INDIRECT("AG46")+7*INDIRECT("AH46")+8*INDIRECT("AI46")</f>
        <v>360</v>
      </c>
      <c r="CP46" s="1">
        <v>360</v>
      </c>
      <c r="CQ46" s="1">
        <f ca="1">INDIRECT("AJ46")+2*INDIRECT("AK46")+3*INDIRECT("AL46")+4*INDIRECT("AM46")+5*INDIRECT("AN46")+6*INDIRECT("AO46")+7*INDIRECT("AP46")+8*INDIRECT("AQ46")</f>
        <v>0</v>
      </c>
      <c r="CR46" s="1">
        <v>0</v>
      </c>
      <c r="CS46" s="1">
        <f ca="1">INDIRECT("AR46")+2*INDIRECT("AS46")+3*INDIRECT("AT46")+4*INDIRECT("AU46")+5*INDIRECT("AV46")+6*INDIRECT("AW46")+7*INDIRECT("AX46")+8*INDIRECT("AY46")</f>
        <v>0</v>
      </c>
      <c r="CT46" s="1">
        <v>0</v>
      </c>
      <c r="CU46" s="1">
        <f ca="1">INDIRECT("AZ46")+2*INDIRECT("BA46")+3*INDIRECT("BB46")+4*INDIRECT("BC46")+5*INDIRECT("BD46")+6*INDIRECT("BE46")+7*INDIRECT("BF46")+8*INDIRECT("BG46")</f>
        <v>0</v>
      </c>
      <c r="CV46" s="1">
        <v>0</v>
      </c>
      <c r="CW46" s="1">
        <f ca="1">INDIRECT("BH46")+2*INDIRECT("BI46")+3*INDIRECT("BJ46")+4*INDIRECT("BK46")+5*INDIRECT("BL46")+6*INDIRECT("BM46")+7*INDIRECT("BN46")+8*INDIRECT("BO46")</f>
        <v>0</v>
      </c>
      <c r="CX46" s="1">
        <v>0</v>
      </c>
    </row>
    <row r="47" spans="1:73" ht="11.25">
      <c r="A47" s="25"/>
      <c r="B47" s="25"/>
      <c r="C47" s="27" t="s">
        <v>91</v>
      </c>
      <c r="D47" s="26" t="s">
        <v>0</v>
      </c>
      <c r="E47" s="1" t="s">
        <v>6</v>
      </c>
      <c r="F47" s="7">
        <f>SUM(F45:F46)</f>
        <v>0</v>
      </c>
      <c r="G47" s="6">
        <f>SUM(G45:G46)</f>
        <v>200</v>
      </c>
      <c r="H47" s="6">
        <f>SUM(H45:H46)</f>
        <v>0</v>
      </c>
      <c r="I47" s="6">
        <f>SUM(I45:I46)</f>
        <v>0</v>
      </c>
      <c r="J47" s="6">
        <f>SUM(J45:J46)</f>
        <v>0</v>
      </c>
      <c r="K47" s="6">
        <f>SUM(K45:K46)</f>
        <v>3600</v>
      </c>
      <c r="L47" s="6">
        <f>SUM(L45:L46)</f>
        <v>0</v>
      </c>
      <c r="M47" s="6">
        <f>SUM(M45:M46)</f>
        <v>0</v>
      </c>
      <c r="N47" s="7">
        <f>SUM(N45:N46)</f>
        <v>360</v>
      </c>
      <c r="O47" s="6">
        <f>SUM(O45:O46)</f>
        <v>3240</v>
      </c>
      <c r="P47" s="6">
        <f>SUM(P45:P46)</f>
        <v>0</v>
      </c>
      <c r="Q47" s="6">
        <f>SUM(Q45:Q46)</f>
        <v>200</v>
      </c>
      <c r="R47" s="6">
        <f>SUM(R45:R46)</f>
        <v>0</v>
      </c>
      <c r="S47" s="6">
        <f>SUM(S45:S46)</f>
        <v>0</v>
      </c>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v>0</v>
      </c>
      <c r="BQ47" s="1" t="s">
        <v>0</v>
      </c>
      <c r="BR47" s="1" t="s">
        <v>0</v>
      </c>
      <c r="BS47" s="1" t="s">
        <v>0</v>
      </c>
      <c r="BT47" s="1" t="s">
        <v>0</v>
      </c>
      <c r="BU47" s="1" t="s">
        <v>0</v>
      </c>
    </row>
    <row r="48" spans="3:73" ht="11.25">
      <c r="C48" s="1" t="s">
        <v>0</v>
      </c>
      <c r="D48" s="1" t="s">
        <v>0</v>
      </c>
      <c r="E48" s="1" t="s">
        <v>0</v>
      </c>
      <c r="F48" s="7"/>
      <c r="G48" s="6"/>
      <c r="H48" s="6"/>
      <c r="I48" s="6"/>
      <c r="J48" s="6"/>
      <c r="K48" s="6"/>
      <c r="L48" s="6"/>
      <c r="M48" s="6"/>
      <c r="N48" s="7"/>
      <c r="O48" s="6"/>
      <c r="P48" s="6"/>
      <c r="Q48" s="6"/>
      <c r="R48" s="6"/>
      <c r="S48" s="6"/>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c r="BT48" s="1" t="s">
        <v>0</v>
      </c>
      <c r="BU48" s="1" t="s">
        <v>0</v>
      </c>
    </row>
    <row r="49" spans="1:102" ht="11.25">
      <c r="A49" s="30" t="s">
        <v>1</v>
      </c>
      <c r="B49" s="31" t="str">
        <f>HYPERLINK("http://www.dot.ca.gov/hq/transprog/stip2004/ff_sheets/01-4098p.xls","4098P")</f>
        <v>4098P</v>
      </c>
      <c r="C49" s="30" t="s">
        <v>0</v>
      </c>
      <c r="D49" s="30" t="s">
        <v>13</v>
      </c>
      <c r="E49" s="30" t="s">
        <v>3</v>
      </c>
      <c r="F49" s="32">
        <f ca="1">INDIRECT("T49")+INDIRECT("AB49")+INDIRECT("AJ49")+INDIRECT("AR49")+INDIRECT("AZ49")+INDIRECT("BH49")</f>
        <v>0</v>
      </c>
      <c r="G49" s="33">
        <f ca="1">INDIRECT("U49")+INDIRECT("AC49")+INDIRECT("AK49")+INDIRECT("AS49")+INDIRECT("BA49")+INDIRECT("BI49")</f>
        <v>0</v>
      </c>
      <c r="H49" s="33">
        <f ca="1">INDIRECT("V49")+INDIRECT("AD49")+INDIRECT("AL49")+INDIRECT("AT49")+INDIRECT("BB49")+INDIRECT("BJ49")</f>
        <v>2146</v>
      </c>
      <c r="I49" s="33">
        <f ca="1">INDIRECT("W49")+INDIRECT("AE49")+INDIRECT("AM49")+INDIRECT("AU49")+INDIRECT("BC49")+INDIRECT("BK49")</f>
        <v>1500</v>
      </c>
      <c r="J49" s="33">
        <f ca="1">INDIRECT("X49")+INDIRECT("AF49")+INDIRECT("AN49")+INDIRECT("AV49")+INDIRECT("BD49")+INDIRECT("BL49")</f>
        <v>0</v>
      </c>
      <c r="K49" s="33">
        <f ca="1">INDIRECT("Y49")+INDIRECT("AG49")+INDIRECT("AO49")+INDIRECT("AW49")+INDIRECT("BE49")+INDIRECT("BM49")</f>
        <v>0</v>
      </c>
      <c r="L49" s="33">
        <f ca="1">INDIRECT("Z49")+INDIRECT("AH49")+INDIRECT("AP49")+INDIRECT("AX49")+INDIRECT("BF49")+INDIRECT("BN49")</f>
        <v>0</v>
      </c>
      <c r="M49" s="33">
        <f ca="1">INDIRECT("AA49")+INDIRECT("AI49")+INDIRECT("AQ49")+INDIRECT("AY49")+INDIRECT("BG49")+INDIRECT("BO49")</f>
        <v>0</v>
      </c>
      <c r="N49" s="32">
        <f ca="1">INDIRECT("T49")+INDIRECT("U49")+INDIRECT("V49")+INDIRECT("W49")+INDIRECT("X49")+INDIRECT("Y49")+INDIRECT("Z49")+INDIRECT("AA49")</f>
        <v>0</v>
      </c>
      <c r="O49" s="33">
        <f ca="1">INDIRECT("AB49")+INDIRECT("AC49")+INDIRECT("AD49")+INDIRECT("AE49")+INDIRECT("AF49")+INDIRECT("AG49")+INDIRECT("AH49")+INDIRECT("AI49")</f>
        <v>3646</v>
      </c>
      <c r="P49" s="33">
        <f ca="1">INDIRECT("AJ49")+INDIRECT("AK49")+INDIRECT("AL49")+INDIRECT("AM49")+INDIRECT("AN49")+INDIRECT("AO49")+INDIRECT("AP49")+INDIRECT("AQ49")</f>
        <v>0</v>
      </c>
      <c r="Q49" s="33">
        <f ca="1">INDIRECT("AR49")+INDIRECT("AS49")+INDIRECT("AT49")+INDIRECT("AU49")+INDIRECT("AV49")+INDIRECT("AW49")+INDIRECT("AX49")+INDIRECT("AY49")</f>
        <v>0</v>
      </c>
      <c r="R49" s="33">
        <f ca="1">INDIRECT("AZ49")+INDIRECT("BA49")+INDIRECT("BB49")+INDIRECT("BC49")+INDIRECT("BD49")+INDIRECT("BE49")+INDIRECT("BF49")+INDIRECT("BG49")</f>
        <v>0</v>
      </c>
      <c r="S49" s="33">
        <f ca="1">INDIRECT("BH49")+INDIRECT("BI49")+INDIRECT("BJ49")+INDIRECT("BK49")+INDIRECT("BL49")+INDIRECT("BM49")+INDIRECT("BN49")+INDIRECT("BO49")</f>
        <v>0</v>
      </c>
      <c r="T49" s="34"/>
      <c r="U49" s="35"/>
      <c r="V49" s="35"/>
      <c r="W49" s="35"/>
      <c r="X49" s="35"/>
      <c r="Y49" s="35"/>
      <c r="Z49" s="35"/>
      <c r="AA49" s="35"/>
      <c r="AB49" s="34"/>
      <c r="AC49" s="35"/>
      <c r="AD49" s="35">
        <v>2146</v>
      </c>
      <c r="AE49" s="35">
        <v>1500</v>
      </c>
      <c r="AF49" s="35"/>
      <c r="AG49" s="35"/>
      <c r="AH49" s="35"/>
      <c r="AI49" s="35"/>
      <c r="AJ49" s="34"/>
      <c r="AK49" s="35"/>
      <c r="AL49" s="35"/>
      <c r="AM49" s="35"/>
      <c r="AN49" s="35"/>
      <c r="AO49" s="35"/>
      <c r="AP49" s="35"/>
      <c r="AQ49" s="35"/>
      <c r="AR49" s="34"/>
      <c r="AS49" s="35"/>
      <c r="AT49" s="35"/>
      <c r="AU49" s="35"/>
      <c r="AV49" s="35"/>
      <c r="AW49" s="35"/>
      <c r="AX49" s="35"/>
      <c r="AY49" s="35"/>
      <c r="AZ49" s="34"/>
      <c r="BA49" s="35"/>
      <c r="BB49" s="35"/>
      <c r="BC49" s="35"/>
      <c r="BD49" s="35"/>
      <c r="BE49" s="35"/>
      <c r="BF49" s="35"/>
      <c r="BG49" s="35"/>
      <c r="BH49" s="34"/>
      <c r="BI49" s="35"/>
      <c r="BJ49" s="35"/>
      <c r="BK49" s="35"/>
      <c r="BL49" s="35"/>
      <c r="BM49" s="35"/>
      <c r="BN49" s="35"/>
      <c r="BO49" s="36"/>
      <c r="BP49" s="9">
        <v>13000001186</v>
      </c>
      <c r="BQ49" s="1" t="s">
        <v>3</v>
      </c>
      <c r="BR49" s="1" t="s">
        <v>0</v>
      </c>
      <c r="BS49" s="1" t="s">
        <v>0</v>
      </c>
      <c r="BT49" s="1" t="s">
        <v>0</v>
      </c>
      <c r="BU49" s="1" t="s">
        <v>0</v>
      </c>
      <c r="BW49" s="1">
        <f ca="1">INDIRECT("T49")+2*INDIRECT("AB49")+3*INDIRECT("AJ49")+4*INDIRECT("AR49")+5*INDIRECT("AZ49")+6*INDIRECT("BH49")</f>
        <v>0</v>
      </c>
      <c r="BX49" s="1">
        <v>0</v>
      </c>
      <c r="BY49" s="1">
        <f ca="1">INDIRECT("U49")+2*INDIRECT("AC49")+3*INDIRECT("AK49")+4*INDIRECT("AS49")+5*INDIRECT("BA49")+6*INDIRECT("BI49")</f>
        <v>0</v>
      </c>
      <c r="BZ49" s="1">
        <v>0</v>
      </c>
      <c r="CA49" s="1">
        <f ca="1">INDIRECT("V49")+2*INDIRECT("AD49")+3*INDIRECT("AL49")+4*INDIRECT("AT49")+5*INDIRECT("BB49")+6*INDIRECT("BJ49")</f>
        <v>4292</v>
      </c>
      <c r="CB49" s="1">
        <v>4292</v>
      </c>
      <c r="CC49" s="1">
        <f ca="1">INDIRECT("W49")+2*INDIRECT("AE49")+3*INDIRECT("AM49")+4*INDIRECT("AU49")+5*INDIRECT("BC49")+6*INDIRECT("BK49")</f>
        <v>3000</v>
      </c>
      <c r="CD49" s="1">
        <v>3000</v>
      </c>
      <c r="CE49" s="1">
        <f ca="1">INDIRECT("X49")+2*INDIRECT("AF49")+3*INDIRECT("AN49")+4*INDIRECT("AV49")+5*INDIRECT("BD49")+6*INDIRECT("BL49")</f>
        <v>0</v>
      </c>
      <c r="CF49" s="1">
        <v>0</v>
      </c>
      <c r="CG49" s="1">
        <f ca="1">INDIRECT("Y49")+2*INDIRECT("AG49")+3*INDIRECT("AO49")+4*INDIRECT("AW49")+5*INDIRECT("BE49")+6*INDIRECT("BM49")</f>
        <v>0</v>
      </c>
      <c r="CH49" s="1">
        <v>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0</v>
      </c>
      <c r="CN49" s="1">
        <v>0</v>
      </c>
      <c r="CO49" s="1">
        <f ca="1">INDIRECT("AB49")+2*INDIRECT("AC49")+3*INDIRECT("AD49")+4*INDIRECT("AE49")+5*INDIRECT("AF49")+6*INDIRECT("AG49")+7*INDIRECT("AH49")+8*INDIRECT("AI49")</f>
        <v>12438</v>
      </c>
      <c r="CP49" s="1">
        <v>12438</v>
      </c>
      <c r="CQ49" s="1">
        <f ca="1">INDIRECT("AJ49")+2*INDIRECT("AK49")+3*INDIRECT("AL49")+4*INDIRECT("AM49")+5*INDIRECT("AN49")+6*INDIRECT("AO49")+7*INDIRECT("AP49")+8*INDIRECT("AQ49")</f>
        <v>0</v>
      </c>
      <c r="CR49" s="1">
        <v>0</v>
      </c>
      <c r="CS49" s="1">
        <f ca="1">INDIRECT("AR49")+2*INDIRECT("AS49")+3*INDIRECT("AT49")+4*INDIRECT("AU49")+5*INDIRECT("AV49")+6*INDIRECT("AW49")+7*INDIRECT("AX49")+8*INDIRECT("AY49")</f>
        <v>0</v>
      </c>
      <c r="CT49" s="1">
        <v>0</v>
      </c>
      <c r="CU49" s="1">
        <f ca="1">INDIRECT("AZ49")+2*INDIRECT("BA49")+3*INDIRECT("BB49")+4*INDIRECT("BC49")+5*INDIRECT("BD49")+6*INDIRECT("BE49")+7*INDIRECT("BF49")+8*INDIRECT("BG49")</f>
        <v>0</v>
      </c>
      <c r="CV49" s="1">
        <v>0</v>
      </c>
      <c r="CW49" s="1">
        <f ca="1">INDIRECT("BH49")+2*INDIRECT("BI49")+3*INDIRECT("BJ49")+4*INDIRECT("BK49")+5*INDIRECT("BL49")+6*INDIRECT("BM49")+7*INDIRECT("BN49")+8*INDIRECT("BO49")</f>
        <v>0</v>
      </c>
      <c r="CX49" s="1">
        <v>0</v>
      </c>
    </row>
    <row r="50" spans="1:102" ht="11.25">
      <c r="A50" s="1" t="s">
        <v>0</v>
      </c>
      <c r="B50" s="1" t="s">
        <v>0</v>
      </c>
      <c r="C50" s="1" t="s">
        <v>0</v>
      </c>
      <c r="D50" s="1" t="s">
        <v>26</v>
      </c>
      <c r="E50" s="1" t="s">
        <v>19</v>
      </c>
      <c r="F50" s="7">
        <f ca="1">INDIRECT("T50")+INDIRECT("AB50")+INDIRECT("AJ50")+INDIRECT("AR50")+INDIRECT("AZ50")+INDIRECT("BH50")</f>
        <v>0</v>
      </c>
      <c r="G50" s="6">
        <f ca="1">INDIRECT("U50")+INDIRECT("AC50")+INDIRECT("AK50")+INDIRECT("AS50")+INDIRECT("BA50")+INDIRECT("BI50")</f>
        <v>20</v>
      </c>
      <c r="H50" s="6">
        <f ca="1">INDIRECT("V50")+INDIRECT("AD50")+INDIRECT("AL50")+INDIRECT("AT50")+INDIRECT("BB50")+INDIRECT("BJ50")</f>
        <v>0</v>
      </c>
      <c r="I50" s="6">
        <f ca="1">INDIRECT("W50")+INDIRECT("AE50")+INDIRECT("AM50")+INDIRECT("AU50")+INDIRECT("BC50")+INDIRECT("BK50")</f>
        <v>0</v>
      </c>
      <c r="J50" s="6">
        <f ca="1">INDIRECT("X50")+INDIRECT("AF50")+INDIRECT("AN50")+INDIRECT("AV50")+INDIRECT("BD50")+INDIRECT("BL50")</f>
        <v>0</v>
      </c>
      <c r="K50" s="6">
        <f ca="1">INDIRECT("Y50")+INDIRECT("AG50")+INDIRECT("AO50")+INDIRECT("AW50")+INDIRECT("BE50")+INDIRECT("BM50")</f>
        <v>0</v>
      </c>
      <c r="L50" s="6">
        <f ca="1">INDIRECT("Z50")+INDIRECT("AH50")+INDIRECT("AP50")+INDIRECT("AX50")+INDIRECT("BF50")+INDIRECT("BN50")</f>
        <v>0</v>
      </c>
      <c r="M50" s="6">
        <f ca="1">INDIRECT("AA50")+INDIRECT("AI50")+INDIRECT("AQ50")+INDIRECT("AY50")+INDIRECT("BG50")+INDIRECT("BO50")</f>
        <v>0</v>
      </c>
      <c r="N50" s="7">
        <f ca="1">INDIRECT("T50")+INDIRECT("U50")+INDIRECT("V50")+INDIRECT("W50")+INDIRECT("X50")+INDIRECT("Y50")+INDIRECT("Z50")+INDIRECT("AA50")</f>
        <v>0</v>
      </c>
      <c r="O50" s="6">
        <f ca="1">INDIRECT("AB50")+INDIRECT("AC50")+INDIRECT("AD50")+INDIRECT("AE50")+INDIRECT("AF50")+INDIRECT("AG50")+INDIRECT("AH50")+INDIRECT("AI50")</f>
        <v>11</v>
      </c>
      <c r="P50" s="6">
        <f ca="1">INDIRECT("AJ50")+INDIRECT("AK50")+INDIRECT("AL50")+INDIRECT("AM50")+INDIRECT("AN50")+INDIRECT("AO50")+INDIRECT("AP50")+INDIRECT("AQ50")</f>
        <v>1</v>
      </c>
      <c r="Q50" s="6">
        <f ca="1">INDIRECT("AR50")+INDIRECT("AS50")+INDIRECT("AT50")+INDIRECT("AU50")+INDIRECT("AV50")+INDIRECT("AW50")+INDIRECT("AX50")+INDIRECT("AY50")</f>
        <v>8</v>
      </c>
      <c r="R50" s="6">
        <f ca="1">INDIRECT("AZ50")+INDIRECT("BA50")+INDIRECT("BB50")+INDIRECT("BC50")+INDIRECT("BD50")+INDIRECT("BE50")+INDIRECT("BF50")+INDIRECT("BG50")</f>
        <v>0</v>
      </c>
      <c r="S50" s="6">
        <f ca="1">INDIRECT("BH50")+INDIRECT("BI50")+INDIRECT("BJ50")+INDIRECT("BK50")+INDIRECT("BL50")+INDIRECT("BM50")+INDIRECT("BN50")+INDIRECT("BO50")</f>
        <v>0</v>
      </c>
      <c r="T50" s="28"/>
      <c r="U50" s="29"/>
      <c r="V50" s="29"/>
      <c r="W50" s="29"/>
      <c r="X50" s="29"/>
      <c r="Y50" s="29"/>
      <c r="Z50" s="29"/>
      <c r="AA50" s="29"/>
      <c r="AB50" s="28"/>
      <c r="AC50" s="29">
        <v>11</v>
      </c>
      <c r="AD50" s="29"/>
      <c r="AE50" s="29"/>
      <c r="AF50" s="29"/>
      <c r="AG50" s="29"/>
      <c r="AH50" s="29"/>
      <c r="AI50" s="29"/>
      <c r="AJ50" s="28"/>
      <c r="AK50" s="29">
        <v>1</v>
      </c>
      <c r="AL50" s="29"/>
      <c r="AM50" s="29"/>
      <c r="AN50" s="29"/>
      <c r="AO50" s="29"/>
      <c r="AP50" s="29"/>
      <c r="AQ50" s="29"/>
      <c r="AR50" s="28"/>
      <c r="AS50" s="29">
        <v>8</v>
      </c>
      <c r="AT50" s="29"/>
      <c r="AU50" s="29"/>
      <c r="AV50" s="29"/>
      <c r="AW50" s="29"/>
      <c r="AX50" s="29"/>
      <c r="AY50" s="29"/>
      <c r="AZ50" s="28"/>
      <c r="BA50" s="29"/>
      <c r="BB50" s="29"/>
      <c r="BC50" s="29"/>
      <c r="BD50" s="29"/>
      <c r="BE50" s="29"/>
      <c r="BF50" s="29"/>
      <c r="BG50" s="29"/>
      <c r="BH50" s="28"/>
      <c r="BI50" s="29"/>
      <c r="BJ50" s="29"/>
      <c r="BK50" s="29"/>
      <c r="BL50" s="29"/>
      <c r="BM50" s="29"/>
      <c r="BN50" s="29"/>
      <c r="BO50" s="29"/>
      <c r="BP50" s="9">
        <v>0</v>
      </c>
      <c r="BQ50" s="1" t="s">
        <v>0</v>
      </c>
      <c r="BR50" s="1" t="s">
        <v>0</v>
      </c>
      <c r="BS50" s="1" t="s">
        <v>0</v>
      </c>
      <c r="BT50" s="1" t="s">
        <v>0</v>
      </c>
      <c r="BU50" s="1" t="s">
        <v>0</v>
      </c>
      <c r="BW50" s="1">
        <f ca="1">INDIRECT("T50")+2*INDIRECT("AB50")+3*INDIRECT("AJ50")+4*INDIRECT("AR50")+5*INDIRECT("AZ50")+6*INDIRECT("BH50")</f>
        <v>0</v>
      </c>
      <c r="BX50" s="1">
        <v>0</v>
      </c>
      <c r="BY50" s="1">
        <f ca="1">INDIRECT("U50")+2*INDIRECT("AC50")+3*INDIRECT("AK50")+4*INDIRECT("AS50")+5*INDIRECT("BA50")+6*INDIRECT("BI50")</f>
        <v>57</v>
      </c>
      <c r="BZ50" s="1">
        <v>57</v>
      </c>
      <c r="CA50" s="1">
        <f ca="1">INDIRECT("V50")+2*INDIRECT("AD50")+3*INDIRECT("AL50")+4*INDIRECT("AT50")+5*INDIRECT("BB50")+6*INDIRECT("BJ50")</f>
        <v>0</v>
      </c>
      <c r="CB50" s="1">
        <v>0</v>
      </c>
      <c r="CC50" s="1">
        <f ca="1">INDIRECT("W50")+2*INDIRECT("AE50")+3*INDIRECT("AM50")+4*INDIRECT("AU50")+5*INDIRECT("BC50")+6*INDIRECT("BK50")</f>
        <v>0</v>
      </c>
      <c r="CD50" s="1">
        <v>0</v>
      </c>
      <c r="CE50" s="1">
        <f ca="1">INDIRECT("X50")+2*INDIRECT("AF50")+3*INDIRECT("AN50")+4*INDIRECT("AV50")+5*INDIRECT("BD50")+6*INDIRECT("BL50")</f>
        <v>0</v>
      </c>
      <c r="CF50" s="1">
        <v>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0</v>
      </c>
      <c r="CN50" s="1">
        <v>0</v>
      </c>
      <c r="CO50" s="1">
        <f ca="1">INDIRECT("AB50")+2*INDIRECT("AC50")+3*INDIRECT("AD50")+4*INDIRECT("AE50")+5*INDIRECT("AF50")+6*INDIRECT("AG50")+7*INDIRECT("AH50")+8*INDIRECT("AI50")</f>
        <v>22</v>
      </c>
      <c r="CP50" s="1">
        <v>22</v>
      </c>
      <c r="CQ50" s="1">
        <f ca="1">INDIRECT("AJ50")+2*INDIRECT("AK50")+3*INDIRECT("AL50")+4*INDIRECT("AM50")+5*INDIRECT("AN50")+6*INDIRECT("AO50")+7*INDIRECT("AP50")+8*INDIRECT("AQ50")</f>
        <v>2</v>
      </c>
      <c r="CR50" s="1">
        <v>2</v>
      </c>
      <c r="CS50" s="1">
        <f ca="1">INDIRECT("AR50")+2*INDIRECT("AS50")+3*INDIRECT("AT50")+4*INDIRECT("AU50")+5*INDIRECT("AV50")+6*INDIRECT("AW50")+7*INDIRECT("AX50")+8*INDIRECT("AY50")</f>
        <v>16</v>
      </c>
      <c r="CT50" s="1">
        <v>16</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73" ht="11.25">
      <c r="A51" s="25"/>
      <c r="B51" s="25"/>
      <c r="C51" s="27" t="s">
        <v>91</v>
      </c>
      <c r="D51" s="26" t="s">
        <v>0</v>
      </c>
      <c r="E51" s="1" t="s">
        <v>6</v>
      </c>
      <c r="F51" s="7">
        <f>SUM(F49:F50)</f>
        <v>0</v>
      </c>
      <c r="G51" s="6">
        <f>SUM(G49:G50)</f>
        <v>20</v>
      </c>
      <c r="H51" s="6">
        <f>SUM(H49:H50)</f>
        <v>2146</v>
      </c>
      <c r="I51" s="6">
        <f>SUM(I49:I50)</f>
        <v>1500</v>
      </c>
      <c r="J51" s="6">
        <f>SUM(J49:J50)</f>
        <v>0</v>
      </c>
      <c r="K51" s="6">
        <f>SUM(K49:K50)</f>
        <v>0</v>
      </c>
      <c r="L51" s="6">
        <f>SUM(L49:L50)</f>
        <v>0</v>
      </c>
      <c r="M51" s="6">
        <f>SUM(M49:M50)</f>
        <v>0</v>
      </c>
      <c r="N51" s="7">
        <f>SUM(N49:N50)</f>
        <v>0</v>
      </c>
      <c r="O51" s="6">
        <f>SUM(O49:O50)</f>
        <v>3657</v>
      </c>
      <c r="P51" s="6">
        <f>SUM(P49:P50)</f>
        <v>1</v>
      </c>
      <c r="Q51" s="6">
        <f>SUM(Q49:Q50)</f>
        <v>8</v>
      </c>
      <c r="R51" s="6">
        <f>SUM(R49:R50)</f>
        <v>0</v>
      </c>
      <c r="S51" s="6">
        <f>SUM(S49:S50)</f>
        <v>0</v>
      </c>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v>0</v>
      </c>
      <c r="BQ51" s="1" t="s">
        <v>0</v>
      </c>
      <c r="BR51" s="1" t="s">
        <v>0</v>
      </c>
      <c r="BS51" s="1" t="s">
        <v>0</v>
      </c>
      <c r="BT51" s="1" t="s">
        <v>0</v>
      </c>
      <c r="BU51" s="1" t="s">
        <v>0</v>
      </c>
    </row>
    <row r="52" spans="3:73" ht="11.25">
      <c r="C52" s="1" t="s">
        <v>0</v>
      </c>
      <c r="D52" s="1" t="s">
        <v>0</v>
      </c>
      <c r="E52" s="1" t="s">
        <v>0</v>
      </c>
      <c r="F52" s="7"/>
      <c r="G52" s="6"/>
      <c r="H52" s="6"/>
      <c r="I52" s="6"/>
      <c r="J52" s="6"/>
      <c r="K52" s="6"/>
      <c r="L52" s="6"/>
      <c r="M52" s="6"/>
      <c r="N52" s="7"/>
      <c r="O52" s="6"/>
      <c r="P52" s="6"/>
      <c r="Q52" s="6"/>
      <c r="R52" s="6"/>
      <c r="S52" s="6"/>
      <c r="T52" s="8"/>
      <c r="U52" s="5"/>
      <c r="V52" s="5"/>
      <c r="W52" s="5"/>
      <c r="X52" s="5"/>
      <c r="Y52" s="5"/>
      <c r="Z52" s="5"/>
      <c r="AA52" s="5"/>
      <c r="AB52" s="8"/>
      <c r="AC52" s="5"/>
      <c r="AD52" s="5"/>
      <c r="AE52" s="5"/>
      <c r="AF52" s="5"/>
      <c r="AG52" s="5"/>
      <c r="AH52" s="5"/>
      <c r="AI52" s="5"/>
      <c r="AJ52" s="8"/>
      <c r="AK52" s="5"/>
      <c r="AL52" s="5"/>
      <c r="AM52" s="5"/>
      <c r="AN52" s="5"/>
      <c r="AO52" s="5"/>
      <c r="AP52" s="5"/>
      <c r="AQ52" s="5"/>
      <c r="AR52" s="8"/>
      <c r="AS52" s="5"/>
      <c r="AT52" s="5"/>
      <c r="AU52" s="5"/>
      <c r="AV52" s="5"/>
      <c r="AW52" s="5"/>
      <c r="AX52" s="5"/>
      <c r="AY52" s="5"/>
      <c r="AZ52" s="8"/>
      <c r="BA52" s="5"/>
      <c r="BB52" s="5"/>
      <c r="BC52" s="5"/>
      <c r="BD52" s="5"/>
      <c r="BE52" s="5"/>
      <c r="BF52" s="5"/>
      <c r="BG52" s="5"/>
      <c r="BH52" s="8"/>
      <c r="BI52" s="5"/>
      <c r="BJ52" s="5"/>
      <c r="BK52" s="5"/>
      <c r="BL52" s="5"/>
      <c r="BM52" s="5"/>
      <c r="BN52" s="5"/>
      <c r="BO52" s="5"/>
      <c r="BP52" s="9"/>
      <c r="BT52" s="1" t="s">
        <v>0</v>
      </c>
      <c r="BU52" s="1" t="s">
        <v>0</v>
      </c>
    </row>
    <row r="53" spans="1:102" ht="11.25">
      <c r="A53" s="30" t="s">
        <v>1</v>
      </c>
      <c r="B53" s="31" t="str">
        <f>HYPERLINK("http://www.dot.ca.gov/hq/transprog/stip2004/ff_sheets/01-4102p.xls","4102P")</f>
        <v>4102P</v>
      </c>
      <c r="C53" s="30" t="s">
        <v>0</v>
      </c>
      <c r="D53" s="30" t="s">
        <v>13</v>
      </c>
      <c r="E53" s="30" t="s">
        <v>3</v>
      </c>
      <c r="F53" s="32">
        <f ca="1">INDIRECT("T53")+INDIRECT("AB53")+INDIRECT("AJ53")+INDIRECT("AR53")+INDIRECT("AZ53")+INDIRECT("BH53")</f>
        <v>0</v>
      </c>
      <c r="G53" s="33">
        <f ca="1">INDIRECT("U53")+INDIRECT("AC53")+INDIRECT("AK53")+INDIRECT("AS53")+INDIRECT("BA53")+INDIRECT("BI53")</f>
        <v>0</v>
      </c>
      <c r="H53" s="33">
        <f ca="1">INDIRECT("V53")+INDIRECT("AD53")+INDIRECT("AL53")+INDIRECT("AT53")+INDIRECT("BB53")+INDIRECT("BJ53")</f>
        <v>0</v>
      </c>
      <c r="I53" s="33">
        <f ca="1">INDIRECT("W53")+INDIRECT("AE53")+INDIRECT("AM53")+INDIRECT("AU53")+INDIRECT("BC53")+INDIRECT("BK53")</f>
        <v>290</v>
      </c>
      <c r="J53" s="33">
        <f ca="1">INDIRECT("X53")+INDIRECT("AF53")+INDIRECT("AN53")+INDIRECT("AV53")+INDIRECT("BD53")+INDIRECT("BL53")</f>
        <v>0</v>
      </c>
      <c r="K53" s="33">
        <f ca="1">INDIRECT("Y53")+INDIRECT("AG53")+INDIRECT("AO53")+INDIRECT("AW53")+INDIRECT("BE53")+INDIRECT("BM53")</f>
        <v>0</v>
      </c>
      <c r="L53" s="33">
        <f ca="1">INDIRECT("Z53")+INDIRECT("AH53")+INDIRECT("AP53")+INDIRECT("AX53")+INDIRECT("BF53")+INDIRECT("BN53")</f>
        <v>0</v>
      </c>
      <c r="M53" s="33">
        <f ca="1">INDIRECT("AA53")+INDIRECT("AI53")+INDIRECT("AQ53")+INDIRECT("AY53")+INDIRECT("BG53")+INDIRECT("BO53")</f>
        <v>0</v>
      </c>
      <c r="N53" s="32">
        <f ca="1">INDIRECT("T53")+INDIRECT("U53")+INDIRECT("V53")+INDIRECT("W53")+INDIRECT("X53")+INDIRECT("Y53")+INDIRECT("Z53")+INDIRECT("AA53")</f>
        <v>0</v>
      </c>
      <c r="O53" s="33">
        <f ca="1">INDIRECT("AB53")+INDIRECT("AC53")+INDIRECT("AD53")+INDIRECT("AE53")+INDIRECT("AF53")+INDIRECT("AG53")+INDIRECT("AH53")+INDIRECT("AI53")</f>
        <v>0</v>
      </c>
      <c r="P53" s="33">
        <f ca="1">INDIRECT("AJ53")+INDIRECT("AK53")+INDIRECT("AL53")+INDIRECT("AM53")+INDIRECT("AN53")+INDIRECT("AO53")+INDIRECT("AP53")+INDIRECT("AQ53")</f>
        <v>87</v>
      </c>
      <c r="Q53" s="33">
        <f ca="1">INDIRECT("AR53")+INDIRECT("AS53")+INDIRECT("AT53")+INDIRECT("AU53")+INDIRECT("AV53")+INDIRECT("AW53")+INDIRECT("AX53")+INDIRECT("AY53")</f>
        <v>203</v>
      </c>
      <c r="R53" s="33">
        <f ca="1">INDIRECT("AZ53")+INDIRECT("BA53")+INDIRECT("BB53")+INDIRECT("BC53")+INDIRECT("BD53")+INDIRECT("BE53")+INDIRECT("BF53")+INDIRECT("BG53")</f>
        <v>0</v>
      </c>
      <c r="S53" s="33">
        <f ca="1">INDIRECT("BH53")+INDIRECT("BI53")+INDIRECT("BJ53")+INDIRECT("BK53")+INDIRECT("BL53")+INDIRECT("BM53")+INDIRECT("BN53")+INDIRECT("BO53")</f>
        <v>0</v>
      </c>
      <c r="T53" s="34"/>
      <c r="U53" s="35"/>
      <c r="V53" s="35"/>
      <c r="W53" s="35"/>
      <c r="X53" s="35"/>
      <c r="Y53" s="35"/>
      <c r="Z53" s="35"/>
      <c r="AA53" s="35"/>
      <c r="AB53" s="34"/>
      <c r="AC53" s="35"/>
      <c r="AD53" s="35"/>
      <c r="AE53" s="35"/>
      <c r="AF53" s="35"/>
      <c r="AG53" s="35"/>
      <c r="AH53" s="35"/>
      <c r="AI53" s="35"/>
      <c r="AJ53" s="34"/>
      <c r="AK53" s="35"/>
      <c r="AL53" s="35"/>
      <c r="AM53" s="35">
        <v>87</v>
      </c>
      <c r="AN53" s="35"/>
      <c r="AO53" s="35"/>
      <c r="AP53" s="35"/>
      <c r="AQ53" s="35"/>
      <c r="AR53" s="34"/>
      <c r="AS53" s="35"/>
      <c r="AT53" s="35"/>
      <c r="AU53" s="35">
        <v>203</v>
      </c>
      <c r="AV53" s="35"/>
      <c r="AW53" s="35"/>
      <c r="AX53" s="35"/>
      <c r="AY53" s="35"/>
      <c r="AZ53" s="34"/>
      <c r="BA53" s="35"/>
      <c r="BB53" s="35"/>
      <c r="BC53" s="35"/>
      <c r="BD53" s="35"/>
      <c r="BE53" s="35"/>
      <c r="BF53" s="35"/>
      <c r="BG53" s="35"/>
      <c r="BH53" s="34"/>
      <c r="BI53" s="35"/>
      <c r="BJ53" s="35"/>
      <c r="BK53" s="35"/>
      <c r="BL53" s="35"/>
      <c r="BM53" s="35"/>
      <c r="BN53" s="35"/>
      <c r="BO53" s="36"/>
      <c r="BP53" s="9">
        <v>13000001187</v>
      </c>
      <c r="BQ53" s="1" t="s">
        <v>3</v>
      </c>
      <c r="BR53" s="1" t="s">
        <v>0</v>
      </c>
      <c r="BS53" s="1" t="s">
        <v>0</v>
      </c>
      <c r="BT53" s="1" t="s">
        <v>0</v>
      </c>
      <c r="BU53" s="1" t="s">
        <v>0</v>
      </c>
      <c r="BW53" s="1">
        <f ca="1">INDIRECT("T53")+2*INDIRECT("AB53")+3*INDIRECT("AJ53")+4*INDIRECT("AR53")+5*INDIRECT("AZ53")+6*INDIRECT("BH53")</f>
        <v>0</v>
      </c>
      <c r="BX53" s="1">
        <v>0</v>
      </c>
      <c r="BY53" s="1">
        <f ca="1">INDIRECT("U53")+2*INDIRECT("AC53")+3*INDIRECT("AK53")+4*INDIRECT("AS53")+5*INDIRECT("BA53")+6*INDIRECT("BI53")</f>
        <v>0</v>
      </c>
      <c r="BZ53" s="1">
        <v>0</v>
      </c>
      <c r="CA53" s="1">
        <f ca="1">INDIRECT("V53")+2*INDIRECT("AD53")+3*INDIRECT("AL53")+4*INDIRECT("AT53")+5*INDIRECT("BB53")+6*INDIRECT("BJ53")</f>
        <v>0</v>
      </c>
      <c r="CB53" s="1">
        <v>0</v>
      </c>
      <c r="CC53" s="1">
        <f ca="1">INDIRECT("W53")+2*INDIRECT("AE53")+3*INDIRECT("AM53")+4*INDIRECT("AU53")+5*INDIRECT("BC53")+6*INDIRECT("BK53")</f>
        <v>1073</v>
      </c>
      <c r="CD53" s="1">
        <v>1073</v>
      </c>
      <c r="CE53" s="1">
        <f ca="1">INDIRECT("X53")+2*INDIRECT("AF53")+3*INDIRECT("AN53")+4*INDIRECT("AV53")+5*INDIRECT("BD53")+6*INDIRECT("BL53")</f>
        <v>0</v>
      </c>
      <c r="CF53" s="1">
        <v>0</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0</v>
      </c>
      <c r="CN53" s="1">
        <v>0</v>
      </c>
      <c r="CO53" s="1">
        <f ca="1">INDIRECT("AB53")+2*INDIRECT("AC53")+3*INDIRECT("AD53")+4*INDIRECT("AE53")+5*INDIRECT("AF53")+6*INDIRECT("AG53")+7*INDIRECT("AH53")+8*INDIRECT("AI53")</f>
        <v>0</v>
      </c>
      <c r="CP53" s="1">
        <v>0</v>
      </c>
      <c r="CQ53" s="1">
        <f ca="1">INDIRECT("AJ53")+2*INDIRECT("AK53")+3*INDIRECT("AL53")+4*INDIRECT("AM53")+5*INDIRECT("AN53")+6*INDIRECT("AO53")+7*INDIRECT("AP53")+8*INDIRECT("AQ53")</f>
        <v>348</v>
      </c>
      <c r="CR53" s="1">
        <v>348</v>
      </c>
      <c r="CS53" s="1">
        <f ca="1">INDIRECT("AR53")+2*INDIRECT("AS53")+3*INDIRECT("AT53")+4*INDIRECT("AU53")+5*INDIRECT("AV53")+6*INDIRECT("AW53")+7*INDIRECT("AX53")+8*INDIRECT("AY53")</f>
        <v>812</v>
      </c>
      <c r="CT53" s="1">
        <v>812</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102" ht="11.25">
      <c r="A54" s="1" t="s">
        <v>0</v>
      </c>
      <c r="B54" s="1" t="s">
        <v>0</v>
      </c>
      <c r="C54" s="1" t="s">
        <v>0</v>
      </c>
      <c r="D54" s="1" t="s">
        <v>27</v>
      </c>
      <c r="E54" s="1" t="s">
        <v>23</v>
      </c>
      <c r="F54" s="7">
        <f ca="1">INDIRECT("T54")+INDIRECT("AB54")+INDIRECT("AJ54")+INDIRECT("AR54")+INDIRECT("AZ54")+INDIRECT("BH54")</f>
        <v>0</v>
      </c>
      <c r="G54" s="6">
        <f ca="1">INDIRECT("U54")+INDIRECT("AC54")+INDIRECT("AK54")+INDIRECT("AS54")+INDIRECT("BA54")+INDIRECT("BI54")</f>
        <v>0</v>
      </c>
      <c r="H54" s="6">
        <f ca="1">INDIRECT("V54")+INDIRECT("AD54")+INDIRECT("AL54")+INDIRECT("AT54")+INDIRECT("BB54")+INDIRECT("BJ54")</f>
        <v>0</v>
      </c>
      <c r="I54" s="6">
        <f ca="1">INDIRECT("W54")+INDIRECT("AE54")+INDIRECT("AM54")+INDIRECT("AU54")+INDIRECT("BC54")+INDIRECT("BK54")</f>
        <v>0</v>
      </c>
      <c r="J54" s="6">
        <f ca="1">INDIRECT("X54")+INDIRECT("AF54")+INDIRECT("AN54")+INDIRECT("AV54")+INDIRECT("BD54")+INDIRECT("BL54")</f>
        <v>0</v>
      </c>
      <c r="K54" s="6">
        <f ca="1">INDIRECT("Y54")+INDIRECT("AG54")+INDIRECT("AO54")+INDIRECT("AW54")+INDIRECT("BE54")+INDIRECT("BM54")</f>
        <v>4500</v>
      </c>
      <c r="L54" s="6">
        <f ca="1">INDIRECT("Z54")+INDIRECT("AH54")+INDIRECT("AP54")+INDIRECT("AX54")+INDIRECT("BF54")+INDIRECT("BN54")</f>
        <v>0</v>
      </c>
      <c r="M54" s="6">
        <f ca="1">INDIRECT("AA54")+INDIRECT("AI54")+INDIRECT("AQ54")+INDIRECT("AY54")+INDIRECT("BG54")+INDIRECT("BO54")</f>
        <v>0</v>
      </c>
      <c r="N54" s="7">
        <f ca="1">INDIRECT("T54")+INDIRECT("U54")+INDIRECT("V54")+INDIRECT("W54")+INDIRECT("X54")+INDIRECT("Y54")+INDIRECT("Z54")+INDIRECT("AA54")</f>
        <v>0</v>
      </c>
      <c r="O54" s="6">
        <f ca="1">INDIRECT("AB54")+INDIRECT("AC54")+INDIRECT("AD54")+INDIRECT("AE54")+INDIRECT("AF54")+INDIRECT("AG54")+INDIRECT("AH54")+INDIRECT("AI54")</f>
        <v>4500</v>
      </c>
      <c r="P54" s="6">
        <f ca="1">INDIRECT("AJ54")+INDIRECT("AK54")+INDIRECT("AL54")+INDIRECT("AM54")+INDIRECT("AN54")+INDIRECT("AO54")+INDIRECT("AP54")+INDIRECT("AQ54")</f>
        <v>0</v>
      </c>
      <c r="Q54" s="6">
        <f ca="1">INDIRECT("AR54")+INDIRECT("AS54")+INDIRECT("AT54")+INDIRECT("AU54")+INDIRECT("AV54")+INDIRECT("AW54")+INDIRECT("AX54")+INDIRECT("AY54")</f>
        <v>0</v>
      </c>
      <c r="R54" s="6">
        <f ca="1">INDIRECT("AZ54")+INDIRECT("BA54")+INDIRECT("BB54")+INDIRECT("BC54")+INDIRECT("BD54")+INDIRECT("BE54")+INDIRECT("BF54")+INDIRECT("BG54")</f>
        <v>0</v>
      </c>
      <c r="S54" s="6">
        <f ca="1">INDIRECT("BH54")+INDIRECT("BI54")+INDIRECT("BJ54")+INDIRECT("BK54")+INDIRECT("BL54")+INDIRECT("BM54")+INDIRECT("BN54")+INDIRECT("BO54")</f>
        <v>0</v>
      </c>
      <c r="T54" s="28"/>
      <c r="U54" s="29"/>
      <c r="V54" s="29"/>
      <c r="W54" s="29"/>
      <c r="X54" s="29"/>
      <c r="Y54" s="29"/>
      <c r="Z54" s="29"/>
      <c r="AA54" s="29"/>
      <c r="AB54" s="28"/>
      <c r="AC54" s="29"/>
      <c r="AD54" s="29"/>
      <c r="AE54" s="29"/>
      <c r="AF54" s="29"/>
      <c r="AG54" s="29">
        <v>4500</v>
      </c>
      <c r="AH54" s="29"/>
      <c r="AI54" s="29"/>
      <c r="AJ54" s="28"/>
      <c r="AK54" s="29"/>
      <c r="AL54" s="29"/>
      <c r="AM54" s="29"/>
      <c r="AN54" s="29"/>
      <c r="AO54" s="29"/>
      <c r="AP54" s="29"/>
      <c r="AQ54" s="29"/>
      <c r="AR54" s="28"/>
      <c r="AS54" s="29"/>
      <c r="AT54" s="29"/>
      <c r="AU54" s="29"/>
      <c r="AV54" s="29"/>
      <c r="AW54" s="29"/>
      <c r="AX54" s="29"/>
      <c r="AY54" s="29"/>
      <c r="AZ54" s="28"/>
      <c r="BA54" s="29"/>
      <c r="BB54" s="29"/>
      <c r="BC54" s="29"/>
      <c r="BD54" s="29"/>
      <c r="BE54" s="29"/>
      <c r="BF54" s="29"/>
      <c r="BG54" s="29"/>
      <c r="BH54" s="28"/>
      <c r="BI54" s="29"/>
      <c r="BJ54" s="29"/>
      <c r="BK54" s="29"/>
      <c r="BL54" s="29"/>
      <c r="BM54" s="29"/>
      <c r="BN54" s="29"/>
      <c r="BO54" s="29"/>
      <c r="BP54" s="9">
        <v>0</v>
      </c>
      <c r="BQ54" s="1" t="s">
        <v>0</v>
      </c>
      <c r="BR54" s="1" t="s">
        <v>0</v>
      </c>
      <c r="BS54" s="1" t="s">
        <v>0</v>
      </c>
      <c r="BT54" s="1" t="s">
        <v>0</v>
      </c>
      <c r="BU54" s="1" t="s">
        <v>0</v>
      </c>
      <c r="BW54" s="1">
        <f ca="1">INDIRECT("T54")+2*INDIRECT("AB54")+3*INDIRECT("AJ54")+4*INDIRECT("AR54")+5*INDIRECT("AZ54")+6*INDIRECT("BH54")</f>
        <v>0</v>
      </c>
      <c r="BX54" s="1">
        <v>0</v>
      </c>
      <c r="BY54" s="1">
        <f ca="1">INDIRECT("U54")+2*INDIRECT("AC54")+3*INDIRECT("AK54")+4*INDIRECT("AS54")+5*INDIRECT("BA54")+6*INDIRECT("BI54")</f>
        <v>0</v>
      </c>
      <c r="BZ54" s="1">
        <v>0</v>
      </c>
      <c r="CA54" s="1">
        <f ca="1">INDIRECT("V54")+2*INDIRECT("AD54")+3*INDIRECT("AL54")+4*INDIRECT("AT54")+5*INDIRECT("BB54")+6*INDIRECT("BJ54")</f>
        <v>0</v>
      </c>
      <c r="CB54" s="1">
        <v>0</v>
      </c>
      <c r="CC54" s="1">
        <f ca="1">INDIRECT("W54")+2*INDIRECT("AE54")+3*INDIRECT("AM54")+4*INDIRECT("AU54")+5*INDIRECT("BC54")+6*INDIRECT("BK54")</f>
        <v>0</v>
      </c>
      <c r="CD54" s="1">
        <v>0</v>
      </c>
      <c r="CE54" s="1">
        <f ca="1">INDIRECT("X54")+2*INDIRECT("AF54")+3*INDIRECT("AN54")+4*INDIRECT("AV54")+5*INDIRECT("BD54")+6*INDIRECT("BL54")</f>
        <v>0</v>
      </c>
      <c r="CF54" s="1">
        <v>0</v>
      </c>
      <c r="CG54" s="1">
        <f ca="1">INDIRECT("Y54")+2*INDIRECT("AG54")+3*INDIRECT("AO54")+4*INDIRECT("AW54")+5*INDIRECT("BE54")+6*INDIRECT("BM54")</f>
        <v>9000</v>
      </c>
      <c r="CH54" s="1">
        <v>9000</v>
      </c>
      <c r="CI54" s="1">
        <f ca="1">INDIRECT("Z54")+2*INDIRECT("AH54")+3*INDIRECT("AP54")+4*INDIRECT("AX54")+5*INDIRECT("BF54")+6*INDIRECT("BN54")</f>
        <v>0</v>
      </c>
      <c r="CJ54" s="1">
        <v>0</v>
      </c>
      <c r="CK54" s="1">
        <f ca="1">INDIRECT("AA54")+2*INDIRECT("AI54")+3*INDIRECT("AQ54")+4*INDIRECT("AY54")+5*INDIRECT("BG54")+6*INDIRECT("BO54")</f>
        <v>0</v>
      </c>
      <c r="CL54" s="1">
        <v>0</v>
      </c>
      <c r="CM54" s="1">
        <f ca="1">INDIRECT("T54")+2*INDIRECT("U54")+3*INDIRECT("V54")+4*INDIRECT("W54")+5*INDIRECT("X54")+6*INDIRECT("Y54")+7*INDIRECT("Z54")+8*INDIRECT("AA54")</f>
        <v>0</v>
      </c>
      <c r="CN54" s="1">
        <v>0</v>
      </c>
      <c r="CO54" s="1">
        <f ca="1">INDIRECT("AB54")+2*INDIRECT("AC54")+3*INDIRECT("AD54")+4*INDIRECT("AE54")+5*INDIRECT("AF54")+6*INDIRECT("AG54")+7*INDIRECT("AH54")+8*INDIRECT("AI54")</f>
        <v>27000</v>
      </c>
      <c r="CP54" s="1">
        <v>27000</v>
      </c>
      <c r="CQ54" s="1">
        <f ca="1">INDIRECT("AJ54")+2*INDIRECT("AK54")+3*INDIRECT("AL54")+4*INDIRECT("AM54")+5*INDIRECT("AN54")+6*INDIRECT("AO54")+7*INDIRECT("AP54")+8*INDIRECT("AQ54")</f>
        <v>0</v>
      </c>
      <c r="CR54" s="1">
        <v>0</v>
      </c>
      <c r="CS54" s="1">
        <f ca="1">INDIRECT("AR54")+2*INDIRECT("AS54")+3*INDIRECT("AT54")+4*INDIRECT("AU54")+5*INDIRECT("AV54")+6*INDIRECT("AW54")+7*INDIRECT("AX54")+8*INDIRECT("AY54")</f>
        <v>0</v>
      </c>
      <c r="CT54" s="1">
        <v>0</v>
      </c>
      <c r="CU54" s="1">
        <f ca="1">INDIRECT("AZ54")+2*INDIRECT("BA54")+3*INDIRECT("BB54")+4*INDIRECT("BC54")+5*INDIRECT("BD54")+6*INDIRECT("BE54")+7*INDIRECT("BF54")+8*INDIRECT("BG54")</f>
        <v>0</v>
      </c>
      <c r="CV54" s="1">
        <v>0</v>
      </c>
      <c r="CW54" s="1">
        <f ca="1">INDIRECT("BH54")+2*INDIRECT("BI54")+3*INDIRECT("BJ54")+4*INDIRECT("BK54")+5*INDIRECT("BL54")+6*INDIRECT("BM54")+7*INDIRECT("BN54")+8*INDIRECT("BO54")</f>
        <v>0</v>
      </c>
      <c r="CX54" s="1">
        <v>0</v>
      </c>
    </row>
    <row r="55" spans="1:102" ht="11.25">
      <c r="A55" s="25"/>
      <c r="B55" s="25"/>
      <c r="C55" s="27" t="s">
        <v>91</v>
      </c>
      <c r="D55" s="26" t="s">
        <v>0</v>
      </c>
      <c r="E55" s="1" t="s">
        <v>19</v>
      </c>
      <c r="F55" s="7">
        <f ca="1">INDIRECT("T55")+INDIRECT("AB55")+INDIRECT("AJ55")+INDIRECT("AR55")+INDIRECT("AZ55")+INDIRECT("BH55")</f>
        <v>0</v>
      </c>
      <c r="G55" s="6">
        <f ca="1">INDIRECT("U55")+INDIRECT("AC55")+INDIRECT("AK55")+INDIRECT("AS55")+INDIRECT("BA55")+INDIRECT("BI55")</f>
        <v>0</v>
      </c>
      <c r="H55" s="6">
        <f ca="1">INDIRECT("V55")+INDIRECT("AD55")+INDIRECT("AL55")+INDIRECT("AT55")+INDIRECT("BB55")+INDIRECT("BJ55")</f>
        <v>0</v>
      </c>
      <c r="I55" s="6">
        <f ca="1">INDIRECT("W55")+INDIRECT("AE55")+INDIRECT("AM55")+INDIRECT("AU55")+INDIRECT("BC55")+INDIRECT("BK55")</f>
        <v>10</v>
      </c>
      <c r="J55" s="6">
        <f ca="1">INDIRECT("X55")+INDIRECT("AF55")+INDIRECT("AN55")+INDIRECT("AV55")+INDIRECT("BD55")+INDIRECT("BL55")</f>
        <v>0</v>
      </c>
      <c r="K55" s="6">
        <f ca="1">INDIRECT("Y55")+INDIRECT("AG55")+INDIRECT("AO55")+INDIRECT("AW55")+INDIRECT("BE55")+INDIRECT("BM55")</f>
        <v>0</v>
      </c>
      <c r="L55" s="6">
        <f ca="1">INDIRECT("Z55")+INDIRECT("AH55")+INDIRECT("AP55")+INDIRECT("AX55")+INDIRECT("BF55")+INDIRECT("BN55")</f>
        <v>0</v>
      </c>
      <c r="M55" s="6">
        <f ca="1">INDIRECT("AA55")+INDIRECT("AI55")+INDIRECT("AQ55")+INDIRECT("AY55")+INDIRECT("BG55")+INDIRECT("BO55")</f>
        <v>0</v>
      </c>
      <c r="N55" s="7">
        <f ca="1">INDIRECT("T55")+INDIRECT("U55")+INDIRECT("V55")+INDIRECT("W55")+INDIRECT("X55")+INDIRECT("Y55")+INDIRECT("Z55")+INDIRECT("AA55")</f>
        <v>0</v>
      </c>
      <c r="O55" s="6">
        <f ca="1">INDIRECT("AB55")+INDIRECT("AC55")+INDIRECT("AD55")+INDIRECT("AE55")+INDIRECT("AF55")+INDIRECT("AG55")+INDIRECT("AH55")+INDIRECT("AI55")</f>
        <v>0</v>
      </c>
      <c r="P55" s="6">
        <f ca="1">INDIRECT("AJ55")+INDIRECT("AK55")+INDIRECT("AL55")+INDIRECT("AM55")+INDIRECT("AN55")+INDIRECT("AO55")+INDIRECT("AP55")+INDIRECT("AQ55")</f>
        <v>3</v>
      </c>
      <c r="Q55" s="6">
        <f ca="1">INDIRECT("AR55")+INDIRECT("AS55")+INDIRECT("AT55")+INDIRECT("AU55")+INDIRECT("AV55")+INDIRECT("AW55")+INDIRECT("AX55")+INDIRECT("AY55")</f>
        <v>7</v>
      </c>
      <c r="R55" s="6">
        <f ca="1">INDIRECT("AZ55")+INDIRECT("BA55")+INDIRECT("BB55")+INDIRECT("BC55")+INDIRECT("BD55")+INDIRECT("BE55")+INDIRECT("BF55")+INDIRECT("BG55")</f>
        <v>0</v>
      </c>
      <c r="S55" s="6">
        <f ca="1">INDIRECT("BH55")+INDIRECT("BI55")+INDIRECT("BJ55")+INDIRECT("BK55")+INDIRECT("BL55")+INDIRECT("BM55")+INDIRECT("BN55")+INDIRECT("BO55")</f>
        <v>0</v>
      </c>
      <c r="T55" s="28"/>
      <c r="U55" s="29"/>
      <c r="V55" s="29"/>
      <c r="W55" s="29"/>
      <c r="X55" s="29"/>
      <c r="Y55" s="29"/>
      <c r="Z55" s="29"/>
      <c r="AA55" s="29"/>
      <c r="AB55" s="28"/>
      <c r="AC55" s="29"/>
      <c r="AD55" s="29"/>
      <c r="AE55" s="29"/>
      <c r="AF55" s="29"/>
      <c r="AG55" s="29"/>
      <c r="AH55" s="29"/>
      <c r="AI55" s="29"/>
      <c r="AJ55" s="28"/>
      <c r="AK55" s="29"/>
      <c r="AL55" s="29"/>
      <c r="AM55" s="29">
        <v>3</v>
      </c>
      <c r="AN55" s="29"/>
      <c r="AO55" s="29"/>
      <c r="AP55" s="29"/>
      <c r="AQ55" s="29"/>
      <c r="AR55" s="28"/>
      <c r="AS55" s="29"/>
      <c r="AT55" s="29"/>
      <c r="AU55" s="29">
        <v>7</v>
      </c>
      <c r="AV55" s="29"/>
      <c r="AW55" s="29"/>
      <c r="AX55" s="29"/>
      <c r="AY55" s="29"/>
      <c r="AZ55" s="28"/>
      <c r="BA55" s="29"/>
      <c r="BB55" s="29"/>
      <c r="BC55" s="29"/>
      <c r="BD55" s="29"/>
      <c r="BE55" s="29"/>
      <c r="BF55" s="29"/>
      <c r="BG55" s="29"/>
      <c r="BH55" s="28"/>
      <c r="BI55" s="29"/>
      <c r="BJ55" s="29"/>
      <c r="BK55" s="29"/>
      <c r="BL55" s="29"/>
      <c r="BM55" s="29"/>
      <c r="BN55" s="29"/>
      <c r="BO55" s="29"/>
      <c r="BP55" s="9">
        <v>0</v>
      </c>
      <c r="BQ55" s="1" t="s">
        <v>0</v>
      </c>
      <c r="BR55" s="1" t="s">
        <v>0</v>
      </c>
      <c r="BS55" s="1" t="s">
        <v>0</v>
      </c>
      <c r="BT55" s="1" t="s">
        <v>0</v>
      </c>
      <c r="BU55" s="1" t="s">
        <v>0</v>
      </c>
      <c r="BW55" s="1">
        <f ca="1">INDIRECT("T55")+2*INDIRECT("AB55")+3*INDIRECT("AJ55")+4*INDIRECT("AR55")+5*INDIRECT("AZ55")+6*INDIRECT("BH55")</f>
        <v>0</v>
      </c>
      <c r="BX55" s="1">
        <v>0</v>
      </c>
      <c r="BY55" s="1">
        <f ca="1">INDIRECT("U55")+2*INDIRECT("AC55")+3*INDIRECT("AK55")+4*INDIRECT("AS55")+5*INDIRECT("BA55")+6*INDIRECT("BI55")</f>
        <v>0</v>
      </c>
      <c r="BZ55" s="1">
        <v>0</v>
      </c>
      <c r="CA55" s="1">
        <f ca="1">INDIRECT("V55")+2*INDIRECT("AD55")+3*INDIRECT("AL55")+4*INDIRECT("AT55")+5*INDIRECT("BB55")+6*INDIRECT("BJ55")</f>
        <v>0</v>
      </c>
      <c r="CB55" s="1">
        <v>0</v>
      </c>
      <c r="CC55" s="1">
        <f ca="1">INDIRECT("W55")+2*INDIRECT("AE55")+3*INDIRECT("AM55")+4*INDIRECT("AU55")+5*INDIRECT("BC55")+6*INDIRECT("BK55")</f>
        <v>37</v>
      </c>
      <c r="CD55" s="1">
        <v>37</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0</v>
      </c>
      <c r="CN55" s="1">
        <v>0</v>
      </c>
      <c r="CO55" s="1">
        <f ca="1">INDIRECT("AB55")+2*INDIRECT("AC55")+3*INDIRECT("AD55")+4*INDIRECT("AE55")+5*INDIRECT("AF55")+6*INDIRECT("AG55")+7*INDIRECT("AH55")+8*INDIRECT("AI55")</f>
        <v>0</v>
      </c>
      <c r="CP55" s="1">
        <v>0</v>
      </c>
      <c r="CQ55" s="1">
        <f ca="1">INDIRECT("AJ55")+2*INDIRECT("AK55")+3*INDIRECT("AL55")+4*INDIRECT("AM55")+5*INDIRECT("AN55")+6*INDIRECT("AO55")+7*INDIRECT("AP55")+8*INDIRECT("AQ55")</f>
        <v>12</v>
      </c>
      <c r="CR55" s="1">
        <v>12</v>
      </c>
      <c r="CS55" s="1">
        <f ca="1">INDIRECT("AR55")+2*INDIRECT("AS55")+3*INDIRECT("AT55")+4*INDIRECT("AU55")+5*INDIRECT("AV55")+6*INDIRECT("AW55")+7*INDIRECT("AX55")+8*INDIRECT("AY55")</f>
        <v>28</v>
      </c>
      <c r="CT55" s="1">
        <v>28</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73" ht="11.25">
      <c r="A56" s="1" t="s">
        <v>0</v>
      </c>
      <c r="B56" s="1" t="s">
        <v>0</v>
      </c>
      <c r="C56" s="1" t="s">
        <v>0</v>
      </c>
      <c r="D56" s="1" t="s">
        <v>0</v>
      </c>
      <c r="E56" s="1" t="s">
        <v>6</v>
      </c>
      <c r="F56" s="7">
        <f>SUM(F53:F55)</f>
        <v>0</v>
      </c>
      <c r="G56" s="6">
        <f>SUM(G53:G55)</f>
        <v>0</v>
      </c>
      <c r="H56" s="6">
        <f>SUM(H53:H55)</f>
        <v>0</v>
      </c>
      <c r="I56" s="6">
        <f>SUM(I53:I55)</f>
        <v>300</v>
      </c>
      <c r="J56" s="6">
        <f>SUM(J53:J55)</f>
        <v>0</v>
      </c>
      <c r="K56" s="6">
        <f>SUM(K53:K55)</f>
        <v>4500</v>
      </c>
      <c r="L56" s="6">
        <f>SUM(L53:L55)</f>
        <v>0</v>
      </c>
      <c r="M56" s="6">
        <f>SUM(M53:M55)</f>
        <v>0</v>
      </c>
      <c r="N56" s="7">
        <f>SUM(N53:N55)</f>
        <v>0</v>
      </c>
      <c r="O56" s="6">
        <f>SUM(O53:O55)</f>
        <v>4500</v>
      </c>
      <c r="P56" s="6">
        <f>SUM(P53:P55)</f>
        <v>90</v>
      </c>
      <c r="Q56" s="6">
        <f>SUM(Q53:Q55)</f>
        <v>210</v>
      </c>
      <c r="R56" s="6">
        <f>SUM(R53:R55)</f>
        <v>0</v>
      </c>
      <c r="S56" s="6">
        <f>SUM(S53:S55)</f>
        <v>0</v>
      </c>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3:73" ht="11.25">
      <c r="C57" s="1" t="s">
        <v>0</v>
      </c>
      <c r="D57" s="1" t="s">
        <v>0</v>
      </c>
      <c r="E57" s="1" t="s">
        <v>0</v>
      </c>
      <c r="F57" s="7"/>
      <c r="G57" s="6"/>
      <c r="H57" s="6"/>
      <c r="I57" s="6"/>
      <c r="J57" s="6"/>
      <c r="K57" s="6"/>
      <c r="L57" s="6"/>
      <c r="M57" s="6"/>
      <c r="N57" s="7"/>
      <c r="O57" s="6"/>
      <c r="P57" s="6"/>
      <c r="Q57" s="6"/>
      <c r="R57" s="6"/>
      <c r="S57" s="6"/>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c r="BT57" s="1" t="s">
        <v>0</v>
      </c>
      <c r="BU57" s="1" t="s">
        <v>0</v>
      </c>
    </row>
    <row r="58" spans="1:102" ht="11.25">
      <c r="A58" s="30" t="s">
        <v>1</v>
      </c>
      <c r="B58" s="31" t="str">
        <f>HYPERLINK("http://www.dot.ca.gov/hq/transprog/stip2004/ff_sheets/01-4002p.xls","4002P")</f>
        <v>4002P</v>
      </c>
      <c r="C58" s="30" t="s">
        <v>0</v>
      </c>
      <c r="D58" s="30" t="s">
        <v>28</v>
      </c>
      <c r="E58" s="30" t="s">
        <v>3</v>
      </c>
      <c r="F58" s="32">
        <f ca="1">INDIRECT("T58")+INDIRECT("AB58")+INDIRECT("AJ58")+INDIRECT("AR58")+INDIRECT("AZ58")+INDIRECT("BH58")</f>
        <v>0</v>
      </c>
      <c r="G58" s="33">
        <f ca="1">INDIRECT("U58")+INDIRECT("AC58")+INDIRECT("AK58")+INDIRECT("AS58")+INDIRECT("BA58")+INDIRECT("BI58")</f>
        <v>0</v>
      </c>
      <c r="H58" s="33">
        <f ca="1">INDIRECT("V58")+INDIRECT("AD58")+INDIRECT("AL58")+INDIRECT("AT58")+INDIRECT("BB58")+INDIRECT("BJ58")</f>
        <v>288</v>
      </c>
      <c r="I58" s="33">
        <f ca="1">INDIRECT("W58")+INDIRECT("AE58")+INDIRECT("AM58")+INDIRECT("AU58")+INDIRECT("BC58")+INDIRECT("BK58")</f>
        <v>0</v>
      </c>
      <c r="J58" s="33">
        <f ca="1">INDIRECT("X58")+INDIRECT("AF58")+INDIRECT("AN58")+INDIRECT("AV58")+INDIRECT("BD58")+INDIRECT("BL58")</f>
        <v>0</v>
      </c>
      <c r="K58" s="33">
        <f ca="1">INDIRECT("Y58")+INDIRECT("AG58")+INDIRECT("AO58")+INDIRECT("AW58")+INDIRECT("BE58")+INDIRECT("BM58")</f>
        <v>0</v>
      </c>
      <c r="L58" s="33">
        <f ca="1">INDIRECT("Z58")+INDIRECT("AH58")+INDIRECT("AP58")+INDIRECT("AX58")+INDIRECT("BF58")+INDIRECT("BN58")</f>
        <v>0</v>
      </c>
      <c r="M58" s="33">
        <f ca="1">INDIRECT("AA58")+INDIRECT("AI58")+INDIRECT("AQ58")+INDIRECT("AY58")+INDIRECT("BG58")+INDIRECT("BO58")</f>
        <v>0</v>
      </c>
      <c r="N58" s="32">
        <f ca="1">INDIRECT("T58")+INDIRECT("U58")+INDIRECT("V58")+INDIRECT("W58")+INDIRECT("X58")+INDIRECT("Y58")+INDIRECT("Z58")+INDIRECT("AA58")</f>
        <v>0</v>
      </c>
      <c r="O58" s="33">
        <f ca="1">INDIRECT("AB58")+INDIRECT("AC58")+INDIRECT("AD58")+INDIRECT("AE58")+INDIRECT("AF58")+INDIRECT("AG58")+INDIRECT("AH58")+INDIRECT("AI58")</f>
        <v>288</v>
      </c>
      <c r="P58" s="33">
        <f ca="1">INDIRECT("AJ58")+INDIRECT("AK58")+INDIRECT("AL58")+INDIRECT("AM58")+INDIRECT("AN58")+INDIRECT("AO58")+INDIRECT("AP58")+INDIRECT("AQ58")</f>
        <v>0</v>
      </c>
      <c r="Q58" s="33">
        <f ca="1">INDIRECT("AR58")+INDIRECT("AS58")+INDIRECT("AT58")+INDIRECT("AU58")+INDIRECT("AV58")+INDIRECT("AW58")+INDIRECT("AX58")+INDIRECT("AY58")</f>
        <v>0</v>
      </c>
      <c r="R58" s="33">
        <f ca="1">INDIRECT("AZ58")+INDIRECT("BA58")+INDIRECT("BB58")+INDIRECT("BC58")+INDIRECT("BD58")+INDIRECT("BE58")+INDIRECT("BF58")+INDIRECT("BG58")</f>
        <v>0</v>
      </c>
      <c r="S58" s="33">
        <f ca="1">INDIRECT("BH58")+INDIRECT("BI58")+INDIRECT("BJ58")+INDIRECT("BK58")+INDIRECT("BL58")+INDIRECT("BM58")+INDIRECT("BN58")+INDIRECT("BO58")</f>
        <v>0</v>
      </c>
      <c r="T58" s="34"/>
      <c r="U58" s="35"/>
      <c r="V58" s="35"/>
      <c r="W58" s="35"/>
      <c r="X58" s="35"/>
      <c r="Y58" s="35"/>
      <c r="Z58" s="35"/>
      <c r="AA58" s="35"/>
      <c r="AB58" s="34"/>
      <c r="AC58" s="35"/>
      <c r="AD58" s="35">
        <v>288</v>
      </c>
      <c r="AE58" s="35"/>
      <c r="AF58" s="35"/>
      <c r="AG58" s="35"/>
      <c r="AH58" s="35"/>
      <c r="AI58" s="35"/>
      <c r="AJ58" s="34"/>
      <c r="AK58" s="35"/>
      <c r="AL58" s="35"/>
      <c r="AM58" s="35"/>
      <c r="AN58" s="35"/>
      <c r="AO58" s="35"/>
      <c r="AP58" s="35"/>
      <c r="AQ58" s="35"/>
      <c r="AR58" s="34"/>
      <c r="AS58" s="35"/>
      <c r="AT58" s="35"/>
      <c r="AU58" s="35"/>
      <c r="AV58" s="35"/>
      <c r="AW58" s="35"/>
      <c r="AX58" s="35"/>
      <c r="AY58" s="35"/>
      <c r="AZ58" s="34"/>
      <c r="BA58" s="35"/>
      <c r="BB58" s="35"/>
      <c r="BC58" s="35"/>
      <c r="BD58" s="35"/>
      <c r="BE58" s="35"/>
      <c r="BF58" s="35"/>
      <c r="BG58" s="35"/>
      <c r="BH58" s="34"/>
      <c r="BI58" s="35"/>
      <c r="BJ58" s="35"/>
      <c r="BK58" s="35"/>
      <c r="BL58" s="35"/>
      <c r="BM58" s="35"/>
      <c r="BN58" s="35"/>
      <c r="BO58" s="36"/>
      <c r="BP58" s="9">
        <v>13000000164</v>
      </c>
      <c r="BQ58" s="1" t="s">
        <v>3</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0</v>
      </c>
      <c r="BZ58" s="1">
        <v>0</v>
      </c>
      <c r="CA58" s="1">
        <f ca="1">INDIRECT("V58")+2*INDIRECT("AD58")+3*INDIRECT("AL58")+4*INDIRECT("AT58")+5*INDIRECT("BB58")+6*INDIRECT("BJ58")</f>
        <v>576</v>
      </c>
      <c r="CB58" s="1">
        <v>576</v>
      </c>
      <c r="CC58" s="1">
        <f ca="1">INDIRECT("W58")+2*INDIRECT("AE58")+3*INDIRECT("AM58")+4*INDIRECT("AU58")+5*INDIRECT("BC58")+6*INDIRECT("BK58")</f>
        <v>0</v>
      </c>
      <c r="CD58" s="1">
        <v>0</v>
      </c>
      <c r="CE58" s="1">
        <f ca="1">INDIRECT("X58")+2*INDIRECT("AF58")+3*INDIRECT("AN58")+4*INDIRECT("AV58")+5*INDIRECT("BD58")+6*INDIRECT("BL58")</f>
        <v>0</v>
      </c>
      <c r="CF58" s="1">
        <v>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0</v>
      </c>
      <c r="CN58" s="1">
        <v>0</v>
      </c>
      <c r="CO58" s="1">
        <f ca="1">INDIRECT("AB58")+2*INDIRECT("AC58")+3*INDIRECT("AD58")+4*INDIRECT("AE58")+5*INDIRECT("AF58")+6*INDIRECT("AG58")+7*INDIRECT("AH58")+8*INDIRECT("AI58")</f>
        <v>864</v>
      </c>
      <c r="CP58" s="1">
        <v>864</v>
      </c>
      <c r="CQ58" s="1">
        <f ca="1">INDIRECT("AJ58")+2*INDIRECT("AK58")+3*INDIRECT("AL58")+4*INDIRECT("AM58")+5*INDIRECT("AN58")+6*INDIRECT("AO58")+7*INDIRECT("AP58")+8*INDIRECT("AQ58")</f>
        <v>0</v>
      </c>
      <c r="CR58" s="1">
        <v>0</v>
      </c>
      <c r="CS58" s="1">
        <f ca="1">INDIRECT("AR58")+2*INDIRECT("AS58")+3*INDIRECT("AT58")+4*INDIRECT("AU58")+5*INDIRECT("AV58")+6*INDIRECT("AW58")+7*INDIRECT("AX58")+8*INDIRECT("AY58")</f>
        <v>0</v>
      </c>
      <c r="CT58" s="1">
        <v>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73" ht="11.25">
      <c r="A59" s="1" t="s">
        <v>0</v>
      </c>
      <c r="B59" s="1" t="s">
        <v>29</v>
      </c>
      <c r="C59" s="1" t="s">
        <v>0</v>
      </c>
      <c r="D59" s="1" t="s">
        <v>30</v>
      </c>
      <c r="E59" s="1" t="s">
        <v>6</v>
      </c>
      <c r="F59" s="7">
        <f>SUM(F58:F58)</f>
        <v>0</v>
      </c>
      <c r="G59" s="6">
        <f>SUM(G58:G58)</f>
        <v>0</v>
      </c>
      <c r="H59" s="6">
        <f>SUM(H58:H58)</f>
        <v>288</v>
      </c>
      <c r="I59" s="6">
        <f>SUM(I58:I58)</f>
        <v>0</v>
      </c>
      <c r="J59" s="6">
        <f>SUM(J58:J58)</f>
        <v>0</v>
      </c>
      <c r="K59" s="6">
        <f>SUM(K58:K58)</f>
        <v>0</v>
      </c>
      <c r="L59" s="6">
        <f>SUM(L58:L58)</f>
        <v>0</v>
      </c>
      <c r="M59" s="6">
        <f>SUM(M58:M58)</f>
        <v>0</v>
      </c>
      <c r="N59" s="7">
        <f>SUM(N58:N58)</f>
        <v>0</v>
      </c>
      <c r="O59" s="6">
        <f>SUM(O58:O58)</f>
        <v>288</v>
      </c>
      <c r="P59" s="6">
        <f>SUM(P58:P58)</f>
        <v>0</v>
      </c>
      <c r="Q59" s="6">
        <f>SUM(Q58:Q58)</f>
        <v>0</v>
      </c>
      <c r="R59" s="6">
        <f>SUM(R58:R58)</f>
        <v>0</v>
      </c>
      <c r="S59" s="6">
        <f>SUM(S58:S58)</f>
        <v>0</v>
      </c>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v>0</v>
      </c>
      <c r="BQ59" s="1" t="s">
        <v>0</v>
      </c>
      <c r="BR59" s="1" t="s">
        <v>0</v>
      </c>
      <c r="BS59" s="1" t="s">
        <v>0</v>
      </c>
      <c r="BT59" s="1" t="s">
        <v>0</v>
      </c>
      <c r="BU59" s="1" t="s">
        <v>0</v>
      </c>
    </row>
    <row r="60" spans="1:73" ht="11.25">
      <c r="A60" s="25"/>
      <c r="B60" s="25"/>
      <c r="C60" s="27" t="s">
        <v>91</v>
      </c>
      <c r="D60" s="26" t="s">
        <v>0</v>
      </c>
      <c r="E60" s="1" t="s">
        <v>0</v>
      </c>
      <c r="F60" s="7"/>
      <c r="G60" s="6"/>
      <c r="H60" s="6"/>
      <c r="I60" s="6"/>
      <c r="J60" s="6"/>
      <c r="K60" s="6"/>
      <c r="L60" s="6"/>
      <c r="M60" s="6"/>
      <c r="N60" s="7"/>
      <c r="O60" s="6"/>
      <c r="P60" s="6"/>
      <c r="Q60" s="6"/>
      <c r="R60" s="6"/>
      <c r="S60" s="6"/>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1:102" ht="11.25">
      <c r="A61" s="30" t="s">
        <v>1</v>
      </c>
      <c r="B61" s="31" t="str">
        <f>HYPERLINK("http://www.dot.ca.gov/hq/transprog/stip2004/ff_sheets/01-4063.xls","4063")</f>
        <v>4063</v>
      </c>
      <c r="C61" s="30" t="s">
        <v>0</v>
      </c>
      <c r="D61" s="30" t="s">
        <v>31</v>
      </c>
      <c r="E61" s="30" t="s">
        <v>3</v>
      </c>
      <c r="F61" s="32">
        <f ca="1">INDIRECT("T61")+INDIRECT("AB61")+INDIRECT("AJ61")+INDIRECT("AR61")+INDIRECT("AZ61")+INDIRECT("BH61")</f>
        <v>0</v>
      </c>
      <c r="G61" s="33">
        <f ca="1">INDIRECT("U61")+INDIRECT("AC61")+INDIRECT("AK61")+INDIRECT("AS61")+INDIRECT("BA61")+INDIRECT("BI61")</f>
        <v>0</v>
      </c>
      <c r="H61" s="33">
        <f ca="1">INDIRECT("V61")+INDIRECT("AD61")+INDIRECT("AL61")+INDIRECT("AT61")+INDIRECT("BB61")+INDIRECT("BJ61")</f>
        <v>0</v>
      </c>
      <c r="I61" s="33">
        <f ca="1">INDIRECT("W61")+INDIRECT("AE61")+INDIRECT("AM61")+INDIRECT("AU61")+INDIRECT("BC61")+INDIRECT("BK61")</f>
        <v>0</v>
      </c>
      <c r="J61" s="33">
        <f ca="1">INDIRECT("X61")+INDIRECT("AF61")+INDIRECT("AN61")+INDIRECT("AV61")+INDIRECT("BD61")+INDIRECT("BL61")</f>
        <v>0</v>
      </c>
      <c r="K61" s="33">
        <f ca="1">INDIRECT("Y61")+INDIRECT("AG61")+INDIRECT("AO61")+INDIRECT("AW61")+INDIRECT("BE61")+INDIRECT("BM61")</f>
        <v>0</v>
      </c>
      <c r="L61" s="33">
        <f ca="1">INDIRECT("Z61")+INDIRECT("AH61")+INDIRECT("AP61")+INDIRECT("AX61")+INDIRECT("BF61")+INDIRECT("BN61")</f>
        <v>0</v>
      </c>
      <c r="M61" s="33">
        <f ca="1">INDIRECT("AA61")+INDIRECT("AI61")+INDIRECT("AQ61")+INDIRECT("AY61")+INDIRECT("BG61")+INDIRECT("BO61")</f>
        <v>0</v>
      </c>
      <c r="N61" s="32">
        <f ca="1">INDIRECT("T61")+INDIRECT("U61")+INDIRECT("V61")+INDIRECT("W61")+INDIRECT("X61")+INDIRECT("Y61")+INDIRECT("Z61")+INDIRECT("AA61")</f>
        <v>0</v>
      </c>
      <c r="O61" s="33">
        <f ca="1">INDIRECT("AB61")+INDIRECT("AC61")+INDIRECT("AD61")+INDIRECT("AE61")+INDIRECT("AF61")+INDIRECT("AG61")+INDIRECT("AH61")+INDIRECT("AI61")</f>
        <v>0</v>
      </c>
      <c r="P61" s="33">
        <f ca="1">INDIRECT("AJ61")+INDIRECT("AK61")+INDIRECT("AL61")+INDIRECT("AM61")+INDIRECT("AN61")+INDIRECT("AO61")+INDIRECT("AP61")+INDIRECT("AQ61")</f>
        <v>0</v>
      </c>
      <c r="Q61" s="33">
        <f ca="1">INDIRECT("AR61")+INDIRECT("AS61")+INDIRECT("AT61")+INDIRECT("AU61")+INDIRECT("AV61")+INDIRECT("AW61")+INDIRECT("AX61")+INDIRECT("AY61")</f>
        <v>0</v>
      </c>
      <c r="R61" s="33">
        <f ca="1">INDIRECT("AZ61")+INDIRECT("BA61")+INDIRECT("BB61")+INDIRECT("BC61")+INDIRECT("BD61")+INDIRECT("BE61")+INDIRECT("BF61")+INDIRECT("BG61")</f>
        <v>0</v>
      </c>
      <c r="S61" s="33">
        <f ca="1">INDIRECT("BH61")+INDIRECT("BI61")+INDIRECT("BJ61")+INDIRECT("BK61")+INDIRECT("BL61")+INDIRECT("BM61")+INDIRECT("BN61")+INDIRECT("BO61")</f>
        <v>0</v>
      </c>
      <c r="T61" s="34"/>
      <c r="U61" s="35"/>
      <c r="V61" s="35"/>
      <c r="W61" s="35"/>
      <c r="X61" s="35"/>
      <c r="Y61" s="35"/>
      <c r="Z61" s="35"/>
      <c r="AA61" s="35"/>
      <c r="AB61" s="34"/>
      <c r="AC61" s="35"/>
      <c r="AD61" s="35"/>
      <c r="AE61" s="35"/>
      <c r="AF61" s="35"/>
      <c r="AG61" s="35"/>
      <c r="AH61" s="35"/>
      <c r="AI61" s="35"/>
      <c r="AJ61" s="34"/>
      <c r="AK61" s="35"/>
      <c r="AL61" s="35"/>
      <c r="AM61" s="35"/>
      <c r="AN61" s="35"/>
      <c r="AO61" s="35"/>
      <c r="AP61" s="35"/>
      <c r="AQ61" s="35"/>
      <c r="AR61" s="34"/>
      <c r="AS61" s="35"/>
      <c r="AT61" s="35"/>
      <c r="AU61" s="35"/>
      <c r="AV61" s="35"/>
      <c r="AW61" s="35"/>
      <c r="AX61" s="35"/>
      <c r="AY61" s="35"/>
      <c r="AZ61" s="34"/>
      <c r="BA61" s="35"/>
      <c r="BB61" s="35"/>
      <c r="BC61" s="35"/>
      <c r="BD61" s="35"/>
      <c r="BE61" s="35"/>
      <c r="BF61" s="35"/>
      <c r="BG61" s="35"/>
      <c r="BH61" s="34"/>
      <c r="BI61" s="35"/>
      <c r="BJ61" s="35"/>
      <c r="BK61" s="35"/>
      <c r="BL61" s="35"/>
      <c r="BM61" s="35"/>
      <c r="BN61" s="35"/>
      <c r="BO61" s="36"/>
      <c r="BP61" s="9">
        <v>13000000759</v>
      </c>
      <c r="BQ61" s="1" t="s">
        <v>3</v>
      </c>
      <c r="BR61" s="1" t="s">
        <v>0</v>
      </c>
      <c r="BS61" s="1" t="s">
        <v>0</v>
      </c>
      <c r="BT61" s="1" t="s">
        <v>0</v>
      </c>
      <c r="BU61" s="1" t="s">
        <v>0</v>
      </c>
      <c r="BW61" s="1">
        <f ca="1">INDIRECT("T61")+2*INDIRECT("AB61")+3*INDIRECT("AJ61")+4*INDIRECT("AR61")+5*INDIRECT("AZ61")+6*INDIRECT("BH61")</f>
        <v>0</v>
      </c>
      <c r="BX61" s="1">
        <v>0</v>
      </c>
      <c r="BY61" s="1">
        <f ca="1">INDIRECT("U61")+2*INDIRECT("AC61")+3*INDIRECT("AK61")+4*INDIRECT("AS61")+5*INDIRECT("BA61")+6*INDIRECT("BI61")</f>
        <v>0</v>
      </c>
      <c r="BZ61" s="1">
        <v>0</v>
      </c>
      <c r="CA61" s="1">
        <f ca="1">INDIRECT("V61")+2*INDIRECT("AD61")+3*INDIRECT("AL61")+4*INDIRECT("AT61")+5*INDIRECT("BB61")+6*INDIRECT("BJ61")</f>
        <v>0</v>
      </c>
      <c r="CB61" s="1">
        <v>0</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0</v>
      </c>
      <c r="CH61" s="1">
        <v>0</v>
      </c>
      <c r="CI61" s="1">
        <f ca="1">INDIRECT("Z61")+2*INDIRECT("AH61")+3*INDIRECT("AP61")+4*INDIRECT("AX61")+5*INDIRECT("BF61")+6*INDIRECT("BN61")</f>
        <v>0</v>
      </c>
      <c r="CJ61" s="1">
        <v>0</v>
      </c>
      <c r="CK61" s="1">
        <f ca="1">INDIRECT("AA61")+2*INDIRECT("AI61")+3*INDIRECT("AQ61")+4*INDIRECT("AY61")+5*INDIRECT("BG61")+6*INDIRECT("BO61")</f>
        <v>0</v>
      </c>
      <c r="CL61" s="1">
        <v>0</v>
      </c>
      <c r="CM61" s="1">
        <f ca="1">INDIRECT("T61")+2*INDIRECT("U61")+3*INDIRECT("V61")+4*INDIRECT("W61")+5*INDIRECT("X61")+6*INDIRECT("Y61")+7*INDIRECT("Z61")+8*INDIRECT("AA61")</f>
        <v>0</v>
      </c>
      <c r="CN61" s="1">
        <v>0</v>
      </c>
      <c r="CO61" s="1">
        <f ca="1">INDIRECT("AB61")+2*INDIRECT("AC61")+3*INDIRECT("AD61")+4*INDIRECT("AE61")+5*INDIRECT("AF61")+6*INDIRECT("AG61")+7*INDIRECT("AH61")+8*INDIRECT("AI61")</f>
        <v>0</v>
      </c>
      <c r="CP61" s="1">
        <v>0</v>
      </c>
      <c r="CQ61" s="1">
        <f ca="1">INDIRECT("AJ61")+2*INDIRECT("AK61")+3*INDIRECT("AL61")+4*INDIRECT("AM61")+5*INDIRECT("AN61")+6*INDIRECT("AO61")+7*INDIRECT("AP61")+8*INDIRECT("AQ61")</f>
        <v>0</v>
      </c>
      <c r="CR61" s="1">
        <v>0</v>
      </c>
      <c r="CS61" s="1">
        <f ca="1">INDIRECT("AR61")+2*INDIRECT("AS61")+3*INDIRECT("AT61")+4*INDIRECT("AU61")+5*INDIRECT("AV61")+6*INDIRECT("AW61")+7*INDIRECT("AX61")+8*INDIRECT("AY61")</f>
        <v>0</v>
      </c>
      <c r="CT61" s="1">
        <v>0</v>
      </c>
      <c r="CU61" s="1">
        <f ca="1">INDIRECT("AZ61")+2*INDIRECT("BA61")+3*INDIRECT("BB61")+4*INDIRECT("BC61")+5*INDIRECT("BD61")+6*INDIRECT("BE61")+7*INDIRECT("BF61")+8*INDIRECT("BG61")</f>
        <v>0</v>
      </c>
      <c r="CV61" s="1">
        <v>0</v>
      </c>
      <c r="CW61" s="1">
        <f ca="1">INDIRECT("BH61")+2*INDIRECT("BI61")+3*INDIRECT("BJ61")+4*INDIRECT("BK61")+5*INDIRECT("BL61")+6*INDIRECT("BM61")+7*INDIRECT("BN61")+8*INDIRECT("BO61")</f>
        <v>0</v>
      </c>
      <c r="CX61" s="1">
        <v>0</v>
      </c>
    </row>
    <row r="62" spans="1:73" ht="11.25">
      <c r="A62" s="1" t="s">
        <v>0</v>
      </c>
      <c r="B62" s="1" t="s">
        <v>32</v>
      </c>
      <c r="C62" s="1" t="s">
        <v>0</v>
      </c>
      <c r="D62" s="1" t="s">
        <v>33</v>
      </c>
      <c r="E62" s="1" t="s">
        <v>6</v>
      </c>
      <c r="F62" s="7">
        <f>SUM(F61:F61)</f>
        <v>0</v>
      </c>
      <c r="G62" s="6">
        <f>SUM(G61:G61)</f>
        <v>0</v>
      </c>
      <c r="H62" s="6">
        <f>SUM(H61:H61)</f>
        <v>0</v>
      </c>
      <c r="I62" s="6">
        <f>SUM(I61:I61)</f>
        <v>0</v>
      </c>
      <c r="J62" s="6">
        <f>SUM(J61:J61)</f>
        <v>0</v>
      </c>
      <c r="K62" s="6">
        <f>SUM(K61:K61)</f>
        <v>0</v>
      </c>
      <c r="L62" s="6">
        <f>SUM(L61:L61)</f>
        <v>0</v>
      </c>
      <c r="M62" s="6">
        <f>SUM(M61:M61)</f>
        <v>0</v>
      </c>
      <c r="N62" s="7">
        <f>SUM(N61:N61)</f>
        <v>0</v>
      </c>
      <c r="O62" s="6">
        <f>SUM(O61:O61)</f>
        <v>0</v>
      </c>
      <c r="P62" s="6">
        <f>SUM(P61:P61)</f>
        <v>0</v>
      </c>
      <c r="Q62" s="6">
        <f>SUM(Q61:Q61)</f>
        <v>0</v>
      </c>
      <c r="R62" s="6">
        <f>SUM(R61:R61)</f>
        <v>0</v>
      </c>
      <c r="S62" s="6">
        <f>SUM(S61:S61)</f>
        <v>0</v>
      </c>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1:73" ht="11.25">
      <c r="A63" s="25"/>
      <c r="B63" s="25"/>
      <c r="C63" s="27" t="s">
        <v>91</v>
      </c>
      <c r="D63" s="26" t="s">
        <v>0</v>
      </c>
      <c r="E63" s="1" t="s">
        <v>0</v>
      </c>
      <c r="F63" s="7"/>
      <c r="G63" s="6"/>
      <c r="H63" s="6"/>
      <c r="I63" s="6"/>
      <c r="J63" s="6"/>
      <c r="K63" s="6"/>
      <c r="L63" s="6"/>
      <c r="M63" s="6"/>
      <c r="N63" s="7"/>
      <c r="O63" s="6"/>
      <c r="P63" s="6"/>
      <c r="Q63" s="6"/>
      <c r="R63" s="6"/>
      <c r="S63" s="6"/>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v>0</v>
      </c>
      <c r="BQ63" s="1" t="s">
        <v>0</v>
      </c>
      <c r="BR63" s="1" t="s">
        <v>0</v>
      </c>
      <c r="BS63" s="1" t="s">
        <v>0</v>
      </c>
      <c r="BT63" s="1" t="s">
        <v>0</v>
      </c>
      <c r="BU63" s="1" t="s">
        <v>0</v>
      </c>
    </row>
    <row r="64" spans="1:102" ht="11.25">
      <c r="A64" s="30" t="s">
        <v>1</v>
      </c>
      <c r="B64" s="31" t="str">
        <f>HYPERLINK("http://www.dot.ca.gov/hq/transprog/stip2004/ff_sheets/01-4060.xls","4060")</f>
        <v>4060</v>
      </c>
      <c r="C64" s="30" t="s">
        <v>0</v>
      </c>
      <c r="D64" s="30" t="s">
        <v>34</v>
      </c>
      <c r="E64" s="30" t="s">
        <v>3</v>
      </c>
      <c r="F64" s="32">
        <f ca="1">INDIRECT("T64")+INDIRECT("AB64")+INDIRECT("AJ64")+INDIRECT("AR64")+INDIRECT("AZ64")+INDIRECT("BH64")</f>
        <v>194</v>
      </c>
      <c r="G64" s="33">
        <f ca="1">INDIRECT("U64")+INDIRECT("AC64")+INDIRECT("AK64")+INDIRECT("AS64")+INDIRECT("BA64")+INDIRECT("BI64")</f>
        <v>0</v>
      </c>
      <c r="H64" s="33">
        <f ca="1">INDIRECT("V64")+INDIRECT("AD64")+INDIRECT("AL64")+INDIRECT("AT64")+INDIRECT("BB64")+INDIRECT("BJ64")</f>
        <v>0</v>
      </c>
      <c r="I64" s="33">
        <f ca="1">INDIRECT("W64")+INDIRECT("AE64")+INDIRECT("AM64")+INDIRECT("AU64")+INDIRECT("BC64")+INDIRECT("BK64")</f>
        <v>0</v>
      </c>
      <c r="J64" s="33">
        <f ca="1">INDIRECT("X64")+INDIRECT("AF64")+INDIRECT("AN64")+INDIRECT("AV64")+INDIRECT("BD64")+INDIRECT("BL64")</f>
        <v>0</v>
      </c>
      <c r="K64" s="33">
        <f ca="1">INDIRECT("Y64")+INDIRECT("AG64")+INDIRECT("AO64")+INDIRECT("AW64")+INDIRECT("BE64")+INDIRECT("BM64")</f>
        <v>0</v>
      </c>
      <c r="L64" s="33">
        <f ca="1">INDIRECT("Z64")+INDIRECT("AH64")+INDIRECT("AP64")+INDIRECT("AX64")+INDIRECT("BF64")+INDIRECT("BN64")</f>
        <v>0</v>
      </c>
      <c r="M64" s="33">
        <f ca="1">INDIRECT("AA64")+INDIRECT("AI64")+INDIRECT("AQ64")+INDIRECT("AY64")+INDIRECT("BG64")+INDIRECT("BO64")</f>
        <v>0</v>
      </c>
      <c r="N64" s="32">
        <f ca="1">INDIRECT("T64")+INDIRECT("U64")+INDIRECT("V64")+INDIRECT("W64")+INDIRECT("X64")+INDIRECT("Y64")+INDIRECT("Z64")+INDIRECT("AA64")</f>
        <v>0</v>
      </c>
      <c r="O64" s="33">
        <f ca="1">INDIRECT("AB64")+INDIRECT("AC64")+INDIRECT("AD64")+INDIRECT("AE64")+INDIRECT("AF64")+INDIRECT("AG64")+INDIRECT("AH64")+INDIRECT("AI64")</f>
        <v>194</v>
      </c>
      <c r="P64" s="33">
        <f ca="1">INDIRECT("AJ64")+INDIRECT("AK64")+INDIRECT("AL64")+INDIRECT("AM64")+INDIRECT("AN64")+INDIRECT("AO64")+INDIRECT("AP64")+INDIRECT("AQ64")</f>
        <v>0</v>
      </c>
      <c r="Q64" s="33">
        <f ca="1">INDIRECT("AR64")+INDIRECT("AS64")+INDIRECT("AT64")+INDIRECT("AU64")+INDIRECT("AV64")+INDIRECT("AW64")+INDIRECT("AX64")+INDIRECT("AY64")</f>
        <v>0</v>
      </c>
      <c r="R64" s="33">
        <f ca="1">INDIRECT("AZ64")+INDIRECT("BA64")+INDIRECT("BB64")+INDIRECT("BC64")+INDIRECT("BD64")+INDIRECT("BE64")+INDIRECT("BF64")+INDIRECT("BG64")</f>
        <v>0</v>
      </c>
      <c r="S64" s="33">
        <f ca="1">INDIRECT("BH64")+INDIRECT("BI64")+INDIRECT("BJ64")+INDIRECT("BK64")+INDIRECT("BL64")+INDIRECT("BM64")+INDIRECT("BN64")+INDIRECT("BO64")</f>
        <v>0</v>
      </c>
      <c r="T64" s="34"/>
      <c r="U64" s="35"/>
      <c r="V64" s="35"/>
      <c r="W64" s="35"/>
      <c r="X64" s="35"/>
      <c r="Y64" s="35"/>
      <c r="Z64" s="35"/>
      <c r="AA64" s="35"/>
      <c r="AB64" s="34">
        <v>194</v>
      </c>
      <c r="AC64" s="35"/>
      <c r="AD64" s="35"/>
      <c r="AE64" s="35"/>
      <c r="AF64" s="35"/>
      <c r="AG64" s="35"/>
      <c r="AH64" s="35"/>
      <c r="AI64" s="35"/>
      <c r="AJ64" s="34"/>
      <c r="AK64" s="35"/>
      <c r="AL64" s="35"/>
      <c r="AM64" s="35"/>
      <c r="AN64" s="35"/>
      <c r="AO64" s="35"/>
      <c r="AP64" s="35"/>
      <c r="AQ64" s="35"/>
      <c r="AR64" s="34"/>
      <c r="AS64" s="35"/>
      <c r="AT64" s="35"/>
      <c r="AU64" s="35"/>
      <c r="AV64" s="35"/>
      <c r="AW64" s="35"/>
      <c r="AX64" s="35"/>
      <c r="AY64" s="35"/>
      <c r="AZ64" s="34"/>
      <c r="BA64" s="35"/>
      <c r="BB64" s="35"/>
      <c r="BC64" s="35"/>
      <c r="BD64" s="35"/>
      <c r="BE64" s="35"/>
      <c r="BF64" s="35"/>
      <c r="BG64" s="35"/>
      <c r="BH64" s="34"/>
      <c r="BI64" s="35"/>
      <c r="BJ64" s="35"/>
      <c r="BK64" s="35"/>
      <c r="BL64" s="35"/>
      <c r="BM64" s="35"/>
      <c r="BN64" s="35"/>
      <c r="BO64" s="36"/>
      <c r="BP64" s="9">
        <v>13000000755</v>
      </c>
      <c r="BQ64" s="1" t="s">
        <v>3</v>
      </c>
      <c r="BR64" s="1" t="s">
        <v>0</v>
      </c>
      <c r="BS64" s="1" t="s">
        <v>0</v>
      </c>
      <c r="BT64" s="1" t="s">
        <v>0</v>
      </c>
      <c r="BU64" s="1" t="s">
        <v>0</v>
      </c>
      <c r="BW64" s="1">
        <f ca="1">INDIRECT("T64")+2*INDIRECT("AB64")+3*INDIRECT("AJ64")+4*INDIRECT("AR64")+5*INDIRECT("AZ64")+6*INDIRECT("BH64")</f>
        <v>388</v>
      </c>
      <c r="BX64" s="1">
        <v>388</v>
      </c>
      <c r="BY64" s="1">
        <f ca="1">INDIRECT("U64")+2*INDIRECT("AC64")+3*INDIRECT("AK64")+4*INDIRECT("AS64")+5*INDIRECT("BA64")+6*INDIRECT("BI64")</f>
        <v>0</v>
      </c>
      <c r="BZ64" s="1">
        <v>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194</v>
      </c>
      <c r="CP64" s="1">
        <v>194</v>
      </c>
      <c r="CQ64" s="1">
        <f ca="1">INDIRECT("AJ64")+2*INDIRECT("AK64")+3*INDIRECT("AL64")+4*INDIRECT("AM64")+5*INDIRECT("AN64")+6*INDIRECT("AO64")+7*INDIRECT("AP64")+8*INDIRECT("AQ64")</f>
        <v>0</v>
      </c>
      <c r="CR64" s="1">
        <v>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102" ht="11.25">
      <c r="A65" s="1" t="s">
        <v>0</v>
      </c>
      <c r="B65" s="1" t="s">
        <v>35</v>
      </c>
      <c r="C65" s="1" t="s">
        <v>0</v>
      </c>
      <c r="D65" s="1" t="s">
        <v>36</v>
      </c>
      <c r="E65" s="1" t="s">
        <v>21</v>
      </c>
      <c r="F65" s="7">
        <f ca="1">INDIRECT("T65")+INDIRECT("AB65")+INDIRECT("AJ65")+INDIRECT("AR65")+INDIRECT("AZ65")+INDIRECT("BH65")</f>
        <v>111</v>
      </c>
      <c r="G65" s="6">
        <f ca="1">INDIRECT("U65")+INDIRECT("AC65")+INDIRECT("AK65")+INDIRECT("AS65")+INDIRECT("BA65")+INDIRECT("BI65")</f>
        <v>0</v>
      </c>
      <c r="H65" s="6">
        <f ca="1">INDIRECT("V65")+INDIRECT("AD65")+INDIRECT("AL65")+INDIRECT("AT65")+INDIRECT("BB65")+INDIRECT("BJ65")</f>
        <v>0</v>
      </c>
      <c r="I65" s="6">
        <f ca="1">INDIRECT("W65")+INDIRECT("AE65")+INDIRECT("AM65")+INDIRECT("AU65")+INDIRECT("BC65")+INDIRECT("BK65")</f>
        <v>0</v>
      </c>
      <c r="J65" s="6">
        <f ca="1">INDIRECT("X65")+INDIRECT("AF65")+INDIRECT("AN65")+INDIRECT("AV65")+INDIRECT("BD65")+INDIRECT("BL65")</f>
        <v>0</v>
      </c>
      <c r="K65" s="6">
        <f ca="1">INDIRECT("Y65")+INDIRECT("AG65")+INDIRECT("AO65")+INDIRECT("AW65")+INDIRECT("BE65")+INDIRECT("BM65")</f>
        <v>0</v>
      </c>
      <c r="L65" s="6">
        <f ca="1">INDIRECT("Z65")+INDIRECT("AH65")+INDIRECT("AP65")+INDIRECT("AX65")+INDIRECT("BF65")+INDIRECT("BN65")</f>
        <v>0</v>
      </c>
      <c r="M65" s="6">
        <f ca="1">INDIRECT("AA65")+INDIRECT("AI65")+INDIRECT("AQ65")+INDIRECT("AY65")+INDIRECT("BG65")+INDIRECT("BO65")</f>
        <v>0</v>
      </c>
      <c r="N65" s="7">
        <f ca="1">INDIRECT("T65")+INDIRECT("U65")+INDIRECT("V65")+INDIRECT("W65")+INDIRECT("X65")+INDIRECT("Y65")+INDIRECT("Z65")+INDIRECT("AA65")</f>
        <v>0</v>
      </c>
      <c r="O65" s="6">
        <f ca="1">INDIRECT("AB65")+INDIRECT("AC65")+INDIRECT("AD65")+INDIRECT("AE65")+INDIRECT("AF65")+INDIRECT("AG65")+INDIRECT("AH65")+INDIRECT("AI65")</f>
        <v>111</v>
      </c>
      <c r="P65" s="6">
        <f ca="1">INDIRECT("AJ65")+INDIRECT("AK65")+INDIRECT("AL65")+INDIRECT("AM65")+INDIRECT("AN65")+INDIRECT("AO65")+INDIRECT("AP65")+INDIRECT("AQ65")</f>
        <v>0</v>
      </c>
      <c r="Q65" s="6">
        <f ca="1">INDIRECT("AR65")+INDIRECT("AS65")+INDIRECT("AT65")+INDIRECT("AU65")+INDIRECT("AV65")+INDIRECT("AW65")+INDIRECT("AX65")+INDIRECT("AY65")</f>
        <v>0</v>
      </c>
      <c r="R65" s="6">
        <f ca="1">INDIRECT("AZ65")+INDIRECT("BA65")+INDIRECT("BB65")+INDIRECT("BC65")+INDIRECT("BD65")+INDIRECT("BE65")+INDIRECT("BF65")+INDIRECT("BG65")</f>
        <v>0</v>
      </c>
      <c r="S65" s="6">
        <f ca="1">INDIRECT("BH65")+INDIRECT("BI65")+INDIRECT("BJ65")+INDIRECT("BK65")+INDIRECT("BL65")+INDIRECT("BM65")+INDIRECT("BN65")+INDIRECT("BO65")</f>
        <v>0</v>
      </c>
      <c r="T65" s="28"/>
      <c r="U65" s="29"/>
      <c r="V65" s="29"/>
      <c r="W65" s="29"/>
      <c r="X65" s="29"/>
      <c r="Y65" s="29"/>
      <c r="Z65" s="29"/>
      <c r="AA65" s="29"/>
      <c r="AB65" s="28">
        <v>111</v>
      </c>
      <c r="AC65" s="29"/>
      <c r="AD65" s="29"/>
      <c r="AE65" s="29"/>
      <c r="AF65" s="29"/>
      <c r="AG65" s="29"/>
      <c r="AH65" s="29"/>
      <c r="AI65" s="29"/>
      <c r="AJ65" s="28"/>
      <c r="AK65" s="29"/>
      <c r="AL65" s="29"/>
      <c r="AM65" s="29"/>
      <c r="AN65" s="29"/>
      <c r="AO65" s="29"/>
      <c r="AP65" s="29"/>
      <c r="AQ65" s="29"/>
      <c r="AR65" s="28"/>
      <c r="AS65" s="29"/>
      <c r="AT65" s="29"/>
      <c r="AU65" s="29"/>
      <c r="AV65" s="29"/>
      <c r="AW65" s="29"/>
      <c r="AX65" s="29"/>
      <c r="AY65" s="29"/>
      <c r="AZ65" s="28"/>
      <c r="BA65" s="29"/>
      <c r="BB65" s="29"/>
      <c r="BC65" s="29"/>
      <c r="BD65" s="29"/>
      <c r="BE65" s="29"/>
      <c r="BF65" s="29"/>
      <c r="BG65" s="29"/>
      <c r="BH65" s="28"/>
      <c r="BI65" s="29"/>
      <c r="BJ65" s="29"/>
      <c r="BK65" s="29"/>
      <c r="BL65" s="29"/>
      <c r="BM65" s="29"/>
      <c r="BN65" s="29"/>
      <c r="BO65" s="29"/>
      <c r="BP65" s="9">
        <v>0</v>
      </c>
      <c r="BQ65" s="1" t="s">
        <v>0</v>
      </c>
      <c r="BR65" s="1" t="s">
        <v>0</v>
      </c>
      <c r="BS65" s="1" t="s">
        <v>0</v>
      </c>
      <c r="BT65" s="1" t="s">
        <v>0</v>
      </c>
      <c r="BU65" s="1" t="s">
        <v>0</v>
      </c>
      <c r="BW65" s="1">
        <f ca="1">INDIRECT("T65")+2*INDIRECT("AB65")+3*INDIRECT("AJ65")+4*INDIRECT("AR65")+5*INDIRECT("AZ65")+6*INDIRECT("BH65")</f>
        <v>222</v>
      </c>
      <c r="BX65" s="1">
        <v>222</v>
      </c>
      <c r="BY65" s="1">
        <f ca="1">INDIRECT("U65")+2*INDIRECT("AC65")+3*INDIRECT("AK65")+4*INDIRECT("AS65")+5*INDIRECT("BA65")+6*INDIRECT("BI65")</f>
        <v>0</v>
      </c>
      <c r="BZ65" s="1">
        <v>0</v>
      </c>
      <c r="CA65" s="1">
        <f ca="1">INDIRECT("V65")+2*INDIRECT("AD65")+3*INDIRECT("AL65")+4*INDIRECT("AT65")+5*INDIRECT("BB65")+6*INDIRECT("BJ65")</f>
        <v>0</v>
      </c>
      <c r="CB65" s="1">
        <v>0</v>
      </c>
      <c r="CC65" s="1">
        <f ca="1">INDIRECT("W65")+2*INDIRECT("AE65")+3*INDIRECT("AM65")+4*INDIRECT("AU65")+5*INDIRECT("BC65")+6*INDIRECT("BK65")</f>
        <v>0</v>
      </c>
      <c r="CD65" s="1">
        <v>0</v>
      </c>
      <c r="CE65" s="1">
        <f ca="1">INDIRECT("X65")+2*INDIRECT("AF65")+3*INDIRECT("AN65")+4*INDIRECT("AV65")+5*INDIRECT("BD65")+6*INDIRECT("BL65")</f>
        <v>0</v>
      </c>
      <c r="CF65" s="1">
        <v>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111</v>
      </c>
      <c r="CP65" s="1">
        <v>111</v>
      </c>
      <c r="CQ65" s="1">
        <f ca="1">INDIRECT("AJ65")+2*INDIRECT("AK65")+3*INDIRECT("AL65")+4*INDIRECT("AM65")+5*INDIRECT("AN65")+6*INDIRECT("AO65")+7*INDIRECT("AP65")+8*INDIRECT("AQ65")</f>
        <v>0</v>
      </c>
      <c r="CR65" s="1">
        <v>0</v>
      </c>
      <c r="CS65" s="1">
        <f ca="1">INDIRECT("AR65")+2*INDIRECT("AS65")+3*INDIRECT("AT65")+4*INDIRECT("AU65")+5*INDIRECT("AV65")+6*INDIRECT("AW65")+7*INDIRECT("AX65")+8*INDIRECT("AY65")</f>
        <v>0</v>
      </c>
      <c r="CT65" s="1">
        <v>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102" ht="11.25">
      <c r="A66" s="25"/>
      <c r="B66" s="25"/>
      <c r="C66" s="27" t="s">
        <v>91</v>
      </c>
      <c r="D66" s="26" t="s">
        <v>0</v>
      </c>
      <c r="E66" s="1" t="s">
        <v>5</v>
      </c>
      <c r="F66" s="7">
        <f ca="1">INDIRECT("T66")+INDIRECT("AB66")+INDIRECT("AJ66")+INDIRECT("AR66")+INDIRECT("AZ66")+INDIRECT("BH66")</f>
        <v>37</v>
      </c>
      <c r="G66" s="6">
        <f ca="1">INDIRECT("U66")+INDIRECT("AC66")+INDIRECT("AK66")+INDIRECT("AS66")+INDIRECT("BA66")+INDIRECT("BI66")</f>
        <v>0</v>
      </c>
      <c r="H66" s="6">
        <f ca="1">INDIRECT("V66")+INDIRECT("AD66")+INDIRECT("AL66")+INDIRECT("AT66")+INDIRECT("BB66")+INDIRECT("BJ66")</f>
        <v>0</v>
      </c>
      <c r="I66" s="6">
        <f ca="1">INDIRECT("W66")+INDIRECT("AE66")+INDIRECT("AM66")+INDIRECT("AU66")+INDIRECT("BC66")+INDIRECT("BK66")</f>
        <v>0</v>
      </c>
      <c r="J66" s="6">
        <f ca="1">INDIRECT("X66")+INDIRECT("AF66")+INDIRECT("AN66")+INDIRECT("AV66")+INDIRECT("BD66")+INDIRECT("BL66")</f>
        <v>0</v>
      </c>
      <c r="K66" s="6">
        <f ca="1">INDIRECT("Y66")+INDIRECT("AG66")+INDIRECT("AO66")+INDIRECT("AW66")+INDIRECT("BE66")+INDIRECT("BM66")</f>
        <v>0</v>
      </c>
      <c r="L66" s="6">
        <f ca="1">INDIRECT("Z66")+INDIRECT("AH66")+INDIRECT("AP66")+INDIRECT("AX66")+INDIRECT("BF66")+INDIRECT("BN66")</f>
        <v>0</v>
      </c>
      <c r="M66" s="6">
        <f ca="1">INDIRECT("AA66")+INDIRECT("AI66")+INDIRECT("AQ66")+INDIRECT("AY66")+INDIRECT("BG66")+INDIRECT("BO66")</f>
        <v>0</v>
      </c>
      <c r="N66" s="7">
        <f ca="1">INDIRECT("T66")+INDIRECT("U66")+INDIRECT("V66")+INDIRECT("W66")+INDIRECT("X66")+INDIRECT("Y66")+INDIRECT("Z66")+INDIRECT("AA66")</f>
        <v>22</v>
      </c>
      <c r="O66" s="6">
        <f ca="1">INDIRECT("AB66")+INDIRECT("AC66")+INDIRECT("AD66")+INDIRECT("AE66")+INDIRECT("AF66")+INDIRECT("AG66")+INDIRECT("AH66")+INDIRECT("AI66")</f>
        <v>7</v>
      </c>
      <c r="P66" s="6">
        <f ca="1">INDIRECT("AJ66")+INDIRECT("AK66")+INDIRECT("AL66")+INDIRECT("AM66")+INDIRECT("AN66")+INDIRECT("AO66")+INDIRECT("AP66")+INDIRECT("AQ66")</f>
        <v>3</v>
      </c>
      <c r="Q66" s="6">
        <f ca="1">INDIRECT("AR66")+INDIRECT("AS66")+INDIRECT("AT66")+INDIRECT("AU66")+INDIRECT("AV66")+INDIRECT("AW66")+INDIRECT("AX66")+INDIRECT("AY66")</f>
        <v>5</v>
      </c>
      <c r="R66" s="6">
        <f ca="1">INDIRECT("AZ66")+INDIRECT("BA66")+INDIRECT("BB66")+INDIRECT("BC66")+INDIRECT("BD66")+INDIRECT("BE66")+INDIRECT("BF66")+INDIRECT("BG66")</f>
        <v>0</v>
      </c>
      <c r="S66" s="6">
        <f ca="1">INDIRECT("BH66")+INDIRECT("BI66")+INDIRECT("BJ66")+INDIRECT("BK66")+INDIRECT("BL66")+INDIRECT("BM66")+INDIRECT("BN66")+INDIRECT("BO66")</f>
        <v>0</v>
      </c>
      <c r="T66" s="28">
        <v>22</v>
      </c>
      <c r="U66" s="29"/>
      <c r="V66" s="29"/>
      <c r="W66" s="29"/>
      <c r="X66" s="29"/>
      <c r="Y66" s="29"/>
      <c r="Z66" s="29"/>
      <c r="AA66" s="29"/>
      <c r="AB66" s="28">
        <v>7</v>
      </c>
      <c r="AC66" s="29"/>
      <c r="AD66" s="29"/>
      <c r="AE66" s="29"/>
      <c r="AF66" s="29"/>
      <c r="AG66" s="29"/>
      <c r="AH66" s="29"/>
      <c r="AI66" s="29"/>
      <c r="AJ66" s="28">
        <v>3</v>
      </c>
      <c r="AK66" s="29"/>
      <c r="AL66" s="29"/>
      <c r="AM66" s="29"/>
      <c r="AN66" s="29"/>
      <c r="AO66" s="29"/>
      <c r="AP66" s="29"/>
      <c r="AQ66" s="29"/>
      <c r="AR66" s="28">
        <v>5</v>
      </c>
      <c r="AS66" s="29"/>
      <c r="AT66" s="29"/>
      <c r="AU66" s="29"/>
      <c r="AV66" s="29"/>
      <c r="AW66" s="29"/>
      <c r="AX66" s="29"/>
      <c r="AY66" s="29"/>
      <c r="AZ66" s="28"/>
      <c r="BA66" s="29"/>
      <c r="BB66" s="29"/>
      <c r="BC66" s="29"/>
      <c r="BD66" s="29"/>
      <c r="BE66" s="29"/>
      <c r="BF66" s="29"/>
      <c r="BG66" s="29"/>
      <c r="BH66" s="28"/>
      <c r="BI66" s="29"/>
      <c r="BJ66" s="29"/>
      <c r="BK66" s="29"/>
      <c r="BL66" s="29"/>
      <c r="BM66" s="29"/>
      <c r="BN66" s="29"/>
      <c r="BO66" s="29"/>
      <c r="BP66" s="9">
        <v>0</v>
      </c>
      <c r="BQ66" s="1" t="s">
        <v>0</v>
      </c>
      <c r="BR66" s="1" t="s">
        <v>0</v>
      </c>
      <c r="BS66" s="1" t="s">
        <v>0</v>
      </c>
      <c r="BT66" s="1" t="s">
        <v>0</v>
      </c>
      <c r="BU66" s="1" t="s">
        <v>0</v>
      </c>
      <c r="BW66" s="1">
        <f ca="1">INDIRECT("T66")+2*INDIRECT("AB66")+3*INDIRECT("AJ66")+4*INDIRECT("AR66")+5*INDIRECT("AZ66")+6*INDIRECT("BH66")</f>
        <v>65</v>
      </c>
      <c r="BX66" s="1">
        <v>65</v>
      </c>
      <c r="BY66" s="1">
        <f ca="1">INDIRECT("U66")+2*INDIRECT("AC66")+3*INDIRECT("AK66")+4*INDIRECT("AS66")+5*INDIRECT("BA66")+6*INDIRECT("BI66")</f>
        <v>0</v>
      </c>
      <c r="BZ66" s="1">
        <v>0</v>
      </c>
      <c r="CA66" s="1">
        <f ca="1">INDIRECT("V66")+2*INDIRECT("AD66")+3*INDIRECT("AL66")+4*INDIRECT("AT66")+5*INDIRECT("BB66")+6*INDIRECT("BJ66")</f>
        <v>0</v>
      </c>
      <c r="CB66" s="1">
        <v>0</v>
      </c>
      <c r="CC66" s="1">
        <f ca="1">INDIRECT("W66")+2*INDIRECT("AE66")+3*INDIRECT("AM66")+4*INDIRECT("AU66")+5*INDIRECT("BC66")+6*INDIRECT("BK66")</f>
        <v>0</v>
      </c>
      <c r="CD66" s="1">
        <v>0</v>
      </c>
      <c r="CE66" s="1">
        <f ca="1">INDIRECT("X66")+2*INDIRECT("AF66")+3*INDIRECT("AN66")+4*INDIRECT("AV66")+5*INDIRECT("BD66")+6*INDIRECT("BL66")</f>
        <v>0</v>
      </c>
      <c r="CF66" s="1">
        <v>0</v>
      </c>
      <c r="CG66" s="1">
        <f ca="1">INDIRECT("Y66")+2*INDIRECT("AG66")+3*INDIRECT("AO66")+4*INDIRECT("AW66")+5*INDIRECT("BE66")+6*INDIRECT("BM66")</f>
        <v>0</v>
      </c>
      <c r="CH66" s="1">
        <v>0</v>
      </c>
      <c r="CI66" s="1">
        <f ca="1">INDIRECT("Z66")+2*INDIRECT("AH66")+3*INDIRECT("AP66")+4*INDIRECT("AX66")+5*INDIRECT("BF66")+6*INDIRECT("BN66")</f>
        <v>0</v>
      </c>
      <c r="CJ66" s="1">
        <v>0</v>
      </c>
      <c r="CK66" s="1">
        <f ca="1">INDIRECT("AA66")+2*INDIRECT("AI66")+3*INDIRECT("AQ66")+4*INDIRECT("AY66")+5*INDIRECT("BG66")+6*INDIRECT("BO66")</f>
        <v>0</v>
      </c>
      <c r="CL66" s="1">
        <v>0</v>
      </c>
      <c r="CM66" s="1">
        <f ca="1">INDIRECT("T66")+2*INDIRECT("U66")+3*INDIRECT("V66")+4*INDIRECT("W66")+5*INDIRECT("X66")+6*INDIRECT("Y66")+7*INDIRECT("Z66")+8*INDIRECT("AA66")</f>
        <v>22</v>
      </c>
      <c r="CN66" s="1">
        <v>22</v>
      </c>
      <c r="CO66" s="1">
        <f ca="1">INDIRECT("AB66")+2*INDIRECT("AC66")+3*INDIRECT("AD66")+4*INDIRECT("AE66")+5*INDIRECT("AF66")+6*INDIRECT("AG66")+7*INDIRECT("AH66")+8*INDIRECT("AI66")</f>
        <v>7</v>
      </c>
      <c r="CP66" s="1">
        <v>7</v>
      </c>
      <c r="CQ66" s="1">
        <f ca="1">INDIRECT("AJ66")+2*INDIRECT("AK66")+3*INDIRECT("AL66")+4*INDIRECT("AM66")+5*INDIRECT("AN66")+6*INDIRECT("AO66")+7*INDIRECT("AP66")+8*INDIRECT("AQ66")</f>
        <v>3</v>
      </c>
      <c r="CR66" s="1">
        <v>3</v>
      </c>
      <c r="CS66" s="1">
        <f ca="1">INDIRECT("AR66")+2*INDIRECT("AS66")+3*INDIRECT("AT66")+4*INDIRECT("AU66")+5*INDIRECT("AV66")+6*INDIRECT("AW66")+7*INDIRECT("AX66")+8*INDIRECT("AY66")</f>
        <v>5</v>
      </c>
      <c r="CT66" s="1">
        <v>5</v>
      </c>
      <c r="CU66" s="1">
        <f ca="1">INDIRECT("AZ66")+2*INDIRECT("BA66")+3*INDIRECT("BB66")+4*INDIRECT("BC66")+5*INDIRECT("BD66")+6*INDIRECT("BE66")+7*INDIRECT("BF66")+8*INDIRECT("BG66")</f>
        <v>0</v>
      </c>
      <c r="CV66" s="1">
        <v>0</v>
      </c>
      <c r="CW66" s="1">
        <f ca="1">INDIRECT("BH66")+2*INDIRECT("BI66")+3*INDIRECT("BJ66")+4*INDIRECT("BK66")+5*INDIRECT("BL66")+6*INDIRECT("BM66")+7*INDIRECT("BN66")+8*INDIRECT("BO66")</f>
        <v>0</v>
      </c>
      <c r="CX66" s="1">
        <v>0</v>
      </c>
    </row>
    <row r="67" spans="1:73" ht="11.25">
      <c r="A67" s="1" t="s">
        <v>0</v>
      </c>
      <c r="B67" s="1" t="s">
        <v>0</v>
      </c>
      <c r="C67" s="1" t="s">
        <v>0</v>
      </c>
      <c r="D67" s="1" t="s">
        <v>0</v>
      </c>
      <c r="E67" s="1" t="s">
        <v>6</v>
      </c>
      <c r="F67" s="7">
        <f>SUM(F64:F66)</f>
        <v>342</v>
      </c>
      <c r="G67" s="6">
        <f>SUM(G64:G66)</f>
        <v>0</v>
      </c>
      <c r="H67" s="6">
        <f>SUM(H64:H66)</f>
        <v>0</v>
      </c>
      <c r="I67" s="6">
        <f>SUM(I64:I66)</f>
        <v>0</v>
      </c>
      <c r="J67" s="6">
        <f>SUM(J64:J66)</f>
        <v>0</v>
      </c>
      <c r="K67" s="6">
        <f>SUM(K64:K66)</f>
        <v>0</v>
      </c>
      <c r="L67" s="6">
        <f>SUM(L64:L66)</f>
        <v>0</v>
      </c>
      <c r="M67" s="6">
        <f>SUM(M64:M66)</f>
        <v>0</v>
      </c>
      <c r="N67" s="7">
        <f>SUM(N64:N66)</f>
        <v>22</v>
      </c>
      <c r="O67" s="6">
        <f>SUM(O64:O66)</f>
        <v>312</v>
      </c>
      <c r="P67" s="6">
        <f>SUM(P64:P66)</f>
        <v>3</v>
      </c>
      <c r="Q67" s="6">
        <f>SUM(Q64:Q66)</f>
        <v>5</v>
      </c>
      <c r="R67" s="6">
        <f>SUM(R64:R66)</f>
        <v>0</v>
      </c>
      <c r="S67" s="6">
        <f>SUM(S64:S66)</f>
        <v>0</v>
      </c>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3:73" ht="11.25">
      <c r="C68" s="1" t="s">
        <v>0</v>
      </c>
      <c r="D68" s="1" t="s">
        <v>0</v>
      </c>
      <c r="E68" s="1" t="s">
        <v>0</v>
      </c>
      <c r="F68" s="7"/>
      <c r="G68" s="6"/>
      <c r="H68" s="6"/>
      <c r="I68" s="6"/>
      <c r="J68" s="6"/>
      <c r="K68" s="6"/>
      <c r="L68" s="6"/>
      <c r="M68" s="6"/>
      <c r="N68" s="7"/>
      <c r="O68" s="6"/>
      <c r="P68" s="6"/>
      <c r="Q68" s="6"/>
      <c r="R68" s="6"/>
      <c r="S68" s="6"/>
      <c r="T68" s="8"/>
      <c r="U68" s="5"/>
      <c r="V68" s="5"/>
      <c r="W68" s="5"/>
      <c r="X68" s="5"/>
      <c r="Y68" s="5"/>
      <c r="Z68" s="5"/>
      <c r="AA68" s="5"/>
      <c r="AB68" s="8"/>
      <c r="AC68" s="5"/>
      <c r="AD68" s="5"/>
      <c r="AE68" s="5"/>
      <c r="AF68" s="5"/>
      <c r="AG68" s="5"/>
      <c r="AH68" s="5"/>
      <c r="AI68" s="5"/>
      <c r="AJ68" s="8"/>
      <c r="AK68" s="5"/>
      <c r="AL68" s="5"/>
      <c r="AM68" s="5"/>
      <c r="AN68" s="5"/>
      <c r="AO68" s="5"/>
      <c r="AP68" s="5"/>
      <c r="AQ68" s="5"/>
      <c r="AR68" s="8"/>
      <c r="AS68" s="5"/>
      <c r="AT68" s="5"/>
      <c r="AU68" s="5"/>
      <c r="AV68" s="5"/>
      <c r="AW68" s="5"/>
      <c r="AX68" s="5"/>
      <c r="AY68" s="5"/>
      <c r="AZ68" s="8"/>
      <c r="BA68" s="5"/>
      <c r="BB68" s="5"/>
      <c r="BC68" s="5"/>
      <c r="BD68" s="5"/>
      <c r="BE68" s="5"/>
      <c r="BF68" s="5"/>
      <c r="BG68" s="5"/>
      <c r="BH68" s="8"/>
      <c r="BI68" s="5"/>
      <c r="BJ68" s="5"/>
      <c r="BK68" s="5"/>
      <c r="BL68" s="5"/>
      <c r="BM68" s="5"/>
      <c r="BN68" s="5"/>
      <c r="BO68" s="5"/>
      <c r="BP68" s="9"/>
      <c r="BT68" s="1" t="s">
        <v>0</v>
      </c>
      <c r="BU68" s="1" t="s">
        <v>0</v>
      </c>
    </row>
    <row r="69" spans="1:102" ht="11.25">
      <c r="A69" s="30" t="s">
        <v>1</v>
      </c>
      <c r="B69" s="31" t="str">
        <f>HYPERLINK("http://www.dot.ca.gov/hq/transprog/stip2004/ff_sheets/01-4096p.xls","4096P")</f>
        <v>4096P</v>
      </c>
      <c r="C69" s="30" t="s">
        <v>0</v>
      </c>
      <c r="D69" s="30" t="s">
        <v>34</v>
      </c>
      <c r="E69" s="30" t="s">
        <v>3</v>
      </c>
      <c r="F69" s="32">
        <f ca="1">INDIRECT("T69")+INDIRECT("AB69")+INDIRECT("AJ69")+INDIRECT("AR69")+INDIRECT("AZ69")+INDIRECT("BH69")</f>
        <v>0</v>
      </c>
      <c r="G69" s="33">
        <f ca="1">INDIRECT("U69")+INDIRECT("AC69")+INDIRECT("AK69")+INDIRECT("AS69")+INDIRECT("BA69")+INDIRECT("BI69")</f>
        <v>0</v>
      </c>
      <c r="H69" s="33">
        <f ca="1">INDIRECT("V69")+INDIRECT("AD69")+INDIRECT("AL69")+INDIRECT("AT69")+INDIRECT("BB69")+INDIRECT("BJ69")</f>
        <v>1</v>
      </c>
      <c r="I69" s="33">
        <f ca="1">INDIRECT("W69")+INDIRECT("AE69")+INDIRECT("AM69")+INDIRECT("AU69")+INDIRECT("BC69")+INDIRECT("BK69")</f>
        <v>17</v>
      </c>
      <c r="J69" s="33">
        <f ca="1">INDIRECT("X69")+INDIRECT("AF69")+INDIRECT("AN69")+INDIRECT("AV69")+INDIRECT("BD69")+INDIRECT("BL69")</f>
        <v>154</v>
      </c>
      <c r="K69" s="33">
        <f ca="1">INDIRECT("Y69")+INDIRECT("AG69")+INDIRECT("AO69")+INDIRECT("AW69")+INDIRECT("BE69")+INDIRECT("BM69")</f>
        <v>0</v>
      </c>
      <c r="L69" s="33">
        <f ca="1">INDIRECT("Z69")+INDIRECT("AH69")+INDIRECT("AP69")+INDIRECT("AX69")+INDIRECT("BF69")+INDIRECT("BN69")</f>
        <v>0</v>
      </c>
      <c r="M69" s="33">
        <f ca="1">INDIRECT("AA69")+INDIRECT("AI69")+INDIRECT("AQ69")+INDIRECT("AY69")+INDIRECT("BG69")+INDIRECT("BO69")</f>
        <v>0</v>
      </c>
      <c r="N69" s="32">
        <f ca="1">INDIRECT("T69")+INDIRECT("U69")+INDIRECT("V69")+INDIRECT("W69")+INDIRECT("X69")+INDIRECT("Y69")+INDIRECT("Z69")+INDIRECT("AA69")</f>
        <v>0</v>
      </c>
      <c r="O69" s="33">
        <f ca="1">INDIRECT("AB69")+INDIRECT("AC69")+INDIRECT("AD69")+INDIRECT("AE69")+INDIRECT("AF69")+INDIRECT("AG69")+INDIRECT("AH69")+INDIRECT("AI69")</f>
        <v>154</v>
      </c>
      <c r="P69" s="33">
        <f ca="1">INDIRECT("AJ69")+INDIRECT("AK69")+INDIRECT("AL69")+INDIRECT("AM69")+INDIRECT("AN69")+INDIRECT("AO69")+INDIRECT("AP69")+INDIRECT("AQ69")</f>
        <v>1</v>
      </c>
      <c r="Q69" s="33">
        <f ca="1">INDIRECT("AR69")+INDIRECT("AS69")+INDIRECT("AT69")+INDIRECT("AU69")+INDIRECT("AV69")+INDIRECT("AW69")+INDIRECT("AX69")+INDIRECT("AY69")</f>
        <v>17</v>
      </c>
      <c r="R69" s="33">
        <f ca="1">INDIRECT("AZ69")+INDIRECT("BA69")+INDIRECT("BB69")+INDIRECT("BC69")+INDIRECT("BD69")+INDIRECT("BE69")+INDIRECT("BF69")+INDIRECT("BG69")</f>
        <v>0</v>
      </c>
      <c r="S69" s="33">
        <f ca="1">INDIRECT("BH69")+INDIRECT("BI69")+INDIRECT("BJ69")+INDIRECT("BK69")+INDIRECT("BL69")+INDIRECT("BM69")+INDIRECT("BN69")+INDIRECT("BO69")</f>
        <v>0</v>
      </c>
      <c r="T69" s="34"/>
      <c r="U69" s="35"/>
      <c r="V69" s="35"/>
      <c r="W69" s="35"/>
      <c r="X69" s="35"/>
      <c r="Y69" s="35"/>
      <c r="Z69" s="35"/>
      <c r="AA69" s="35"/>
      <c r="AB69" s="34"/>
      <c r="AC69" s="35"/>
      <c r="AD69" s="35"/>
      <c r="AE69" s="35"/>
      <c r="AF69" s="35">
        <v>154</v>
      </c>
      <c r="AG69" s="35"/>
      <c r="AH69" s="35"/>
      <c r="AI69" s="35"/>
      <c r="AJ69" s="34"/>
      <c r="AK69" s="35"/>
      <c r="AL69" s="35">
        <v>1</v>
      </c>
      <c r="AM69" s="35"/>
      <c r="AN69" s="35"/>
      <c r="AO69" s="35"/>
      <c r="AP69" s="35"/>
      <c r="AQ69" s="35"/>
      <c r="AR69" s="34"/>
      <c r="AS69" s="35"/>
      <c r="AT69" s="35"/>
      <c r="AU69" s="35">
        <v>17</v>
      </c>
      <c r="AV69" s="35"/>
      <c r="AW69" s="35"/>
      <c r="AX69" s="35"/>
      <c r="AY69" s="35"/>
      <c r="AZ69" s="34"/>
      <c r="BA69" s="35"/>
      <c r="BB69" s="35"/>
      <c r="BC69" s="35"/>
      <c r="BD69" s="35"/>
      <c r="BE69" s="35"/>
      <c r="BF69" s="35"/>
      <c r="BG69" s="35"/>
      <c r="BH69" s="34"/>
      <c r="BI69" s="35"/>
      <c r="BJ69" s="35"/>
      <c r="BK69" s="35"/>
      <c r="BL69" s="35"/>
      <c r="BM69" s="35"/>
      <c r="BN69" s="35"/>
      <c r="BO69" s="36"/>
      <c r="BP69" s="9">
        <v>13000001192</v>
      </c>
      <c r="BQ69" s="1" t="s">
        <v>3</v>
      </c>
      <c r="BR69" s="1" t="s">
        <v>0</v>
      </c>
      <c r="BS69" s="1" t="s">
        <v>0</v>
      </c>
      <c r="BT69" s="1" t="s">
        <v>0</v>
      </c>
      <c r="BU69" s="1" t="s">
        <v>0</v>
      </c>
      <c r="BW69" s="1">
        <f ca="1">INDIRECT("T69")+2*INDIRECT("AB69")+3*INDIRECT("AJ69")+4*INDIRECT("AR69")+5*INDIRECT("AZ69")+6*INDIRECT("BH69")</f>
        <v>0</v>
      </c>
      <c r="BX69" s="1">
        <v>0</v>
      </c>
      <c r="BY69" s="1">
        <f ca="1">INDIRECT("U69")+2*INDIRECT("AC69")+3*INDIRECT("AK69")+4*INDIRECT("AS69")+5*INDIRECT("BA69")+6*INDIRECT("BI69")</f>
        <v>0</v>
      </c>
      <c r="BZ69" s="1">
        <v>0</v>
      </c>
      <c r="CA69" s="1">
        <f ca="1">INDIRECT("V69")+2*INDIRECT("AD69")+3*INDIRECT("AL69")+4*INDIRECT("AT69")+5*INDIRECT("BB69")+6*INDIRECT("BJ69")</f>
        <v>3</v>
      </c>
      <c r="CB69" s="1">
        <v>3</v>
      </c>
      <c r="CC69" s="1">
        <f ca="1">INDIRECT("W69")+2*INDIRECT("AE69")+3*INDIRECT("AM69")+4*INDIRECT("AU69")+5*INDIRECT("BC69")+6*INDIRECT("BK69")</f>
        <v>68</v>
      </c>
      <c r="CD69" s="1">
        <v>68</v>
      </c>
      <c r="CE69" s="1">
        <f ca="1">INDIRECT("X69")+2*INDIRECT("AF69")+3*INDIRECT("AN69")+4*INDIRECT("AV69")+5*INDIRECT("BD69")+6*INDIRECT("BL69")</f>
        <v>308</v>
      </c>
      <c r="CF69" s="1">
        <v>308</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0</v>
      </c>
      <c r="CN69" s="1">
        <v>0</v>
      </c>
      <c r="CO69" s="1">
        <f ca="1">INDIRECT("AB69")+2*INDIRECT("AC69")+3*INDIRECT("AD69")+4*INDIRECT("AE69")+5*INDIRECT("AF69")+6*INDIRECT("AG69")+7*INDIRECT("AH69")+8*INDIRECT("AI69")</f>
        <v>770</v>
      </c>
      <c r="CP69" s="1">
        <v>770</v>
      </c>
      <c r="CQ69" s="1">
        <f ca="1">INDIRECT("AJ69")+2*INDIRECT("AK69")+3*INDIRECT("AL69")+4*INDIRECT("AM69")+5*INDIRECT("AN69")+6*INDIRECT("AO69")+7*INDIRECT("AP69")+8*INDIRECT("AQ69")</f>
        <v>3</v>
      </c>
      <c r="CR69" s="1">
        <v>3</v>
      </c>
      <c r="CS69" s="1">
        <f ca="1">INDIRECT("AR69")+2*INDIRECT("AS69")+3*INDIRECT("AT69")+4*INDIRECT("AU69")+5*INDIRECT("AV69")+6*INDIRECT("AW69")+7*INDIRECT("AX69")+8*INDIRECT("AY69")</f>
        <v>68</v>
      </c>
      <c r="CT69" s="1">
        <v>68</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73" ht="11.25">
      <c r="A70" s="1" t="s">
        <v>0</v>
      </c>
      <c r="B70" s="1" t="s">
        <v>0</v>
      </c>
      <c r="C70" s="1" t="s">
        <v>0</v>
      </c>
      <c r="D70" s="1" t="s">
        <v>37</v>
      </c>
      <c r="E70" s="1" t="s">
        <v>6</v>
      </c>
      <c r="F70" s="7">
        <f>SUM(F69:F69)</f>
        <v>0</v>
      </c>
      <c r="G70" s="6">
        <f>SUM(G69:G69)</f>
        <v>0</v>
      </c>
      <c r="H70" s="6">
        <f>SUM(H69:H69)</f>
        <v>1</v>
      </c>
      <c r="I70" s="6">
        <f>SUM(I69:I69)</f>
        <v>17</v>
      </c>
      <c r="J70" s="6">
        <f>SUM(J69:J69)</f>
        <v>154</v>
      </c>
      <c r="K70" s="6">
        <f>SUM(K69:K69)</f>
        <v>0</v>
      </c>
      <c r="L70" s="6">
        <f>SUM(L69:L69)</f>
        <v>0</v>
      </c>
      <c r="M70" s="6">
        <f>SUM(M69:M69)</f>
        <v>0</v>
      </c>
      <c r="N70" s="7">
        <f>SUM(N69:N69)</f>
        <v>0</v>
      </c>
      <c r="O70" s="6">
        <f>SUM(O69:O69)</f>
        <v>154</v>
      </c>
      <c r="P70" s="6">
        <f>SUM(P69:P69)</f>
        <v>1</v>
      </c>
      <c r="Q70" s="6">
        <f>SUM(Q69:Q69)</f>
        <v>17</v>
      </c>
      <c r="R70" s="6">
        <f>SUM(R69:R69)</f>
        <v>0</v>
      </c>
      <c r="S70" s="6">
        <f>SUM(S69:S69)</f>
        <v>0</v>
      </c>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1:73" ht="11.25">
      <c r="A71" s="25"/>
      <c r="B71" s="25"/>
      <c r="C71" s="27" t="s">
        <v>91</v>
      </c>
      <c r="D71" s="26" t="s">
        <v>0</v>
      </c>
      <c r="E71" s="1" t="s">
        <v>0</v>
      </c>
      <c r="F71" s="7"/>
      <c r="G71" s="6"/>
      <c r="H71" s="6"/>
      <c r="I71" s="6"/>
      <c r="J71" s="6"/>
      <c r="K71" s="6"/>
      <c r="L71" s="6"/>
      <c r="M71" s="6"/>
      <c r="N71" s="7"/>
      <c r="O71" s="6"/>
      <c r="P71" s="6"/>
      <c r="Q71" s="6"/>
      <c r="R71" s="6"/>
      <c r="S71" s="6"/>
      <c r="T71" s="8"/>
      <c r="U71" s="5"/>
      <c r="V71" s="5"/>
      <c r="W71" s="5"/>
      <c r="X71" s="5"/>
      <c r="Y71" s="5"/>
      <c r="Z71" s="5"/>
      <c r="AA71" s="5"/>
      <c r="AB71" s="8"/>
      <c r="AC71" s="5"/>
      <c r="AD71" s="5"/>
      <c r="AE71" s="5"/>
      <c r="AF71" s="5"/>
      <c r="AG71" s="5"/>
      <c r="AH71" s="5"/>
      <c r="AI71" s="5"/>
      <c r="AJ71" s="8"/>
      <c r="AK71" s="5"/>
      <c r="AL71" s="5"/>
      <c r="AM71" s="5"/>
      <c r="AN71" s="5"/>
      <c r="AO71" s="5"/>
      <c r="AP71" s="5"/>
      <c r="AQ71" s="5"/>
      <c r="AR71" s="8"/>
      <c r="AS71" s="5"/>
      <c r="AT71" s="5"/>
      <c r="AU71" s="5"/>
      <c r="AV71" s="5"/>
      <c r="AW71" s="5"/>
      <c r="AX71" s="5"/>
      <c r="AY71" s="5"/>
      <c r="AZ71" s="8"/>
      <c r="BA71" s="5"/>
      <c r="BB71" s="5"/>
      <c r="BC71" s="5"/>
      <c r="BD71" s="5"/>
      <c r="BE71" s="5"/>
      <c r="BF71" s="5"/>
      <c r="BG71" s="5"/>
      <c r="BH71" s="8"/>
      <c r="BI71" s="5"/>
      <c r="BJ71" s="5"/>
      <c r="BK71" s="5"/>
      <c r="BL71" s="5"/>
      <c r="BM71" s="5"/>
      <c r="BN71" s="5"/>
      <c r="BO71" s="5"/>
      <c r="BP71" s="9">
        <v>0</v>
      </c>
      <c r="BQ71" s="1" t="s">
        <v>0</v>
      </c>
      <c r="BR71" s="1" t="s">
        <v>0</v>
      </c>
      <c r="BS71" s="1" t="s">
        <v>0</v>
      </c>
      <c r="BT71" s="1" t="s">
        <v>0</v>
      </c>
      <c r="BU71" s="1" t="s">
        <v>0</v>
      </c>
    </row>
    <row r="72" spans="1:102" ht="11.25">
      <c r="A72" s="30" t="s">
        <v>1</v>
      </c>
      <c r="B72" s="31" t="str">
        <f>HYPERLINK("http://www.dot.ca.gov/hq/transprog/stip2004/ff_sheets/01-4077p.xls","4077P")</f>
        <v>4077P</v>
      </c>
      <c r="C72" s="30" t="s">
        <v>0</v>
      </c>
      <c r="D72" s="30" t="s">
        <v>38</v>
      </c>
      <c r="E72" s="30" t="s">
        <v>3</v>
      </c>
      <c r="F72" s="32">
        <f ca="1">INDIRECT("T72")+INDIRECT("AB72")+INDIRECT("AJ72")+INDIRECT("AR72")+INDIRECT("AZ72")+INDIRECT("BH72")</f>
        <v>0</v>
      </c>
      <c r="G72" s="33">
        <f ca="1">INDIRECT("U72")+INDIRECT("AC72")+INDIRECT("AK72")+INDIRECT("AS72")+INDIRECT("BA72")+INDIRECT("BI72")</f>
        <v>172</v>
      </c>
      <c r="H72" s="33">
        <f ca="1">INDIRECT("V72")+INDIRECT("AD72")+INDIRECT("AL72")+INDIRECT("AT72")+INDIRECT("BB72")+INDIRECT("BJ72")</f>
        <v>0</v>
      </c>
      <c r="I72" s="33">
        <f ca="1">INDIRECT("W72")+INDIRECT("AE72")+INDIRECT("AM72")+INDIRECT("AU72")+INDIRECT("BC72")+INDIRECT("BK72")</f>
        <v>0</v>
      </c>
      <c r="J72" s="33">
        <f ca="1">INDIRECT("X72")+INDIRECT("AF72")+INDIRECT("AN72")+INDIRECT("AV72")+INDIRECT("BD72")+INDIRECT("BL72")</f>
        <v>0</v>
      </c>
      <c r="K72" s="33">
        <f ca="1">INDIRECT("Y72")+INDIRECT("AG72")+INDIRECT("AO72")+INDIRECT("AW72")+INDIRECT("BE72")+INDIRECT("BM72")</f>
        <v>0</v>
      </c>
      <c r="L72" s="33">
        <f ca="1">INDIRECT("Z72")+INDIRECT("AH72")+INDIRECT("AP72")+INDIRECT("AX72")+INDIRECT("BF72")+INDIRECT("BN72")</f>
        <v>0</v>
      </c>
      <c r="M72" s="33">
        <f ca="1">INDIRECT("AA72")+INDIRECT("AI72")+INDIRECT("AQ72")+INDIRECT("AY72")+INDIRECT("BG72")+INDIRECT("BO72")</f>
        <v>0</v>
      </c>
      <c r="N72" s="32">
        <f ca="1">INDIRECT("T72")+INDIRECT("U72")+INDIRECT("V72")+INDIRECT("W72")+INDIRECT("X72")+INDIRECT("Y72")+INDIRECT("Z72")+INDIRECT("AA72")</f>
        <v>0</v>
      </c>
      <c r="O72" s="33">
        <f ca="1">INDIRECT("AB72")+INDIRECT("AC72")+INDIRECT("AD72")+INDIRECT("AE72")+INDIRECT("AF72")+INDIRECT("AG72")+INDIRECT("AH72")+INDIRECT("AI72")</f>
        <v>172</v>
      </c>
      <c r="P72" s="33">
        <f ca="1">INDIRECT("AJ72")+INDIRECT("AK72")+INDIRECT("AL72")+INDIRECT("AM72")+INDIRECT("AN72")+INDIRECT("AO72")+INDIRECT("AP72")+INDIRECT("AQ72")</f>
        <v>0</v>
      </c>
      <c r="Q72" s="33">
        <f ca="1">INDIRECT("AR72")+INDIRECT("AS72")+INDIRECT("AT72")+INDIRECT("AU72")+INDIRECT("AV72")+INDIRECT("AW72")+INDIRECT("AX72")+INDIRECT("AY72")</f>
        <v>0</v>
      </c>
      <c r="R72" s="33">
        <f ca="1">INDIRECT("AZ72")+INDIRECT("BA72")+INDIRECT("BB72")+INDIRECT("BC72")+INDIRECT("BD72")+INDIRECT("BE72")+INDIRECT("BF72")+INDIRECT("BG72")</f>
        <v>0</v>
      </c>
      <c r="S72" s="33">
        <f ca="1">INDIRECT("BH72")+INDIRECT("BI72")+INDIRECT("BJ72")+INDIRECT("BK72")+INDIRECT("BL72")+INDIRECT("BM72")+INDIRECT("BN72")+INDIRECT("BO72")</f>
        <v>0</v>
      </c>
      <c r="T72" s="34"/>
      <c r="U72" s="35"/>
      <c r="V72" s="35"/>
      <c r="W72" s="35"/>
      <c r="X72" s="35"/>
      <c r="Y72" s="35"/>
      <c r="Z72" s="35"/>
      <c r="AA72" s="35"/>
      <c r="AB72" s="34"/>
      <c r="AC72" s="35">
        <v>172</v>
      </c>
      <c r="AD72" s="35"/>
      <c r="AE72" s="35"/>
      <c r="AF72" s="35"/>
      <c r="AG72" s="35"/>
      <c r="AH72" s="35"/>
      <c r="AI72" s="35"/>
      <c r="AJ72" s="34"/>
      <c r="AK72" s="35"/>
      <c r="AL72" s="35"/>
      <c r="AM72" s="35"/>
      <c r="AN72" s="35"/>
      <c r="AO72" s="35"/>
      <c r="AP72" s="35"/>
      <c r="AQ72" s="35"/>
      <c r="AR72" s="34"/>
      <c r="AS72" s="35"/>
      <c r="AT72" s="35"/>
      <c r="AU72" s="35"/>
      <c r="AV72" s="35"/>
      <c r="AW72" s="35"/>
      <c r="AX72" s="35"/>
      <c r="AY72" s="35"/>
      <c r="AZ72" s="34"/>
      <c r="BA72" s="35"/>
      <c r="BB72" s="35"/>
      <c r="BC72" s="35"/>
      <c r="BD72" s="35"/>
      <c r="BE72" s="35"/>
      <c r="BF72" s="35"/>
      <c r="BG72" s="35"/>
      <c r="BH72" s="34"/>
      <c r="BI72" s="35"/>
      <c r="BJ72" s="35"/>
      <c r="BK72" s="35"/>
      <c r="BL72" s="35"/>
      <c r="BM72" s="35"/>
      <c r="BN72" s="35"/>
      <c r="BO72" s="36"/>
      <c r="BP72" s="9">
        <v>13000000893</v>
      </c>
      <c r="BQ72" s="1" t="s">
        <v>3</v>
      </c>
      <c r="BR72" s="1" t="s">
        <v>0</v>
      </c>
      <c r="BS72" s="1" t="s">
        <v>0</v>
      </c>
      <c r="BT72" s="1" t="s">
        <v>0</v>
      </c>
      <c r="BU72" s="1" t="s">
        <v>0</v>
      </c>
      <c r="BW72" s="1">
        <f ca="1">INDIRECT("T72")+2*INDIRECT("AB72")+3*INDIRECT("AJ72")+4*INDIRECT("AR72")+5*INDIRECT("AZ72")+6*INDIRECT("BH72")</f>
        <v>0</v>
      </c>
      <c r="BX72" s="1">
        <v>0</v>
      </c>
      <c r="BY72" s="1">
        <f ca="1">INDIRECT("U72")+2*INDIRECT("AC72")+3*INDIRECT("AK72")+4*INDIRECT("AS72")+5*INDIRECT("BA72")+6*INDIRECT("BI72")</f>
        <v>344</v>
      </c>
      <c r="BZ72" s="1">
        <v>344</v>
      </c>
      <c r="CA72" s="1">
        <f ca="1">INDIRECT("V72")+2*INDIRECT("AD72")+3*INDIRECT("AL72")+4*INDIRECT("AT72")+5*INDIRECT("BB72")+6*INDIRECT("BJ72")</f>
        <v>0</v>
      </c>
      <c r="CB72" s="1">
        <v>0</v>
      </c>
      <c r="CC72" s="1">
        <f ca="1">INDIRECT("W72")+2*INDIRECT("AE72")+3*INDIRECT("AM72")+4*INDIRECT("AU72")+5*INDIRECT("BC72")+6*INDIRECT("BK72")</f>
        <v>0</v>
      </c>
      <c r="CD72" s="1">
        <v>0</v>
      </c>
      <c r="CE72" s="1">
        <f ca="1">INDIRECT("X72")+2*INDIRECT("AF72")+3*INDIRECT("AN72")+4*INDIRECT("AV72")+5*INDIRECT("BD72")+6*INDIRECT("BL72")</f>
        <v>0</v>
      </c>
      <c r="CF72" s="1">
        <v>0</v>
      </c>
      <c r="CG72" s="1">
        <f ca="1">INDIRECT("Y72")+2*INDIRECT("AG72")+3*INDIRECT("AO72")+4*INDIRECT("AW72")+5*INDIRECT("BE72")+6*INDIRECT("BM72")</f>
        <v>0</v>
      </c>
      <c r="CH72" s="1">
        <v>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0</v>
      </c>
      <c r="CN72" s="1">
        <v>0</v>
      </c>
      <c r="CO72" s="1">
        <f ca="1">INDIRECT("AB72")+2*INDIRECT("AC72")+3*INDIRECT("AD72")+4*INDIRECT("AE72")+5*INDIRECT("AF72")+6*INDIRECT("AG72")+7*INDIRECT("AH72")+8*INDIRECT("AI72")</f>
        <v>344</v>
      </c>
      <c r="CP72" s="1">
        <v>344</v>
      </c>
      <c r="CQ72" s="1">
        <f ca="1">INDIRECT("AJ72")+2*INDIRECT("AK72")+3*INDIRECT("AL72")+4*INDIRECT("AM72")+5*INDIRECT("AN72")+6*INDIRECT("AO72")+7*INDIRECT("AP72")+8*INDIRECT("AQ72")</f>
        <v>0</v>
      </c>
      <c r="CR72" s="1">
        <v>0</v>
      </c>
      <c r="CS72" s="1">
        <f ca="1">INDIRECT("AR72")+2*INDIRECT("AS72")+3*INDIRECT("AT72")+4*INDIRECT("AU72")+5*INDIRECT("AV72")+6*INDIRECT("AW72")+7*INDIRECT("AX72")+8*INDIRECT("AY72")</f>
        <v>0</v>
      </c>
      <c r="CT72" s="1">
        <v>0</v>
      </c>
      <c r="CU72" s="1">
        <f ca="1">INDIRECT("AZ72")+2*INDIRECT("BA72")+3*INDIRECT("BB72")+4*INDIRECT("BC72")+5*INDIRECT("BD72")+6*INDIRECT("BE72")+7*INDIRECT("BF72")+8*INDIRECT("BG72")</f>
        <v>0</v>
      </c>
      <c r="CV72" s="1">
        <v>0</v>
      </c>
      <c r="CW72" s="1">
        <f ca="1">INDIRECT("BH72")+2*INDIRECT("BI72")+3*INDIRECT("BJ72")+4*INDIRECT("BK72")+5*INDIRECT("BL72")+6*INDIRECT("BM72")+7*INDIRECT("BN72")+8*INDIRECT("BO72")</f>
        <v>0</v>
      </c>
      <c r="CX72" s="1">
        <v>0</v>
      </c>
    </row>
    <row r="73" spans="1:102" ht="11.25">
      <c r="A73" s="1" t="s">
        <v>0</v>
      </c>
      <c r="B73" s="1" t="s">
        <v>0</v>
      </c>
      <c r="C73" s="1" t="s">
        <v>0</v>
      </c>
      <c r="D73" s="1" t="s">
        <v>39</v>
      </c>
      <c r="E73" s="1" t="s">
        <v>5</v>
      </c>
      <c r="F73" s="7">
        <f ca="1">INDIRECT("T73")+INDIRECT("AB73")+INDIRECT("AJ73")+INDIRECT("AR73")+INDIRECT("AZ73")+INDIRECT("BH73")</f>
        <v>0</v>
      </c>
      <c r="G73" s="6">
        <f ca="1">INDIRECT("U73")+INDIRECT("AC73")+INDIRECT("AK73")+INDIRECT("AS73")+INDIRECT("BA73")+INDIRECT("BI73")</f>
        <v>3</v>
      </c>
      <c r="H73" s="6">
        <f ca="1">INDIRECT("V73")+INDIRECT("AD73")+INDIRECT("AL73")+INDIRECT("AT73")+INDIRECT("BB73")+INDIRECT("BJ73")</f>
        <v>0</v>
      </c>
      <c r="I73" s="6">
        <f ca="1">INDIRECT("W73")+INDIRECT("AE73")+INDIRECT("AM73")+INDIRECT("AU73")+INDIRECT("BC73")+INDIRECT("BK73")</f>
        <v>0</v>
      </c>
      <c r="J73" s="6">
        <f ca="1">INDIRECT("X73")+INDIRECT("AF73")+INDIRECT("AN73")+INDIRECT("AV73")+INDIRECT("BD73")+INDIRECT("BL73")</f>
        <v>0</v>
      </c>
      <c r="K73" s="6">
        <f ca="1">INDIRECT("Y73")+INDIRECT("AG73")+INDIRECT("AO73")+INDIRECT("AW73")+INDIRECT("BE73")+INDIRECT("BM73")</f>
        <v>0</v>
      </c>
      <c r="L73" s="6">
        <f ca="1">INDIRECT("Z73")+INDIRECT("AH73")+INDIRECT("AP73")+INDIRECT("AX73")+INDIRECT("BF73")+INDIRECT("BN73")</f>
        <v>0</v>
      </c>
      <c r="M73" s="6">
        <f ca="1">INDIRECT("AA73")+INDIRECT("AI73")+INDIRECT("AQ73")+INDIRECT("AY73")+INDIRECT("BG73")+INDIRECT("BO73")</f>
        <v>0</v>
      </c>
      <c r="N73" s="7">
        <f ca="1">INDIRECT("T73")+INDIRECT("U73")+INDIRECT("V73")+INDIRECT("W73")+INDIRECT("X73")+INDIRECT("Y73")+INDIRECT("Z73")+INDIRECT("AA73")</f>
        <v>0</v>
      </c>
      <c r="O73" s="6">
        <f ca="1">INDIRECT("AB73")+INDIRECT("AC73")+INDIRECT("AD73")+INDIRECT("AE73")+INDIRECT("AF73")+INDIRECT("AG73")+INDIRECT("AH73")+INDIRECT("AI73")</f>
        <v>0</v>
      </c>
      <c r="P73" s="6">
        <f ca="1">INDIRECT("AJ73")+INDIRECT("AK73")+INDIRECT("AL73")+INDIRECT("AM73")+INDIRECT("AN73")+INDIRECT("AO73")+INDIRECT("AP73")+INDIRECT("AQ73")</f>
        <v>1</v>
      </c>
      <c r="Q73" s="6">
        <f ca="1">INDIRECT("AR73")+INDIRECT("AS73")+INDIRECT("AT73")+INDIRECT("AU73")+INDIRECT("AV73")+INDIRECT("AW73")+INDIRECT("AX73")+INDIRECT("AY73")</f>
        <v>2</v>
      </c>
      <c r="R73" s="6">
        <f ca="1">INDIRECT("AZ73")+INDIRECT("BA73")+INDIRECT("BB73")+INDIRECT("BC73")+INDIRECT("BD73")+INDIRECT("BE73")+INDIRECT("BF73")+INDIRECT("BG73")</f>
        <v>0</v>
      </c>
      <c r="S73" s="6">
        <f ca="1">INDIRECT("BH73")+INDIRECT("BI73")+INDIRECT("BJ73")+INDIRECT("BK73")+INDIRECT("BL73")+INDIRECT("BM73")+INDIRECT("BN73")+INDIRECT("BO73")</f>
        <v>0</v>
      </c>
      <c r="T73" s="28"/>
      <c r="U73" s="29"/>
      <c r="V73" s="29"/>
      <c r="W73" s="29"/>
      <c r="X73" s="29"/>
      <c r="Y73" s="29"/>
      <c r="Z73" s="29"/>
      <c r="AA73" s="29"/>
      <c r="AB73" s="28"/>
      <c r="AC73" s="29"/>
      <c r="AD73" s="29"/>
      <c r="AE73" s="29"/>
      <c r="AF73" s="29"/>
      <c r="AG73" s="29"/>
      <c r="AH73" s="29"/>
      <c r="AI73" s="29"/>
      <c r="AJ73" s="28"/>
      <c r="AK73" s="29">
        <v>1</v>
      </c>
      <c r="AL73" s="29"/>
      <c r="AM73" s="29"/>
      <c r="AN73" s="29"/>
      <c r="AO73" s="29"/>
      <c r="AP73" s="29"/>
      <c r="AQ73" s="29"/>
      <c r="AR73" s="28"/>
      <c r="AS73" s="29">
        <v>2</v>
      </c>
      <c r="AT73" s="29"/>
      <c r="AU73" s="29"/>
      <c r="AV73" s="29"/>
      <c r="AW73" s="29"/>
      <c r="AX73" s="29"/>
      <c r="AY73" s="29"/>
      <c r="AZ73" s="28"/>
      <c r="BA73" s="29"/>
      <c r="BB73" s="29"/>
      <c r="BC73" s="29"/>
      <c r="BD73" s="29"/>
      <c r="BE73" s="29"/>
      <c r="BF73" s="29"/>
      <c r="BG73" s="29"/>
      <c r="BH73" s="28"/>
      <c r="BI73" s="29"/>
      <c r="BJ73" s="29"/>
      <c r="BK73" s="29"/>
      <c r="BL73" s="29"/>
      <c r="BM73" s="29"/>
      <c r="BN73" s="29"/>
      <c r="BO73" s="29"/>
      <c r="BP73" s="9">
        <v>0</v>
      </c>
      <c r="BQ73" s="1" t="s">
        <v>0</v>
      </c>
      <c r="BR73" s="1" t="s">
        <v>0</v>
      </c>
      <c r="BS73" s="1" t="s">
        <v>0</v>
      </c>
      <c r="BT73" s="1" t="s">
        <v>0</v>
      </c>
      <c r="BU73" s="1" t="s">
        <v>0</v>
      </c>
      <c r="BW73" s="1">
        <f ca="1">INDIRECT("T73")+2*INDIRECT("AB73")+3*INDIRECT("AJ73")+4*INDIRECT("AR73")+5*INDIRECT("AZ73")+6*INDIRECT("BH73")</f>
        <v>0</v>
      </c>
      <c r="BX73" s="1">
        <v>0</v>
      </c>
      <c r="BY73" s="1">
        <f ca="1">INDIRECT("U73")+2*INDIRECT("AC73")+3*INDIRECT("AK73")+4*INDIRECT("AS73")+5*INDIRECT("BA73")+6*INDIRECT("BI73")</f>
        <v>11</v>
      </c>
      <c r="BZ73" s="1">
        <v>11</v>
      </c>
      <c r="CA73" s="1">
        <f ca="1">INDIRECT("V73")+2*INDIRECT("AD73")+3*INDIRECT("AL73")+4*INDIRECT("AT73")+5*INDIRECT("BB73")+6*INDIRECT("BJ73")</f>
        <v>0</v>
      </c>
      <c r="CB73" s="1">
        <v>0</v>
      </c>
      <c r="CC73" s="1">
        <f ca="1">INDIRECT("W73")+2*INDIRECT("AE73")+3*INDIRECT("AM73")+4*INDIRECT("AU73")+5*INDIRECT("BC73")+6*INDIRECT("BK73")</f>
        <v>0</v>
      </c>
      <c r="CD73" s="1">
        <v>0</v>
      </c>
      <c r="CE73" s="1">
        <f ca="1">INDIRECT("X73")+2*INDIRECT("AF73")+3*INDIRECT("AN73")+4*INDIRECT("AV73")+5*INDIRECT("BD73")+6*INDIRECT("BL73")</f>
        <v>0</v>
      </c>
      <c r="CF73" s="1">
        <v>0</v>
      </c>
      <c r="CG73" s="1">
        <f ca="1">INDIRECT("Y73")+2*INDIRECT("AG73")+3*INDIRECT("AO73")+4*INDIRECT("AW73")+5*INDIRECT("BE73")+6*INDIRECT("BM73")</f>
        <v>0</v>
      </c>
      <c r="CH73" s="1">
        <v>0</v>
      </c>
      <c r="CI73" s="1">
        <f ca="1">INDIRECT("Z73")+2*INDIRECT("AH73")+3*INDIRECT("AP73")+4*INDIRECT("AX73")+5*INDIRECT("BF73")+6*INDIRECT("BN73")</f>
        <v>0</v>
      </c>
      <c r="CJ73" s="1">
        <v>0</v>
      </c>
      <c r="CK73" s="1">
        <f ca="1">INDIRECT("AA73")+2*INDIRECT("AI73")+3*INDIRECT("AQ73")+4*INDIRECT("AY73")+5*INDIRECT("BG73")+6*INDIRECT("BO73")</f>
        <v>0</v>
      </c>
      <c r="CL73" s="1">
        <v>0</v>
      </c>
      <c r="CM73" s="1">
        <f ca="1">INDIRECT("T73")+2*INDIRECT("U73")+3*INDIRECT("V73")+4*INDIRECT("W73")+5*INDIRECT("X73")+6*INDIRECT("Y73")+7*INDIRECT("Z73")+8*INDIRECT("AA73")</f>
        <v>0</v>
      </c>
      <c r="CN73" s="1">
        <v>0</v>
      </c>
      <c r="CO73" s="1">
        <f ca="1">INDIRECT("AB73")+2*INDIRECT("AC73")+3*INDIRECT("AD73")+4*INDIRECT("AE73")+5*INDIRECT("AF73")+6*INDIRECT("AG73")+7*INDIRECT("AH73")+8*INDIRECT("AI73")</f>
        <v>0</v>
      </c>
      <c r="CP73" s="1">
        <v>0</v>
      </c>
      <c r="CQ73" s="1">
        <f ca="1">INDIRECT("AJ73")+2*INDIRECT("AK73")+3*INDIRECT("AL73")+4*INDIRECT("AM73")+5*INDIRECT("AN73")+6*INDIRECT("AO73")+7*INDIRECT("AP73")+8*INDIRECT("AQ73")</f>
        <v>2</v>
      </c>
      <c r="CR73" s="1">
        <v>2</v>
      </c>
      <c r="CS73" s="1">
        <f ca="1">INDIRECT("AR73")+2*INDIRECT("AS73")+3*INDIRECT("AT73")+4*INDIRECT("AU73")+5*INDIRECT("AV73")+6*INDIRECT("AW73")+7*INDIRECT("AX73")+8*INDIRECT("AY73")</f>
        <v>4</v>
      </c>
      <c r="CT73" s="1">
        <v>4</v>
      </c>
      <c r="CU73" s="1">
        <f ca="1">INDIRECT("AZ73")+2*INDIRECT("BA73")+3*INDIRECT("BB73")+4*INDIRECT("BC73")+5*INDIRECT("BD73")+6*INDIRECT("BE73")+7*INDIRECT("BF73")+8*INDIRECT("BG73")</f>
        <v>0</v>
      </c>
      <c r="CV73" s="1">
        <v>0</v>
      </c>
      <c r="CW73" s="1">
        <f ca="1">INDIRECT("BH73")+2*INDIRECT("BI73")+3*INDIRECT("BJ73")+4*INDIRECT("BK73")+5*INDIRECT("BL73")+6*INDIRECT("BM73")+7*INDIRECT("BN73")+8*INDIRECT("BO73")</f>
        <v>0</v>
      </c>
      <c r="CX73" s="1">
        <v>0</v>
      </c>
    </row>
    <row r="74" spans="1:73" ht="11.25">
      <c r="A74" s="25"/>
      <c r="B74" s="25"/>
      <c r="C74" s="27" t="s">
        <v>91</v>
      </c>
      <c r="D74" s="26" t="s">
        <v>0</v>
      </c>
      <c r="E74" s="1" t="s">
        <v>6</v>
      </c>
      <c r="F74" s="7">
        <f>SUM(F72:F73)</f>
        <v>0</v>
      </c>
      <c r="G74" s="6">
        <f>SUM(G72:G73)</f>
        <v>175</v>
      </c>
      <c r="H74" s="6">
        <f>SUM(H72:H73)</f>
        <v>0</v>
      </c>
      <c r="I74" s="6">
        <f>SUM(I72:I73)</f>
        <v>0</v>
      </c>
      <c r="J74" s="6">
        <f>SUM(J72:J73)</f>
        <v>0</v>
      </c>
      <c r="K74" s="6">
        <f>SUM(K72:K73)</f>
        <v>0</v>
      </c>
      <c r="L74" s="6">
        <f>SUM(L72:L73)</f>
        <v>0</v>
      </c>
      <c r="M74" s="6">
        <f>SUM(M72:M73)</f>
        <v>0</v>
      </c>
      <c r="N74" s="7">
        <f>SUM(N72:N73)</f>
        <v>0</v>
      </c>
      <c r="O74" s="6">
        <f>SUM(O72:O73)</f>
        <v>172</v>
      </c>
      <c r="P74" s="6">
        <f>SUM(P72:P73)</f>
        <v>1</v>
      </c>
      <c r="Q74" s="6">
        <f>SUM(Q72:Q73)</f>
        <v>2</v>
      </c>
      <c r="R74" s="6">
        <f>SUM(R72:R73)</f>
        <v>0</v>
      </c>
      <c r="S74" s="6">
        <f>SUM(S72:S73)</f>
        <v>0</v>
      </c>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v>0</v>
      </c>
      <c r="BQ74" s="1" t="s">
        <v>0</v>
      </c>
      <c r="BR74" s="1" t="s">
        <v>0</v>
      </c>
      <c r="BS74" s="1" t="s">
        <v>0</v>
      </c>
      <c r="BT74" s="1" t="s">
        <v>0</v>
      </c>
      <c r="BU74" s="1" t="s">
        <v>0</v>
      </c>
    </row>
    <row r="75" spans="3:73" ht="11.25">
      <c r="C75" s="1" t="s">
        <v>0</v>
      </c>
      <c r="D75" s="1" t="s">
        <v>0</v>
      </c>
      <c r="E75" s="1" t="s">
        <v>0</v>
      </c>
      <c r="F75" s="7"/>
      <c r="G75" s="6"/>
      <c r="H75" s="6"/>
      <c r="I75" s="6"/>
      <c r="J75" s="6"/>
      <c r="K75" s="6"/>
      <c r="L75" s="6"/>
      <c r="M75" s="6"/>
      <c r="N75" s="7"/>
      <c r="O75" s="6"/>
      <c r="P75" s="6"/>
      <c r="Q75" s="6"/>
      <c r="R75" s="6"/>
      <c r="S75" s="6"/>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c r="BT75" s="1" t="s">
        <v>0</v>
      </c>
      <c r="BU75" s="1" t="s">
        <v>0</v>
      </c>
    </row>
    <row r="76" spans="1:102" ht="11.25">
      <c r="A76" s="30" t="s">
        <v>1</v>
      </c>
      <c r="B76" s="31" t="str">
        <f>HYPERLINK("http://www.dot.ca.gov/hq/transprog/stip2004/ff_sheets/01-4089p.xls","4089P")</f>
        <v>4089P</v>
      </c>
      <c r="C76" s="30" t="s">
        <v>0</v>
      </c>
      <c r="D76" s="30" t="s">
        <v>38</v>
      </c>
      <c r="E76" s="30" t="s">
        <v>3</v>
      </c>
      <c r="F76" s="32">
        <f ca="1">INDIRECT("T76")+INDIRECT("AB76")+INDIRECT("AJ76")+INDIRECT("AR76")+INDIRECT("AZ76")+INDIRECT("BH76")</f>
        <v>0</v>
      </c>
      <c r="G76" s="33">
        <f ca="1">INDIRECT("U76")+INDIRECT("AC76")+INDIRECT("AK76")+INDIRECT("AS76")+INDIRECT("BA76")+INDIRECT("BI76")</f>
        <v>16</v>
      </c>
      <c r="H76" s="33">
        <f ca="1">INDIRECT("V76")+INDIRECT("AD76")+INDIRECT("AL76")+INDIRECT("AT76")+INDIRECT("BB76")+INDIRECT("BJ76")</f>
        <v>112</v>
      </c>
      <c r="I76" s="33">
        <f ca="1">INDIRECT("W76")+INDIRECT("AE76")+INDIRECT("AM76")+INDIRECT("AU76")+INDIRECT("BC76")+INDIRECT("BK76")</f>
        <v>0</v>
      </c>
      <c r="J76" s="33">
        <f ca="1">INDIRECT("X76")+INDIRECT("AF76")+INDIRECT("AN76")+INDIRECT("AV76")+INDIRECT("BD76")+INDIRECT("BL76")</f>
        <v>0</v>
      </c>
      <c r="K76" s="33">
        <f ca="1">INDIRECT("Y76")+INDIRECT("AG76")+INDIRECT("AO76")+INDIRECT("AW76")+INDIRECT("BE76")+INDIRECT("BM76")</f>
        <v>0</v>
      </c>
      <c r="L76" s="33">
        <f ca="1">INDIRECT("Z76")+INDIRECT("AH76")+INDIRECT("AP76")+INDIRECT("AX76")+INDIRECT("BF76")+INDIRECT("BN76")</f>
        <v>0</v>
      </c>
      <c r="M76" s="33">
        <f ca="1">INDIRECT("AA76")+INDIRECT("AI76")+INDIRECT("AQ76")+INDIRECT("AY76")+INDIRECT("BG76")+INDIRECT("BO76")</f>
        <v>0</v>
      </c>
      <c r="N76" s="32">
        <f ca="1">INDIRECT("T76")+INDIRECT("U76")+INDIRECT("V76")+INDIRECT("W76")+INDIRECT("X76")+INDIRECT("Y76")+INDIRECT("Z76")+INDIRECT("AA76")</f>
        <v>0</v>
      </c>
      <c r="O76" s="33">
        <f ca="1">INDIRECT("AB76")+INDIRECT("AC76")+INDIRECT("AD76")+INDIRECT("AE76")+INDIRECT("AF76")+INDIRECT("AG76")+INDIRECT("AH76")+INDIRECT("AI76")</f>
        <v>112</v>
      </c>
      <c r="P76" s="33">
        <f ca="1">INDIRECT("AJ76")+INDIRECT("AK76")+INDIRECT("AL76")+INDIRECT("AM76")+INDIRECT("AN76")+INDIRECT("AO76")+INDIRECT("AP76")+INDIRECT("AQ76")</f>
        <v>0</v>
      </c>
      <c r="Q76" s="33">
        <f ca="1">INDIRECT("AR76")+INDIRECT("AS76")+INDIRECT("AT76")+INDIRECT("AU76")+INDIRECT("AV76")+INDIRECT("AW76")+INDIRECT("AX76")+INDIRECT("AY76")</f>
        <v>16</v>
      </c>
      <c r="R76" s="33">
        <f ca="1">INDIRECT("AZ76")+INDIRECT("BA76")+INDIRECT("BB76")+INDIRECT("BC76")+INDIRECT("BD76")+INDIRECT("BE76")+INDIRECT("BF76")+INDIRECT("BG76")</f>
        <v>0</v>
      </c>
      <c r="S76" s="33">
        <f ca="1">INDIRECT("BH76")+INDIRECT("BI76")+INDIRECT("BJ76")+INDIRECT("BK76")+INDIRECT("BL76")+INDIRECT("BM76")+INDIRECT("BN76")+INDIRECT("BO76")</f>
        <v>0</v>
      </c>
      <c r="T76" s="34"/>
      <c r="U76" s="35"/>
      <c r="V76" s="35"/>
      <c r="W76" s="35"/>
      <c r="X76" s="35"/>
      <c r="Y76" s="35"/>
      <c r="Z76" s="35"/>
      <c r="AA76" s="35"/>
      <c r="AB76" s="34"/>
      <c r="AC76" s="35"/>
      <c r="AD76" s="35">
        <v>112</v>
      </c>
      <c r="AE76" s="35"/>
      <c r="AF76" s="35"/>
      <c r="AG76" s="35"/>
      <c r="AH76" s="35"/>
      <c r="AI76" s="35"/>
      <c r="AJ76" s="34"/>
      <c r="AK76" s="35"/>
      <c r="AL76" s="35"/>
      <c r="AM76" s="35"/>
      <c r="AN76" s="35"/>
      <c r="AO76" s="35"/>
      <c r="AP76" s="35"/>
      <c r="AQ76" s="35"/>
      <c r="AR76" s="34"/>
      <c r="AS76" s="35">
        <v>16</v>
      </c>
      <c r="AT76" s="35"/>
      <c r="AU76" s="35"/>
      <c r="AV76" s="35"/>
      <c r="AW76" s="35"/>
      <c r="AX76" s="35"/>
      <c r="AY76" s="35"/>
      <c r="AZ76" s="34"/>
      <c r="BA76" s="35"/>
      <c r="BB76" s="35"/>
      <c r="BC76" s="35"/>
      <c r="BD76" s="35"/>
      <c r="BE76" s="35"/>
      <c r="BF76" s="35"/>
      <c r="BG76" s="35"/>
      <c r="BH76" s="34"/>
      <c r="BI76" s="35"/>
      <c r="BJ76" s="35"/>
      <c r="BK76" s="35"/>
      <c r="BL76" s="35"/>
      <c r="BM76" s="35"/>
      <c r="BN76" s="35"/>
      <c r="BO76" s="36"/>
      <c r="BP76" s="9">
        <v>13000001173</v>
      </c>
      <c r="BQ76" s="1" t="s">
        <v>3</v>
      </c>
      <c r="BR76" s="1" t="s">
        <v>0</v>
      </c>
      <c r="BS76" s="1" t="s">
        <v>0</v>
      </c>
      <c r="BT76" s="1" t="s">
        <v>0</v>
      </c>
      <c r="BU76" s="1" t="s">
        <v>0</v>
      </c>
      <c r="BW76" s="1">
        <f ca="1">INDIRECT("T76")+2*INDIRECT("AB76")+3*INDIRECT("AJ76")+4*INDIRECT("AR76")+5*INDIRECT("AZ76")+6*INDIRECT("BH76")</f>
        <v>0</v>
      </c>
      <c r="BX76" s="1">
        <v>0</v>
      </c>
      <c r="BY76" s="1">
        <f ca="1">INDIRECT("U76")+2*INDIRECT("AC76")+3*INDIRECT("AK76")+4*INDIRECT("AS76")+5*INDIRECT("BA76")+6*INDIRECT("BI76")</f>
        <v>64</v>
      </c>
      <c r="BZ76" s="1">
        <v>64</v>
      </c>
      <c r="CA76" s="1">
        <f ca="1">INDIRECT("V76")+2*INDIRECT("AD76")+3*INDIRECT("AL76")+4*INDIRECT("AT76")+5*INDIRECT("BB76")+6*INDIRECT("BJ76")</f>
        <v>224</v>
      </c>
      <c r="CB76" s="1">
        <v>224</v>
      </c>
      <c r="CC76" s="1">
        <f ca="1">INDIRECT("W76")+2*INDIRECT("AE76")+3*INDIRECT("AM76")+4*INDIRECT("AU76")+5*INDIRECT("BC76")+6*INDIRECT("BK76")</f>
        <v>0</v>
      </c>
      <c r="CD76" s="1">
        <v>0</v>
      </c>
      <c r="CE76" s="1">
        <f ca="1">INDIRECT("X76")+2*INDIRECT("AF76")+3*INDIRECT("AN76")+4*INDIRECT("AV76")+5*INDIRECT("BD76")+6*INDIRECT("BL76")</f>
        <v>0</v>
      </c>
      <c r="CF76" s="1">
        <v>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0</v>
      </c>
      <c r="CN76" s="1">
        <v>0</v>
      </c>
      <c r="CO76" s="1">
        <f ca="1">INDIRECT("AB76")+2*INDIRECT("AC76")+3*INDIRECT("AD76")+4*INDIRECT("AE76")+5*INDIRECT("AF76")+6*INDIRECT("AG76")+7*INDIRECT("AH76")+8*INDIRECT("AI76")</f>
        <v>336</v>
      </c>
      <c r="CP76" s="1">
        <v>336</v>
      </c>
      <c r="CQ76" s="1">
        <f ca="1">INDIRECT("AJ76")+2*INDIRECT("AK76")+3*INDIRECT("AL76")+4*INDIRECT("AM76")+5*INDIRECT("AN76")+6*INDIRECT("AO76")+7*INDIRECT("AP76")+8*INDIRECT("AQ76")</f>
        <v>0</v>
      </c>
      <c r="CR76" s="1">
        <v>0</v>
      </c>
      <c r="CS76" s="1">
        <f ca="1">INDIRECT("AR76")+2*INDIRECT("AS76")+3*INDIRECT("AT76")+4*INDIRECT("AU76")+5*INDIRECT("AV76")+6*INDIRECT("AW76")+7*INDIRECT("AX76")+8*INDIRECT("AY76")</f>
        <v>32</v>
      </c>
      <c r="CT76" s="1">
        <v>32</v>
      </c>
      <c r="CU76" s="1">
        <f ca="1">INDIRECT("AZ76")+2*INDIRECT("BA76")+3*INDIRECT("BB76")+4*INDIRECT("BC76")+5*INDIRECT("BD76")+6*INDIRECT("BE76")+7*INDIRECT("BF76")+8*INDIRECT("BG76")</f>
        <v>0</v>
      </c>
      <c r="CV76" s="1">
        <v>0</v>
      </c>
      <c r="CW76" s="1">
        <f ca="1">INDIRECT("BH76")+2*INDIRECT("BI76")+3*INDIRECT("BJ76")+4*INDIRECT("BK76")+5*INDIRECT("BL76")+6*INDIRECT("BM76")+7*INDIRECT("BN76")+8*INDIRECT("BO76")</f>
        <v>0</v>
      </c>
      <c r="CX76" s="1">
        <v>0</v>
      </c>
    </row>
    <row r="77" spans="1:102" ht="11.25">
      <c r="A77" s="1" t="s">
        <v>0</v>
      </c>
      <c r="B77" s="1" t="s">
        <v>40</v>
      </c>
      <c r="C77" s="1" t="s">
        <v>0</v>
      </c>
      <c r="D77" s="1" t="s">
        <v>41</v>
      </c>
      <c r="E77" s="1" t="s">
        <v>5</v>
      </c>
      <c r="F77" s="7">
        <f ca="1">INDIRECT("T77")+INDIRECT("AB77")+INDIRECT("AJ77")+INDIRECT("AR77")+INDIRECT("AZ77")+INDIRECT("BH77")</f>
        <v>0</v>
      </c>
      <c r="G77" s="6">
        <f ca="1">INDIRECT("U77")+INDIRECT("AC77")+INDIRECT("AK77")+INDIRECT("AS77")+INDIRECT("BA77")+INDIRECT("BI77")</f>
        <v>1</v>
      </c>
      <c r="H77" s="6">
        <f ca="1">INDIRECT("V77")+INDIRECT("AD77")+INDIRECT("AL77")+INDIRECT("AT77")+INDIRECT("BB77")+INDIRECT("BJ77")</f>
        <v>6</v>
      </c>
      <c r="I77" s="6">
        <f ca="1">INDIRECT("W77")+INDIRECT("AE77")+INDIRECT("AM77")+INDIRECT("AU77")+INDIRECT("BC77")+INDIRECT("BK77")</f>
        <v>0</v>
      </c>
      <c r="J77" s="6">
        <f ca="1">INDIRECT("X77")+INDIRECT("AF77")+INDIRECT("AN77")+INDIRECT("AV77")+INDIRECT("BD77")+INDIRECT("BL77")</f>
        <v>0</v>
      </c>
      <c r="K77" s="6">
        <f ca="1">INDIRECT("Y77")+INDIRECT("AG77")+INDIRECT("AO77")+INDIRECT("AW77")+INDIRECT("BE77")+INDIRECT("BM77")</f>
        <v>0</v>
      </c>
      <c r="L77" s="6">
        <f ca="1">INDIRECT("Z77")+INDIRECT("AH77")+INDIRECT("AP77")+INDIRECT("AX77")+INDIRECT("BF77")+INDIRECT("BN77")</f>
        <v>0</v>
      </c>
      <c r="M77" s="6">
        <f ca="1">INDIRECT("AA77")+INDIRECT("AI77")+INDIRECT("AQ77")+INDIRECT("AY77")+INDIRECT("BG77")+INDIRECT("BO77")</f>
        <v>0</v>
      </c>
      <c r="N77" s="7">
        <f ca="1">INDIRECT("T77")+INDIRECT("U77")+INDIRECT("V77")+INDIRECT("W77")+INDIRECT("X77")+INDIRECT("Y77")+INDIRECT("Z77")+INDIRECT("AA77")</f>
        <v>0</v>
      </c>
      <c r="O77" s="6">
        <f ca="1">INDIRECT("AB77")+INDIRECT("AC77")+INDIRECT("AD77")+INDIRECT("AE77")+INDIRECT("AF77")+INDIRECT("AG77")+INDIRECT("AH77")+INDIRECT("AI77")</f>
        <v>6</v>
      </c>
      <c r="P77" s="6">
        <f ca="1">INDIRECT("AJ77")+INDIRECT("AK77")+INDIRECT("AL77")+INDIRECT("AM77")+INDIRECT("AN77")+INDIRECT("AO77")+INDIRECT("AP77")+INDIRECT("AQ77")</f>
        <v>1</v>
      </c>
      <c r="Q77" s="6">
        <f ca="1">INDIRECT("AR77")+INDIRECT("AS77")+INDIRECT("AT77")+INDIRECT("AU77")+INDIRECT("AV77")+INDIRECT("AW77")+INDIRECT("AX77")+INDIRECT("AY77")</f>
        <v>0</v>
      </c>
      <c r="R77" s="6">
        <f ca="1">INDIRECT("AZ77")+INDIRECT("BA77")+INDIRECT("BB77")+INDIRECT("BC77")+INDIRECT("BD77")+INDIRECT("BE77")+INDIRECT("BF77")+INDIRECT("BG77")</f>
        <v>0</v>
      </c>
      <c r="S77" s="6">
        <f ca="1">INDIRECT("BH77")+INDIRECT("BI77")+INDIRECT("BJ77")+INDIRECT("BK77")+INDIRECT("BL77")+INDIRECT("BM77")+INDIRECT("BN77")+INDIRECT("BO77")</f>
        <v>0</v>
      </c>
      <c r="T77" s="28"/>
      <c r="U77" s="29"/>
      <c r="V77" s="29"/>
      <c r="W77" s="29"/>
      <c r="X77" s="29"/>
      <c r="Y77" s="29"/>
      <c r="Z77" s="29"/>
      <c r="AA77" s="29"/>
      <c r="AB77" s="28"/>
      <c r="AC77" s="29"/>
      <c r="AD77" s="29">
        <v>6</v>
      </c>
      <c r="AE77" s="29"/>
      <c r="AF77" s="29"/>
      <c r="AG77" s="29"/>
      <c r="AH77" s="29"/>
      <c r="AI77" s="29"/>
      <c r="AJ77" s="28"/>
      <c r="AK77" s="29">
        <v>1</v>
      </c>
      <c r="AL77" s="29"/>
      <c r="AM77" s="29"/>
      <c r="AN77" s="29"/>
      <c r="AO77" s="29"/>
      <c r="AP77" s="29"/>
      <c r="AQ77" s="29"/>
      <c r="AR77" s="28"/>
      <c r="AS77" s="29"/>
      <c r="AT77" s="29"/>
      <c r="AU77" s="29"/>
      <c r="AV77" s="29"/>
      <c r="AW77" s="29"/>
      <c r="AX77" s="29"/>
      <c r="AY77" s="29"/>
      <c r="AZ77" s="28"/>
      <c r="BA77" s="29"/>
      <c r="BB77" s="29"/>
      <c r="BC77" s="29"/>
      <c r="BD77" s="29"/>
      <c r="BE77" s="29"/>
      <c r="BF77" s="29"/>
      <c r="BG77" s="29"/>
      <c r="BH77" s="28"/>
      <c r="BI77" s="29"/>
      <c r="BJ77" s="29"/>
      <c r="BK77" s="29"/>
      <c r="BL77" s="29"/>
      <c r="BM77" s="29"/>
      <c r="BN77" s="29"/>
      <c r="BO77" s="29"/>
      <c r="BP77" s="9">
        <v>0</v>
      </c>
      <c r="BQ77" s="1" t="s">
        <v>0</v>
      </c>
      <c r="BR77" s="1" t="s">
        <v>0</v>
      </c>
      <c r="BS77" s="1" t="s">
        <v>0</v>
      </c>
      <c r="BT77" s="1" t="s">
        <v>0</v>
      </c>
      <c r="BU77" s="1" t="s">
        <v>0</v>
      </c>
      <c r="BW77" s="1">
        <f ca="1">INDIRECT("T77")+2*INDIRECT("AB77")+3*INDIRECT("AJ77")+4*INDIRECT("AR77")+5*INDIRECT("AZ77")+6*INDIRECT("BH77")</f>
        <v>0</v>
      </c>
      <c r="BX77" s="1">
        <v>0</v>
      </c>
      <c r="BY77" s="1">
        <f ca="1">INDIRECT("U77")+2*INDIRECT("AC77")+3*INDIRECT("AK77")+4*INDIRECT("AS77")+5*INDIRECT("BA77")+6*INDIRECT("BI77")</f>
        <v>3</v>
      </c>
      <c r="BZ77" s="1">
        <v>3</v>
      </c>
      <c r="CA77" s="1">
        <f ca="1">INDIRECT("V77")+2*INDIRECT("AD77")+3*INDIRECT("AL77")+4*INDIRECT("AT77")+5*INDIRECT("BB77")+6*INDIRECT("BJ77")</f>
        <v>12</v>
      </c>
      <c r="CB77" s="1">
        <v>12</v>
      </c>
      <c r="CC77" s="1">
        <f ca="1">INDIRECT("W77")+2*INDIRECT("AE77")+3*INDIRECT("AM77")+4*INDIRECT("AU77")+5*INDIRECT("BC77")+6*INDIRECT("BK77")</f>
        <v>0</v>
      </c>
      <c r="CD77" s="1">
        <v>0</v>
      </c>
      <c r="CE77" s="1">
        <f ca="1">INDIRECT("X77")+2*INDIRECT("AF77")+3*INDIRECT("AN77")+4*INDIRECT("AV77")+5*INDIRECT("BD77")+6*INDIRECT("BL77")</f>
        <v>0</v>
      </c>
      <c r="CF77" s="1">
        <v>0</v>
      </c>
      <c r="CG77" s="1">
        <f ca="1">INDIRECT("Y77")+2*INDIRECT("AG77")+3*INDIRECT("AO77")+4*INDIRECT("AW77")+5*INDIRECT("BE77")+6*INDIRECT("BM77")</f>
        <v>0</v>
      </c>
      <c r="CH77" s="1">
        <v>0</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18</v>
      </c>
      <c r="CP77" s="1">
        <v>18</v>
      </c>
      <c r="CQ77" s="1">
        <f ca="1">INDIRECT("AJ77")+2*INDIRECT("AK77")+3*INDIRECT("AL77")+4*INDIRECT("AM77")+5*INDIRECT("AN77")+6*INDIRECT("AO77")+7*INDIRECT("AP77")+8*INDIRECT("AQ77")</f>
        <v>2</v>
      </c>
      <c r="CR77" s="1">
        <v>2</v>
      </c>
      <c r="CS77" s="1">
        <f ca="1">INDIRECT("AR77")+2*INDIRECT("AS77")+3*INDIRECT("AT77")+4*INDIRECT("AU77")+5*INDIRECT("AV77")+6*INDIRECT("AW77")+7*INDIRECT("AX77")+8*INDIRECT("AY77")</f>
        <v>0</v>
      </c>
      <c r="CT77" s="1">
        <v>0</v>
      </c>
      <c r="CU77" s="1">
        <f ca="1">INDIRECT("AZ77")+2*INDIRECT("BA77")+3*INDIRECT("BB77")+4*INDIRECT("BC77")+5*INDIRECT("BD77")+6*INDIRECT("BE77")+7*INDIRECT("BF77")+8*INDIRECT("BG77")</f>
        <v>0</v>
      </c>
      <c r="CV77" s="1">
        <v>0</v>
      </c>
      <c r="CW77" s="1">
        <f ca="1">INDIRECT("BH77")+2*INDIRECT("BI77")+3*INDIRECT("BJ77")+4*INDIRECT("BK77")+5*INDIRECT("BL77")+6*INDIRECT("BM77")+7*INDIRECT("BN77")+8*INDIRECT("BO77")</f>
        <v>0</v>
      </c>
      <c r="CX77" s="1">
        <v>0</v>
      </c>
    </row>
    <row r="78" spans="1:73" ht="11.25">
      <c r="A78" s="25"/>
      <c r="B78" s="25"/>
      <c r="C78" s="27" t="s">
        <v>91</v>
      </c>
      <c r="D78" s="26" t="s">
        <v>0</v>
      </c>
      <c r="E78" s="1" t="s">
        <v>6</v>
      </c>
      <c r="F78" s="7">
        <f>SUM(F76:F77)</f>
        <v>0</v>
      </c>
      <c r="G78" s="6">
        <f>SUM(G76:G77)</f>
        <v>17</v>
      </c>
      <c r="H78" s="6">
        <f>SUM(H76:H77)</f>
        <v>118</v>
      </c>
      <c r="I78" s="6">
        <f>SUM(I76:I77)</f>
        <v>0</v>
      </c>
      <c r="J78" s="6">
        <f>SUM(J76:J77)</f>
        <v>0</v>
      </c>
      <c r="K78" s="6">
        <f>SUM(K76:K77)</f>
        <v>0</v>
      </c>
      <c r="L78" s="6">
        <f>SUM(L76:L77)</f>
        <v>0</v>
      </c>
      <c r="M78" s="6">
        <f>SUM(M76:M77)</f>
        <v>0</v>
      </c>
      <c r="N78" s="7">
        <f>SUM(N76:N77)</f>
        <v>0</v>
      </c>
      <c r="O78" s="6">
        <f>SUM(O76:O77)</f>
        <v>118</v>
      </c>
      <c r="P78" s="6">
        <f>SUM(P76:P77)</f>
        <v>1</v>
      </c>
      <c r="Q78" s="6">
        <f>SUM(Q76:Q77)</f>
        <v>16</v>
      </c>
      <c r="R78" s="6">
        <f>SUM(R76:R77)</f>
        <v>0</v>
      </c>
      <c r="S78" s="6">
        <f>SUM(S76:S77)</f>
        <v>0</v>
      </c>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v>0</v>
      </c>
      <c r="BQ78" s="1" t="s">
        <v>0</v>
      </c>
      <c r="BR78" s="1" t="s">
        <v>0</v>
      </c>
      <c r="BS78" s="1" t="s">
        <v>0</v>
      </c>
      <c r="BT78" s="1" t="s">
        <v>0</v>
      </c>
      <c r="BU78" s="1" t="s">
        <v>0</v>
      </c>
    </row>
    <row r="79" spans="3:73" ht="11.25">
      <c r="C79" s="1" t="s">
        <v>0</v>
      </c>
      <c r="D79" s="1" t="s">
        <v>0</v>
      </c>
      <c r="E79" s="1" t="s">
        <v>0</v>
      </c>
      <c r="F79" s="7"/>
      <c r="G79" s="6"/>
      <c r="H79" s="6"/>
      <c r="I79" s="6"/>
      <c r="J79" s="6"/>
      <c r="K79" s="6"/>
      <c r="L79" s="6"/>
      <c r="M79" s="6"/>
      <c r="N79" s="7"/>
      <c r="O79" s="6"/>
      <c r="P79" s="6"/>
      <c r="Q79" s="6"/>
      <c r="R79" s="6"/>
      <c r="S79" s="6"/>
      <c r="T79" s="8"/>
      <c r="U79" s="5"/>
      <c r="V79" s="5"/>
      <c r="W79" s="5"/>
      <c r="X79" s="5"/>
      <c r="Y79" s="5"/>
      <c r="Z79" s="5"/>
      <c r="AA79" s="5"/>
      <c r="AB79" s="8"/>
      <c r="AC79" s="5"/>
      <c r="AD79" s="5"/>
      <c r="AE79" s="5"/>
      <c r="AF79" s="5"/>
      <c r="AG79" s="5"/>
      <c r="AH79" s="5"/>
      <c r="AI79" s="5"/>
      <c r="AJ79" s="8"/>
      <c r="AK79" s="5"/>
      <c r="AL79" s="5"/>
      <c r="AM79" s="5"/>
      <c r="AN79" s="5"/>
      <c r="AO79" s="5"/>
      <c r="AP79" s="5"/>
      <c r="AQ79" s="5"/>
      <c r="AR79" s="8"/>
      <c r="AS79" s="5"/>
      <c r="AT79" s="5"/>
      <c r="AU79" s="5"/>
      <c r="AV79" s="5"/>
      <c r="AW79" s="5"/>
      <c r="AX79" s="5"/>
      <c r="AY79" s="5"/>
      <c r="AZ79" s="8"/>
      <c r="BA79" s="5"/>
      <c r="BB79" s="5"/>
      <c r="BC79" s="5"/>
      <c r="BD79" s="5"/>
      <c r="BE79" s="5"/>
      <c r="BF79" s="5"/>
      <c r="BG79" s="5"/>
      <c r="BH79" s="8"/>
      <c r="BI79" s="5"/>
      <c r="BJ79" s="5"/>
      <c r="BK79" s="5"/>
      <c r="BL79" s="5"/>
      <c r="BM79" s="5"/>
      <c r="BN79" s="5"/>
      <c r="BO79" s="5"/>
      <c r="BP79" s="9"/>
      <c r="BT79" s="1" t="s">
        <v>0</v>
      </c>
      <c r="BU79" s="1" t="s">
        <v>0</v>
      </c>
    </row>
    <row r="80" spans="1:102" ht="11.25">
      <c r="A80" s="30" t="s">
        <v>1</v>
      </c>
      <c r="B80" s="31" t="str">
        <f>HYPERLINK("http://www.dot.ca.gov/hq/transprog/stip2004/ff_sheets/01-4095p.xls","4095P")</f>
        <v>4095P</v>
      </c>
      <c r="C80" s="30" t="s">
        <v>0</v>
      </c>
      <c r="D80" s="30" t="s">
        <v>38</v>
      </c>
      <c r="E80" s="30" t="s">
        <v>3</v>
      </c>
      <c r="F80" s="32">
        <f ca="1">INDIRECT("T80")+INDIRECT("AB80")+INDIRECT("AJ80")+INDIRECT("AR80")+INDIRECT("AZ80")+INDIRECT("BH80")</f>
        <v>0</v>
      </c>
      <c r="G80" s="33">
        <f ca="1">INDIRECT("U80")+INDIRECT("AC80")+INDIRECT("AK80")+INDIRECT("AS80")+INDIRECT("BA80")+INDIRECT("BI80")</f>
        <v>18</v>
      </c>
      <c r="H80" s="33">
        <f ca="1">INDIRECT("V80")+INDIRECT("AD80")+INDIRECT("AL80")+INDIRECT("AT80")+INDIRECT("BB80")+INDIRECT("BJ80")</f>
        <v>0</v>
      </c>
      <c r="I80" s="33">
        <f ca="1">INDIRECT("W80")+INDIRECT("AE80")+INDIRECT("AM80")+INDIRECT("AU80")+INDIRECT("BC80")+INDIRECT("BK80")</f>
        <v>0</v>
      </c>
      <c r="J80" s="33">
        <f ca="1">INDIRECT("X80")+INDIRECT("AF80")+INDIRECT("AN80")+INDIRECT("AV80")+INDIRECT("BD80")+INDIRECT("BL80")</f>
        <v>0</v>
      </c>
      <c r="K80" s="33">
        <f ca="1">INDIRECT("Y80")+INDIRECT("AG80")+INDIRECT("AO80")+INDIRECT("AW80")+INDIRECT("BE80")+INDIRECT("BM80")</f>
        <v>0</v>
      </c>
      <c r="L80" s="33">
        <f ca="1">INDIRECT("Z80")+INDIRECT("AH80")+INDIRECT("AP80")+INDIRECT("AX80")+INDIRECT("BF80")+INDIRECT("BN80")</f>
        <v>0</v>
      </c>
      <c r="M80" s="33">
        <f ca="1">INDIRECT("AA80")+INDIRECT("AI80")+INDIRECT("AQ80")+INDIRECT("AY80")+INDIRECT("BG80")+INDIRECT("BO80")</f>
        <v>0</v>
      </c>
      <c r="N80" s="32">
        <f ca="1">INDIRECT("T80")+INDIRECT("U80")+INDIRECT("V80")+INDIRECT("W80")+INDIRECT("X80")+INDIRECT("Y80")+INDIRECT("Z80")+INDIRECT("AA80")</f>
        <v>0</v>
      </c>
      <c r="O80" s="33">
        <f ca="1">INDIRECT("AB80")+INDIRECT("AC80")+INDIRECT("AD80")+INDIRECT("AE80")+INDIRECT("AF80")+INDIRECT("AG80")+INDIRECT("AH80")+INDIRECT("AI80")</f>
        <v>18</v>
      </c>
      <c r="P80" s="33">
        <f ca="1">INDIRECT("AJ80")+INDIRECT("AK80")+INDIRECT("AL80")+INDIRECT("AM80")+INDIRECT("AN80")+INDIRECT("AO80")+INDIRECT("AP80")+INDIRECT("AQ80")</f>
        <v>0</v>
      </c>
      <c r="Q80" s="33">
        <f ca="1">INDIRECT("AR80")+INDIRECT("AS80")+INDIRECT("AT80")+INDIRECT("AU80")+INDIRECT("AV80")+INDIRECT("AW80")+INDIRECT("AX80")+INDIRECT("AY80")</f>
        <v>0</v>
      </c>
      <c r="R80" s="33">
        <f ca="1">INDIRECT("AZ80")+INDIRECT("BA80")+INDIRECT("BB80")+INDIRECT("BC80")+INDIRECT("BD80")+INDIRECT("BE80")+INDIRECT("BF80")+INDIRECT("BG80")</f>
        <v>0</v>
      </c>
      <c r="S80" s="33">
        <f ca="1">INDIRECT("BH80")+INDIRECT("BI80")+INDIRECT("BJ80")+INDIRECT("BK80")+INDIRECT("BL80")+INDIRECT("BM80")+INDIRECT("BN80")+INDIRECT("BO80")</f>
        <v>0</v>
      </c>
      <c r="T80" s="34"/>
      <c r="U80" s="35"/>
      <c r="V80" s="35"/>
      <c r="W80" s="35"/>
      <c r="X80" s="35"/>
      <c r="Y80" s="35"/>
      <c r="Z80" s="35"/>
      <c r="AA80" s="35"/>
      <c r="AB80" s="34"/>
      <c r="AC80" s="35">
        <v>18</v>
      </c>
      <c r="AD80" s="35"/>
      <c r="AE80" s="35"/>
      <c r="AF80" s="35"/>
      <c r="AG80" s="35"/>
      <c r="AH80" s="35"/>
      <c r="AI80" s="35"/>
      <c r="AJ80" s="34"/>
      <c r="AK80" s="35"/>
      <c r="AL80" s="35"/>
      <c r="AM80" s="35"/>
      <c r="AN80" s="35"/>
      <c r="AO80" s="35"/>
      <c r="AP80" s="35"/>
      <c r="AQ80" s="35"/>
      <c r="AR80" s="34"/>
      <c r="AS80" s="35"/>
      <c r="AT80" s="35"/>
      <c r="AU80" s="35"/>
      <c r="AV80" s="35"/>
      <c r="AW80" s="35"/>
      <c r="AX80" s="35"/>
      <c r="AY80" s="35"/>
      <c r="AZ80" s="34"/>
      <c r="BA80" s="35"/>
      <c r="BB80" s="35"/>
      <c r="BC80" s="35"/>
      <c r="BD80" s="35"/>
      <c r="BE80" s="35"/>
      <c r="BF80" s="35"/>
      <c r="BG80" s="35"/>
      <c r="BH80" s="34"/>
      <c r="BI80" s="35"/>
      <c r="BJ80" s="35"/>
      <c r="BK80" s="35"/>
      <c r="BL80" s="35"/>
      <c r="BM80" s="35"/>
      <c r="BN80" s="35"/>
      <c r="BO80" s="36"/>
      <c r="BP80" s="9">
        <v>13000001178</v>
      </c>
      <c r="BQ80" s="1" t="s">
        <v>3</v>
      </c>
      <c r="BR80" s="1" t="s">
        <v>0</v>
      </c>
      <c r="BS80" s="1" t="s">
        <v>0</v>
      </c>
      <c r="BT80" s="1" t="s">
        <v>0</v>
      </c>
      <c r="BU80" s="1" t="s">
        <v>0</v>
      </c>
      <c r="BW80" s="1">
        <f ca="1">INDIRECT("T80")+2*INDIRECT("AB80")+3*INDIRECT("AJ80")+4*INDIRECT("AR80")+5*INDIRECT("AZ80")+6*INDIRECT("BH80")</f>
        <v>0</v>
      </c>
      <c r="BX80" s="1">
        <v>0</v>
      </c>
      <c r="BY80" s="1">
        <f ca="1">INDIRECT("U80")+2*INDIRECT("AC80")+3*INDIRECT("AK80")+4*INDIRECT("AS80")+5*INDIRECT("BA80")+6*INDIRECT("BI80")</f>
        <v>36</v>
      </c>
      <c r="BZ80" s="1">
        <v>36</v>
      </c>
      <c r="CA80" s="1">
        <f ca="1">INDIRECT("V80")+2*INDIRECT("AD80")+3*INDIRECT("AL80")+4*INDIRECT("AT80")+5*INDIRECT("BB80")+6*INDIRECT("BJ80")</f>
        <v>0</v>
      </c>
      <c r="CB80" s="1">
        <v>0</v>
      </c>
      <c r="CC80" s="1">
        <f ca="1">INDIRECT("W80")+2*INDIRECT("AE80")+3*INDIRECT("AM80")+4*INDIRECT("AU80")+5*INDIRECT("BC80")+6*INDIRECT("BK80")</f>
        <v>0</v>
      </c>
      <c r="CD80" s="1">
        <v>0</v>
      </c>
      <c r="CE80" s="1">
        <f ca="1">INDIRECT("X80")+2*INDIRECT("AF80")+3*INDIRECT("AN80")+4*INDIRECT("AV80")+5*INDIRECT("BD80")+6*INDIRECT("BL80")</f>
        <v>0</v>
      </c>
      <c r="CF80" s="1">
        <v>0</v>
      </c>
      <c r="CG80" s="1">
        <f ca="1">INDIRECT("Y80")+2*INDIRECT("AG80")+3*INDIRECT("AO80")+4*INDIRECT("AW80")+5*INDIRECT("BE80")+6*INDIRECT("BM80")</f>
        <v>0</v>
      </c>
      <c r="CH80" s="1">
        <v>0</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0</v>
      </c>
      <c r="CN80" s="1">
        <v>0</v>
      </c>
      <c r="CO80" s="1">
        <f ca="1">INDIRECT("AB80")+2*INDIRECT("AC80")+3*INDIRECT("AD80")+4*INDIRECT("AE80")+5*INDIRECT("AF80")+6*INDIRECT("AG80")+7*INDIRECT("AH80")+8*INDIRECT("AI80")</f>
        <v>36</v>
      </c>
      <c r="CP80" s="1">
        <v>36</v>
      </c>
      <c r="CQ80" s="1">
        <f ca="1">INDIRECT("AJ80")+2*INDIRECT("AK80")+3*INDIRECT("AL80")+4*INDIRECT("AM80")+5*INDIRECT("AN80")+6*INDIRECT("AO80")+7*INDIRECT("AP80")+8*INDIRECT("AQ80")</f>
        <v>0</v>
      </c>
      <c r="CR80" s="1">
        <v>0</v>
      </c>
      <c r="CS80" s="1">
        <f ca="1">INDIRECT("AR80")+2*INDIRECT("AS80")+3*INDIRECT("AT80")+4*INDIRECT("AU80")+5*INDIRECT("AV80")+6*INDIRECT("AW80")+7*INDIRECT("AX80")+8*INDIRECT("AY80")</f>
        <v>0</v>
      </c>
      <c r="CT80" s="1">
        <v>0</v>
      </c>
      <c r="CU80" s="1">
        <f ca="1">INDIRECT("AZ80")+2*INDIRECT("BA80")+3*INDIRECT("BB80")+4*INDIRECT("BC80")+5*INDIRECT("BD80")+6*INDIRECT("BE80")+7*INDIRECT("BF80")+8*INDIRECT("BG80")</f>
        <v>0</v>
      </c>
      <c r="CV80" s="1">
        <v>0</v>
      </c>
      <c r="CW80" s="1">
        <f ca="1">INDIRECT("BH80")+2*INDIRECT("BI80")+3*INDIRECT("BJ80")+4*INDIRECT("BK80")+5*INDIRECT("BL80")+6*INDIRECT("BM80")+7*INDIRECT("BN80")+8*INDIRECT("BO80")</f>
        <v>0</v>
      </c>
      <c r="CX80" s="1">
        <v>0</v>
      </c>
    </row>
    <row r="81" spans="1:102" ht="11.25">
      <c r="A81" s="1" t="s">
        <v>0</v>
      </c>
      <c r="B81" s="1" t="s">
        <v>42</v>
      </c>
      <c r="C81" s="1" t="s">
        <v>0</v>
      </c>
      <c r="D81" s="1" t="s">
        <v>43</v>
      </c>
      <c r="E81" s="1" t="s">
        <v>5</v>
      </c>
      <c r="F81" s="7">
        <f ca="1">INDIRECT("T81")+INDIRECT("AB81")+INDIRECT("AJ81")+INDIRECT("AR81")+INDIRECT("AZ81")+INDIRECT("BH81")</f>
        <v>0</v>
      </c>
      <c r="G81" s="6">
        <f ca="1">INDIRECT("U81")+INDIRECT("AC81")+INDIRECT("AK81")+INDIRECT("AS81")+INDIRECT("BA81")+INDIRECT("BI81")</f>
        <v>5</v>
      </c>
      <c r="H81" s="6">
        <f ca="1">INDIRECT("V81")+INDIRECT("AD81")+INDIRECT("AL81")+INDIRECT("AT81")+INDIRECT("BB81")+INDIRECT("BJ81")</f>
        <v>0</v>
      </c>
      <c r="I81" s="6">
        <f ca="1">INDIRECT("W81")+INDIRECT("AE81")+INDIRECT("AM81")+INDIRECT("AU81")+INDIRECT("BC81")+INDIRECT("BK81")</f>
        <v>0</v>
      </c>
      <c r="J81" s="6">
        <f ca="1">INDIRECT("X81")+INDIRECT("AF81")+INDIRECT("AN81")+INDIRECT("AV81")+INDIRECT("BD81")+INDIRECT("BL81")</f>
        <v>0</v>
      </c>
      <c r="K81" s="6">
        <f ca="1">INDIRECT("Y81")+INDIRECT("AG81")+INDIRECT("AO81")+INDIRECT("AW81")+INDIRECT("BE81")+INDIRECT("BM81")</f>
        <v>0</v>
      </c>
      <c r="L81" s="6">
        <f ca="1">INDIRECT("Z81")+INDIRECT("AH81")+INDIRECT("AP81")+INDIRECT("AX81")+INDIRECT("BF81")+INDIRECT("BN81")</f>
        <v>0</v>
      </c>
      <c r="M81" s="6">
        <f ca="1">INDIRECT("AA81")+INDIRECT("AI81")+INDIRECT("AQ81")+INDIRECT("AY81")+INDIRECT("BG81")+INDIRECT("BO81")</f>
        <v>0</v>
      </c>
      <c r="N81" s="7">
        <f ca="1">INDIRECT("T81")+INDIRECT("U81")+INDIRECT("V81")+INDIRECT("W81")+INDIRECT("X81")+INDIRECT("Y81")+INDIRECT("Z81")+INDIRECT("AA81")</f>
        <v>0</v>
      </c>
      <c r="O81" s="6">
        <f ca="1">INDIRECT("AB81")+INDIRECT("AC81")+INDIRECT("AD81")+INDIRECT("AE81")+INDIRECT("AF81")+INDIRECT("AG81")+INDIRECT("AH81")+INDIRECT("AI81")</f>
        <v>2</v>
      </c>
      <c r="P81" s="6">
        <f ca="1">INDIRECT("AJ81")+INDIRECT("AK81")+INDIRECT("AL81")+INDIRECT("AM81")+INDIRECT("AN81")+INDIRECT("AO81")+INDIRECT("AP81")+INDIRECT("AQ81")</f>
        <v>1</v>
      </c>
      <c r="Q81" s="6">
        <f ca="1">INDIRECT("AR81")+INDIRECT("AS81")+INDIRECT("AT81")+INDIRECT("AU81")+INDIRECT("AV81")+INDIRECT("AW81")+INDIRECT("AX81")+INDIRECT("AY81")</f>
        <v>2</v>
      </c>
      <c r="R81" s="6">
        <f ca="1">INDIRECT("AZ81")+INDIRECT("BA81")+INDIRECT("BB81")+INDIRECT("BC81")+INDIRECT("BD81")+INDIRECT("BE81")+INDIRECT("BF81")+INDIRECT("BG81")</f>
        <v>0</v>
      </c>
      <c r="S81" s="6">
        <f ca="1">INDIRECT("BH81")+INDIRECT("BI81")+INDIRECT("BJ81")+INDIRECT("BK81")+INDIRECT("BL81")+INDIRECT("BM81")+INDIRECT("BN81")+INDIRECT("BO81")</f>
        <v>0</v>
      </c>
      <c r="T81" s="28"/>
      <c r="U81" s="29"/>
      <c r="V81" s="29"/>
      <c r="W81" s="29"/>
      <c r="X81" s="29"/>
      <c r="Y81" s="29"/>
      <c r="Z81" s="29"/>
      <c r="AA81" s="29"/>
      <c r="AB81" s="28"/>
      <c r="AC81" s="29">
        <v>2</v>
      </c>
      <c r="AD81" s="29"/>
      <c r="AE81" s="29"/>
      <c r="AF81" s="29"/>
      <c r="AG81" s="29"/>
      <c r="AH81" s="29"/>
      <c r="AI81" s="29"/>
      <c r="AJ81" s="28"/>
      <c r="AK81" s="29">
        <v>1</v>
      </c>
      <c r="AL81" s="29"/>
      <c r="AM81" s="29"/>
      <c r="AN81" s="29"/>
      <c r="AO81" s="29"/>
      <c r="AP81" s="29"/>
      <c r="AQ81" s="29"/>
      <c r="AR81" s="28"/>
      <c r="AS81" s="29">
        <v>2</v>
      </c>
      <c r="AT81" s="29"/>
      <c r="AU81" s="29"/>
      <c r="AV81" s="29"/>
      <c r="AW81" s="29"/>
      <c r="AX81" s="29"/>
      <c r="AY81" s="29"/>
      <c r="AZ81" s="28"/>
      <c r="BA81" s="29"/>
      <c r="BB81" s="29"/>
      <c r="BC81" s="29"/>
      <c r="BD81" s="29"/>
      <c r="BE81" s="29"/>
      <c r="BF81" s="29"/>
      <c r="BG81" s="29"/>
      <c r="BH81" s="28"/>
      <c r="BI81" s="29"/>
      <c r="BJ81" s="29"/>
      <c r="BK81" s="29"/>
      <c r="BL81" s="29"/>
      <c r="BM81" s="29"/>
      <c r="BN81" s="29"/>
      <c r="BO81" s="29"/>
      <c r="BP81" s="9">
        <v>0</v>
      </c>
      <c r="BQ81" s="1" t="s">
        <v>0</v>
      </c>
      <c r="BR81" s="1" t="s">
        <v>0</v>
      </c>
      <c r="BS81" s="1" t="s">
        <v>0</v>
      </c>
      <c r="BT81" s="1" t="s">
        <v>0</v>
      </c>
      <c r="BU81" s="1" t="s">
        <v>0</v>
      </c>
      <c r="BW81" s="1">
        <f ca="1">INDIRECT("T81")+2*INDIRECT("AB81")+3*INDIRECT("AJ81")+4*INDIRECT("AR81")+5*INDIRECT("AZ81")+6*INDIRECT("BH81")</f>
        <v>0</v>
      </c>
      <c r="BX81" s="1">
        <v>0</v>
      </c>
      <c r="BY81" s="1">
        <f ca="1">INDIRECT("U81")+2*INDIRECT("AC81")+3*INDIRECT("AK81")+4*INDIRECT("AS81")+5*INDIRECT("BA81")+6*INDIRECT("BI81")</f>
        <v>15</v>
      </c>
      <c r="BZ81" s="1">
        <v>15</v>
      </c>
      <c r="CA81" s="1">
        <f ca="1">INDIRECT("V81")+2*INDIRECT("AD81")+3*INDIRECT("AL81")+4*INDIRECT("AT81")+5*INDIRECT("BB81")+6*INDIRECT("BJ81")</f>
        <v>0</v>
      </c>
      <c r="CB81" s="1">
        <v>0</v>
      </c>
      <c r="CC81" s="1">
        <f ca="1">INDIRECT("W81")+2*INDIRECT("AE81")+3*INDIRECT("AM81")+4*INDIRECT("AU81")+5*INDIRECT("BC81")+6*INDIRECT("BK81")</f>
        <v>0</v>
      </c>
      <c r="CD81" s="1">
        <v>0</v>
      </c>
      <c r="CE81" s="1">
        <f ca="1">INDIRECT("X81")+2*INDIRECT("AF81")+3*INDIRECT("AN81")+4*INDIRECT("AV81")+5*INDIRECT("BD81")+6*INDIRECT("BL81")</f>
        <v>0</v>
      </c>
      <c r="CF81" s="1">
        <v>0</v>
      </c>
      <c r="CG81" s="1">
        <f ca="1">INDIRECT("Y81")+2*INDIRECT("AG81")+3*INDIRECT("AO81")+4*INDIRECT("AW81")+5*INDIRECT("BE81")+6*INDIRECT("BM81")</f>
        <v>0</v>
      </c>
      <c r="CH81" s="1">
        <v>0</v>
      </c>
      <c r="CI81" s="1">
        <f ca="1">INDIRECT("Z81")+2*INDIRECT("AH81")+3*INDIRECT("AP81")+4*INDIRECT("AX81")+5*INDIRECT("BF81")+6*INDIRECT("BN81")</f>
        <v>0</v>
      </c>
      <c r="CJ81" s="1">
        <v>0</v>
      </c>
      <c r="CK81" s="1">
        <f ca="1">INDIRECT("AA81")+2*INDIRECT("AI81")+3*INDIRECT("AQ81")+4*INDIRECT("AY81")+5*INDIRECT("BG81")+6*INDIRECT("BO81")</f>
        <v>0</v>
      </c>
      <c r="CL81" s="1">
        <v>0</v>
      </c>
      <c r="CM81" s="1">
        <f ca="1">INDIRECT("T81")+2*INDIRECT("U81")+3*INDIRECT("V81")+4*INDIRECT("W81")+5*INDIRECT("X81")+6*INDIRECT("Y81")+7*INDIRECT("Z81")+8*INDIRECT("AA81")</f>
        <v>0</v>
      </c>
      <c r="CN81" s="1">
        <v>0</v>
      </c>
      <c r="CO81" s="1">
        <f ca="1">INDIRECT("AB81")+2*INDIRECT("AC81")+3*INDIRECT("AD81")+4*INDIRECT("AE81")+5*INDIRECT("AF81")+6*INDIRECT("AG81")+7*INDIRECT("AH81")+8*INDIRECT("AI81")</f>
        <v>4</v>
      </c>
      <c r="CP81" s="1">
        <v>4</v>
      </c>
      <c r="CQ81" s="1">
        <f ca="1">INDIRECT("AJ81")+2*INDIRECT("AK81")+3*INDIRECT("AL81")+4*INDIRECT("AM81")+5*INDIRECT("AN81")+6*INDIRECT("AO81")+7*INDIRECT("AP81")+8*INDIRECT("AQ81")</f>
        <v>2</v>
      </c>
      <c r="CR81" s="1">
        <v>2</v>
      </c>
      <c r="CS81" s="1">
        <f ca="1">INDIRECT("AR81")+2*INDIRECT("AS81")+3*INDIRECT("AT81")+4*INDIRECT("AU81")+5*INDIRECT("AV81")+6*INDIRECT("AW81")+7*INDIRECT("AX81")+8*INDIRECT("AY81")</f>
        <v>4</v>
      </c>
      <c r="CT81" s="1">
        <v>4</v>
      </c>
      <c r="CU81" s="1">
        <f ca="1">INDIRECT("AZ81")+2*INDIRECT("BA81")+3*INDIRECT("BB81")+4*INDIRECT("BC81")+5*INDIRECT("BD81")+6*INDIRECT("BE81")+7*INDIRECT("BF81")+8*INDIRECT("BG81")</f>
        <v>0</v>
      </c>
      <c r="CV81" s="1">
        <v>0</v>
      </c>
      <c r="CW81" s="1">
        <f ca="1">INDIRECT("BH81")+2*INDIRECT("BI81")+3*INDIRECT("BJ81")+4*INDIRECT("BK81")+5*INDIRECT("BL81")+6*INDIRECT("BM81")+7*INDIRECT("BN81")+8*INDIRECT("BO81")</f>
        <v>0</v>
      </c>
      <c r="CX81" s="1">
        <v>0</v>
      </c>
    </row>
    <row r="82" spans="1:73" ht="11.25">
      <c r="A82" s="25"/>
      <c r="B82" s="25"/>
      <c r="C82" s="27" t="s">
        <v>91</v>
      </c>
      <c r="D82" s="26" t="s">
        <v>0</v>
      </c>
      <c r="E82" s="1" t="s">
        <v>6</v>
      </c>
      <c r="F82" s="7">
        <f>SUM(F80:F81)</f>
        <v>0</v>
      </c>
      <c r="G82" s="6">
        <f>SUM(G80:G81)</f>
        <v>23</v>
      </c>
      <c r="H82" s="6">
        <f>SUM(H80:H81)</f>
        <v>0</v>
      </c>
      <c r="I82" s="6">
        <f>SUM(I80:I81)</f>
        <v>0</v>
      </c>
      <c r="J82" s="6">
        <f>SUM(J80:J81)</f>
        <v>0</v>
      </c>
      <c r="K82" s="6">
        <f>SUM(K80:K81)</f>
        <v>0</v>
      </c>
      <c r="L82" s="6">
        <f>SUM(L80:L81)</f>
        <v>0</v>
      </c>
      <c r="M82" s="6">
        <f>SUM(M80:M81)</f>
        <v>0</v>
      </c>
      <c r="N82" s="7">
        <f>SUM(N80:N81)</f>
        <v>0</v>
      </c>
      <c r="O82" s="6">
        <f>SUM(O80:O81)</f>
        <v>20</v>
      </c>
      <c r="P82" s="6">
        <f>SUM(P80:P81)</f>
        <v>1</v>
      </c>
      <c r="Q82" s="6">
        <f>SUM(Q80:Q81)</f>
        <v>2</v>
      </c>
      <c r="R82" s="6">
        <f>SUM(R80:R81)</f>
        <v>0</v>
      </c>
      <c r="S82" s="6">
        <f>SUM(S80:S81)</f>
        <v>0</v>
      </c>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v>0</v>
      </c>
      <c r="BQ82" s="1" t="s">
        <v>0</v>
      </c>
      <c r="BR82" s="1" t="s">
        <v>0</v>
      </c>
      <c r="BS82" s="1" t="s">
        <v>0</v>
      </c>
      <c r="BT82" s="1" t="s">
        <v>0</v>
      </c>
      <c r="BU82" s="1" t="s">
        <v>0</v>
      </c>
    </row>
    <row r="83" spans="3:73" ht="11.25">
      <c r="C83" s="1" t="s">
        <v>0</v>
      </c>
      <c r="D83" s="1" t="s">
        <v>0</v>
      </c>
      <c r="E83" s="1" t="s">
        <v>0</v>
      </c>
      <c r="F83" s="7"/>
      <c r="G83" s="6"/>
      <c r="H83" s="6"/>
      <c r="I83" s="6"/>
      <c r="J83" s="6"/>
      <c r="K83" s="6"/>
      <c r="L83" s="6"/>
      <c r="M83" s="6"/>
      <c r="N83" s="7"/>
      <c r="O83" s="6"/>
      <c r="P83" s="6"/>
      <c r="Q83" s="6"/>
      <c r="R83" s="6"/>
      <c r="S83" s="6"/>
      <c r="T83" s="8"/>
      <c r="U83" s="5"/>
      <c r="V83" s="5"/>
      <c r="W83" s="5"/>
      <c r="X83" s="5"/>
      <c r="Y83" s="5"/>
      <c r="Z83" s="5"/>
      <c r="AA83" s="5"/>
      <c r="AB83" s="8"/>
      <c r="AC83" s="5"/>
      <c r="AD83" s="5"/>
      <c r="AE83" s="5"/>
      <c r="AF83" s="5"/>
      <c r="AG83" s="5"/>
      <c r="AH83" s="5"/>
      <c r="AI83" s="5"/>
      <c r="AJ83" s="8"/>
      <c r="AK83" s="5"/>
      <c r="AL83" s="5"/>
      <c r="AM83" s="5"/>
      <c r="AN83" s="5"/>
      <c r="AO83" s="5"/>
      <c r="AP83" s="5"/>
      <c r="AQ83" s="5"/>
      <c r="AR83" s="8"/>
      <c r="AS83" s="5"/>
      <c r="AT83" s="5"/>
      <c r="AU83" s="5"/>
      <c r="AV83" s="5"/>
      <c r="AW83" s="5"/>
      <c r="AX83" s="5"/>
      <c r="AY83" s="5"/>
      <c r="AZ83" s="8"/>
      <c r="BA83" s="5"/>
      <c r="BB83" s="5"/>
      <c r="BC83" s="5"/>
      <c r="BD83" s="5"/>
      <c r="BE83" s="5"/>
      <c r="BF83" s="5"/>
      <c r="BG83" s="5"/>
      <c r="BH83" s="8"/>
      <c r="BI83" s="5"/>
      <c r="BJ83" s="5"/>
      <c r="BK83" s="5"/>
      <c r="BL83" s="5"/>
      <c r="BM83" s="5"/>
      <c r="BN83" s="5"/>
      <c r="BO83" s="5"/>
      <c r="BP83" s="9"/>
      <c r="BT83" s="1" t="s">
        <v>0</v>
      </c>
      <c r="BU83" s="1" t="s">
        <v>0</v>
      </c>
    </row>
    <row r="84" spans="1:102" ht="11.25">
      <c r="A84" s="30" t="s">
        <v>1</v>
      </c>
      <c r="B84" s="31" t="str">
        <f>HYPERLINK("http://www.dot.ca.gov/hq/transprog/stip2004/ff_sheets/01-4092p.xls","4092P")</f>
        <v>4092P</v>
      </c>
      <c r="C84" s="30" t="s">
        <v>0</v>
      </c>
      <c r="D84" s="30" t="s">
        <v>38</v>
      </c>
      <c r="E84" s="30" t="s">
        <v>3</v>
      </c>
      <c r="F84" s="32">
        <f ca="1">INDIRECT("T84")+INDIRECT("AB84")+INDIRECT("AJ84")+INDIRECT("AR84")+INDIRECT("AZ84")+INDIRECT("BH84")</f>
        <v>0</v>
      </c>
      <c r="G84" s="33">
        <f ca="1">INDIRECT("U84")+INDIRECT("AC84")+INDIRECT("AK84")+INDIRECT("AS84")+INDIRECT("BA84")+INDIRECT("BI84")</f>
        <v>0</v>
      </c>
      <c r="H84" s="33">
        <f ca="1">INDIRECT("V84")+INDIRECT("AD84")+INDIRECT("AL84")+INDIRECT("AT84")+INDIRECT("BB84")+INDIRECT("BJ84")</f>
        <v>0</v>
      </c>
      <c r="I84" s="33">
        <f ca="1">INDIRECT("W84")+INDIRECT("AE84")+INDIRECT("AM84")+INDIRECT("AU84")+INDIRECT("BC84")+INDIRECT("BK84")</f>
        <v>131</v>
      </c>
      <c r="J84" s="33">
        <f ca="1">INDIRECT("X84")+INDIRECT("AF84")+INDIRECT("AN84")+INDIRECT("AV84")+INDIRECT("BD84")+INDIRECT("BL84")</f>
        <v>0</v>
      </c>
      <c r="K84" s="33">
        <f ca="1">INDIRECT("Y84")+INDIRECT("AG84")+INDIRECT("AO84")+INDIRECT("AW84")+INDIRECT("BE84")+INDIRECT("BM84")</f>
        <v>0</v>
      </c>
      <c r="L84" s="33">
        <f ca="1">INDIRECT("Z84")+INDIRECT("AH84")+INDIRECT("AP84")+INDIRECT("AX84")+INDIRECT("BF84")+INDIRECT("BN84")</f>
        <v>0</v>
      </c>
      <c r="M84" s="33">
        <f ca="1">INDIRECT("AA84")+INDIRECT("AI84")+INDIRECT("AQ84")+INDIRECT("AY84")+INDIRECT("BG84")+INDIRECT("BO84")</f>
        <v>0</v>
      </c>
      <c r="N84" s="32">
        <f ca="1">INDIRECT("T84")+INDIRECT("U84")+INDIRECT("V84")+INDIRECT("W84")+INDIRECT("X84")+INDIRECT("Y84")+INDIRECT("Z84")+INDIRECT("AA84")</f>
        <v>0</v>
      </c>
      <c r="O84" s="33">
        <f ca="1">INDIRECT("AB84")+INDIRECT("AC84")+INDIRECT("AD84")+INDIRECT("AE84")+INDIRECT("AF84")+INDIRECT("AG84")+INDIRECT("AH84")+INDIRECT("AI84")</f>
        <v>131</v>
      </c>
      <c r="P84" s="33">
        <f ca="1">INDIRECT("AJ84")+INDIRECT("AK84")+INDIRECT("AL84")+INDIRECT("AM84")+INDIRECT("AN84")+INDIRECT("AO84")+INDIRECT("AP84")+INDIRECT("AQ84")</f>
        <v>0</v>
      </c>
      <c r="Q84" s="33">
        <f ca="1">INDIRECT("AR84")+INDIRECT("AS84")+INDIRECT("AT84")+INDIRECT("AU84")+INDIRECT("AV84")+INDIRECT("AW84")+INDIRECT("AX84")+INDIRECT("AY84")</f>
        <v>0</v>
      </c>
      <c r="R84" s="33">
        <f ca="1">INDIRECT("AZ84")+INDIRECT("BA84")+INDIRECT("BB84")+INDIRECT("BC84")+INDIRECT("BD84")+INDIRECT("BE84")+INDIRECT("BF84")+INDIRECT("BG84")</f>
        <v>0</v>
      </c>
      <c r="S84" s="33">
        <f ca="1">INDIRECT("BH84")+INDIRECT("BI84")+INDIRECT("BJ84")+INDIRECT("BK84")+INDIRECT("BL84")+INDIRECT("BM84")+INDIRECT("BN84")+INDIRECT("BO84")</f>
        <v>0</v>
      </c>
      <c r="T84" s="34"/>
      <c r="U84" s="35"/>
      <c r="V84" s="35"/>
      <c r="W84" s="35"/>
      <c r="X84" s="35"/>
      <c r="Y84" s="35"/>
      <c r="Z84" s="35"/>
      <c r="AA84" s="35"/>
      <c r="AB84" s="34"/>
      <c r="AC84" s="35"/>
      <c r="AD84" s="35"/>
      <c r="AE84" s="35">
        <v>131</v>
      </c>
      <c r="AF84" s="35"/>
      <c r="AG84" s="35"/>
      <c r="AH84" s="35"/>
      <c r="AI84" s="35"/>
      <c r="AJ84" s="34"/>
      <c r="AK84" s="35"/>
      <c r="AL84" s="35"/>
      <c r="AM84" s="35"/>
      <c r="AN84" s="35"/>
      <c r="AO84" s="35"/>
      <c r="AP84" s="35"/>
      <c r="AQ84" s="35"/>
      <c r="AR84" s="34"/>
      <c r="AS84" s="35"/>
      <c r="AT84" s="35"/>
      <c r="AU84" s="35"/>
      <c r="AV84" s="35"/>
      <c r="AW84" s="35"/>
      <c r="AX84" s="35"/>
      <c r="AY84" s="35"/>
      <c r="AZ84" s="34"/>
      <c r="BA84" s="35"/>
      <c r="BB84" s="35"/>
      <c r="BC84" s="35"/>
      <c r="BD84" s="35"/>
      <c r="BE84" s="35"/>
      <c r="BF84" s="35"/>
      <c r="BG84" s="35"/>
      <c r="BH84" s="34"/>
      <c r="BI84" s="35"/>
      <c r="BJ84" s="35"/>
      <c r="BK84" s="35"/>
      <c r="BL84" s="35"/>
      <c r="BM84" s="35"/>
      <c r="BN84" s="35"/>
      <c r="BO84" s="36"/>
      <c r="BP84" s="9">
        <v>13000001183</v>
      </c>
      <c r="BQ84" s="1" t="s">
        <v>3</v>
      </c>
      <c r="BR84" s="1" t="s">
        <v>0</v>
      </c>
      <c r="BS84" s="1" t="s">
        <v>0</v>
      </c>
      <c r="BT84" s="1" t="s">
        <v>0</v>
      </c>
      <c r="BU84" s="1" t="s">
        <v>0</v>
      </c>
      <c r="BW84" s="1">
        <f ca="1">INDIRECT("T84")+2*INDIRECT("AB84")+3*INDIRECT("AJ84")+4*INDIRECT("AR84")+5*INDIRECT("AZ84")+6*INDIRECT("BH84")</f>
        <v>0</v>
      </c>
      <c r="BX84" s="1">
        <v>0</v>
      </c>
      <c r="BY84" s="1">
        <f ca="1">INDIRECT("U84")+2*INDIRECT("AC84")+3*INDIRECT("AK84")+4*INDIRECT("AS84")+5*INDIRECT("BA84")+6*INDIRECT("BI84")</f>
        <v>0</v>
      </c>
      <c r="BZ84" s="1">
        <v>0</v>
      </c>
      <c r="CA84" s="1">
        <f ca="1">INDIRECT("V84")+2*INDIRECT("AD84")+3*INDIRECT("AL84")+4*INDIRECT("AT84")+5*INDIRECT("BB84")+6*INDIRECT("BJ84")</f>
        <v>0</v>
      </c>
      <c r="CB84" s="1">
        <v>0</v>
      </c>
      <c r="CC84" s="1">
        <f ca="1">INDIRECT("W84")+2*INDIRECT("AE84")+3*INDIRECT("AM84")+4*INDIRECT("AU84")+5*INDIRECT("BC84")+6*INDIRECT("BK84")</f>
        <v>262</v>
      </c>
      <c r="CD84" s="1">
        <v>262</v>
      </c>
      <c r="CE84" s="1">
        <f ca="1">INDIRECT("X84")+2*INDIRECT("AF84")+3*INDIRECT("AN84")+4*INDIRECT("AV84")+5*INDIRECT("BD84")+6*INDIRECT("BL84")</f>
        <v>0</v>
      </c>
      <c r="CF84" s="1">
        <v>0</v>
      </c>
      <c r="CG84" s="1">
        <f ca="1">INDIRECT("Y84")+2*INDIRECT("AG84")+3*INDIRECT("AO84")+4*INDIRECT("AW84")+5*INDIRECT("BE84")+6*INDIRECT("BM84")</f>
        <v>0</v>
      </c>
      <c r="CH84" s="1">
        <v>0</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0</v>
      </c>
      <c r="CN84" s="1">
        <v>0</v>
      </c>
      <c r="CO84" s="1">
        <f ca="1">INDIRECT("AB84")+2*INDIRECT("AC84")+3*INDIRECT("AD84")+4*INDIRECT("AE84")+5*INDIRECT("AF84")+6*INDIRECT("AG84")+7*INDIRECT("AH84")+8*INDIRECT("AI84")</f>
        <v>524</v>
      </c>
      <c r="CP84" s="1">
        <v>524</v>
      </c>
      <c r="CQ84" s="1">
        <f ca="1">INDIRECT("AJ84")+2*INDIRECT("AK84")+3*INDIRECT("AL84")+4*INDIRECT("AM84")+5*INDIRECT("AN84")+6*INDIRECT("AO84")+7*INDIRECT("AP84")+8*INDIRECT("AQ84")</f>
        <v>0</v>
      </c>
      <c r="CR84" s="1">
        <v>0</v>
      </c>
      <c r="CS84" s="1">
        <f ca="1">INDIRECT("AR84")+2*INDIRECT("AS84")+3*INDIRECT("AT84")+4*INDIRECT("AU84")+5*INDIRECT("AV84")+6*INDIRECT("AW84")+7*INDIRECT("AX84")+8*INDIRECT("AY84")</f>
        <v>0</v>
      </c>
      <c r="CT84" s="1">
        <v>0</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102" ht="11.25">
      <c r="A85" s="1" t="s">
        <v>0</v>
      </c>
      <c r="B85" s="1" t="s">
        <v>0</v>
      </c>
      <c r="C85" s="1" t="s">
        <v>0</v>
      </c>
      <c r="D85" s="1" t="s">
        <v>44</v>
      </c>
      <c r="E85" s="1" t="s">
        <v>5</v>
      </c>
      <c r="F85" s="7">
        <f ca="1">INDIRECT("T85")+INDIRECT("AB85")+INDIRECT("AJ85")+INDIRECT("AR85")+INDIRECT("AZ85")+INDIRECT("BH85")</f>
        <v>46</v>
      </c>
      <c r="G85" s="6">
        <f ca="1">INDIRECT("U85")+INDIRECT("AC85")+INDIRECT("AK85")+INDIRECT("AS85")+INDIRECT("BA85")+INDIRECT("BI85")</f>
        <v>79</v>
      </c>
      <c r="H85" s="6">
        <f ca="1">INDIRECT("V85")+INDIRECT("AD85")+INDIRECT("AL85")+INDIRECT("AT85")+INDIRECT("BB85")+INDIRECT("BJ85")</f>
        <v>0</v>
      </c>
      <c r="I85" s="6">
        <f ca="1">INDIRECT("W85")+INDIRECT("AE85")+INDIRECT("AM85")+INDIRECT("AU85")+INDIRECT("BC85")+INDIRECT("BK85")</f>
        <v>0</v>
      </c>
      <c r="J85" s="6">
        <f ca="1">INDIRECT("X85")+INDIRECT("AF85")+INDIRECT("AN85")+INDIRECT("AV85")+INDIRECT("BD85")+INDIRECT("BL85")</f>
        <v>0</v>
      </c>
      <c r="K85" s="6">
        <f ca="1">INDIRECT("Y85")+INDIRECT("AG85")+INDIRECT("AO85")+INDIRECT("AW85")+INDIRECT("BE85")+INDIRECT("BM85")</f>
        <v>0</v>
      </c>
      <c r="L85" s="6">
        <f ca="1">INDIRECT("Z85")+INDIRECT("AH85")+INDIRECT("AP85")+INDIRECT("AX85")+INDIRECT("BF85")+INDIRECT("BN85")</f>
        <v>0</v>
      </c>
      <c r="M85" s="6">
        <f ca="1">INDIRECT("AA85")+INDIRECT("AI85")+INDIRECT("AQ85")+INDIRECT("AY85")+INDIRECT("BG85")+INDIRECT("BO85")</f>
        <v>0</v>
      </c>
      <c r="N85" s="7">
        <f ca="1">INDIRECT("T85")+INDIRECT("U85")+INDIRECT("V85")+INDIRECT("W85")+INDIRECT("X85")+INDIRECT("Y85")+INDIRECT("Z85")+INDIRECT("AA85")</f>
        <v>20</v>
      </c>
      <c r="O85" s="6">
        <f ca="1">INDIRECT("AB85")+INDIRECT("AC85")+INDIRECT("AD85")+INDIRECT("AE85")+INDIRECT("AF85")+INDIRECT("AG85")+INDIRECT("AH85")+INDIRECT("AI85")</f>
        <v>79</v>
      </c>
      <c r="P85" s="6">
        <f ca="1">INDIRECT("AJ85")+INDIRECT("AK85")+INDIRECT("AL85")+INDIRECT("AM85")+INDIRECT("AN85")+INDIRECT("AO85")+INDIRECT("AP85")+INDIRECT("AQ85")</f>
        <v>6</v>
      </c>
      <c r="Q85" s="6">
        <f ca="1">INDIRECT("AR85")+INDIRECT("AS85")+INDIRECT("AT85")+INDIRECT("AU85")+INDIRECT("AV85")+INDIRECT("AW85")+INDIRECT("AX85")+INDIRECT("AY85")</f>
        <v>20</v>
      </c>
      <c r="R85" s="6">
        <f ca="1">INDIRECT("AZ85")+INDIRECT("BA85")+INDIRECT("BB85")+INDIRECT("BC85")+INDIRECT("BD85")+INDIRECT("BE85")+INDIRECT("BF85")+INDIRECT("BG85")</f>
        <v>0</v>
      </c>
      <c r="S85" s="6">
        <f ca="1">INDIRECT("BH85")+INDIRECT("BI85")+INDIRECT("BJ85")+INDIRECT("BK85")+INDIRECT("BL85")+INDIRECT("BM85")+INDIRECT("BN85")+INDIRECT("BO85")</f>
        <v>0</v>
      </c>
      <c r="T85" s="28">
        <v>20</v>
      </c>
      <c r="U85" s="29"/>
      <c r="V85" s="29"/>
      <c r="W85" s="29"/>
      <c r="X85" s="29"/>
      <c r="Y85" s="29"/>
      <c r="Z85" s="29"/>
      <c r="AA85" s="29"/>
      <c r="AB85" s="28"/>
      <c r="AC85" s="29">
        <v>79</v>
      </c>
      <c r="AD85" s="29"/>
      <c r="AE85" s="29"/>
      <c r="AF85" s="29"/>
      <c r="AG85" s="29"/>
      <c r="AH85" s="29"/>
      <c r="AI85" s="29"/>
      <c r="AJ85" s="28">
        <v>6</v>
      </c>
      <c r="AK85" s="29"/>
      <c r="AL85" s="29"/>
      <c r="AM85" s="29"/>
      <c r="AN85" s="29"/>
      <c r="AO85" s="29"/>
      <c r="AP85" s="29"/>
      <c r="AQ85" s="29"/>
      <c r="AR85" s="28">
        <v>20</v>
      </c>
      <c r="AS85" s="29"/>
      <c r="AT85" s="29"/>
      <c r="AU85" s="29"/>
      <c r="AV85" s="29"/>
      <c r="AW85" s="29"/>
      <c r="AX85" s="29"/>
      <c r="AY85" s="29"/>
      <c r="AZ85" s="28"/>
      <c r="BA85" s="29"/>
      <c r="BB85" s="29"/>
      <c r="BC85" s="29"/>
      <c r="BD85" s="29"/>
      <c r="BE85" s="29"/>
      <c r="BF85" s="29"/>
      <c r="BG85" s="29"/>
      <c r="BH85" s="28"/>
      <c r="BI85" s="29"/>
      <c r="BJ85" s="29"/>
      <c r="BK85" s="29"/>
      <c r="BL85" s="29"/>
      <c r="BM85" s="29"/>
      <c r="BN85" s="29"/>
      <c r="BO85" s="29"/>
      <c r="BP85" s="9">
        <v>0</v>
      </c>
      <c r="BQ85" s="1" t="s">
        <v>0</v>
      </c>
      <c r="BR85" s="1" t="s">
        <v>0</v>
      </c>
      <c r="BS85" s="1" t="s">
        <v>0</v>
      </c>
      <c r="BT85" s="1" t="s">
        <v>0</v>
      </c>
      <c r="BU85" s="1" t="s">
        <v>0</v>
      </c>
      <c r="BW85" s="1">
        <f ca="1">INDIRECT("T85")+2*INDIRECT("AB85")+3*INDIRECT("AJ85")+4*INDIRECT("AR85")+5*INDIRECT("AZ85")+6*INDIRECT("BH85")</f>
        <v>118</v>
      </c>
      <c r="BX85" s="1">
        <v>118</v>
      </c>
      <c r="BY85" s="1">
        <f ca="1">INDIRECT("U85")+2*INDIRECT("AC85")+3*INDIRECT("AK85")+4*INDIRECT("AS85")+5*INDIRECT("BA85")+6*INDIRECT("BI85")</f>
        <v>158</v>
      </c>
      <c r="BZ85" s="1">
        <v>158</v>
      </c>
      <c r="CA85" s="1">
        <f ca="1">INDIRECT("V85")+2*INDIRECT("AD85")+3*INDIRECT("AL85")+4*INDIRECT("AT85")+5*INDIRECT("BB85")+6*INDIRECT("BJ85")</f>
        <v>0</v>
      </c>
      <c r="CB85" s="1">
        <v>0</v>
      </c>
      <c r="CC85" s="1">
        <f ca="1">INDIRECT("W85")+2*INDIRECT("AE85")+3*INDIRECT("AM85")+4*INDIRECT("AU85")+5*INDIRECT("BC85")+6*INDIRECT("BK85")</f>
        <v>0</v>
      </c>
      <c r="CD85" s="1">
        <v>0</v>
      </c>
      <c r="CE85" s="1">
        <f ca="1">INDIRECT("X85")+2*INDIRECT("AF85")+3*INDIRECT("AN85")+4*INDIRECT("AV85")+5*INDIRECT("BD85")+6*INDIRECT("BL85")</f>
        <v>0</v>
      </c>
      <c r="CF85" s="1">
        <v>0</v>
      </c>
      <c r="CG85" s="1">
        <f ca="1">INDIRECT("Y85")+2*INDIRECT("AG85")+3*INDIRECT("AO85")+4*INDIRECT("AW85")+5*INDIRECT("BE85")+6*INDIRECT("BM85")</f>
        <v>0</v>
      </c>
      <c r="CH85" s="1">
        <v>0</v>
      </c>
      <c r="CI85" s="1">
        <f ca="1">INDIRECT("Z85")+2*INDIRECT("AH85")+3*INDIRECT("AP85")+4*INDIRECT("AX85")+5*INDIRECT("BF85")+6*INDIRECT("BN85")</f>
        <v>0</v>
      </c>
      <c r="CJ85" s="1">
        <v>0</v>
      </c>
      <c r="CK85" s="1">
        <f ca="1">INDIRECT("AA85")+2*INDIRECT("AI85")+3*INDIRECT("AQ85")+4*INDIRECT("AY85")+5*INDIRECT("BG85")+6*INDIRECT("BO85")</f>
        <v>0</v>
      </c>
      <c r="CL85" s="1">
        <v>0</v>
      </c>
      <c r="CM85" s="1">
        <f ca="1">INDIRECT("T85")+2*INDIRECT("U85")+3*INDIRECT("V85")+4*INDIRECT("W85")+5*INDIRECT("X85")+6*INDIRECT("Y85")+7*INDIRECT("Z85")+8*INDIRECT("AA85")</f>
        <v>20</v>
      </c>
      <c r="CN85" s="1">
        <v>20</v>
      </c>
      <c r="CO85" s="1">
        <f ca="1">INDIRECT("AB85")+2*INDIRECT("AC85")+3*INDIRECT("AD85")+4*INDIRECT("AE85")+5*INDIRECT("AF85")+6*INDIRECT("AG85")+7*INDIRECT("AH85")+8*INDIRECT("AI85")</f>
        <v>158</v>
      </c>
      <c r="CP85" s="1">
        <v>158</v>
      </c>
      <c r="CQ85" s="1">
        <f ca="1">INDIRECT("AJ85")+2*INDIRECT("AK85")+3*INDIRECT("AL85")+4*INDIRECT("AM85")+5*INDIRECT("AN85")+6*INDIRECT("AO85")+7*INDIRECT("AP85")+8*INDIRECT("AQ85")</f>
        <v>6</v>
      </c>
      <c r="CR85" s="1">
        <v>6</v>
      </c>
      <c r="CS85" s="1">
        <f ca="1">INDIRECT("AR85")+2*INDIRECT("AS85")+3*INDIRECT("AT85")+4*INDIRECT("AU85")+5*INDIRECT("AV85")+6*INDIRECT("AW85")+7*INDIRECT("AX85")+8*INDIRECT("AY85")</f>
        <v>20</v>
      </c>
      <c r="CT85" s="1">
        <v>20</v>
      </c>
      <c r="CU85" s="1">
        <f ca="1">INDIRECT("AZ85")+2*INDIRECT("BA85")+3*INDIRECT("BB85")+4*INDIRECT("BC85")+5*INDIRECT("BD85")+6*INDIRECT("BE85")+7*INDIRECT("BF85")+8*INDIRECT("BG85")</f>
        <v>0</v>
      </c>
      <c r="CV85" s="1">
        <v>0</v>
      </c>
      <c r="CW85" s="1">
        <f ca="1">INDIRECT("BH85")+2*INDIRECT("BI85")+3*INDIRECT("BJ85")+4*INDIRECT("BK85")+5*INDIRECT("BL85")+6*INDIRECT("BM85")+7*INDIRECT("BN85")+8*INDIRECT("BO85")</f>
        <v>0</v>
      </c>
      <c r="CX85" s="1">
        <v>0</v>
      </c>
    </row>
    <row r="86" spans="1:73" ht="11.25">
      <c r="A86" s="25"/>
      <c r="B86" s="25"/>
      <c r="C86" s="27" t="s">
        <v>91</v>
      </c>
      <c r="D86" s="26" t="s">
        <v>0</v>
      </c>
      <c r="E86" s="1" t="s">
        <v>6</v>
      </c>
      <c r="F86" s="7">
        <f>SUM(F84:F85)</f>
        <v>46</v>
      </c>
      <c r="G86" s="6">
        <f>SUM(G84:G85)</f>
        <v>79</v>
      </c>
      <c r="H86" s="6">
        <f>SUM(H84:H85)</f>
        <v>0</v>
      </c>
      <c r="I86" s="6">
        <f>SUM(I84:I85)</f>
        <v>131</v>
      </c>
      <c r="J86" s="6">
        <f>SUM(J84:J85)</f>
        <v>0</v>
      </c>
      <c r="K86" s="6">
        <f>SUM(K84:K85)</f>
        <v>0</v>
      </c>
      <c r="L86" s="6">
        <f>SUM(L84:L85)</f>
        <v>0</v>
      </c>
      <c r="M86" s="6">
        <f>SUM(M84:M85)</f>
        <v>0</v>
      </c>
      <c r="N86" s="7">
        <f>SUM(N84:N85)</f>
        <v>20</v>
      </c>
      <c r="O86" s="6">
        <f>SUM(O84:O85)</f>
        <v>210</v>
      </c>
      <c r="P86" s="6">
        <f>SUM(P84:P85)</f>
        <v>6</v>
      </c>
      <c r="Q86" s="6">
        <f>SUM(Q84:Q85)</f>
        <v>20</v>
      </c>
      <c r="R86" s="6">
        <f>SUM(R84:R85)</f>
        <v>0</v>
      </c>
      <c r="S86" s="6">
        <f>SUM(S84:S85)</f>
        <v>0</v>
      </c>
      <c r="T86" s="8"/>
      <c r="U86" s="5"/>
      <c r="V86" s="5"/>
      <c r="W86" s="5"/>
      <c r="X86" s="5"/>
      <c r="Y86" s="5"/>
      <c r="Z86" s="5"/>
      <c r="AA86" s="5"/>
      <c r="AB86" s="8"/>
      <c r="AC86" s="5"/>
      <c r="AD86" s="5"/>
      <c r="AE86" s="5"/>
      <c r="AF86" s="5"/>
      <c r="AG86" s="5"/>
      <c r="AH86" s="5"/>
      <c r="AI86" s="5"/>
      <c r="AJ86" s="8"/>
      <c r="AK86" s="5"/>
      <c r="AL86" s="5"/>
      <c r="AM86" s="5"/>
      <c r="AN86" s="5"/>
      <c r="AO86" s="5"/>
      <c r="AP86" s="5"/>
      <c r="AQ86" s="5"/>
      <c r="AR86" s="8"/>
      <c r="AS86" s="5"/>
      <c r="AT86" s="5"/>
      <c r="AU86" s="5"/>
      <c r="AV86" s="5"/>
      <c r="AW86" s="5"/>
      <c r="AX86" s="5"/>
      <c r="AY86" s="5"/>
      <c r="AZ86" s="8"/>
      <c r="BA86" s="5"/>
      <c r="BB86" s="5"/>
      <c r="BC86" s="5"/>
      <c r="BD86" s="5"/>
      <c r="BE86" s="5"/>
      <c r="BF86" s="5"/>
      <c r="BG86" s="5"/>
      <c r="BH86" s="8"/>
      <c r="BI86" s="5"/>
      <c r="BJ86" s="5"/>
      <c r="BK86" s="5"/>
      <c r="BL86" s="5"/>
      <c r="BM86" s="5"/>
      <c r="BN86" s="5"/>
      <c r="BO86" s="5"/>
      <c r="BP86" s="9">
        <v>0</v>
      </c>
      <c r="BQ86" s="1" t="s">
        <v>0</v>
      </c>
      <c r="BR86" s="1" t="s">
        <v>0</v>
      </c>
      <c r="BS86" s="1" t="s">
        <v>0</v>
      </c>
      <c r="BT86" s="1" t="s">
        <v>0</v>
      </c>
      <c r="BU86" s="1" t="s">
        <v>0</v>
      </c>
    </row>
    <row r="87" spans="3:73" ht="11.25">
      <c r="C87" s="1" t="s">
        <v>0</v>
      </c>
      <c r="D87" s="1" t="s">
        <v>0</v>
      </c>
      <c r="E87" s="1" t="s">
        <v>0</v>
      </c>
      <c r="F87" s="7"/>
      <c r="G87" s="6"/>
      <c r="H87" s="6"/>
      <c r="I87" s="6"/>
      <c r="J87" s="6"/>
      <c r="K87" s="6"/>
      <c r="L87" s="6"/>
      <c r="M87" s="6"/>
      <c r="N87" s="7"/>
      <c r="O87" s="6"/>
      <c r="P87" s="6"/>
      <c r="Q87" s="6"/>
      <c r="R87" s="6"/>
      <c r="S87" s="6"/>
      <c r="T87" s="8"/>
      <c r="U87" s="5"/>
      <c r="V87" s="5"/>
      <c r="W87" s="5"/>
      <c r="X87" s="5"/>
      <c r="Y87" s="5"/>
      <c r="Z87" s="5"/>
      <c r="AA87" s="5"/>
      <c r="AB87" s="8"/>
      <c r="AC87" s="5"/>
      <c r="AD87" s="5"/>
      <c r="AE87" s="5"/>
      <c r="AF87" s="5"/>
      <c r="AG87" s="5"/>
      <c r="AH87" s="5"/>
      <c r="AI87" s="5"/>
      <c r="AJ87" s="8"/>
      <c r="AK87" s="5"/>
      <c r="AL87" s="5"/>
      <c r="AM87" s="5"/>
      <c r="AN87" s="5"/>
      <c r="AO87" s="5"/>
      <c r="AP87" s="5"/>
      <c r="AQ87" s="5"/>
      <c r="AR87" s="8"/>
      <c r="AS87" s="5"/>
      <c r="AT87" s="5"/>
      <c r="AU87" s="5"/>
      <c r="AV87" s="5"/>
      <c r="AW87" s="5"/>
      <c r="AX87" s="5"/>
      <c r="AY87" s="5"/>
      <c r="AZ87" s="8"/>
      <c r="BA87" s="5"/>
      <c r="BB87" s="5"/>
      <c r="BC87" s="5"/>
      <c r="BD87" s="5"/>
      <c r="BE87" s="5"/>
      <c r="BF87" s="5"/>
      <c r="BG87" s="5"/>
      <c r="BH87" s="8"/>
      <c r="BI87" s="5"/>
      <c r="BJ87" s="5"/>
      <c r="BK87" s="5"/>
      <c r="BL87" s="5"/>
      <c r="BM87" s="5"/>
      <c r="BN87" s="5"/>
      <c r="BO87" s="5"/>
      <c r="BP87" s="9"/>
      <c r="BT87" s="1" t="s">
        <v>0</v>
      </c>
      <c r="BU87" s="1" t="s">
        <v>0</v>
      </c>
    </row>
    <row r="88" spans="1:102" ht="11.25">
      <c r="A88" s="30" t="s">
        <v>1</v>
      </c>
      <c r="B88" s="31" t="str">
        <f>HYPERLINK("http://www.dot.ca.gov/hq/transprog/stip2004/ff_sheets/01-4091p.xls","4091P")</f>
        <v>4091P</v>
      </c>
      <c r="C88" s="30" t="s">
        <v>0</v>
      </c>
      <c r="D88" s="30" t="s">
        <v>38</v>
      </c>
      <c r="E88" s="30" t="s">
        <v>3</v>
      </c>
      <c r="F88" s="32">
        <f ca="1">INDIRECT("T88")+INDIRECT("AB88")+INDIRECT("AJ88")+INDIRECT("AR88")+INDIRECT("AZ88")+INDIRECT("BH88")</f>
        <v>0</v>
      </c>
      <c r="G88" s="33">
        <f ca="1">INDIRECT("U88")+INDIRECT("AC88")+INDIRECT("AK88")+INDIRECT("AS88")+INDIRECT("BA88")+INDIRECT("BI88")</f>
        <v>0</v>
      </c>
      <c r="H88" s="33">
        <f ca="1">INDIRECT("V88")+INDIRECT("AD88")+INDIRECT("AL88")+INDIRECT("AT88")+INDIRECT("BB88")+INDIRECT("BJ88")</f>
        <v>0</v>
      </c>
      <c r="I88" s="33">
        <f ca="1">INDIRECT("W88")+INDIRECT("AE88")+INDIRECT("AM88")+INDIRECT("AU88")+INDIRECT("BC88")+INDIRECT("BK88")</f>
        <v>0</v>
      </c>
      <c r="J88" s="33">
        <f ca="1">INDIRECT("X88")+INDIRECT("AF88")+INDIRECT("AN88")+INDIRECT("AV88")+INDIRECT("BD88")+INDIRECT("BL88")</f>
        <v>458</v>
      </c>
      <c r="K88" s="33">
        <f ca="1">INDIRECT("Y88")+INDIRECT("AG88")+INDIRECT("AO88")+INDIRECT("AW88")+INDIRECT("BE88")+INDIRECT("BM88")</f>
        <v>0</v>
      </c>
      <c r="L88" s="33">
        <f ca="1">INDIRECT("Z88")+INDIRECT("AH88")+INDIRECT("AP88")+INDIRECT("AX88")+INDIRECT("BF88")+INDIRECT("BN88")</f>
        <v>0</v>
      </c>
      <c r="M88" s="33">
        <f ca="1">INDIRECT("AA88")+INDIRECT("AI88")+INDIRECT("AQ88")+INDIRECT("AY88")+INDIRECT("BG88")+INDIRECT("BO88")</f>
        <v>0</v>
      </c>
      <c r="N88" s="32">
        <f ca="1">INDIRECT("T88")+INDIRECT("U88")+INDIRECT("V88")+INDIRECT("W88")+INDIRECT("X88")+INDIRECT("Y88")+INDIRECT("Z88")+INDIRECT("AA88")</f>
        <v>0</v>
      </c>
      <c r="O88" s="33">
        <f ca="1">INDIRECT("AB88")+INDIRECT("AC88")+INDIRECT("AD88")+INDIRECT("AE88")+INDIRECT("AF88")+INDIRECT("AG88")+INDIRECT("AH88")+INDIRECT("AI88")</f>
        <v>458</v>
      </c>
      <c r="P88" s="33">
        <f ca="1">INDIRECT("AJ88")+INDIRECT("AK88")+INDIRECT("AL88")+INDIRECT("AM88")+INDIRECT("AN88")+INDIRECT("AO88")+INDIRECT("AP88")+INDIRECT("AQ88")</f>
        <v>0</v>
      </c>
      <c r="Q88" s="33">
        <f ca="1">INDIRECT("AR88")+INDIRECT("AS88")+INDIRECT("AT88")+INDIRECT("AU88")+INDIRECT("AV88")+INDIRECT("AW88")+INDIRECT("AX88")+INDIRECT("AY88")</f>
        <v>0</v>
      </c>
      <c r="R88" s="33">
        <f ca="1">INDIRECT("AZ88")+INDIRECT("BA88")+INDIRECT("BB88")+INDIRECT("BC88")+INDIRECT("BD88")+INDIRECT("BE88")+INDIRECT("BF88")+INDIRECT("BG88")</f>
        <v>0</v>
      </c>
      <c r="S88" s="33">
        <f ca="1">INDIRECT("BH88")+INDIRECT("BI88")+INDIRECT("BJ88")+INDIRECT("BK88")+INDIRECT("BL88")+INDIRECT("BM88")+INDIRECT("BN88")+INDIRECT("BO88")</f>
        <v>0</v>
      </c>
      <c r="T88" s="34"/>
      <c r="U88" s="35"/>
      <c r="V88" s="35"/>
      <c r="W88" s="35"/>
      <c r="X88" s="35"/>
      <c r="Y88" s="35"/>
      <c r="Z88" s="35"/>
      <c r="AA88" s="35"/>
      <c r="AB88" s="34"/>
      <c r="AC88" s="35"/>
      <c r="AD88" s="35"/>
      <c r="AE88" s="35"/>
      <c r="AF88" s="35">
        <v>458</v>
      </c>
      <c r="AG88" s="35"/>
      <c r="AH88" s="35"/>
      <c r="AI88" s="35"/>
      <c r="AJ88" s="34"/>
      <c r="AK88" s="35"/>
      <c r="AL88" s="35"/>
      <c r="AM88" s="35"/>
      <c r="AN88" s="35"/>
      <c r="AO88" s="35"/>
      <c r="AP88" s="35"/>
      <c r="AQ88" s="35"/>
      <c r="AR88" s="34"/>
      <c r="AS88" s="35"/>
      <c r="AT88" s="35"/>
      <c r="AU88" s="35"/>
      <c r="AV88" s="35"/>
      <c r="AW88" s="35"/>
      <c r="AX88" s="35"/>
      <c r="AY88" s="35"/>
      <c r="AZ88" s="34"/>
      <c r="BA88" s="35"/>
      <c r="BB88" s="35"/>
      <c r="BC88" s="35"/>
      <c r="BD88" s="35"/>
      <c r="BE88" s="35"/>
      <c r="BF88" s="35"/>
      <c r="BG88" s="35"/>
      <c r="BH88" s="34"/>
      <c r="BI88" s="35"/>
      <c r="BJ88" s="35"/>
      <c r="BK88" s="35"/>
      <c r="BL88" s="35"/>
      <c r="BM88" s="35"/>
      <c r="BN88" s="35"/>
      <c r="BO88" s="36"/>
      <c r="BP88" s="9">
        <v>13000001184</v>
      </c>
      <c r="BQ88" s="1" t="s">
        <v>3</v>
      </c>
      <c r="BR88" s="1" t="s">
        <v>0</v>
      </c>
      <c r="BS88" s="1" t="s">
        <v>0</v>
      </c>
      <c r="BT88" s="1" t="s">
        <v>0</v>
      </c>
      <c r="BU88" s="1" t="s">
        <v>0</v>
      </c>
      <c r="BW88" s="1">
        <f ca="1">INDIRECT("T88")+2*INDIRECT("AB88")+3*INDIRECT("AJ88")+4*INDIRECT("AR88")+5*INDIRECT("AZ88")+6*INDIRECT("BH88")</f>
        <v>0</v>
      </c>
      <c r="BX88" s="1">
        <v>0</v>
      </c>
      <c r="BY88" s="1">
        <f ca="1">INDIRECT("U88")+2*INDIRECT("AC88")+3*INDIRECT("AK88")+4*INDIRECT("AS88")+5*INDIRECT("BA88")+6*INDIRECT("BI88")</f>
        <v>0</v>
      </c>
      <c r="BZ88" s="1">
        <v>0</v>
      </c>
      <c r="CA88" s="1">
        <f ca="1">INDIRECT("V88")+2*INDIRECT("AD88")+3*INDIRECT("AL88")+4*INDIRECT("AT88")+5*INDIRECT("BB88")+6*INDIRECT("BJ88")</f>
        <v>0</v>
      </c>
      <c r="CB88" s="1">
        <v>0</v>
      </c>
      <c r="CC88" s="1">
        <f ca="1">INDIRECT("W88")+2*INDIRECT("AE88")+3*INDIRECT("AM88")+4*INDIRECT("AU88")+5*INDIRECT("BC88")+6*INDIRECT("BK88")</f>
        <v>0</v>
      </c>
      <c r="CD88" s="1">
        <v>0</v>
      </c>
      <c r="CE88" s="1">
        <f ca="1">INDIRECT("X88")+2*INDIRECT("AF88")+3*INDIRECT("AN88")+4*INDIRECT("AV88")+5*INDIRECT("BD88")+6*INDIRECT("BL88")</f>
        <v>916</v>
      </c>
      <c r="CF88" s="1">
        <v>916</v>
      </c>
      <c r="CG88" s="1">
        <f ca="1">INDIRECT("Y88")+2*INDIRECT("AG88")+3*INDIRECT("AO88")+4*INDIRECT("AW88")+5*INDIRECT("BE88")+6*INDIRECT("BM88")</f>
        <v>0</v>
      </c>
      <c r="CH88" s="1">
        <v>0</v>
      </c>
      <c r="CI88" s="1">
        <f ca="1">INDIRECT("Z88")+2*INDIRECT("AH88")+3*INDIRECT("AP88")+4*INDIRECT("AX88")+5*INDIRECT("BF88")+6*INDIRECT("BN88")</f>
        <v>0</v>
      </c>
      <c r="CJ88" s="1">
        <v>0</v>
      </c>
      <c r="CK88" s="1">
        <f ca="1">INDIRECT("AA88")+2*INDIRECT("AI88")+3*INDIRECT("AQ88")+4*INDIRECT("AY88")+5*INDIRECT("BG88")+6*INDIRECT("BO88")</f>
        <v>0</v>
      </c>
      <c r="CL88" s="1">
        <v>0</v>
      </c>
      <c r="CM88" s="1">
        <f ca="1">INDIRECT("T88")+2*INDIRECT("U88")+3*INDIRECT("V88")+4*INDIRECT("W88")+5*INDIRECT("X88")+6*INDIRECT("Y88")+7*INDIRECT("Z88")+8*INDIRECT("AA88")</f>
        <v>0</v>
      </c>
      <c r="CN88" s="1">
        <v>0</v>
      </c>
      <c r="CO88" s="1">
        <f ca="1">INDIRECT("AB88")+2*INDIRECT("AC88")+3*INDIRECT("AD88")+4*INDIRECT("AE88")+5*INDIRECT("AF88")+6*INDIRECT("AG88")+7*INDIRECT("AH88")+8*INDIRECT("AI88")</f>
        <v>2290</v>
      </c>
      <c r="CP88" s="1">
        <v>2290</v>
      </c>
      <c r="CQ88" s="1">
        <f ca="1">INDIRECT("AJ88")+2*INDIRECT("AK88")+3*INDIRECT("AL88")+4*INDIRECT("AM88")+5*INDIRECT("AN88")+6*INDIRECT("AO88")+7*INDIRECT("AP88")+8*INDIRECT("AQ88")</f>
        <v>0</v>
      </c>
      <c r="CR88" s="1">
        <v>0</v>
      </c>
      <c r="CS88" s="1">
        <f ca="1">INDIRECT("AR88")+2*INDIRECT("AS88")+3*INDIRECT("AT88")+4*INDIRECT("AU88")+5*INDIRECT("AV88")+6*INDIRECT("AW88")+7*INDIRECT("AX88")+8*INDIRECT("AY88")</f>
        <v>0</v>
      </c>
      <c r="CT88" s="1">
        <v>0</v>
      </c>
      <c r="CU88" s="1">
        <f ca="1">INDIRECT("AZ88")+2*INDIRECT("BA88")+3*INDIRECT("BB88")+4*INDIRECT("BC88")+5*INDIRECT("BD88")+6*INDIRECT("BE88")+7*INDIRECT("BF88")+8*INDIRECT("BG88")</f>
        <v>0</v>
      </c>
      <c r="CV88" s="1">
        <v>0</v>
      </c>
      <c r="CW88" s="1">
        <f ca="1">INDIRECT("BH88")+2*INDIRECT("BI88")+3*INDIRECT("BJ88")+4*INDIRECT("BK88")+5*INDIRECT("BL88")+6*INDIRECT("BM88")+7*INDIRECT("BN88")+8*INDIRECT("BO88")</f>
        <v>0</v>
      </c>
      <c r="CX88" s="1">
        <v>0</v>
      </c>
    </row>
    <row r="89" spans="1:102" ht="11.25">
      <c r="A89" s="1" t="s">
        <v>0</v>
      </c>
      <c r="B89" s="1" t="s">
        <v>0</v>
      </c>
      <c r="C89" s="1" t="s">
        <v>0</v>
      </c>
      <c r="D89" s="1" t="s">
        <v>45</v>
      </c>
      <c r="E89" s="1" t="s">
        <v>5</v>
      </c>
      <c r="F89" s="7">
        <f ca="1">INDIRECT("T89")+INDIRECT("AB89")+INDIRECT("AJ89")+INDIRECT("AR89")+INDIRECT("AZ89")+INDIRECT("BH89")</f>
        <v>0</v>
      </c>
      <c r="G89" s="6">
        <f ca="1">INDIRECT("U89")+INDIRECT("AC89")+INDIRECT("AK89")+INDIRECT("AS89")+INDIRECT("BA89")+INDIRECT("BI89")</f>
        <v>60</v>
      </c>
      <c r="H89" s="6">
        <f ca="1">INDIRECT("V89")+INDIRECT("AD89")+INDIRECT("AL89")+INDIRECT("AT89")+INDIRECT("BB89")+INDIRECT("BJ89")</f>
        <v>10</v>
      </c>
      <c r="I89" s="6">
        <f ca="1">INDIRECT("W89")+INDIRECT("AE89")+INDIRECT("AM89")+INDIRECT("AU89")+INDIRECT("BC89")+INDIRECT("BK89")</f>
        <v>0</v>
      </c>
      <c r="J89" s="6">
        <f ca="1">INDIRECT("X89")+INDIRECT("AF89")+INDIRECT("AN89")+INDIRECT("AV89")+INDIRECT("BD89")+INDIRECT("BL89")</f>
        <v>0</v>
      </c>
      <c r="K89" s="6">
        <f ca="1">INDIRECT("Y89")+INDIRECT("AG89")+INDIRECT("AO89")+INDIRECT("AW89")+INDIRECT("BE89")+INDIRECT("BM89")</f>
        <v>0</v>
      </c>
      <c r="L89" s="6">
        <f ca="1">INDIRECT("Z89")+INDIRECT("AH89")+INDIRECT("AP89")+INDIRECT("AX89")+INDIRECT("BF89")+INDIRECT("BN89")</f>
        <v>0</v>
      </c>
      <c r="M89" s="6">
        <f ca="1">INDIRECT("AA89")+INDIRECT("AI89")+INDIRECT("AQ89")+INDIRECT("AY89")+INDIRECT("BG89")+INDIRECT("BO89")</f>
        <v>0</v>
      </c>
      <c r="N89" s="7">
        <f ca="1">INDIRECT("T89")+INDIRECT("U89")+INDIRECT("V89")+INDIRECT("W89")+INDIRECT("X89")+INDIRECT("Y89")+INDIRECT("Z89")+INDIRECT("AA89")</f>
        <v>20</v>
      </c>
      <c r="O89" s="6">
        <f ca="1">INDIRECT("AB89")+INDIRECT("AC89")+INDIRECT("AD89")+INDIRECT("AE89")+INDIRECT("AF89")+INDIRECT("AG89")+INDIRECT("AH89")+INDIRECT("AI89")</f>
        <v>10</v>
      </c>
      <c r="P89" s="6">
        <f ca="1">INDIRECT("AJ89")+INDIRECT("AK89")+INDIRECT("AL89")+INDIRECT("AM89")+INDIRECT("AN89")+INDIRECT("AO89")+INDIRECT("AP89")+INDIRECT("AQ89")</f>
        <v>5</v>
      </c>
      <c r="Q89" s="6">
        <f ca="1">INDIRECT("AR89")+INDIRECT("AS89")+INDIRECT("AT89")+INDIRECT("AU89")+INDIRECT("AV89")+INDIRECT("AW89")+INDIRECT("AX89")+INDIRECT("AY89")</f>
        <v>35</v>
      </c>
      <c r="R89" s="6">
        <f ca="1">INDIRECT("AZ89")+INDIRECT("BA89")+INDIRECT("BB89")+INDIRECT("BC89")+INDIRECT("BD89")+INDIRECT("BE89")+INDIRECT("BF89")+INDIRECT("BG89")</f>
        <v>0</v>
      </c>
      <c r="S89" s="6">
        <f ca="1">INDIRECT("BH89")+INDIRECT("BI89")+INDIRECT("BJ89")+INDIRECT("BK89")+INDIRECT("BL89")+INDIRECT("BM89")+INDIRECT("BN89")+INDIRECT("BO89")</f>
        <v>0</v>
      </c>
      <c r="T89" s="28"/>
      <c r="U89" s="29">
        <v>20</v>
      </c>
      <c r="V89" s="29"/>
      <c r="W89" s="29"/>
      <c r="X89" s="29"/>
      <c r="Y89" s="29"/>
      <c r="Z89" s="29"/>
      <c r="AA89" s="29"/>
      <c r="AB89" s="28"/>
      <c r="AC89" s="29"/>
      <c r="AD89" s="29">
        <v>10</v>
      </c>
      <c r="AE89" s="29"/>
      <c r="AF89" s="29"/>
      <c r="AG89" s="29"/>
      <c r="AH89" s="29"/>
      <c r="AI89" s="29"/>
      <c r="AJ89" s="28"/>
      <c r="AK89" s="29">
        <v>5</v>
      </c>
      <c r="AL89" s="29"/>
      <c r="AM89" s="29"/>
      <c r="AN89" s="29"/>
      <c r="AO89" s="29"/>
      <c r="AP89" s="29"/>
      <c r="AQ89" s="29"/>
      <c r="AR89" s="28"/>
      <c r="AS89" s="29">
        <v>35</v>
      </c>
      <c r="AT89" s="29"/>
      <c r="AU89" s="29"/>
      <c r="AV89" s="29"/>
      <c r="AW89" s="29"/>
      <c r="AX89" s="29"/>
      <c r="AY89" s="29"/>
      <c r="AZ89" s="28"/>
      <c r="BA89" s="29"/>
      <c r="BB89" s="29"/>
      <c r="BC89" s="29"/>
      <c r="BD89" s="29"/>
      <c r="BE89" s="29"/>
      <c r="BF89" s="29"/>
      <c r="BG89" s="29"/>
      <c r="BH89" s="28"/>
      <c r="BI89" s="29"/>
      <c r="BJ89" s="29"/>
      <c r="BK89" s="29"/>
      <c r="BL89" s="29"/>
      <c r="BM89" s="29"/>
      <c r="BN89" s="29"/>
      <c r="BO89" s="29"/>
      <c r="BP89" s="9">
        <v>0</v>
      </c>
      <c r="BQ89" s="1" t="s">
        <v>0</v>
      </c>
      <c r="BR89" s="1" t="s">
        <v>0</v>
      </c>
      <c r="BS89" s="1" t="s">
        <v>0</v>
      </c>
      <c r="BT89" s="1" t="s">
        <v>0</v>
      </c>
      <c r="BU89" s="1" t="s">
        <v>0</v>
      </c>
      <c r="BW89" s="1">
        <f ca="1">INDIRECT("T89")+2*INDIRECT("AB89")+3*INDIRECT("AJ89")+4*INDIRECT("AR89")+5*INDIRECT("AZ89")+6*INDIRECT("BH89")</f>
        <v>0</v>
      </c>
      <c r="BX89" s="1">
        <v>0</v>
      </c>
      <c r="BY89" s="1">
        <f ca="1">INDIRECT("U89")+2*INDIRECT("AC89")+3*INDIRECT("AK89")+4*INDIRECT("AS89")+5*INDIRECT("BA89")+6*INDIRECT("BI89")</f>
        <v>175</v>
      </c>
      <c r="BZ89" s="1">
        <v>175</v>
      </c>
      <c r="CA89" s="1">
        <f ca="1">INDIRECT("V89")+2*INDIRECT("AD89")+3*INDIRECT("AL89")+4*INDIRECT("AT89")+5*INDIRECT("BB89")+6*INDIRECT("BJ89")</f>
        <v>20</v>
      </c>
      <c r="CB89" s="1">
        <v>20</v>
      </c>
      <c r="CC89" s="1">
        <f ca="1">INDIRECT("W89")+2*INDIRECT("AE89")+3*INDIRECT("AM89")+4*INDIRECT("AU89")+5*INDIRECT("BC89")+6*INDIRECT("BK89")</f>
        <v>0</v>
      </c>
      <c r="CD89" s="1">
        <v>0</v>
      </c>
      <c r="CE89" s="1">
        <f ca="1">INDIRECT("X89")+2*INDIRECT("AF89")+3*INDIRECT("AN89")+4*INDIRECT("AV89")+5*INDIRECT("BD89")+6*INDIRECT("BL89")</f>
        <v>0</v>
      </c>
      <c r="CF89" s="1">
        <v>0</v>
      </c>
      <c r="CG89" s="1">
        <f ca="1">INDIRECT("Y89")+2*INDIRECT("AG89")+3*INDIRECT("AO89")+4*INDIRECT("AW89")+5*INDIRECT("BE89")+6*INDIRECT("BM89")</f>
        <v>0</v>
      </c>
      <c r="CH89" s="1">
        <v>0</v>
      </c>
      <c r="CI89" s="1">
        <f ca="1">INDIRECT("Z89")+2*INDIRECT("AH89")+3*INDIRECT("AP89")+4*INDIRECT("AX89")+5*INDIRECT("BF89")+6*INDIRECT("BN89")</f>
        <v>0</v>
      </c>
      <c r="CJ89" s="1">
        <v>0</v>
      </c>
      <c r="CK89" s="1">
        <f ca="1">INDIRECT("AA89")+2*INDIRECT("AI89")+3*INDIRECT("AQ89")+4*INDIRECT("AY89")+5*INDIRECT("BG89")+6*INDIRECT("BO89")</f>
        <v>0</v>
      </c>
      <c r="CL89" s="1">
        <v>0</v>
      </c>
      <c r="CM89" s="1">
        <f ca="1">INDIRECT("T89")+2*INDIRECT("U89")+3*INDIRECT("V89")+4*INDIRECT("W89")+5*INDIRECT("X89")+6*INDIRECT("Y89")+7*INDIRECT("Z89")+8*INDIRECT("AA89")</f>
        <v>40</v>
      </c>
      <c r="CN89" s="1">
        <v>40</v>
      </c>
      <c r="CO89" s="1">
        <f ca="1">INDIRECT("AB89")+2*INDIRECT("AC89")+3*INDIRECT("AD89")+4*INDIRECT("AE89")+5*INDIRECT("AF89")+6*INDIRECT("AG89")+7*INDIRECT("AH89")+8*INDIRECT("AI89")</f>
        <v>30</v>
      </c>
      <c r="CP89" s="1">
        <v>30</v>
      </c>
      <c r="CQ89" s="1">
        <f ca="1">INDIRECT("AJ89")+2*INDIRECT("AK89")+3*INDIRECT("AL89")+4*INDIRECT("AM89")+5*INDIRECT("AN89")+6*INDIRECT("AO89")+7*INDIRECT("AP89")+8*INDIRECT("AQ89")</f>
        <v>10</v>
      </c>
      <c r="CR89" s="1">
        <v>10</v>
      </c>
      <c r="CS89" s="1">
        <f ca="1">INDIRECT("AR89")+2*INDIRECT("AS89")+3*INDIRECT("AT89")+4*INDIRECT("AU89")+5*INDIRECT("AV89")+6*INDIRECT("AW89")+7*INDIRECT("AX89")+8*INDIRECT("AY89")</f>
        <v>70</v>
      </c>
      <c r="CT89" s="1">
        <v>70</v>
      </c>
      <c r="CU89" s="1">
        <f ca="1">INDIRECT("AZ89")+2*INDIRECT("BA89")+3*INDIRECT("BB89")+4*INDIRECT("BC89")+5*INDIRECT("BD89")+6*INDIRECT("BE89")+7*INDIRECT("BF89")+8*INDIRECT("BG89")</f>
        <v>0</v>
      </c>
      <c r="CV89" s="1">
        <v>0</v>
      </c>
      <c r="CW89" s="1">
        <f ca="1">INDIRECT("BH89")+2*INDIRECT("BI89")+3*INDIRECT("BJ89")+4*INDIRECT("BK89")+5*INDIRECT("BL89")+6*INDIRECT("BM89")+7*INDIRECT("BN89")+8*INDIRECT("BO89")</f>
        <v>0</v>
      </c>
      <c r="CX89" s="1">
        <v>0</v>
      </c>
    </row>
    <row r="90" spans="1:73" ht="11.25">
      <c r="A90" s="25"/>
      <c r="B90" s="25"/>
      <c r="C90" s="27" t="s">
        <v>91</v>
      </c>
      <c r="D90" s="26" t="s">
        <v>0</v>
      </c>
      <c r="E90" s="1" t="s">
        <v>6</v>
      </c>
      <c r="F90" s="7">
        <f>SUM(F88:F89)</f>
        <v>0</v>
      </c>
      <c r="G90" s="6">
        <f>SUM(G88:G89)</f>
        <v>60</v>
      </c>
      <c r="H90" s="6">
        <f>SUM(H88:H89)</f>
        <v>10</v>
      </c>
      <c r="I90" s="6">
        <f>SUM(I88:I89)</f>
        <v>0</v>
      </c>
      <c r="J90" s="6">
        <f>SUM(J88:J89)</f>
        <v>458</v>
      </c>
      <c r="K90" s="6">
        <f>SUM(K88:K89)</f>
        <v>0</v>
      </c>
      <c r="L90" s="6">
        <f>SUM(L88:L89)</f>
        <v>0</v>
      </c>
      <c r="M90" s="6">
        <f>SUM(M88:M89)</f>
        <v>0</v>
      </c>
      <c r="N90" s="7">
        <f>SUM(N88:N89)</f>
        <v>20</v>
      </c>
      <c r="O90" s="6">
        <f>SUM(O88:O89)</f>
        <v>468</v>
      </c>
      <c r="P90" s="6">
        <f>SUM(P88:P89)</f>
        <v>5</v>
      </c>
      <c r="Q90" s="6">
        <f>SUM(Q88:Q89)</f>
        <v>35</v>
      </c>
      <c r="R90" s="6">
        <f>SUM(R88:R89)</f>
        <v>0</v>
      </c>
      <c r="S90" s="6">
        <f>SUM(S88:S89)</f>
        <v>0</v>
      </c>
      <c r="T90" s="8"/>
      <c r="U90" s="5"/>
      <c r="V90" s="5"/>
      <c r="W90" s="5"/>
      <c r="X90" s="5"/>
      <c r="Y90" s="5"/>
      <c r="Z90" s="5"/>
      <c r="AA90" s="5"/>
      <c r="AB90" s="8"/>
      <c r="AC90" s="5"/>
      <c r="AD90" s="5"/>
      <c r="AE90" s="5"/>
      <c r="AF90" s="5"/>
      <c r="AG90" s="5"/>
      <c r="AH90" s="5"/>
      <c r="AI90" s="5"/>
      <c r="AJ90" s="8"/>
      <c r="AK90" s="5"/>
      <c r="AL90" s="5"/>
      <c r="AM90" s="5"/>
      <c r="AN90" s="5"/>
      <c r="AO90" s="5"/>
      <c r="AP90" s="5"/>
      <c r="AQ90" s="5"/>
      <c r="AR90" s="8"/>
      <c r="AS90" s="5"/>
      <c r="AT90" s="5"/>
      <c r="AU90" s="5"/>
      <c r="AV90" s="5"/>
      <c r="AW90" s="5"/>
      <c r="AX90" s="5"/>
      <c r="AY90" s="5"/>
      <c r="AZ90" s="8"/>
      <c r="BA90" s="5"/>
      <c r="BB90" s="5"/>
      <c r="BC90" s="5"/>
      <c r="BD90" s="5"/>
      <c r="BE90" s="5"/>
      <c r="BF90" s="5"/>
      <c r="BG90" s="5"/>
      <c r="BH90" s="8"/>
      <c r="BI90" s="5"/>
      <c r="BJ90" s="5"/>
      <c r="BK90" s="5"/>
      <c r="BL90" s="5"/>
      <c r="BM90" s="5"/>
      <c r="BN90" s="5"/>
      <c r="BO90" s="5"/>
      <c r="BP90" s="9">
        <v>0</v>
      </c>
      <c r="BQ90" s="1" t="s">
        <v>0</v>
      </c>
      <c r="BR90" s="1" t="s">
        <v>0</v>
      </c>
      <c r="BS90" s="1" t="s">
        <v>0</v>
      </c>
      <c r="BT90" s="1" t="s">
        <v>0</v>
      </c>
      <c r="BU90" s="1" t="s">
        <v>0</v>
      </c>
    </row>
    <row r="91" spans="3:73" ht="11.25">
      <c r="C91" s="1" t="s">
        <v>0</v>
      </c>
      <c r="D91" s="1" t="s">
        <v>0</v>
      </c>
      <c r="E91" s="1" t="s">
        <v>0</v>
      </c>
      <c r="F91" s="7"/>
      <c r="G91" s="6"/>
      <c r="H91" s="6"/>
      <c r="I91" s="6"/>
      <c r="J91" s="6"/>
      <c r="K91" s="6"/>
      <c r="L91" s="6"/>
      <c r="M91" s="6"/>
      <c r="N91" s="7"/>
      <c r="O91" s="6"/>
      <c r="P91" s="6"/>
      <c r="Q91" s="6"/>
      <c r="R91" s="6"/>
      <c r="S91" s="6"/>
      <c r="T91" s="8"/>
      <c r="U91" s="5"/>
      <c r="V91" s="5"/>
      <c r="W91" s="5"/>
      <c r="X91" s="5"/>
      <c r="Y91" s="5"/>
      <c r="Z91" s="5"/>
      <c r="AA91" s="5"/>
      <c r="AB91" s="8"/>
      <c r="AC91" s="5"/>
      <c r="AD91" s="5"/>
      <c r="AE91" s="5"/>
      <c r="AF91" s="5"/>
      <c r="AG91" s="5"/>
      <c r="AH91" s="5"/>
      <c r="AI91" s="5"/>
      <c r="AJ91" s="8"/>
      <c r="AK91" s="5"/>
      <c r="AL91" s="5"/>
      <c r="AM91" s="5"/>
      <c r="AN91" s="5"/>
      <c r="AO91" s="5"/>
      <c r="AP91" s="5"/>
      <c r="AQ91" s="5"/>
      <c r="AR91" s="8"/>
      <c r="AS91" s="5"/>
      <c r="AT91" s="5"/>
      <c r="AU91" s="5"/>
      <c r="AV91" s="5"/>
      <c r="AW91" s="5"/>
      <c r="AX91" s="5"/>
      <c r="AY91" s="5"/>
      <c r="AZ91" s="8"/>
      <c r="BA91" s="5"/>
      <c r="BB91" s="5"/>
      <c r="BC91" s="5"/>
      <c r="BD91" s="5"/>
      <c r="BE91" s="5"/>
      <c r="BF91" s="5"/>
      <c r="BG91" s="5"/>
      <c r="BH91" s="8"/>
      <c r="BI91" s="5"/>
      <c r="BJ91" s="5"/>
      <c r="BK91" s="5"/>
      <c r="BL91" s="5"/>
      <c r="BM91" s="5"/>
      <c r="BN91" s="5"/>
      <c r="BO91" s="5"/>
      <c r="BP91" s="9"/>
      <c r="BT91" s="1" t="s">
        <v>0</v>
      </c>
      <c r="BU91" s="1" t="s">
        <v>0</v>
      </c>
    </row>
    <row r="92" spans="1:102" ht="11.25">
      <c r="A92" s="30" t="s">
        <v>1</v>
      </c>
      <c r="B92" s="31" t="str">
        <f>HYPERLINK("http://www.dot.ca.gov/hq/transprog/stip2004/ff_sheets/01-4093p.xls","4093P")</f>
        <v>4093P</v>
      </c>
      <c r="C92" s="30" t="s">
        <v>0</v>
      </c>
      <c r="D92" s="30" t="s">
        <v>38</v>
      </c>
      <c r="E92" s="30" t="s">
        <v>3</v>
      </c>
      <c r="F92" s="32">
        <f ca="1">INDIRECT("T92")+INDIRECT("AB92")+INDIRECT("AJ92")+INDIRECT("AR92")+INDIRECT("AZ92")+INDIRECT("BH92")</f>
        <v>0</v>
      </c>
      <c r="G92" s="33">
        <f ca="1">INDIRECT("U92")+INDIRECT("AC92")+INDIRECT("AK92")+INDIRECT("AS92")+INDIRECT("BA92")+INDIRECT("BI92")</f>
        <v>0</v>
      </c>
      <c r="H92" s="33">
        <f ca="1">INDIRECT("V92")+INDIRECT("AD92")+INDIRECT("AL92")+INDIRECT("AT92")+INDIRECT("BB92")+INDIRECT("BJ92")</f>
        <v>0</v>
      </c>
      <c r="I92" s="33">
        <f ca="1">INDIRECT("W92")+INDIRECT("AE92")+INDIRECT("AM92")+INDIRECT("AU92")+INDIRECT("BC92")+INDIRECT("BK92")</f>
        <v>0</v>
      </c>
      <c r="J92" s="33">
        <f ca="1">INDIRECT("X92")+INDIRECT("AF92")+INDIRECT("AN92")+INDIRECT("AV92")+INDIRECT("BD92")+INDIRECT("BL92")</f>
        <v>0</v>
      </c>
      <c r="K92" s="33">
        <f ca="1">INDIRECT("Y92")+INDIRECT("AG92")+INDIRECT("AO92")+INDIRECT("AW92")+INDIRECT("BE92")+INDIRECT("BM92")</f>
        <v>252</v>
      </c>
      <c r="L92" s="33">
        <f ca="1">INDIRECT("Z92")+INDIRECT("AH92")+INDIRECT("AP92")+INDIRECT("AX92")+INDIRECT("BF92")+INDIRECT("BN92")</f>
        <v>0</v>
      </c>
      <c r="M92" s="33">
        <f ca="1">INDIRECT("AA92")+INDIRECT("AI92")+INDIRECT("AQ92")+INDIRECT("AY92")+INDIRECT("BG92")+INDIRECT("BO92")</f>
        <v>0</v>
      </c>
      <c r="N92" s="32">
        <f ca="1">INDIRECT("T92")+INDIRECT("U92")+INDIRECT("V92")+INDIRECT("W92")+INDIRECT("X92")+INDIRECT("Y92")+INDIRECT("Z92")+INDIRECT("AA92")</f>
        <v>0</v>
      </c>
      <c r="O92" s="33">
        <f ca="1">INDIRECT("AB92")+INDIRECT("AC92")+INDIRECT("AD92")+INDIRECT("AE92")+INDIRECT("AF92")+INDIRECT("AG92")+INDIRECT("AH92")+INDIRECT("AI92")</f>
        <v>252</v>
      </c>
      <c r="P92" s="33">
        <f ca="1">INDIRECT("AJ92")+INDIRECT("AK92")+INDIRECT("AL92")+INDIRECT("AM92")+INDIRECT("AN92")+INDIRECT("AO92")+INDIRECT("AP92")+INDIRECT("AQ92")</f>
        <v>0</v>
      </c>
      <c r="Q92" s="33">
        <f ca="1">INDIRECT("AR92")+INDIRECT("AS92")+INDIRECT("AT92")+INDIRECT("AU92")+INDIRECT("AV92")+INDIRECT("AW92")+INDIRECT("AX92")+INDIRECT("AY92")</f>
        <v>0</v>
      </c>
      <c r="R92" s="33">
        <f ca="1">INDIRECT("AZ92")+INDIRECT("BA92")+INDIRECT("BB92")+INDIRECT("BC92")+INDIRECT("BD92")+INDIRECT("BE92")+INDIRECT("BF92")+INDIRECT("BG92")</f>
        <v>0</v>
      </c>
      <c r="S92" s="33">
        <f ca="1">INDIRECT("BH92")+INDIRECT("BI92")+INDIRECT("BJ92")+INDIRECT("BK92")+INDIRECT("BL92")+INDIRECT("BM92")+INDIRECT("BN92")+INDIRECT("BO92")</f>
        <v>0</v>
      </c>
      <c r="T92" s="34"/>
      <c r="U92" s="35"/>
      <c r="V92" s="35"/>
      <c r="W92" s="35"/>
      <c r="X92" s="35"/>
      <c r="Y92" s="35"/>
      <c r="Z92" s="35"/>
      <c r="AA92" s="35"/>
      <c r="AB92" s="34"/>
      <c r="AC92" s="35"/>
      <c r="AD92" s="35"/>
      <c r="AE92" s="35"/>
      <c r="AF92" s="35"/>
      <c r="AG92" s="35">
        <v>252</v>
      </c>
      <c r="AH92" s="35"/>
      <c r="AI92" s="35"/>
      <c r="AJ92" s="34"/>
      <c r="AK92" s="35"/>
      <c r="AL92" s="35"/>
      <c r="AM92" s="35"/>
      <c r="AN92" s="35"/>
      <c r="AO92" s="35"/>
      <c r="AP92" s="35"/>
      <c r="AQ92" s="35"/>
      <c r="AR92" s="34"/>
      <c r="AS92" s="35"/>
      <c r="AT92" s="35"/>
      <c r="AU92" s="35"/>
      <c r="AV92" s="35"/>
      <c r="AW92" s="35"/>
      <c r="AX92" s="35"/>
      <c r="AY92" s="35"/>
      <c r="AZ92" s="34"/>
      <c r="BA92" s="35"/>
      <c r="BB92" s="35"/>
      <c r="BC92" s="35"/>
      <c r="BD92" s="35"/>
      <c r="BE92" s="35"/>
      <c r="BF92" s="35"/>
      <c r="BG92" s="35"/>
      <c r="BH92" s="34"/>
      <c r="BI92" s="35"/>
      <c r="BJ92" s="35"/>
      <c r="BK92" s="35"/>
      <c r="BL92" s="35"/>
      <c r="BM92" s="35"/>
      <c r="BN92" s="35"/>
      <c r="BO92" s="36"/>
      <c r="BP92" s="9">
        <v>13000001188</v>
      </c>
      <c r="BQ92" s="1" t="s">
        <v>3</v>
      </c>
      <c r="BR92" s="1" t="s">
        <v>0</v>
      </c>
      <c r="BS92" s="1" t="s">
        <v>0</v>
      </c>
      <c r="BT92" s="1" t="s">
        <v>0</v>
      </c>
      <c r="BU92" s="1" t="s">
        <v>0</v>
      </c>
      <c r="BW92" s="1">
        <f ca="1">INDIRECT("T92")+2*INDIRECT("AB92")+3*INDIRECT("AJ92")+4*INDIRECT("AR92")+5*INDIRECT("AZ92")+6*INDIRECT("BH92")</f>
        <v>0</v>
      </c>
      <c r="BX92" s="1">
        <v>0</v>
      </c>
      <c r="BY92" s="1">
        <f ca="1">INDIRECT("U92")+2*INDIRECT("AC92")+3*INDIRECT("AK92")+4*INDIRECT("AS92")+5*INDIRECT("BA92")+6*INDIRECT("BI92")</f>
        <v>0</v>
      </c>
      <c r="BZ92" s="1">
        <v>0</v>
      </c>
      <c r="CA92" s="1">
        <f ca="1">INDIRECT("V92")+2*INDIRECT("AD92")+3*INDIRECT("AL92")+4*INDIRECT("AT92")+5*INDIRECT("BB92")+6*INDIRECT("BJ92")</f>
        <v>0</v>
      </c>
      <c r="CB92" s="1">
        <v>0</v>
      </c>
      <c r="CC92" s="1">
        <f ca="1">INDIRECT("W92")+2*INDIRECT("AE92")+3*INDIRECT("AM92")+4*INDIRECT("AU92")+5*INDIRECT("BC92")+6*INDIRECT("BK92")</f>
        <v>0</v>
      </c>
      <c r="CD92" s="1">
        <v>0</v>
      </c>
      <c r="CE92" s="1">
        <f ca="1">INDIRECT("X92")+2*INDIRECT("AF92")+3*INDIRECT("AN92")+4*INDIRECT("AV92")+5*INDIRECT("BD92")+6*INDIRECT("BL92")</f>
        <v>0</v>
      </c>
      <c r="CF92" s="1">
        <v>0</v>
      </c>
      <c r="CG92" s="1">
        <f ca="1">INDIRECT("Y92")+2*INDIRECT("AG92")+3*INDIRECT("AO92")+4*INDIRECT("AW92")+5*INDIRECT("BE92")+6*INDIRECT("BM92")</f>
        <v>504</v>
      </c>
      <c r="CH92" s="1">
        <v>504</v>
      </c>
      <c r="CI92" s="1">
        <f ca="1">INDIRECT("Z92")+2*INDIRECT("AH92")+3*INDIRECT("AP92")+4*INDIRECT("AX92")+5*INDIRECT("BF92")+6*INDIRECT("BN92")</f>
        <v>0</v>
      </c>
      <c r="CJ92" s="1">
        <v>0</v>
      </c>
      <c r="CK92" s="1">
        <f ca="1">INDIRECT("AA92")+2*INDIRECT("AI92")+3*INDIRECT("AQ92")+4*INDIRECT("AY92")+5*INDIRECT("BG92")+6*INDIRECT("BO92")</f>
        <v>0</v>
      </c>
      <c r="CL92" s="1">
        <v>0</v>
      </c>
      <c r="CM92" s="1">
        <f ca="1">INDIRECT("T92")+2*INDIRECT("U92")+3*INDIRECT("V92")+4*INDIRECT("W92")+5*INDIRECT("X92")+6*INDIRECT("Y92")+7*INDIRECT("Z92")+8*INDIRECT("AA92")</f>
        <v>0</v>
      </c>
      <c r="CN92" s="1">
        <v>0</v>
      </c>
      <c r="CO92" s="1">
        <f ca="1">INDIRECT("AB92")+2*INDIRECT("AC92")+3*INDIRECT("AD92")+4*INDIRECT("AE92")+5*INDIRECT("AF92")+6*INDIRECT("AG92")+7*INDIRECT("AH92")+8*INDIRECT("AI92")</f>
        <v>1512</v>
      </c>
      <c r="CP92" s="1">
        <v>1512</v>
      </c>
      <c r="CQ92" s="1">
        <f ca="1">INDIRECT("AJ92")+2*INDIRECT("AK92")+3*INDIRECT("AL92")+4*INDIRECT("AM92")+5*INDIRECT("AN92")+6*INDIRECT("AO92")+7*INDIRECT("AP92")+8*INDIRECT("AQ92")</f>
        <v>0</v>
      </c>
      <c r="CR92" s="1">
        <v>0</v>
      </c>
      <c r="CS92" s="1">
        <f ca="1">INDIRECT("AR92")+2*INDIRECT("AS92")+3*INDIRECT("AT92")+4*INDIRECT("AU92")+5*INDIRECT("AV92")+6*INDIRECT("AW92")+7*INDIRECT("AX92")+8*INDIRECT("AY92")</f>
        <v>0</v>
      </c>
      <c r="CT92" s="1">
        <v>0</v>
      </c>
      <c r="CU92" s="1">
        <f ca="1">INDIRECT("AZ92")+2*INDIRECT("BA92")+3*INDIRECT("BB92")+4*INDIRECT("BC92")+5*INDIRECT("BD92")+6*INDIRECT("BE92")+7*INDIRECT("BF92")+8*INDIRECT("BG92")</f>
        <v>0</v>
      </c>
      <c r="CV92" s="1">
        <v>0</v>
      </c>
      <c r="CW92" s="1">
        <f ca="1">INDIRECT("BH92")+2*INDIRECT("BI92")+3*INDIRECT("BJ92")+4*INDIRECT("BK92")+5*INDIRECT("BL92")+6*INDIRECT("BM92")+7*INDIRECT("BN92")+8*INDIRECT("BO92")</f>
        <v>0</v>
      </c>
      <c r="CX92" s="1">
        <v>0</v>
      </c>
    </row>
    <row r="93" spans="1:102" ht="11.25">
      <c r="A93" s="1" t="s">
        <v>0</v>
      </c>
      <c r="B93" s="1" t="s">
        <v>0</v>
      </c>
      <c r="C93" s="1" t="s">
        <v>0</v>
      </c>
      <c r="D93" s="1" t="s">
        <v>46</v>
      </c>
      <c r="E93" s="1" t="s">
        <v>5</v>
      </c>
      <c r="F93" s="7">
        <f ca="1">INDIRECT("T93")+INDIRECT("AB93")+INDIRECT("AJ93")+INDIRECT("AR93")+INDIRECT("AZ93")+INDIRECT("BH93")</f>
        <v>0</v>
      </c>
      <c r="G93" s="6">
        <f ca="1">INDIRECT("U93")+INDIRECT("AC93")+INDIRECT("AK93")+INDIRECT("AS93")+INDIRECT("BA93")+INDIRECT("BI93")</f>
        <v>0</v>
      </c>
      <c r="H93" s="6">
        <f ca="1">INDIRECT("V93")+INDIRECT("AD93")+INDIRECT("AL93")+INDIRECT("AT93")+INDIRECT("BB93")+INDIRECT("BJ93")</f>
        <v>9</v>
      </c>
      <c r="I93" s="6">
        <f ca="1">INDIRECT("W93")+INDIRECT("AE93")+INDIRECT("AM93")+INDIRECT("AU93")+INDIRECT("BC93")+INDIRECT("BK93")</f>
        <v>0</v>
      </c>
      <c r="J93" s="6">
        <f ca="1">INDIRECT("X93")+INDIRECT("AF93")+INDIRECT("AN93")+INDIRECT("AV93")+INDIRECT("BD93")+INDIRECT("BL93")</f>
        <v>0</v>
      </c>
      <c r="K93" s="6">
        <f ca="1">INDIRECT("Y93")+INDIRECT("AG93")+INDIRECT("AO93")+INDIRECT("AW93")+INDIRECT("BE93")+INDIRECT("BM93")</f>
        <v>0</v>
      </c>
      <c r="L93" s="6">
        <f ca="1">INDIRECT("Z93")+INDIRECT("AH93")+INDIRECT("AP93")+INDIRECT("AX93")+INDIRECT("BF93")+INDIRECT("BN93")</f>
        <v>0</v>
      </c>
      <c r="M93" s="6">
        <f ca="1">INDIRECT("AA93")+INDIRECT("AI93")+INDIRECT("AQ93")+INDIRECT("AY93")+INDIRECT("BG93")+INDIRECT("BO93")</f>
        <v>0</v>
      </c>
      <c r="N93" s="7">
        <f ca="1">INDIRECT("T93")+INDIRECT("U93")+INDIRECT("V93")+INDIRECT("W93")+INDIRECT("X93")+INDIRECT("Y93")+INDIRECT("Z93")+INDIRECT("AA93")</f>
        <v>0</v>
      </c>
      <c r="O93" s="6">
        <f ca="1">INDIRECT("AB93")+INDIRECT("AC93")+INDIRECT("AD93")+INDIRECT("AE93")+INDIRECT("AF93")+INDIRECT("AG93")+INDIRECT("AH93")+INDIRECT("AI93")</f>
        <v>4</v>
      </c>
      <c r="P93" s="6">
        <f ca="1">INDIRECT("AJ93")+INDIRECT("AK93")+INDIRECT("AL93")+INDIRECT("AM93")+INDIRECT("AN93")+INDIRECT("AO93")+INDIRECT("AP93")+INDIRECT("AQ93")</f>
        <v>1</v>
      </c>
      <c r="Q93" s="6">
        <f ca="1">INDIRECT("AR93")+INDIRECT("AS93")+INDIRECT("AT93")+INDIRECT("AU93")+INDIRECT("AV93")+INDIRECT("AW93")+INDIRECT("AX93")+INDIRECT("AY93")</f>
        <v>4</v>
      </c>
      <c r="R93" s="6">
        <f ca="1">INDIRECT("AZ93")+INDIRECT("BA93")+INDIRECT("BB93")+INDIRECT("BC93")+INDIRECT("BD93")+INDIRECT("BE93")+INDIRECT("BF93")+INDIRECT("BG93")</f>
        <v>0</v>
      </c>
      <c r="S93" s="6">
        <f ca="1">INDIRECT("BH93")+INDIRECT("BI93")+INDIRECT("BJ93")+INDIRECT("BK93")+INDIRECT("BL93")+INDIRECT("BM93")+INDIRECT("BN93")+INDIRECT("BO93")</f>
        <v>0</v>
      </c>
      <c r="T93" s="28"/>
      <c r="U93" s="29"/>
      <c r="V93" s="29"/>
      <c r="W93" s="29"/>
      <c r="X93" s="29"/>
      <c r="Y93" s="29"/>
      <c r="Z93" s="29"/>
      <c r="AA93" s="29"/>
      <c r="AB93" s="28"/>
      <c r="AC93" s="29"/>
      <c r="AD93" s="29">
        <v>4</v>
      </c>
      <c r="AE93" s="29"/>
      <c r="AF93" s="29"/>
      <c r="AG93" s="29"/>
      <c r="AH93" s="29"/>
      <c r="AI93" s="29"/>
      <c r="AJ93" s="28"/>
      <c r="AK93" s="29"/>
      <c r="AL93" s="29">
        <v>1</v>
      </c>
      <c r="AM93" s="29"/>
      <c r="AN93" s="29"/>
      <c r="AO93" s="29"/>
      <c r="AP93" s="29"/>
      <c r="AQ93" s="29"/>
      <c r="AR93" s="28"/>
      <c r="AS93" s="29"/>
      <c r="AT93" s="29">
        <v>4</v>
      </c>
      <c r="AU93" s="29"/>
      <c r="AV93" s="29"/>
      <c r="AW93" s="29"/>
      <c r="AX93" s="29"/>
      <c r="AY93" s="29"/>
      <c r="AZ93" s="28"/>
      <c r="BA93" s="29"/>
      <c r="BB93" s="29"/>
      <c r="BC93" s="29"/>
      <c r="BD93" s="29"/>
      <c r="BE93" s="29"/>
      <c r="BF93" s="29"/>
      <c r="BG93" s="29"/>
      <c r="BH93" s="28"/>
      <c r="BI93" s="29"/>
      <c r="BJ93" s="29"/>
      <c r="BK93" s="29"/>
      <c r="BL93" s="29"/>
      <c r="BM93" s="29"/>
      <c r="BN93" s="29"/>
      <c r="BO93" s="29"/>
      <c r="BP93" s="9">
        <v>0</v>
      </c>
      <c r="BQ93" s="1" t="s">
        <v>0</v>
      </c>
      <c r="BR93" s="1" t="s">
        <v>0</v>
      </c>
      <c r="BS93" s="1" t="s">
        <v>0</v>
      </c>
      <c r="BT93" s="1" t="s">
        <v>0</v>
      </c>
      <c r="BU93" s="1" t="s">
        <v>0</v>
      </c>
      <c r="BW93" s="1">
        <f ca="1">INDIRECT("T93")+2*INDIRECT("AB93")+3*INDIRECT("AJ93")+4*INDIRECT("AR93")+5*INDIRECT("AZ93")+6*INDIRECT("BH93")</f>
        <v>0</v>
      </c>
      <c r="BX93" s="1">
        <v>0</v>
      </c>
      <c r="BY93" s="1">
        <f ca="1">INDIRECT("U93")+2*INDIRECT("AC93")+3*INDIRECT("AK93")+4*INDIRECT("AS93")+5*INDIRECT("BA93")+6*INDIRECT("BI93")</f>
        <v>0</v>
      </c>
      <c r="BZ93" s="1">
        <v>0</v>
      </c>
      <c r="CA93" s="1">
        <f ca="1">INDIRECT("V93")+2*INDIRECT("AD93")+3*INDIRECT("AL93")+4*INDIRECT("AT93")+5*INDIRECT("BB93")+6*INDIRECT("BJ93")</f>
        <v>27</v>
      </c>
      <c r="CB93" s="1">
        <v>27</v>
      </c>
      <c r="CC93" s="1">
        <f ca="1">INDIRECT("W93")+2*INDIRECT("AE93")+3*INDIRECT("AM93")+4*INDIRECT("AU93")+5*INDIRECT("BC93")+6*INDIRECT("BK93")</f>
        <v>0</v>
      </c>
      <c r="CD93" s="1">
        <v>0</v>
      </c>
      <c r="CE93" s="1">
        <f ca="1">INDIRECT("X93")+2*INDIRECT("AF93")+3*INDIRECT("AN93")+4*INDIRECT("AV93")+5*INDIRECT("BD93")+6*INDIRECT("BL93")</f>
        <v>0</v>
      </c>
      <c r="CF93" s="1">
        <v>0</v>
      </c>
      <c r="CG93" s="1">
        <f ca="1">INDIRECT("Y93")+2*INDIRECT("AG93")+3*INDIRECT("AO93")+4*INDIRECT("AW93")+5*INDIRECT("BE93")+6*INDIRECT("BM93")</f>
        <v>0</v>
      </c>
      <c r="CH93" s="1">
        <v>0</v>
      </c>
      <c r="CI93" s="1">
        <f ca="1">INDIRECT("Z93")+2*INDIRECT("AH93")+3*INDIRECT("AP93")+4*INDIRECT("AX93")+5*INDIRECT("BF93")+6*INDIRECT("BN93")</f>
        <v>0</v>
      </c>
      <c r="CJ93" s="1">
        <v>0</v>
      </c>
      <c r="CK93" s="1">
        <f ca="1">INDIRECT("AA93")+2*INDIRECT("AI93")+3*INDIRECT("AQ93")+4*INDIRECT("AY93")+5*INDIRECT("BG93")+6*INDIRECT("BO93")</f>
        <v>0</v>
      </c>
      <c r="CL93" s="1">
        <v>0</v>
      </c>
      <c r="CM93" s="1">
        <f ca="1">INDIRECT("T93")+2*INDIRECT("U93")+3*INDIRECT("V93")+4*INDIRECT("W93")+5*INDIRECT("X93")+6*INDIRECT("Y93")+7*INDIRECT("Z93")+8*INDIRECT("AA93")</f>
        <v>0</v>
      </c>
      <c r="CN93" s="1">
        <v>0</v>
      </c>
      <c r="CO93" s="1">
        <f ca="1">INDIRECT("AB93")+2*INDIRECT("AC93")+3*INDIRECT("AD93")+4*INDIRECT("AE93")+5*INDIRECT("AF93")+6*INDIRECT("AG93")+7*INDIRECT("AH93")+8*INDIRECT("AI93")</f>
        <v>12</v>
      </c>
      <c r="CP93" s="1">
        <v>12</v>
      </c>
      <c r="CQ93" s="1">
        <f ca="1">INDIRECT("AJ93")+2*INDIRECT("AK93")+3*INDIRECT("AL93")+4*INDIRECT("AM93")+5*INDIRECT("AN93")+6*INDIRECT("AO93")+7*INDIRECT("AP93")+8*INDIRECT("AQ93")</f>
        <v>3</v>
      </c>
      <c r="CR93" s="1">
        <v>3</v>
      </c>
      <c r="CS93" s="1">
        <f ca="1">INDIRECT("AR93")+2*INDIRECT("AS93")+3*INDIRECT("AT93")+4*INDIRECT("AU93")+5*INDIRECT("AV93")+6*INDIRECT("AW93")+7*INDIRECT("AX93")+8*INDIRECT("AY93")</f>
        <v>12</v>
      </c>
      <c r="CT93" s="1">
        <v>12</v>
      </c>
      <c r="CU93" s="1">
        <f ca="1">INDIRECT("AZ93")+2*INDIRECT("BA93")+3*INDIRECT("BB93")+4*INDIRECT("BC93")+5*INDIRECT("BD93")+6*INDIRECT("BE93")+7*INDIRECT("BF93")+8*INDIRECT("BG93")</f>
        <v>0</v>
      </c>
      <c r="CV93" s="1">
        <v>0</v>
      </c>
      <c r="CW93" s="1">
        <f ca="1">INDIRECT("BH93")+2*INDIRECT("BI93")+3*INDIRECT("BJ93")+4*INDIRECT("BK93")+5*INDIRECT("BL93")+6*INDIRECT("BM93")+7*INDIRECT("BN93")+8*INDIRECT("BO93")</f>
        <v>0</v>
      </c>
      <c r="CX93" s="1">
        <v>0</v>
      </c>
    </row>
    <row r="94" spans="1:73" ht="11.25">
      <c r="A94" s="25"/>
      <c r="B94" s="25"/>
      <c r="C94" s="27" t="s">
        <v>91</v>
      </c>
      <c r="D94" s="26" t="s">
        <v>0</v>
      </c>
      <c r="E94" s="1" t="s">
        <v>6</v>
      </c>
      <c r="F94" s="7">
        <f>SUM(F92:F93)</f>
        <v>0</v>
      </c>
      <c r="G94" s="6">
        <f>SUM(G92:G93)</f>
        <v>0</v>
      </c>
      <c r="H94" s="6">
        <f>SUM(H92:H93)</f>
        <v>9</v>
      </c>
      <c r="I94" s="6">
        <f>SUM(I92:I93)</f>
        <v>0</v>
      </c>
      <c r="J94" s="6">
        <f>SUM(J92:J93)</f>
        <v>0</v>
      </c>
      <c r="K94" s="6">
        <f>SUM(K92:K93)</f>
        <v>252</v>
      </c>
      <c r="L94" s="6">
        <f>SUM(L92:L93)</f>
        <v>0</v>
      </c>
      <c r="M94" s="6">
        <f>SUM(M92:M93)</f>
        <v>0</v>
      </c>
      <c r="N94" s="7">
        <f>SUM(N92:N93)</f>
        <v>0</v>
      </c>
      <c r="O94" s="6">
        <f>SUM(O92:O93)</f>
        <v>256</v>
      </c>
      <c r="P94" s="6">
        <f>SUM(P92:P93)</f>
        <v>1</v>
      </c>
      <c r="Q94" s="6">
        <f>SUM(Q92:Q93)</f>
        <v>4</v>
      </c>
      <c r="R94" s="6">
        <f>SUM(R92:R93)</f>
        <v>0</v>
      </c>
      <c r="S94" s="6">
        <f>SUM(S92:S93)</f>
        <v>0</v>
      </c>
      <c r="T94" s="8"/>
      <c r="U94" s="5"/>
      <c r="V94" s="5"/>
      <c r="W94" s="5"/>
      <c r="X94" s="5"/>
      <c r="Y94" s="5"/>
      <c r="Z94" s="5"/>
      <c r="AA94" s="5"/>
      <c r="AB94" s="8"/>
      <c r="AC94" s="5"/>
      <c r="AD94" s="5"/>
      <c r="AE94" s="5"/>
      <c r="AF94" s="5"/>
      <c r="AG94" s="5"/>
      <c r="AH94" s="5"/>
      <c r="AI94" s="5"/>
      <c r="AJ94" s="8"/>
      <c r="AK94" s="5"/>
      <c r="AL94" s="5"/>
      <c r="AM94" s="5"/>
      <c r="AN94" s="5"/>
      <c r="AO94" s="5"/>
      <c r="AP94" s="5"/>
      <c r="AQ94" s="5"/>
      <c r="AR94" s="8"/>
      <c r="AS94" s="5"/>
      <c r="AT94" s="5"/>
      <c r="AU94" s="5"/>
      <c r="AV94" s="5"/>
      <c r="AW94" s="5"/>
      <c r="AX94" s="5"/>
      <c r="AY94" s="5"/>
      <c r="AZ94" s="8"/>
      <c r="BA94" s="5"/>
      <c r="BB94" s="5"/>
      <c r="BC94" s="5"/>
      <c r="BD94" s="5"/>
      <c r="BE94" s="5"/>
      <c r="BF94" s="5"/>
      <c r="BG94" s="5"/>
      <c r="BH94" s="8"/>
      <c r="BI94" s="5"/>
      <c r="BJ94" s="5"/>
      <c r="BK94" s="5"/>
      <c r="BL94" s="5"/>
      <c r="BM94" s="5"/>
      <c r="BN94" s="5"/>
      <c r="BO94" s="5"/>
      <c r="BP94" s="9">
        <v>0</v>
      </c>
      <c r="BQ94" s="1" t="s">
        <v>0</v>
      </c>
      <c r="BR94" s="1" t="s">
        <v>0</v>
      </c>
      <c r="BS94" s="1" t="s">
        <v>0</v>
      </c>
      <c r="BT94" s="1" t="s">
        <v>0</v>
      </c>
      <c r="BU94" s="1" t="s">
        <v>0</v>
      </c>
    </row>
    <row r="95" spans="3:73" ht="11.25">
      <c r="C95" s="1" t="s">
        <v>0</v>
      </c>
      <c r="D95" s="1" t="s">
        <v>0</v>
      </c>
      <c r="E95" s="1" t="s">
        <v>0</v>
      </c>
      <c r="F95" s="7"/>
      <c r="G95" s="6"/>
      <c r="H95" s="6"/>
      <c r="I95" s="6"/>
      <c r="J95" s="6"/>
      <c r="K95" s="6"/>
      <c r="L95" s="6"/>
      <c r="M95" s="6"/>
      <c r="N95" s="7"/>
      <c r="O95" s="6"/>
      <c r="P95" s="6"/>
      <c r="Q95" s="6"/>
      <c r="R95" s="6"/>
      <c r="S95" s="6"/>
      <c r="T95" s="8"/>
      <c r="U95" s="5"/>
      <c r="V95" s="5"/>
      <c r="W95" s="5"/>
      <c r="X95" s="5"/>
      <c r="Y95" s="5"/>
      <c r="Z95" s="5"/>
      <c r="AA95" s="5"/>
      <c r="AB95" s="8"/>
      <c r="AC95" s="5"/>
      <c r="AD95" s="5"/>
      <c r="AE95" s="5"/>
      <c r="AF95" s="5"/>
      <c r="AG95" s="5"/>
      <c r="AH95" s="5"/>
      <c r="AI95" s="5"/>
      <c r="AJ95" s="8"/>
      <c r="AK95" s="5"/>
      <c r="AL95" s="5"/>
      <c r="AM95" s="5"/>
      <c r="AN95" s="5"/>
      <c r="AO95" s="5"/>
      <c r="AP95" s="5"/>
      <c r="AQ95" s="5"/>
      <c r="AR95" s="8"/>
      <c r="AS95" s="5"/>
      <c r="AT95" s="5"/>
      <c r="AU95" s="5"/>
      <c r="AV95" s="5"/>
      <c r="AW95" s="5"/>
      <c r="AX95" s="5"/>
      <c r="AY95" s="5"/>
      <c r="AZ95" s="8"/>
      <c r="BA95" s="5"/>
      <c r="BB95" s="5"/>
      <c r="BC95" s="5"/>
      <c r="BD95" s="5"/>
      <c r="BE95" s="5"/>
      <c r="BF95" s="5"/>
      <c r="BG95" s="5"/>
      <c r="BH95" s="8"/>
      <c r="BI95" s="5"/>
      <c r="BJ95" s="5"/>
      <c r="BK95" s="5"/>
      <c r="BL95" s="5"/>
      <c r="BM95" s="5"/>
      <c r="BN95" s="5"/>
      <c r="BO95" s="5"/>
      <c r="BP95" s="9"/>
      <c r="BT95" s="1" t="s">
        <v>0</v>
      </c>
      <c r="BU95" s="1" t="s">
        <v>0</v>
      </c>
    </row>
    <row r="96" spans="1:102" ht="11.25">
      <c r="A96" s="30" t="s">
        <v>1</v>
      </c>
      <c r="B96" s="31" t="str">
        <f>HYPERLINK("http://www.dot.ca.gov/hq/transprog/stip2004/ff_sheets/01-4090p.xls","4090P")</f>
        <v>4090P</v>
      </c>
      <c r="C96" s="30" t="s">
        <v>0</v>
      </c>
      <c r="D96" s="30" t="s">
        <v>38</v>
      </c>
      <c r="E96" s="30" t="s">
        <v>3</v>
      </c>
      <c r="F96" s="32">
        <f ca="1">INDIRECT("T96")+INDIRECT("AB96")+INDIRECT("AJ96")+INDIRECT("AR96")+INDIRECT("AZ96")+INDIRECT("BH96")</f>
        <v>0</v>
      </c>
      <c r="G96" s="33">
        <f ca="1">INDIRECT("U96")+INDIRECT("AC96")+INDIRECT("AK96")+INDIRECT("AS96")+INDIRECT("BA96")+INDIRECT("BI96")</f>
        <v>0</v>
      </c>
      <c r="H96" s="33">
        <f ca="1">INDIRECT("V96")+INDIRECT("AD96")+INDIRECT("AL96")+INDIRECT("AT96")+INDIRECT("BB96")+INDIRECT("BJ96")</f>
        <v>0</v>
      </c>
      <c r="I96" s="33">
        <f ca="1">INDIRECT("W96")+INDIRECT("AE96")+INDIRECT("AM96")+INDIRECT("AU96")+INDIRECT("BC96")+INDIRECT("BK96")</f>
        <v>0</v>
      </c>
      <c r="J96" s="33">
        <f ca="1">INDIRECT("X96")+INDIRECT("AF96")+INDIRECT("AN96")+INDIRECT("AV96")+INDIRECT("BD96")+INDIRECT("BL96")</f>
        <v>0</v>
      </c>
      <c r="K96" s="33">
        <f ca="1">INDIRECT("Y96")+INDIRECT("AG96")+INDIRECT("AO96")+INDIRECT("AW96")+INDIRECT("BE96")+INDIRECT("BM96")</f>
        <v>700</v>
      </c>
      <c r="L96" s="33">
        <f ca="1">INDIRECT("Z96")+INDIRECT("AH96")+INDIRECT("AP96")+INDIRECT("AX96")+INDIRECT("BF96")+INDIRECT("BN96")</f>
        <v>0</v>
      </c>
      <c r="M96" s="33">
        <f ca="1">INDIRECT("AA96")+INDIRECT("AI96")+INDIRECT("AQ96")+INDIRECT("AY96")+INDIRECT("BG96")+INDIRECT("BO96")</f>
        <v>0</v>
      </c>
      <c r="N96" s="32">
        <f ca="1">INDIRECT("T96")+INDIRECT("U96")+INDIRECT("V96")+INDIRECT("W96")+INDIRECT("X96")+INDIRECT("Y96")+INDIRECT("Z96")+INDIRECT("AA96")</f>
        <v>0</v>
      </c>
      <c r="O96" s="33">
        <f ca="1">INDIRECT("AB96")+INDIRECT("AC96")+INDIRECT("AD96")+INDIRECT("AE96")+INDIRECT("AF96")+INDIRECT("AG96")+INDIRECT("AH96")+INDIRECT("AI96")</f>
        <v>700</v>
      </c>
      <c r="P96" s="33">
        <f ca="1">INDIRECT("AJ96")+INDIRECT("AK96")+INDIRECT("AL96")+INDIRECT("AM96")+INDIRECT("AN96")+INDIRECT("AO96")+INDIRECT("AP96")+INDIRECT("AQ96")</f>
        <v>0</v>
      </c>
      <c r="Q96" s="33">
        <f ca="1">INDIRECT("AR96")+INDIRECT("AS96")+INDIRECT("AT96")+INDIRECT("AU96")+INDIRECT("AV96")+INDIRECT("AW96")+INDIRECT("AX96")+INDIRECT("AY96")</f>
        <v>0</v>
      </c>
      <c r="R96" s="33">
        <f ca="1">INDIRECT("AZ96")+INDIRECT("BA96")+INDIRECT("BB96")+INDIRECT("BC96")+INDIRECT("BD96")+INDIRECT("BE96")+INDIRECT("BF96")+INDIRECT("BG96")</f>
        <v>0</v>
      </c>
      <c r="S96" s="33">
        <f ca="1">INDIRECT("BH96")+INDIRECT("BI96")+INDIRECT("BJ96")+INDIRECT("BK96")+INDIRECT("BL96")+INDIRECT("BM96")+INDIRECT("BN96")+INDIRECT("BO96")</f>
        <v>0</v>
      </c>
      <c r="T96" s="34"/>
      <c r="U96" s="35"/>
      <c r="V96" s="35"/>
      <c r="W96" s="35"/>
      <c r="X96" s="35"/>
      <c r="Y96" s="35"/>
      <c r="Z96" s="35"/>
      <c r="AA96" s="35"/>
      <c r="AB96" s="34"/>
      <c r="AC96" s="35"/>
      <c r="AD96" s="35"/>
      <c r="AE96" s="35"/>
      <c r="AF96" s="35"/>
      <c r="AG96" s="35">
        <v>700</v>
      </c>
      <c r="AH96" s="35"/>
      <c r="AI96" s="35"/>
      <c r="AJ96" s="34"/>
      <c r="AK96" s="35"/>
      <c r="AL96" s="35"/>
      <c r="AM96" s="35"/>
      <c r="AN96" s="35"/>
      <c r="AO96" s="35"/>
      <c r="AP96" s="35"/>
      <c r="AQ96" s="35"/>
      <c r="AR96" s="34"/>
      <c r="AS96" s="35"/>
      <c r="AT96" s="35"/>
      <c r="AU96" s="35"/>
      <c r="AV96" s="35"/>
      <c r="AW96" s="35"/>
      <c r="AX96" s="35"/>
      <c r="AY96" s="35"/>
      <c r="AZ96" s="34"/>
      <c r="BA96" s="35"/>
      <c r="BB96" s="35"/>
      <c r="BC96" s="35"/>
      <c r="BD96" s="35"/>
      <c r="BE96" s="35"/>
      <c r="BF96" s="35"/>
      <c r="BG96" s="35"/>
      <c r="BH96" s="34"/>
      <c r="BI96" s="35"/>
      <c r="BJ96" s="35"/>
      <c r="BK96" s="35"/>
      <c r="BL96" s="35"/>
      <c r="BM96" s="35"/>
      <c r="BN96" s="35"/>
      <c r="BO96" s="36"/>
      <c r="BP96" s="9">
        <v>13000001189</v>
      </c>
      <c r="BQ96" s="1" t="s">
        <v>3</v>
      </c>
      <c r="BR96" s="1" t="s">
        <v>0</v>
      </c>
      <c r="BS96" s="1" t="s">
        <v>0</v>
      </c>
      <c r="BT96" s="1" t="s">
        <v>0</v>
      </c>
      <c r="BU96" s="1" t="s">
        <v>0</v>
      </c>
      <c r="BW96" s="1">
        <f ca="1">INDIRECT("T96")+2*INDIRECT("AB96")+3*INDIRECT("AJ96")+4*INDIRECT("AR96")+5*INDIRECT("AZ96")+6*INDIRECT("BH96")</f>
        <v>0</v>
      </c>
      <c r="BX96" s="1">
        <v>0</v>
      </c>
      <c r="BY96" s="1">
        <f ca="1">INDIRECT("U96")+2*INDIRECT("AC96")+3*INDIRECT("AK96")+4*INDIRECT("AS96")+5*INDIRECT("BA96")+6*INDIRECT("BI96")</f>
        <v>0</v>
      </c>
      <c r="BZ96" s="1">
        <v>0</v>
      </c>
      <c r="CA96" s="1">
        <f ca="1">INDIRECT("V96")+2*INDIRECT("AD96")+3*INDIRECT("AL96")+4*INDIRECT("AT96")+5*INDIRECT("BB96")+6*INDIRECT("BJ96")</f>
        <v>0</v>
      </c>
      <c r="CB96" s="1">
        <v>0</v>
      </c>
      <c r="CC96" s="1">
        <f ca="1">INDIRECT("W96")+2*INDIRECT("AE96")+3*INDIRECT("AM96")+4*INDIRECT("AU96")+5*INDIRECT("BC96")+6*INDIRECT("BK96")</f>
        <v>0</v>
      </c>
      <c r="CD96" s="1">
        <v>0</v>
      </c>
      <c r="CE96" s="1">
        <f ca="1">INDIRECT("X96")+2*INDIRECT("AF96")+3*INDIRECT("AN96")+4*INDIRECT("AV96")+5*INDIRECT("BD96")+6*INDIRECT("BL96")</f>
        <v>0</v>
      </c>
      <c r="CF96" s="1">
        <v>0</v>
      </c>
      <c r="CG96" s="1">
        <f ca="1">INDIRECT("Y96")+2*INDIRECT("AG96")+3*INDIRECT("AO96")+4*INDIRECT("AW96")+5*INDIRECT("BE96")+6*INDIRECT("BM96")</f>
        <v>1400</v>
      </c>
      <c r="CH96" s="1">
        <v>1400</v>
      </c>
      <c r="CI96" s="1">
        <f ca="1">INDIRECT("Z96")+2*INDIRECT("AH96")+3*INDIRECT("AP96")+4*INDIRECT("AX96")+5*INDIRECT("BF96")+6*INDIRECT("BN96")</f>
        <v>0</v>
      </c>
      <c r="CJ96" s="1">
        <v>0</v>
      </c>
      <c r="CK96" s="1">
        <f ca="1">INDIRECT("AA96")+2*INDIRECT("AI96")+3*INDIRECT("AQ96")+4*INDIRECT("AY96")+5*INDIRECT("BG96")+6*INDIRECT("BO96")</f>
        <v>0</v>
      </c>
      <c r="CL96" s="1">
        <v>0</v>
      </c>
      <c r="CM96" s="1">
        <f ca="1">INDIRECT("T96")+2*INDIRECT("U96")+3*INDIRECT("V96")+4*INDIRECT("W96")+5*INDIRECT("X96")+6*INDIRECT("Y96")+7*INDIRECT("Z96")+8*INDIRECT("AA96")</f>
        <v>0</v>
      </c>
      <c r="CN96" s="1">
        <v>0</v>
      </c>
      <c r="CO96" s="1">
        <f ca="1">INDIRECT("AB96")+2*INDIRECT("AC96")+3*INDIRECT("AD96")+4*INDIRECT("AE96")+5*INDIRECT("AF96")+6*INDIRECT("AG96")+7*INDIRECT("AH96")+8*INDIRECT("AI96")</f>
        <v>4200</v>
      </c>
      <c r="CP96" s="1">
        <v>4200</v>
      </c>
      <c r="CQ96" s="1">
        <f ca="1">INDIRECT("AJ96")+2*INDIRECT("AK96")+3*INDIRECT("AL96")+4*INDIRECT("AM96")+5*INDIRECT("AN96")+6*INDIRECT("AO96")+7*INDIRECT("AP96")+8*INDIRECT("AQ96")</f>
        <v>0</v>
      </c>
      <c r="CR96" s="1">
        <v>0</v>
      </c>
      <c r="CS96" s="1">
        <f ca="1">INDIRECT("AR96")+2*INDIRECT("AS96")+3*INDIRECT("AT96")+4*INDIRECT("AU96")+5*INDIRECT("AV96")+6*INDIRECT("AW96")+7*INDIRECT("AX96")+8*INDIRECT("AY96")</f>
        <v>0</v>
      </c>
      <c r="CT96" s="1">
        <v>0</v>
      </c>
      <c r="CU96" s="1">
        <f ca="1">INDIRECT("AZ96")+2*INDIRECT("BA96")+3*INDIRECT("BB96")+4*INDIRECT("BC96")+5*INDIRECT("BD96")+6*INDIRECT("BE96")+7*INDIRECT("BF96")+8*INDIRECT("BG96")</f>
        <v>0</v>
      </c>
      <c r="CV96" s="1">
        <v>0</v>
      </c>
      <c r="CW96" s="1">
        <f ca="1">INDIRECT("BH96")+2*INDIRECT("BI96")+3*INDIRECT("BJ96")+4*INDIRECT("BK96")+5*INDIRECT("BL96")+6*INDIRECT("BM96")+7*INDIRECT("BN96")+8*INDIRECT("BO96")</f>
        <v>0</v>
      </c>
      <c r="CX96" s="1">
        <v>0</v>
      </c>
    </row>
    <row r="97" spans="1:102" ht="11.25">
      <c r="A97" s="1" t="s">
        <v>0</v>
      </c>
      <c r="B97" s="1" t="s">
        <v>0</v>
      </c>
      <c r="C97" s="1" t="s">
        <v>0</v>
      </c>
      <c r="D97" s="1" t="s">
        <v>47</v>
      </c>
      <c r="E97" s="1" t="s">
        <v>5</v>
      </c>
      <c r="F97" s="7">
        <f ca="1">INDIRECT("T97")+INDIRECT("AB97")+INDIRECT("AJ97")+INDIRECT("AR97")+INDIRECT("AZ97")+INDIRECT("BH97")</f>
        <v>0</v>
      </c>
      <c r="G97" s="6">
        <f ca="1">INDIRECT("U97")+INDIRECT("AC97")+INDIRECT("AK97")+INDIRECT("AS97")+INDIRECT("BA97")+INDIRECT("BI97")</f>
        <v>0</v>
      </c>
      <c r="H97" s="6">
        <f ca="1">INDIRECT("V97")+INDIRECT("AD97")+INDIRECT("AL97")+INDIRECT("AT97")+INDIRECT("BB97")+INDIRECT("BJ97")</f>
        <v>9</v>
      </c>
      <c r="I97" s="6">
        <f ca="1">INDIRECT("W97")+INDIRECT("AE97")+INDIRECT("AM97")+INDIRECT("AU97")+INDIRECT("BC97")+INDIRECT("BK97")</f>
        <v>0</v>
      </c>
      <c r="J97" s="6">
        <f ca="1">INDIRECT("X97")+INDIRECT("AF97")+INDIRECT("AN97")+INDIRECT("AV97")+INDIRECT("BD97")+INDIRECT("BL97")</f>
        <v>0</v>
      </c>
      <c r="K97" s="6">
        <f ca="1">INDIRECT("Y97")+INDIRECT("AG97")+INDIRECT("AO97")+INDIRECT("AW97")+INDIRECT("BE97")+INDIRECT("BM97")</f>
        <v>0</v>
      </c>
      <c r="L97" s="6">
        <f ca="1">INDIRECT("Z97")+INDIRECT("AH97")+INDIRECT("AP97")+INDIRECT("AX97")+INDIRECT("BF97")+INDIRECT("BN97")</f>
        <v>0</v>
      </c>
      <c r="M97" s="6">
        <f ca="1">INDIRECT("AA97")+INDIRECT("AI97")+INDIRECT("AQ97")+INDIRECT("AY97")+INDIRECT("BG97")+INDIRECT("BO97")</f>
        <v>0</v>
      </c>
      <c r="N97" s="7">
        <f ca="1">INDIRECT("T97")+INDIRECT("U97")+INDIRECT("V97")+INDIRECT("W97")+INDIRECT("X97")+INDIRECT("Y97")+INDIRECT("Z97")+INDIRECT("AA97")</f>
        <v>0</v>
      </c>
      <c r="O97" s="6">
        <f ca="1">INDIRECT("AB97")+INDIRECT("AC97")+INDIRECT("AD97")+INDIRECT("AE97")+INDIRECT("AF97")+INDIRECT("AG97")+INDIRECT("AH97")+INDIRECT("AI97")</f>
        <v>4</v>
      </c>
      <c r="P97" s="6">
        <f ca="1">INDIRECT("AJ97")+INDIRECT("AK97")+INDIRECT("AL97")+INDIRECT("AM97")+INDIRECT("AN97")+INDIRECT("AO97")+INDIRECT("AP97")+INDIRECT("AQ97")</f>
        <v>1</v>
      </c>
      <c r="Q97" s="6">
        <f ca="1">INDIRECT("AR97")+INDIRECT("AS97")+INDIRECT("AT97")+INDIRECT("AU97")+INDIRECT("AV97")+INDIRECT("AW97")+INDIRECT("AX97")+INDIRECT("AY97")</f>
        <v>4</v>
      </c>
      <c r="R97" s="6">
        <f ca="1">INDIRECT("AZ97")+INDIRECT("BA97")+INDIRECT("BB97")+INDIRECT("BC97")+INDIRECT("BD97")+INDIRECT("BE97")+INDIRECT("BF97")+INDIRECT("BG97")</f>
        <v>0</v>
      </c>
      <c r="S97" s="6">
        <f ca="1">INDIRECT("BH97")+INDIRECT("BI97")+INDIRECT("BJ97")+INDIRECT("BK97")+INDIRECT("BL97")+INDIRECT("BM97")+INDIRECT("BN97")+INDIRECT("BO97")</f>
        <v>0</v>
      </c>
      <c r="T97" s="28"/>
      <c r="U97" s="29"/>
      <c r="V97" s="29"/>
      <c r="W97" s="29"/>
      <c r="X97" s="29"/>
      <c r="Y97" s="29"/>
      <c r="Z97" s="29"/>
      <c r="AA97" s="29"/>
      <c r="AB97" s="28"/>
      <c r="AC97" s="29"/>
      <c r="AD97" s="29">
        <v>4</v>
      </c>
      <c r="AE97" s="29"/>
      <c r="AF97" s="29"/>
      <c r="AG97" s="29"/>
      <c r="AH97" s="29"/>
      <c r="AI97" s="29"/>
      <c r="AJ97" s="28"/>
      <c r="AK97" s="29"/>
      <c r="AL97" s="29">
        <v>1</v>
      </c>
      <c r="AM97" s="29"/>
      <c r="AN97" s="29"/>
      <c r="AO97" s="29"/>
      <c r="AP97" s="29"/>
      <c r="AQ97" s="29"/>
      <c r="AR97" s="28"/>
      <c r="AS97" s="29"/>
      <c r="AT97" s="29">
        <v>4</v>
      </c>
      <c r="AU97" s="29"/>
      <c r="AV97" s="29"/>
      <c r="AW97" s="29"/>
      <c r="AX97" s="29"/>
      <c r="AY97" s="29"/>
      <c r="AZ97" s="28"/>
      <c r="BA97" s="29"/>
      <c r="BB97" s="29"/>
      <c r="BC97" s="29"/>
      <c r="BD97" s="29"/>
      <c r="BE97" s="29"/>
      <c r="BF97" s="29"/>
      <c r="BG97" s="29"/>
      <c r="BH97" s="28"/>
      <c r="BI97" s="29"/>
      <c r="BJ97" s="29"/>
      <c r="BK97" s="29"/>
      <c r="BL97" s="29"/>
      <c r="BM97" s="29"/>
      <c r="BN97" s="29"/>
      <c r="BO97" s="29"/>
      <c r="BP97" s="9">
        <v>0</v>
      </c>
      <c r="BQ97" s="1" t="s">
        <v>0</v>
      </c>
      <c r="BR97" s="1" t="s">
        <v>0</v>
      </c>
      <c r="BS97" s="1" t="s">
        <v>0</v>
      </c>
      <c r="BT97" s="1" t="s">
        <v>0</v>
      </c>
      <c r="BU97" s="1" t="s">
        <v>0</v>
      </c>
      <c r="BW97" s="1">
        <f ca="1">INDIRECT("T97")+2*INDIRECT("AB97")+3*INDIRECT("AJ97")+4*INDIRECT("AR97")+5*INDIRECT("AZ97")+6*INDIRECT("BH97")</f>
        <v>0</v>
      </c>
      <c r="BX97" s="1">
        <v>0</v>
      </c>
      <c r="BY97" s="1">
        <f ca="1">INDIRECT("U97")+2*INDIRECT("AC97")+3*INDIRECT("AK97")+4*INDIRECT("AS97")+5*INDIRECT("BA97")+6*INDIRECT("BI97")</f>
        <v>0</v>
      </c>
      <c r="BZ97" s="1">
        <v>0</v>
      </c>
      <c r="CA97" s="1">
        <f ca="1">INDIRECT("V97")+2*INDIRECT("AD97")+3*INDIRECT("AL97")+4*INDIRECT("AT97")+5*INDIRECT("BB97")+6*INDIRECT("BJ97")</f>
        <v>27</v>
      </c>
      <c r="CB97" s="1">
        <v>27</v>
      </c>
      <c r="CC97" s="1">
        <f ca="1">INDIRECT("W97")+2*INDIRECT("AE97")+3*INDIRECT("AM97")+4*INDIRECT("AU97")+5*INDIRECT("BC97")+6*INDIRECT("BK97")</f>
        <v>0</v>
      </c>
      <c r="CD97" s="1">
        <v>0</v>
      </c>
      <c r="CE97" s="1">
        <f ca="1">INDIRECT("X97")+2*INDIRECT("AF97")+3*INDIRECT("AN97")+4*INDIRECT("AV97")+5*INDIRECT("BD97")+6*INDIRECT("BL97")</f>
        <v>0</v>
      </c>
      <c r="CF97" s="1">
        <v>0</v>
      </c>
      <c r="CG97" s="1">
        <f ca="1">INDIRECT("Y97")+2*INDIRECT("AG97")+3*INDIRECT("AO97")+4*INDIRECT("AW97")+5*INDIRECT("BE97")+6*INDIRECT("BM97")</f>
        <v>0</v>
      </c>
      <c r="CH97" s="1">
        <v>0</v>
      </c>
      <c r="CI97" s="1">
        <f ca="1">INDIRECT("Z97")+2*INDIRECT("AH97")+3*INDIRECT("AP97")+4*INDIRECT("AX97")+5*INDIRECT("BF97")+6*INDIRECT("BN97")</f>
        <v>0</v>
      </c>
      <c r="CJ97" s="1">
        <v>0</v>
      </c>
      <c r="CK97" s="1">
        <f ca="1">INDIRECT("AA97")+2*INDIRECT("AI97")+3*INDIRECT("AQ97")+4*INDIRECT("AY97")+5*INDIRECT("BG97")+6*INDIRECT("BO97")</f>
        <v>0</v>
      </c>
      <c r="CL97" s="1">
        <v>0</v>
      </c>
      <c r="CM97" s="1">
        <f ca="1">INDIRECT("T97")+2*INDIRECT("U97")+3*INDIRECT("V97")+4*INDIRECT("W97")+5*INDIRECT("X97")+6*INDIRECT("Y97")+7*INDIRECT("Z97")+8*INDIRECT("AA97")</f>
        <v>0</v>
      </c>
      <c r="CN97" s="1">
        <v>0</v>
      </c>
      <c r="CO97" s="1">
        <f ca="1">INDIRECT("AB97")+2*INDIRECT("AC97")+3*INDIRECT("AD97")+4*INDIRECT("AE97")+5*INDIRECT("AF97")+6*INDIRECT("AG97")+7*INDIRECT("AH97")+8*INDIRECT("AI97")</f>
        <v>12</v>
      </c>
      <c r="CP97" s="1">
        <v>12</v>
      </c>
      <c r="CQ97" s="1">
        <f ca="1">INDIRECT("AJ97")+2*INDIRECT("AK97")+3*INDIRECT("AL97")+4*INDIRECT("AM97")+5*INDIRECT("AN97")+6*INDIRECT("AO97")+7*INDIRECT("AP97")+8*INDIRECT("AQ97")</f>
        <v>3</v>
      </c>
      <c r="CR97" s="1">
        <v>3</v>
      </c>
      <c r="CS97" s="1">
        <f ca="1">INDIRECT("AR97")+2*INDIRECT("AS97")+3*INDIRECT("AT97")+4*INDIRECT("AU97")+5*INDIRECT("AV97")+6*INDIRECT("AW97")+7*INDIRECT("AX97")+8*INDIRECT("AY97")</f>
        <v>12</v>
      </c>
      <c r="CT97" s="1">
        <v>12</v>
      </c>
      <c r="CU97" s="1">
        <f ca="1">INDIRECT("AZ97")+2*INDIRECT("BA97")+3*INDIRECT("BB97")+4*INDIRECT("BC97")+5*INDIRECT("BD97")+6*INDIRECT("BE97")+7*INDIRECT("BF97")+8*INDIRECT("BG97")</f>
        <v>0</v>
      </c>
      <c r="CV97" s="1">
        <v>0</v>
      </c>
      <c r="CW97" s="1">
        <f ca="1">INDIRECT("BH97")+2*INDIRECT("BI97")+3*INDIRECT("BJ97")+4*INDIRECT("BK97")+5*INDIRECT("BL97")+6*INDIRECT("BM97")+7*INDIRECT("BN97")+8*INDIRECT("BO97")</f>
        <v>0</v>
      </c>
      <c r="CX97" s="1">
        <v>0</v>
      </c>
    </row>
    <row r="98" spans="1:73" ht="11.25">
      <c r="A98" s="25"/>
      <c r="B98" s="25"/>
      <c r="C98" s="27" t="s">
        <v>91</v>
      </c>
      <c r="D98" s="26" t="s">
        <v>0</v>
      </c>
      <c r="E98" s="1" t="s">
        <v>6</v>
      </c>
      <c r="F98" s="7">
        <f>SUM(F96:F97)</f>
        <v>0</v>
      </c>
      <c r="G98" s="6">
        <f>SUM(G96:G97)</f>
        <v>0</v>
      </c>
      <c r="H98" s="6">
        <f>SUM(H96:H97)</f>
        <v>9</v>
      </c>
      <c r="I98" s="6">
        <f>SUM(I96:I97)</f>
        <v>0</v>
      </c>
      <c r="J98" s="6">
        <f>SUM(J96:J97)</f>
        <v>0</v>
      </c>
      <c r="K98" s="6">
        <f>SUM(K96:K97)</f>
        <v>700</v>
      </c>
      <c r="L98" s="6">
        <f>SUM(L96:L97)</f>
        <v>0</v>
      </c>
      <c r="M98" s="6">
        <f>SUM(M96:M97)</f>
        <v>0</v>
      </c>
      <c r="N98" s="7">
        <f>SUM(N96:N97)</f>
        <v>0</v>
      </c>
      <c r="O98" s="6">
        <f>SUM(O96:O97)</f>
        <v>704</v>
      </c>
      <c r="P98" s="6">
        <f>SUM(P96:P97)</f>
        <v>1</v>
      </c>
      <c r="Q98" s="6">
        <f>SUM(Q96:Q97)</f>
        <v>4</v>
      </c>
      <c r="R98" s="6">
        <f>SUM(R96:R97)</f>
        <v>0</v>
      </c>
      <c r="S98" s="6">
        <f>SUM(S96:S97)</f>
        <v>0</v>
      </c>
      <c r="T98" s="8"/>
      <c r="U98" s="5"/>
      <c r="V98" s="5"/>
      <c r="W98" s="5"/>
      <c r="X98" s="5"/>
      <c r="Y98" s="5"/>
      <c r="Z98" s="5"/>
      <c r="AA98" s="5"/>
      <c r="AB98" s="8"/>
      <c r="AC98" s="5"/>
      <c r="AD98" s="5"/>
      <c r="AE98" s="5"/>
      <c r="AF98" s="5"/>
      <c r="AG98" s="5"/>
      <c r="AH98" s="5"/>
      <c r="AI98" s="5"/>
      <c r="AJ98" s="8"/>
      <c r="AK98" s="5"/>
      <c r="AL98" s="5"/>
      <c r="AM98" s="5"/>
      <c r="AN98" s="5"/>
      <c r="AO98" s="5"/>
      <c r="AP98" s="5"/>
      <c r="AQ98" s="5"/>
      <c r="AR98" s="8"/>
      <c r="AS98" s="5"/>
      <c r="AT98" s="5"/>
      <c r="AU98" s="5"/>
      <c r="AV98" s="5"/>
      <c r="AW98" s="5"/>
      <c r="AX98" s="5"/>
      <c r="AY98" s="5"/>
      <c r="AZ98" s="8"/>
      <c r="BA98" s="5"/>
      <c r="BB98" s="5"/>
      <c r="BC98" s="5"/>
      <c r="BD98" s="5"/>
      <c r="BE98" s="5"/>
      <c r="BF98" s="5"/>
      <c r="BG98" s="5"/>
      <c r="BH98" s="8"/>
      <c r="BI98" s="5"/>
      <c r="BJ98" s="5"/>
      <c r="BK98" s="5"/>
      <c r="BL98" s="5"/>
      <c r="BM98" s="5"/>
      <c r="BN98" s="5"/>
      <c r="BO98" s="5"/>
      <c r="BP98" s="9">
        <v>0</v>
      </c>
      <c r="BQ98" s="1" t="s">
        <v>0</v>
      </c>
      <c r="BR98" s="1" t="s">
        <v>0</v>
      </c>
      <c r="BS98" s="1" t="s">
        <v>0</v>
      </c>
      <c r="BT98" s="1" t="s">
        <v>0</v>
      </c>
      <c r="BU98" s="1" t="s">
        <v>0</v>
      </c>
    </row>
    <row r="99" spans="3:73" ht="11.25">
      <c r="C99" s="1" t="s">
        <v>0</v>
      </c>
      <c r="D99" s="1" t="s">
        <v>0</v>
      </c>
      <c r="E99" s="1" t="s">
        <v>0</v>
      </c>
      <c r="F99" s="7"/>
      <c r="G99" s="6"/>
      <c r="H99" s="6"/>
      <c r="I99" s="6"/>
      <c r="J99" s="6"/>
      <c r="K99" s="6"/>
      <c r="L99" s="6"/>
      <c r="M99" s="6"/>
      <c r="N99" s="7"/>
      <c r="O99" s="6"/>
      <c r="P99" s="6"/>
      <c r="Q99" s="6"/>
      <c r="R99" s="6"/>
      <c r="S99" s="6"/>
      <c r="T99" s="8"/>
      <c r="U99" s="5"/>
      <c r="V99" s="5"/>
      <c r="W99" s="5"/>
      <c r="X99" s="5"/>
      <c r="Y99" s="5"/>
      <c r="Z99" s="5"/>
      <c r="AA99" s="5"/>
      <c r="AB99" s="8"/>
      <c r="AC99" s="5"/>
      <c r="AD99" s="5"/>
      <c r="AE99" s="5"/>
      <c r="AF99" s="5"/>
      <c r="AG99" s="5"/>
      <c r="AH99" s="5"/>
      <c r="AI99" s="5"/>
      <c r="AJ99" s="8"/>
      <c r="AK99" s="5"/>
      <c r="AL99" s="5"/>
      <c r="AM99" s="5"/>
      <c r="AN99" s="5"/>
      <c r="AO99" s="5"/>
      <c r="AP99" s="5"/>
      <c r="AQ99" s="5"/>
      <c r="AR99" s="8"/>
      <c r="AS99" s="5"/>
      <c r="AT99" s="5"/>
      <c r="AU99" s="5"/>
      <c r="AV99" s="5"/>
      <c r="AW99" s="5"/>
      <c r="AX99" s="5"/>
      <c r="AY99" s="5"/>
      <c r="AZ99" s="8"/>
      <c r="BA99" s="5"/>
      <c r="BB99" s="5"/>
      <c r="BC99" s="5"/>
      <c r="BD99" s="5"/>
      <c r="BE99" s="5"/>
      <c r="BF99" s="5"/>
      <c r="BG99" s="5"/>
      <c r="BH99" s="8"/>
      <c r="BI99" s="5"/>
      <c r="BJ99" s="5"/>
      <c r="BK99" s="5"/>
      <c r="BL99" s="5"/>
      <c r="BM99" s="5"/>
      <c r="BN99" s="5"/>
      <c r="BO99" s="5"/>
      <c r="BP99" s="9"/>
      <c r="BT99" s="1" t="s">
        <v>0</v>
      </c>
      <c r="BU99" s="1" t="s">
        <v>0</v>
      </c>
    </row>
    <row r="100" spans="1:102" ht="11.25">
      <c r="A100" s="30" t="s">
        <v>1</v>
      </c>
      <c r="B100" s="31" t="str">
        <f>HYPERLINK("http://www.dot.ca.gov/hq/transprog/stip2004/ff_sheets/01-4081t.xls","4081T")</f>
        <v>4081T</v>
      </c>
      <c r="C100" s="30" t="s">
        <v>0</v>
      </c>
      <c r="D100" s="30" t="s">
        <v>48</v>
      </c>
      <c r="E100" s="30" t="s">
        <v>3</v>
      </c>
      <c r="F100" s="32">
        <f ca="1">INDIRECT("T100")+INDIRECT("AB100")+INDIRECT("AJ100")+INDIRECT("AR100")+INDIRECT("AZ100")+INDIRECT("BH100")</f>
        <v>232</v>
      </c>
      <c r="G100" s="33">
        <f ca="1">INDIRECT("U100")+INDIRECT("AC100")+INDIRECT("AK100")+INDIRECT("AS100")+INDIRECT("BA100")+INDIRECT("BI100")</f>
        <v>0</v>
      </c>
      <c r="H100" s="33">
        <f ca="1">INDIRECT("V100")+INDIRECT("AD100")+INDIRECT("AL100")+INDIRECT("AT100")+INDIRECT("BB100")+INDIRECT("BJ100")</f>
        <v>0</v>
      </c>
      <c r="I100" s="33">
        <f ca="1">INDIRECT("W100")+INDIRECT("AE100")+INDIRECT("AM100")+INDIRECT("AU100")+INDIRECT("BC100")+INDIRECT("BK100")</f>
        <v>0</v>
      </c>
      <c r="J100" s="33">
        <f ca="1">INDIRECT("X100")+INDIRECT("AF100")+INDIRECT("AN100")+INDIRECT("AV100")+INDIRECT("BD100")+INDIRECT("BL100")</f>
        <v>0</v>
      </c>
      <c r="K100" s="33">
        <f ca="1">INDIRECT("Y100")+INDIRECT("AG100")+INDIRECT("AO100")+INDIRECT("AW100")+INDIRECT("BE100")+INDIRECT("BM100")</f>
        <v>0</v>
      </c>
      <c r="L100" s="33">
        <f ca="1">INDIRECT("Z100")+INDIRECT("AH100")+INDIRECT("AP100")+INDIRECT("AX100")+INDIRECT("BF100")+INDIRECT("BN100")</f>
        <v>0</v>
      </c>
      <c r="M100" s="33">
        <f ca="1">INDIRECT("AA100")+INDIRECT("AI100")+INDIRECT("AQ100")+INDIRECT("AY100")+INDIRECT("BG100")+INDIRECT("BO100")</f>
        <v>0</v>
      </c>
      <c r="N100" s="32">
        <f ca="1">INDIRECT("T100")+INDIRECT("U100")+INDIRECT("V100")+INDIRECT("W100")+INDIRECT("X100")+INDIRECT("Y100")+INDIRECT("Z100")+INDIRECT("AA100")</f>
        <v>0</v>
      </c>
      <c r="O100" s="33">
        <f ca="1">INDIRECT("AB100")+INDIRECT("AC100")+INDIRECT("AD100")+INDIRECT("AE100")+INDIRECT("AF100")+INDIRECT("AG100")+INDIRECT("AH100")+INDIRECT("AI100")</f>
        <v>226</v>
      </c>
      <c r="P100" s="33">
        <f ca="1">INDIRECT("AJ100")+INDIRECT("AK100")+INDIRECT("AL100")+INDIRECT("AM100")+INDIRECT("AN100")+INDIRECT("AO100")+INDIRECT("AP100")+INDIRECT("AQ100")</f>
        <v>0</v>
      </c>
      <c r="Q100" s="33">
        <f ca="1">INDIRECT("AR100")+INDIRECT("AS100")+INDIRECT("AT100")+INDIRECT("AU100")+INDIRECT("AV100")+INDIRECT("AW100")+INDIRECT("AX100")+INDIRECT("AY100")</f>
        <v>6</v>
      </c>
      <c r="R100" s="33">
        <f ca="1">INDIRECT("AZ100")+INDIRECT("BA100")+INDIRECT("BB100")+INDIRECT("BC100")+INDIRECT("BD100")+INDIRECT("BE100")+INDIRECT("BF100")+INDIRECT("BG100")</f>
        <v>0</v>
      </c>
      <c r="S100" s="33">
        <f ca="1">INDIRECT("BH100")+INDIRECT("BI100")+INDIRECT("BJ100")+INDIRECT("BK100")+INDIRECT("BL100")+INDIRECT("BM100")+INDIRECT("BN100")+INDIRECT("BO100")</f>
        <v>0</v>
      </c>
      <c r="T100" s="34"/>
      <c r="U100" s="35"/>
      <c r="V100" s="35"/>
      <c r="W100" s="35"/>
      <c r="X100" s="35"/>
      <c r="Y100" s="35"/>
      <c r="Z100" s="35"/>
      <c r="AA100" s="35"/>
      <c r="AB100" s="34">
        <v>226</v>
      </c>
      <c r="AC100" s="35"/>
      <c r="AD100" s="35"/>
      <c r="AE100" s="35"/>
      <c r="AF100" s="35"/>
      <c r="AG100" s="35"/>
      <c r="AH100" s="35"/>
      <c r="AI100" s="35"/>
      <c r="AJ100" s="34"/>
      <c r="AK100" s="35"/>
      <c r="AL100" s="35"/>
      <c r="AM100" s="35"/>
      <c r="AN100" s="35"/>
      <c r="AO100" s="35"/>
      <c r="AP100" s="35"/>
      <c r="AQ100" s="35"/>
      <c r="AR100" s="34">
        <v>6</v>
      </c>
      <c r="AS100" s="35"/>
      <c r="AT100" s="35"/>
      <c r="AU100" s="35"/>
      <c r="AV100" s="35"/>
      <c r="AW100" s="35"/>
      <c r="AX100" s="35"/>
      <c r="AY100" s="35"/>
      <c r="AZ100" s="34"/>
      <c r="BA100" s="35"/>
      <c r="BB100" s="35"/>
      <c r="BC100" s="35"/>
      <c r="BD100" s="35"/>
      <c r="BE100" s="35"/>
      <c r="BF100" s="35"/>
      <c r="BG100" s="35"/>
      <c r="BH100" s="34"/>
      <c r="BI100" s="35"/>
      <c r="BJ100" s="35"/>
      <c r="BK100" s="35"/>
      <c r="BL100" s="35"/>
      <c r="BM100" s="35"/>
      <c r="BN100" s="35"/>
      <c r="BO100" s="36"/>
      <c r="BP100" s="9">
        <v>13000000959</v>
      </c>
      <c r="BQ100" s="1" t="s">
        <v>3</v>
      </c>
      <c r="BR100" s="1" t="s">
        <v>0</v>
      </c>
      <c r="BS100" s="1" t="s">
        <v>0</v>
      </c>
      <c r="BT100" s="1" t="s">
        <v>0</v>
      </c>
      <c r="BU100" s="1" t="s">
        <v>0</v>
      </c>
      <c r="BW100" s="1">
        <f ca="1">INDIRECT("T100")+2*INDIRECT("AB100")+3*INDIRECT("AJ100")+4*INDIRECT("AR100")+5*INDIRECT("AZ100")+6*INDIRECT("BH100")</f>
        <v>476</v>
      </c>
      <c r="BX100" s="1">
        <v>476</v>
      </c>
      <c r="BY100" s="1">
        <f ca="1">INDIRECT("U100")+2*INDIRECT("AC100")+3*INDIRECT("AK100")+4*INDIRECT("AS100")+5*INDIRECT("BA100")+6*INDIRECT("BI100")</f>
        <v>0</v>
      </c>
      <c r="BZ100" s="1">
        <v>0</v>
      </c>
      <c r="CA100" s="1">
        <f ca="1">INDIRECT("V100")+2*INDIRECT("AD100")+3*INDIRECT("AL100")+4*INDIRECT("AT100")+5*INDIRECT("BB100")+6*INDIRECT("BJ100")</f>
        <v>0</v>
      </c>
      <c r="CB100" s="1">
        <v>0</v>
      </c>
      <c r="CC100" s="1">
        <f ca="1">INDIRECT("W100")+2*INDIRECT("AE100")+3*INDIRECT("AM100")+4*INDIRECT("AU100")+5*INDIRECT("BC100")+6*INDIRECT("BK100")</f>
        <v>0</v>
      </c>
      <c r="CD100" s="1">
        <v>0</v>
      </c>
      <c r="CE100" s="1">
        <f ca="1">INDIRECT("X100")+2*INDIRECT("AF100")+3*INDIRECT("AN100")+4*INDIRECT("AV100")+5*INDIRECT("BD100")+6*INDIRECT("BL100")</f>
        <v>0</v>
      </c>
      <c r="CF100" s="1">
        <v>0</v>
      </c>
      <c r="CG100" s="1">
        <f ca="1">INDIRECT("Y100")+2*INDIRECT("AG100")+3*INDIRECT("AO100")+4*INDIRECT("AW100")+5*INDIRECT("BE100")+6*INDIRECT("BM100")</f>
        <v>0</v>
      </c>
      <c r="CH100" s="1">
        <v>0</v>
      </c>
      <c r="CI100" s="1">
        <f ca="1">INDIRECT("Z100")+2*INDIRECT("AH100")+3*INDIRECT("AP100")+4*INDIRECT("AX100")+5*INDIRECT("BF100")+6*INDIRECT("BN100")</f>
        <v>0</v>
      </c>
      <c r="CJ100" s="1">
        <v>0</v>
      </c>
      <c r="CK100" s="1">
        <f ca="1">INDIRECT("AA100")+2*INDIRECT("AI100")+3*INDIRECT("AQ100")+4*INDIRECT("AY100")+5*INDIRECT("BG100")+6*INDIRECT("BO100")</f>
        <v>0</v>
      </c>
      <c r="CL100" s="1">
        <v>0</v>
      </c>
      <c r="CM100" s="1">
        <f ca="1">INDIRECT("T100")+2*INDIRECT("U100")+3*INDIRECT("V100")+4*INDIRECT("W100")+5*INDIRECT("X100")+6*INDIRECT("Y100")+7*INDIRECT("Z100")+8*INDIRECT("AA100")</f>
        <v>0</v>
      </c>
      <c r="CN100" s="1">
        <v>0</v>
      </c>
      <c r="CO100" s="1">
        <f ca="1">INDIRECT("AB100")+2*INDIRECT("AC100")+3*INDIRECT("AD100")+4*INDIRECT("AE100")+5*INDIRECT("AF100")+6*INDIRECT("AG100")+7*INDIRECT("AH100")+8*INDIRECT("AI100")</f>
        <v>226</v>
      </c>
      <c r="CP100" s="1">
        <v>226</v>
      </c>
      <c r="CQ100" s="1">
        <f ca="1">INDIRECT("AJ100")+2*INDIRECT("AK100")+3*INDIRECT("AL100")+4*INDIRECT("AM100")+5*INDIRECT("AN100")+6*INDIRECT("AO100")+7*INDIRECT("AP100")+8*INDIRECT("AQ100")</f>
        <v>0</v>
      </c>
      <c r="CR100" s="1">
        <v>0</v>
      </c>
      <c r="CS100" s="1">
        <f ca="1">INDIRECT("AR100")+2*INDIRECT("AS100")+3*INDIRECT("AT100")+4*INDIRECT("AU100")+5*INDIRECT("AV100")+6*INDIRECT("AW100")+7*INDIRECT("AX100")+8*INDIRECT("AY100")</f>
        <v>6</v>
      </c>
      <c r="CT100" s="1">
        <v>6</v>
      </c>
      <c r="CU100" s="1">
        <f ca="1">INDIRECT("AZ100")+2*INDIRECT("BA100")+3*INDIRECT("BB100")+4*INDIRECT("BC100")+5*INDIRECT("BD100")+6*INDIRECT("BE100")+7*INDIRECT("BF100")+8*INDIRECT("BG100")</f>
        <v>0</v>
      </c>
      <c r="CV100" s="1">
        <v>0</v>
      </c>
      <c r="CW100" s="1">
        <f ca="1">INDIRECT("BH100")+2*INDIRECT("BI100")+3*INDIRECT("BJ100")+4*INDIRECT("BK100")+5*INDIRECT("BL100")+6*INDIRECT("BM100")+7*INDIRECT("BN100")+8*INDIRECT("BO100")</f>
        <v>0</v>
      </c>
      <c r="CX100" s="1">
        <v>0</v>
      </c>
    </row>
    <row r="101" spans="1:102" ht="11.25">
      <c r="A101" s="1" t="s">
        <v>0</v>
      </c>
      <c r="B101" s="1" t="s">
        <v>0</v>
      </c>
      <c r="C101" s="1" t="s">
        <v>0</v>
      </c>
      <c r="D101" s="1" t="s">
        <v>49</v>
      </c>
      <c r="E101" s="1" t="s">
        <v>21</v>
      </c>
      <c r="F101" s="7">
        <f ca="1">INDIRECT("T101")+INDIRECT("AB101")+INDIRECT("AJ101")+INDIRECT("AR101")+INDIRECT("AZ101")+INDIRECT("BH101")</f>
        <v>187</v>
      </c>
      <c r="G101" s="6">
        <f ca="1">INDIRECT("U101")+INDIRECT("AC101")+INDIRECT("AK101")+INDIRECT("AS101")+INDIRECT("BA101")+INDIRECT("BI101")</f>
        <v>0</v>
      </c>
      <c r="H101" s="6">
        <f ca="1">INDIRECT("V101")+INDIRECT("AD101")+INDIRECT("AL101")+INDIRECT("AT101")+INDIRECT("BB101")+INDIRECT("BJ101")</f>
        <v>0</v>
      </c>
      <c r="I101" s="6">
        <f ca="1">INDIRECT("W101")+INDIRECT("AE101")+INDIRECT("AM101")+INDIRECT("AU101")+INDIRECT("BC101")+INDIRECT("BK101")</f>
        <v>0</v>
      </c>
      <c r="J101" s="6">
        <f ca="1">INDIRECT("X101")+INDIRECT("AF101")+INDIRECT("AN101")+INDIRECT("AV101")+INDIRECT("BD101")+INDIRECT("BL101")</f>
        <v>0</v>
      </c>
      <c r="K101" s="6">
        <f ca="1">INDIRECT("Y101")+INDIRECT("AG101")+INDIRECT("AO101")+INDIRECT("AW101")+INDIRECT("BE101")+INDIRECT("BM101")</f>
        <v>0</v>
      </c>
      <c r="L101" s="6">
        <f ca="1">INDIRECT("Z101")+INDIRECT("AH101")+INDIRECT("AP101")+INDIRECT("AX101")+INDIRECT("BF101")+INDIRECT("BN101")</f>
        <v>0</v>
      </c>
      <c r="M101" s="6">
        <f ca="1">INDIRECT("AA101")+INDIRECT("AI101")+INDIRECT("AQ101")+INDIRECT("AY101")+INDIRECT("BG101")+INDIRECT("BO101")</f>
        <v>0</v>
      </c>
      <c r="N101" s="7">
        <f ca="1">INDIRECT("T101")+INDIRECT("U101")+INDIRECT("V101")+INDIRECT("W101")+INDIRECT("X101")+INDIRECT("Y101")+INDIRECT("Z101")+INDIRECT("AA101")</f>
        <v>0</v>
      </c>
      <c r="O101" s="6">
        <f ca="1">INDIRECT("AB101")+INDIRECT("AC101")+INDIRECT("AD101")+INDIRECT("AE101")+INDIRECT("AF101")+INDIRECT("AG101")+INDIRECT("AH101")+INDIRECT("AI101")</f>
        <v>176</v>
      </c>
      <c r="P101" s="6">
        <f ca="1">INDIRECT("AJ101")+INDIRECT("AK101")+INDIRECT("AL101")+INDIRECT("AM101")+INDIRECT("AN101")+INDIRECT("AO101")+INDIRECT("AP101")+INDIRECT("AQ101")</f>
        <v>0</v>
      </c>
      <c r="Q101" s="6">
        <f ca="1">INDIRECT("AR101")+INDIRECT("AS101")+INDIRECT("AT101")+INDIRECT("AU101")+INDIRECT("AV101")+INDIRECT("AW101")+INDIRECT("AX101")+INDIRECT("AY101")</f>
        <v>11</v>
      </c>
      <c r="R101" s="6">
        <f ca="1">INDIRECT("AZ101")+INDIRECT("BA101")+INDIRECT("BB101")+INDIRECT("BC101")+INDIRECT("BD101")+INDIRECT("BE101")+INDIRECT("BF101")+INDIRECT("BG101")</f>
        <v>0</v>
      </c>
      <c r="S101" s="6">
        <f ca="1">INDIRECT("BH101")+INDIRECT("BI101")+INDIRECT("BJ101")+INDIRECT("BK101")+INDIRECT("BL101")+INDIRECT("BM101")+INDIRECT("BN101")+INDIRECT("BO101")</f>
        <v>0</v>
      </c>
      <c r="T101" s="28"/>
      <c r="U101" s="29"/>
      <c r="V101" s="29"/>
      <c r="W101" s="29"/>
      <c r="X101" s="29"/>
      <c r="Y101" s="29"/>
      <c r="Z101" s="29"/>
      <c r="AA101" s="29"/>
      <c r="AB101" s="28">
        <v>176</v>
      </c>
      <c r="AC101" s="29"/>
      <c r="AD101" s="29"/>
      <c r="AE101" s="29"/>
      <c r="AF101" s="29"/>
      <c r="AG101" s="29"/>
      <c r="AH101" s="29"/>
      <c r="AI101" s="29"/>
      <c r="AJ101" s="28"/>
      <c r="AK101" s="29"/>
      <c r="AL101" s="29"/>
      <c r="AM101" s="29"/>
      <c r="AN101" s="29"/>
      <c r="AO101" s="29"/>
      <c r="AP101" s="29"/>
      <c r="AQ101" s="29"/>
      <c r="AR101" s="28">
        <v>11</v>
      </c>
      <c r="AS101" s="29"/>
      <c r="AT101" s="29"/>
      <c r="AU101" s="29"/>
      <c r="AV101" s="29"/>
      <c r="AW101" s="29"/>
      <c r="AX101" s="29"/>
      <c r="AY101" s="29"/>
      <c r="AZ101" s="28"/>
      <c r="BA101" s="29"/>
      <c r="BB101" s="29"/>
      <c r="BC101" s="29"/>
      <c r="BD101" s="29"/>
      <c r="BE101" s="29"/>
      <c r="BF101" s="29"/>
      <c r="BG101" s="29"/>
      <c r="BH101" s="28"/>
      <c r="BI101" s="29"/>
      <c r="BJ101" s="29"/>
      <c r="BK101" s="29"/>
      <c r="BL101" s="29"/>
      <c r="BM101" s="29"/>
      <c r="BN101" s="29"/>
      <c r="BO101" s="29"/>
      <c r="BP101" s="9">
        <v>0</v>
      </c>
      <c r="BQ101" s="1" t="s">
        <v>0</v>
      </c>
      <c r="BR101" s="1" t="s">
        <v>0</v>
      </c>
      <c r="BS101" s="1" t="s">
        <v>0</v>
      </c>
      <c r="BT101" s="1" t="s">
        <v>0</v>
      </c>
      <c r="BU101" s="1" t="s">
        <v>0</v>
      </c>
      <c r="BW101" s="1">
        <f ca="1">INDIRECT("T101")+2*INDIRECT("AB101")+3*INDIRECT("AJ101")+4*INDIRECT("AR101")+5*INDIRECT("AZ101")+6*INDIRECT("BH101")</f>
        <v>396</v>
      </c>
      <c r="BX101" s="1">
        <v>396</v>
      </c>
      <c r="BY101" s="1">
        <f ca="1">INDIRECT("U101")+2*INDIRECT("AC101")+3*INDIRECT("AK101")+4*INDIRECT("AS101")+5*INDIRECT("BA101")+6*INDIRECT("BI101")</f>
        <v>0</v>
      </c>
      <c r="BZ101" s="1">
        <v>0</v>
      </c>
      <c r="CA101" s="1">
        <f ca="1">INDIRECT("V101")+2*INDIRECT("AD101")+3*INDIRECT("AL101")+4*INDIRECT("AT101")+5*INDIRECT("BB101")+6*INDIRECT("BJ101")</f>
        <v>0</v>
      </c>
      <c r="CB101" s="1">
        <v>0</v>
      </c>
      <c r="CC101" s="1">
        <f ca="1">INDIRECT("W101")+2*INDIRECT("AE101")+3*INDIRECT("AM101")+4*INDIRECT("AU101")+5*INDIRECT("BC101")+6*INDIRECT("BK101")</f>
        <v>0</v>
      </c>
      <c r="CD101" s="1">
        <v>0</v>
      </c>
      <c r="CE101" s="1">
        <f ca="1">INDIRECT("X101")+2*INDIRECT("AF101")+3*INDIRECT("AN101")+4*INDIRECT("AV101")+5*INDIRECT("BD101")+6*INDIRECT("BL101")</f>
        <v>0</v>
      </c>
      <c r="CF101" s="1">
        <v>0</v>
      </c>
      <c r="CG101" s="1">
        <f ca="1">INDIRECT("Y101")+2*INDIRECT("AG101")+3*INDIRECT("AO101")+4*INDIRECT("AW101")+5*INDIRECT("BE101")+6*INDIRECT("BM101")</f>
        <v>0</v>
      </c>
      <c r="CH101" s="1">
        <v>0</v>
      </c>
      <c r="CI101" s="1">
        <f ca="1">INDIRECT("Z101")+2*INDIRECT("AH101")+3*INDIRECT("AP101")+4*INDIRECT("AX101")+5*INDIRECT("BF101")+6*INDIRECT("BN101")</f>
        <v>0</v>
      </c>
      <c r="CJ101" s="1">
        <v>0</v>
      </c>
      <c r="CK101" s="1">
        <f ca="1">INDIRECT("AA101")+2*INDIRECT("AI101")+3*INDIRECT("AQ101")+4*INDIRECT("AY101")+5*INDIRECT("BG101")+6*INDIRECT("BO101")</f>
        <v>0</v>
      </c>
      <c r="CL101" s="1">
        <v>0</v>
      </c>
      <c r="CM101" s="1">
        <f ca="1">INDIRECT("T101")+2*INDIRECT("U101")+3*INDIRECT("V101")+4*INDIRECT("W101")+5*INDIRECT("X101")+6*INDIRECT("Y101")+7*INDIRECT("Z101")+8*INDIRECT("AA101")</f>
        <v>0</v>
      </c>
      <c r="CN101" s="1">
        <v>0</v>
      </c>
      <c r="CO101" s="1">
        <f ca="1">INDIRECT("AB101")+2*INDIRECT("AC101")+3*INDIRECT("AD101")+4*INDIRECT("AE101")+5*INDIRECT("AF101")+6*INDIRECT("AG101")+7*INDIRECT("AH101")+8*INDIRECT("AI101")</f>
        <v>176</v>
      </c>
      <c r="CP101" s="1">
        <v>176</v>
      </c>
      <c r="CQ101" s="1">
        <f ca="1">INDIRECT("AJ101")+2*INDIRECT("AK101")+3*INDIRECT("AL101")+4*INDIRECT("AM101")+5*INDIRECT("AN101")+6*INDIRECT("AO101")+7*INDIRECT("AP101")+8*INDIRECT("AQ101")</f>
        <v>0</v>
      </c>
      <c r="CR101" s="1">
        <v>0</v>
      </c>
      <c r="CS101" s="1">
        <f ca="1">INDIRECT("AR101")+2*INDIRECT("AS101")+3*INDIRECT("AT101")+4*INDIRECT("AU101")+5*INDIRECT("AV101")+6*INDIRECT("AW101")+7*INDIRECT("AX101")+8*INDIRECT("AY101")</f>
        <v>11</v>
      </c>
      <c r="CT101" s="1">
        <v>11</v>
      </c>
      <c r="CU101" s="1">
        <f ca="1">INDIRECT("AZ101")+2*INDIRECT("BA101")+3*INDIRECT("BB101")+4*INDIRECT("BC101")+5*INDIRECT("BD101")+6*INDIRECT("BE101")+7*INDIRECT("BF101")+8*INDIRECT("BG101")</f>
        <v>0</v>
      </c>
      <c r="CV101" s="1">
        <v>0</v>
      </c>
      <c r="CW101" s="1">
        <f ca="1">INDIRECT("BH101")+2*INDIRECT("BI101")+3*INDIRECT("BJ101")+4*INDIRECT("BK101")+5*INDIRECT("BL101")+6*INDIRECT("BM101")+7*INDIRECT("BN101")+8*INDIRECT("BO101")</f>
        <v>0</v>
      </c>
      <c r="CX101" s="1">
        <v>0</v>
      </c>
    </row>
    <row r="102" spans="1:102" ht="11.25">
      <c r="A102" s="25"/>
      <c r="B102" s="25"/>
      <c r="C102" s="27" t="s">
        <v>91</v>
      </c>
      <c r="D102" s="26" t="s">
        <v>0</v>
      </c>
      <c r="E102" s="1" t="s">
        <v>19</v>
      </c>
      <c r="F102" s="7">
        <f ca="1">INDIRECT("T102")+INDIRECT("AB102")+INDIRECT("AJ102")+INDIRECT("AR102")+INDIRECT("AZ102")+INDIRECT("BH102")</f>
        <v>10</v>
      </c>
      <c r="G102" s="6">
        <f ca="1">INDIRECT("U102")+INDIRECT("AC102")+INDIRECT("AK102")+INDIRECT("AS102")+INDIRECT("BA102")+INDIRECT("BI102")</f>
        <v>0</v>
      </c>
      <c r="H102" s="6">
        <f ca="1">INDIRECT("V102")+INDIRECT("AD102")+INDIRECT("AL102")+INDIRECT("AT102")+INDIRECT("BB102")+INDIRECT("BJ102")</f>
        <v>0</v>
      </c>
      <c r="I102" s="6">
        <f ca="1">INDIRECT("W102")+INDIRECT("AE102")+INDIRECT("AM102")+INDIRECT("AU102")+INDIRECT("BC102")+INDIRECT("BK102")</f>
        <v>0</v>
      </c>
      <c r="J102" s="6">
        <f ca="1">INDIRECT("X102")+INDIRECT("AF102")+INDIRECT("AN102")+INDIRECT("AV102")+INDIRECT("BD102")+INDIRECT("BL102")</f>
        <v>0</v>
      </c>
      <c r="K102" s="6">
        <f ca="1">INDIRECT("Y102")+INDIRECT("AG102")+INDIRECT("AO102")+INDIRECT("AW102")+INDIRECT("BE102")+INDIRECT("BM102")</f>
        <v>0</v>
      </c>
      <c r="L102" s="6">
        <f ca="1">INDIRECT("Z102")+INDIRECT("AH102")+INDIRECT("AP102")+INDIRECT("AX102")+INDIRECT("BF102")+INDIRECT("BN102")</f>
        <v>0</v>
      </c>
      <c r="M102" s="6">
        <f ca="1">INDIRECT("AA102")+INDIRECT("AI102")+INDIRECT("AQ102")+INDIRECT("AY102")+INDIRECT("BG102")+INDIRECT("BO102")</f>
        <v>0</v>
      </c>
      <c r="N102" s="7">
        <f ca="1">INDIRECT("T102")+INDIRECT("U102")+INDIRECT("V102")+INDIRECT("W102")+INDIRECT("X102")+INDIRECT("Y102")+INDIRECT("Z102")+INDIRECT("AA102")</f>
        <v>0</v>
      </c>
      <c r="O102" s="6">
        <f ca="1">INDIRECT("AB102")+INDIRECT("AC102")+INDIRECT("AD102")+INDIRECT("AE102")+INDIRECT("AF102")+INDIRECT("AG102")+INDIRECT("AH102")+INDIRECT("AI102")</f>
        <v>0</v>
      </c>
      <c r="P102" s="6">
        <f ca="1">INDIRECT("AJ102")+INDIRECT("AK102")+INDIRECT("AL102")+INDIRECT("AM102")+INDIRECT("AN102")+INDIRECT("AO102")+INDIRECT("AP102")+INDIRECT("AQ102")</f>
        <v>2</v>
      </c>
      <c r="Q102" s="6">
        <f ca="1">INDIRECT("AR102")+INDIRECT("AS102")+INDIRECT("AT102")+INDIRECT("AU102")+INDIRECT("AV102")+INDIRECT("AW102")+INDIRECT("AX102")+INDIRECT("AY102")</f>
        <v>8</v>
      </c>
      <c r="R102" s="6">
        <f ca="1">INDIRECT("AZ102")+INDIRECT("BA102")+INDIRECT("BB102")+INDIRECT("BC102")+INDIRECT("BD102")+INDIRECT("BE102")+INDIRECT("BF102")+INDIRECT("BG102")</f>
        <v>0</v>
      </c>
      <c r="S102" s="6">
        <f ca="1">INDIRECT("BH102")+INDIRECT("BI102")+INDIRECT("BJ102")+INDIRECT("BK102")+INDIRECT("BL102")+INDIRECT("BM102")+INDIRECT("BN102")+INDIRECT("BO102")</f>
        <v>0</v>
      </c>
      <c r="T102" s="28"/>
      <c r="U102" s="29"/>
      <c r="V102" s="29"/>
      <c r="W102" s="29"/>
      <c r="X102" s="29"/>
      <c r="Y102" s="29"/>
      <c r="Z102" s="29"/>
      <c r="AA102" s="29"/>
      <c r="AB102" s="28"/>
      <c r="AC102" s="29"/>
      <c r="AD102" s="29"/>
      <c r="AE102" s="29"/>
      <c r="AF102" s="29"/>
      <c r="AG102" s="29"/>
      <c r="AH102" s="29"/>
      <c r="AI102" s="29"/>
      <c r="AJ102" s="28">
        <v>2</v>
      </c>
      <c r="AK102" s="29"/>
      <c r="AL102" s="29"/>
      <c r="AM102" s="29"/>
      <c r="AN102" s="29"/>
      <c r="AO102" s="29"/>
      <c r="AP102" s="29"/>
      <c r="AQ102" s="29"/>
      <c r="AR102" s="28">
        <v>8</v>
      </c>
      <c r="AS102" s="29"/>
      <c r="AT102" s="29"/>
      <c r="AU102" s="29"/>
      <c r="AV102" s="29"/>
      <c r="AW102" s="29"/>
      <c r="AX102" s="29"/>
      <c r="AY102" s="29"/>
      <c r="AZ102" s="28"/>
      <c r="BA102" s="29"/>
      <c r="BB102" s="29"/>
      <c r="BC102" s="29"/>
      <c r="BD102" s="29"/>
      <c r="BE102" s="29"/>
      <c r="BF102" s="29"/>
      <c r="BG102" s="29"/>
      <c r="BH102" s="28"/>
      <c r="BI102" s="29"/>
      <c r="BJ102" s="29"/>
      <c r="BK102" s="29"/>
      <c r="BL102" s="29"/>
      <c r="BM102" s="29"/>
      <c r="BN102" s="29"/>
      <c r="BO102" s="29"/>
      <c r="BP102" s="9">
        <v>0</v>
      </c>
      <c r="BQ102" s="1" t="s">
        <v>0</v>
      </c>
      <c r="BR102" s="1" t="s">
        <v>0</v>
      </c>
      <c r="BS102" s="1" t="s">
        <v>0</v>
      </c>
      <c r="BT102" s="1" t="s">
        <v>0</v>
      </c>
      <c r="BU102" s="1" t="s">
        <v>0</v>
      </c>
      <c r="BW102" s="1">
        <f ca="1">INDIRECT("T102")+2*INDIRECT("AB102")+3*INDIRECT("AJ102")+4*INDIRECT("AR102")+5*INDIRECT("AZ102")+6*INDIRECT("BH102")</f>
        <v>38</v>
      </c>
      <c r="BX102" s="1">
        <v>38</v>
      </c>
      <c r="BY102" s="1">
        <f ca="1">INDIRECT("U102")+2*INDIRECT("AC102")+3*INDIRECT("AK102")+4*INDIRECT("AS102")+5*INDIRECT("BA102")+6*INDIRECT("BI102")</f>
        <v>0</v>
      </c>
      <c r="BZ102" s="1">
        <v>0</v>
      </c>
      <c r="CA102" s="1">
        <f ca="1">INDIRECT("V102")+2*INDIRECT("AD102")+3*INDIRECT("AL102")+4*INDIRECT("AT102")+5*INDIRECT("BB102")+6*INDIRECT("BJ102")</f>
        <v>0</v>
      </c>
      <c r="CB102" s="1">
        <v>0</v>
      </c>
      <c r="CC102" s="1">
        <f ca="1">INDIRECT("W102")+2*INDIRECT("AE102")+3*INDIRECT("AM102")+4*INDIRECT("AU102")+5*INDIRECT("BC102")+6*INDIRECT("BK102")</f>
        <v>0</v>
      </c>
      <c r="CD102" s="1">
        <v>0</v>
      </c>
      <c r="CE102" s="1">
        <f ca="1">INDIRECT("X102")+2*INDIRECT("AF102")+3*INDIRECT("AN102")+4*INDIRECT("AV102")+5*INDIRECT("BD102")+6*INDIRECT("BL102")</f>
        <v>0</v>
      </c>
      <c r="CF102" s="1">
        <v>0</v>
      </c>
      <c r="CG102" s="1">
        <f ca="1">INDIRECT("Y102")+2*INDIRECT("AG102")+3*INDIRECT("AO102")+4*INDIRECT("AW102")+5*INDIRECT("BE102")+6*INDIRECT("BM102")</f>
        <v>0</v>
      </c>
      <c r="CH102" s="1">
        <v>0</v>
      </c>
      <c r="CI102" s="1">
        <f ca="1">INDIRECT("Z102")+2*INDIRECT("AH102")+3*INDIRECT("AP102")+4*INDIRECT("AX102")+5*INDIRECT("BF102")+6*INDIRECT("BN102")</f>
        <v>0</v>
      </c>
      <c r="CJ102" s="1">
        <v>0</v>
      </c>
      <c r="CK102" s="1">
        <f ca="1">INDIRECT("AA102")+2*INDIRECT("AI102")+3*INDIRECT("AQ102")+4*INDIRECT("AY102")+5*INDIRECT("BG102")+6*INDIRECT("BO102")</f>
        <v>0</v>
      </c>
      <c r="CL102" s="1">
        <v>0</v>
      </c>
      <c r="CM102" s="1">
        <f ca="1">INDIRECT("T102")+2*INDIRECT("U102")+3*INDIRECT("V102")+4*INDIRECT("W102")+5*INDIRECT("X102")+6*INDIRECT("Y102")+7*INDIRECT("Z102")+8*INDIRECT("AA102")</f>
        <v>0</v>
      </c>
      <c r="CN102" s="1">
        <v>0</v>
      </c>
      <c r="CO102" s="1">
        <f ca="1">INDIRECT("AB102")+2*INDIRECT("AC102")+3*INDIRECT("AD102")+4*INDIRECT("AE102")+5*INDIRECT("AF102")+6*INDIRECT("AG102")+7*INDIRECT("AH102")+8*INDIRECT("AI102")</f>
        <v>0</v>
      </c>
      <c r="CP102" s="1">
        <v>0</v>
      </c>
      <c r="CQ102" s="1">
        <f ca="1">INDIRECT("AJ102")+2*INDIRECT("AK102")+3*INDIRECT("AL102")+4*INDIRECT("AM102")+5*INDIRECT("AN102")+6*INDIRECT("AO102")+7*INDIRECT("AP102")+8*INDIRECT("AQ102")</f>
        <v>2</v>
      </c>
      <c r="CR102" s="1">
        <v>2</v>
      </c>
      <c r="CS102" s="1">
        <f ca="1">INDIRECT("AR102")+2*INDIRECT("AS102")+3*INDIRECT("AT102")+4*INDIRECT("AU102")+5*INDIRECT("AV102")+6*INDIRECT("AW102")+7*INDIRECT("AX102")+8*INDIRECT("AY102")</f>
        <v>8</v>
      </c>
      <c r="CT102" s="1">
        <v>8</v>
      </c>
      <c r="CU102" s="1">
        <f ca="1">INDIRECT("AZ102")+2*INDIRECT("BA102")+3*INDIRECT("BB102")+4*INDIRECT("BC102")+5*INDIRECT("BD102")+6*INDIRECT("BE102")+7*INDIRECT("BF102")+8*INDIRECT("BG102")</f>
        <v>0</v>
      </c>
      <c r="CV102" s="1">
        <v>0</v>
      </c>
      <c r="CW102" s="1">
        <f ca="1">INDIRECT("BH102")+2*INDIRECT("BI102")+3*INDIRECT("BJ102")+4*INDIRECT("BK102")+5*INDIRECT("BL102")+6*INDIRECT("BM102")+7*INDIRECT("BN102")+8*INDIRECT("BO102")</f>
        <v>0</v>
      </c>
      <c r="CX102" s="1">
        <v>0</v>
      </c>
    </row>
    <row r="103" spans="1:73" ht="11.25">
      <c r="A103" s="1" t="s">
        <v>0</v>
      </c>
      <c r="B103" s="1" t="s">
        <v>0</v>
      </c>
      <c r="C103" s="1" t="s">
        <v>0</v>
      </c>
      <c r="D103" s="1" t="s">
        <v>0</v>
      </c>
      <c r="E103" s="1" t="s">
        <v>6</v>
      </c>
      <c r="F103" s="7">
        <f>SUM(F100:F102)</f>
        <v>429</v>
      </c>
      <c r="G103" s="6">
        <f>SUM(G100:G102)</f>
        <v>0</v>
      </c>
      <c r="H103" s="6">
        <f>SUM(H100:H102)</f>
        <v>0</v>
      </c>
      <c r="I103" s="6">
        <f>SUM(I100:I102)</f>
        <v>0</v>
      </c>
      <c r="J103" s="6">
        <f>SUM(J100:J102)</f>
        <v>0</v>
      </c>
      <c r="K103" s="6">
        <f>SUM(K100:K102)</f>
        <v>0</v>
      </c>
      <c r="L103" s="6">
        <f>SUM(L100:L102)</f>
        <v>0</v>
      </c>
      <c r="M103" s="6">
        <f>SUM(M100:M102)</f>
        <v>0</v>
      </c>
      <c r="N103" s="7">
        <f>SUM(N100:N102)</f>
        <v>0</v>
      </c>
      <c r="O103" s="6">
        <f>SUM(O100:O102)</f>
        <v>402</v>
      </c>
      <c r="P103" s="6">
        <f>SUM(P100:P102)</f>
        <v>2</v>
      </c>
      <c r="Q103" s="6">
        <f>SUM(Q100:Q102)</f>
        <v>25</v>
      </c>
      <c r="R103" s="6">
        <f>SUM(R100:R102)</f>
        <v>0</v>
      </c>
      <c r="S103" s="6">
        <f>SUM(S100:S102)</f>
        <v>0</v>
      </c>
      <c r="T103" s="8"/>
      <c r="U103" s="5"/>
      <c r="V103" s="5"/>
      <c r="W103" s="5"/>
      <c r="X103" s="5"/>
      <c r="Y103" s="5"/>
      <c r="Z103" s="5"/>
      <c r="AA103" s="5"/>
      <c r="AB103" s="8"/>
      <c r="AC103" s="5"/>
      <c r="AD103" s="5"/>
      <c r="AE103" s="5"/>
      <c r="AF103" s="5"/>
      <c r="AG103" s="5"/>
      <c r="AH103" s="5"/>
      <c r="AI103" s="5"/>
      <c r="AJ103" s="8"/>
      <c r="AK103" s="5"/>
      <c r="AL103" s="5"/>
      <c r="AM103" s="5"/>
      <c r="AN103" s="5"/>
      <c r="AO103" s="5"/>
      <c r="AP103" s="5"/>
      <c r="AQ103" s="5"/>
      <c r="AR103" s="8"/>
      <c r="AS103" s="5"/>
      <c r="AT103" s="5"/>
      <c r="AU103" s="5"/>
      <c r="AV103" s="5"/>
      <c r="AW103" s="5"/>
      <c r="AX103" s="5"/>
      <c r="AY103" s="5"/>
      <c r="AZ103" s="8"/>
      <c r="BA103" s="5"/>
      <c r="BB103" s="5"/>
      <c r="BC103" s="5"/>
      <c r="BD103" s="5"/>
      <c r="BE103" s="5"/>
      <c r="BF103" s="5"/>
      <c r="BG103" s="5"/>
      <c r="BH103" s="8"/>
      <c r="BI103" s="5"/>
      <c r="BJ103" s="5"/>
      <c r="BK103" s="5"/>
      <c r="BL103" s="5"/>
      <c r="BM103" s="5"/>
      <c r="BN103" s="5"/>
      <c r="BO103" s="5"/>
      <c r="BP103" s="9">
        <v>0</v>
      </c>
      <c r="BQ103" s="1" t="s">
        <v>0</v>
      </c>
      <c r="BR103" s="1" t="s">
        <v>0</v>
      </c>
      <c r="BS103" s="1" t="s">
        <v>0</v>
      </c>
      <c r="BT103" s="1" t="s">
        <v>0</v>
      </c>
      <c r="BU103" s="1" t="s">
        <v>0</v>
      </c>
    </row>
    <row r="104" spans="3:73" ht="11.25">
      <c r="C104" s="1" t="s">
        <v>0</v>
      </c>
      <c r="D104" s="1" t="s">
        <v>0</v>
      </c>
      <c r="E104" s="1" t="s">
        <v>0</v>
      </c>
      <c r="F104" s="7"/>
      <c r="G104" s="6"/>
      <c r="H104" s="6"/>
      <c r="I104" s="6"/>
      <c r="J104" s="6"/>
      <c r="K104" s="6"/>
      <c r="L104" s="6"/>
      <c r="M104" s="6"/>
      <c r="N104" s="7"/>
      <c r="O104" s="6"/>
      <c r="P104" s="6"/>
      <c r="Q104" s="6"/>
      <c r="R104" s="6"/>
      <c r="S104" s="6"/>
      <c r="T104" s="8"/>
      <c r="U104" s="5"/>
      <c r="V104" s="5"/>
      <c r="W104" s="5"/>
      <c r="X104" s="5"/>
      <c r="Y104" s="5"/>
      <c r="Z104" s="5"/>
      <c r="AA104" s="5"/>
      <c r="AB104" s="8"/>
      <c r="AC104" s="5"/>
      <c r="AD104" s="5"/>
      <c r="AE104" s="5"/>
      <c r="AF104" s="5"/>
      <c r="AG104" s="5"/>
      <c r="AH104" s="5"/>
      <c r="AI104" s="5"/>
      <c r="AJ104" s="8"/>
      <c r="AK104" s="5"/>
      <c r="AL104" s="5"/>
      <c r="AM104" s="5"/>
      <c r="AN104" s="5"/>
      <c r="AO104" s="5"/>
      <c r="AP104" s="5"/>
      <c r="AQ104" s="5"/>
      <c r="AR104" s="8"/>
      <c r="AS104" s="5"/>
      <c r="AT104" s="5"/>
      <c r="AU104" s="5"/>
      <c r="AV104" s="5"/>
      <c r="AW104" s="5"/>
      <c r="AX104" s="5"/>
      <c r="AY104" s="5"/>
      <c r="AZ104" s="8"/>
      <c r="BA104" s="5"/>
      <c r="BB104" s="5"/>
      <c r="BC104" s="5"/>
      <c r="BD104" s="5"/>
      <c r="BE104" s="5"/>
      <c r="BF104" s="5"/>
      <c r="BG104" s="5"/>
      <c r="BH104" s="8"/>
      <c r="BI104" s="5"/>
      <c r="BJ104" s="5"/>
      <c r="BK104" s="5"/>
      <c r="BL104" s="5"/>
      <c r="BM104" s="5"/>
      <c r="BN104" s="5"/>
      <c r="BO104" s="5"/>
      <c r="BP104" s="9"/>
      <c r="BT104" s="1" t="s">
        <v>0</v>
      </c>
      <c r="BU104" s="1" t="s">
        <v>0</v>
      </c>
    </row>
    <row r="105" spans="1:102" ht="11.25">
      <c r="A105" s="30" t="s">
        <v>1</v>
      </c>
      <c r="B105" s="31" t="str">
        <f>HYPERLINK("http://www.dot.ca.gov/hq/transprog/stip2004/ff_sheets/01-4097p.xls","4097P")</f>
        <v>4097P</v>
      </c>
      <c r="C105" s="30" t="s">
        <v>0</v>
      </c>
      <c r="D105" s="30" t="s">
        <v>48</v>
      </c>
      <c r="E105" s="30" t="s">
        <v>3</v>
      </c>
      <c r="F105" s="32">
        <f ca="1">INDIRECT("T105")+INDIRECT("AB105")+INDIRECT("AJ105")+INDIRECT("AR105")+INDIRECT("AZ105")+INDIRECT("BH105")</f>
        <v>0</v>
      </c>
      <c r="G105" s="33">
        <f ca="1">INDIRECT("U105")+INDIRECT("AC105")+INDIRECT("AK105")+INDIRECT("AS105")+INDIRECT("BA105")+INDIRECT("BI105")</f>
        <v>0</v>
      </c>
      <c r="H105" s="33">
        <f ca="1">INDIRECT("V105")+INDIRECT("AD105")+INDIRECT("AL105")+INDIRECT("AT105")+INDIRECT("BB105")+INDIRECT("BJ105")</f>
        <v>0</v>
      </c>
      <c r="I105" s="33">
        <f ca="1">INDIRECT("W105")+INDIRECT("AE105")+INDIRECT("AM105")+INDIRECT("AU105")+INDIRECT("BC105")+INDIRECT("BK105")</f>
        <v>0</v>
      </c>
      <c r="J105" s="33">
        <f ca="1">INDIRECT("X105")+INDIRECT("AF105")+INDIRECT("AN105")+INDIRECT("AV105")+INDIRECT("BD105")+INDIRECT("BL105")</f>
        <v>10</v>
      </c>
      <c r="K105" s="33">
        <f ca="1">INDIRECT("Y105")+INDIRECT("AG105")+INDIRECT("AO105")+INDIRECT("AW105")+INDIRECT("BE105")+INDIRECT("BM105")</f>
        <v>142</v>
      </c>
      <c r="L105" s="33">
        <f ca="1">INDIRECT("Z105")+INDIRECT("AH105")+INDIRECT("AP105")+INDIRECT("AX105")+INDIRECT("BF105")+INDIRECT("BN105")</f>
        <v>0</v>
      </c>
      <c r="M105" s="33">
        <f ca="1">INDIRECT("AA105")+INDIRECT("AI105")+INDIRECT("AQ105")+INDIRECT("AY105")+INDIRECT("BG105")+INDIRECT("BO105")</f>
        <v>0</v>
      </c>
      <c r="N105" s="32">
        <f ca="1">INDIRECT("T105")+INDIRECT("U105")+INDIRECT("V105")+INDIRECT("W105")+INDIRECT("X105")+INDIRECT("Y105")+INDIRECT("Z105")+INDIRECT("AA105")</f>
        <v>0</v>
      </c>
      <c r="O105" s="33">
        <f ca="1">INDIRECT("AB105")+INDIRECT("AC105")+INDIRECT("AD105")+INDIRECT("AE105")+INDIRECT("AF105")+INDIRECT("AG105")+INDIRECT("AH105")+INDIRECT("AI105")</f>
        <v>142</v>
      </c>
      <c r="P105" s="33">
        <f ca="1">INDIRECT("AJ105")+INDIRECT("AK105")+INDIRECT("AL105")+INDIRECT("AM105")+INDIRECT("AN105")+INDIRECT("AO105")+INDIRECT("AP105")+INDIRECT("AQ105")</f>
        <v>0</v>
      </c>
      <c r="Q105" s="33">
        <f ca="1">INDIRECT("AR105")+INDIRECT("AS105")+INDIRECT("AT105")+INDIRECT("AU105")+INDIRECT("AV105")+INDIRECT("AW105")+INDIRECT("AX105")+INDIRECT("AY105")</f>
        <v>10</v>
      </c>
      <c r="R105" s="33">
        <f ca="1">INDIRECT("AZ105")+INDIRECT("BA105")+INDIRECT("BB105")+INDIRECT("BC105")+INDIRECT("BD105")+INDIRECT("BE105")+INDIRECT("BF105")+INDIRECT("BG105")</f>
        <v>0</v>
      </c>
      <c r="S105" s="33">
        <f ca="1">INDIRECT("BH105")+INDIRECT("BI105")+INDIRECT("BJ105")+INDIRECT("BK105")+INDIRECT("BL105")+INDIRECT("BM105")+INDIRECT("BN105")+INDIRECT("BO105")</f>
        <v>0</v>
      </c>
      <c r="T105" s="34"/>
      <c r="U105" s="35"/>
      <c r="V105" s="35"/>
      <c r="W105" s="35"/>
      <c r="X105" s="35"/>
      <c r="Y105" s="35"/>
      <c r="Z105" s="35"/>
      <c r="AA105" s="35"/>
      <c r="AB105" s="34"/>
      <c r="AC105" s="35"/>
      <c r="AD105" s="35"/>
      <c r="AE105" s="35"/>
      <c r="AF105" s="35"/>
      <c r="AG105" s="35">
        <v>142</v>
      </c>
      <c r="AH105" s="35"/>
      <c r="AI105" s="35"/>
      <c r="AJ105" s="34"/>
      <c r="AK105" s="35"/>
      <c r="AL105" s="35"/>
      <c r="AM105" s="35"/>
      <c r="AN105" s="35"/>
      <c r="AO105" s="35"/>
      <c r="AP105" s="35"/>
      <c r="AQ105" s="35"/>
      <c r="AR105" s="34"/>
      <c r="AS105" s="35"/>
      <c r="AT105" s="35"/>
      <c r="AU105" s="35"/>
      <c r="AV105" s="35">
        <v>10</v>
      </c>
      <c r="AW105" s="35"/>
      <c r="AX105" s="35"/>
      <c r="AY105" s="35"/>
      <c r="AZ105" s="34"/>
      <c r="BA105" s="35"/>
      <c r="BB105" s="35"/>
      <c r="BC105" s="35"/>
      <c r="BD105" s="35"/>
      <c r="BE105" s="35"/>
      <c r="BF105" s="35"/>
      <c r="BG105" s="35"/>
      <c r="BH105" s="34"/>
      <c r="BI105" s="35"/>
      <c r="BJ105" s="35"/>
      <c r="BK105" s="35"/>
      <c r="BL105" s="35"/>
      <c r="BM105" s="35"/>
      <c r="BN105" s="35"/>
      <c r="BO105" s="36"/>
      <c r="BP105" s="9">
        <v>13000001175</v>
      </c>
      <c r="BQ105" s="1" t="s">
        <v>3</v>
      </c>
      <c r="BR105" s="1" t="s">
        <v>0</v>
      </c>
      <c r="BS105" s="1" t="s">
        <v>0</v>
      </c>
      <c r="BT105" s="1" t="s">
        <v>0</v>
      </c>
      <c r="BU105" s="1" t="s">
        <v>0</v>
      </c>
      <c r="BW105" s="1">
        <f ca="1">INDIRECT("T105")+2*INDIRECT("AB105")+3*INDIRECT("AJ105")+4*INDIRECT("AR105")+5*INDIRECT("AZ105")+6*INDIRECT("BH105")</f>
        <v>0</v>
      </c>
      <c r="BX105" s="1">
        <v>0</v>
      </c>
      <c r="BY105" s="1">
        <f ca="1">INDIRECT("U105")+2*INDIRECT("AC105")+3*INDIRECT("AK105")+4*INDIRECT("AS105")+5*INDIRECT("BA105")+6*INDIRECT("BI105")</f>
        <v>0</v>
      </c>
      <c r="BZ105" s="1">
        <v>0</v>
      </c>
      <c r="CA105" s="1">
        <f ca="1">INDIRECT("V105")+2*INDIRECT("AD105")+3*INDIRECT("AL105")+4*INDIRECT("AT105")+5*INDIRECT("BB105")+6*INDIRECT("BJ105")</f>
        <v>0</v>
      </c>
      <c r="CB105" s="1">
        <v>0</v>
      </c>
      <c r="CC105" s="1">
        <f ca="1">INDIRECT("W105")+2*INDIRECT("AE105")+3*INDIRECT("AM105")+4*INDIRECT("AU105")+5*INDIRECT("BC105")+6*INDIRECT("BK105")</f>
        <v>0</v>
      </c>
      <c r="CD105" s="1">
        <v>0</v>
      </c>
      <c r="CE105" s="1">
        <f ca="1">INDIRECT("X105")+2*INDIRECT("AF105")+3*INDIRECT("AN105")+4*INDIRECT("AV105")+5*INDIRECT("BD105")+6*INDIRECT("BL105")</f>
        <v>40</v>
      </c>
      <c r="CF105" s="1">
        <v>40</v>
      </c>
      <c r="CG105" s="1">
        <f ca="1">INDIRECT("Y105")+2*INDIRECT("AG105")+3*INDIRECT("AO105")+4*INDIRECT("AW105")+5*INDIRECT("BE105")+6*INDIRECT("BM105")</f>
        <v>284</v>
      </c>
      <c r="CH105" s="1">
        <v>284</v>
      </c>
      <c r="CI105" s="1">
        <f ca="1">INDIRECT("Z105")+2*INDIRECT("AH105")+3*INDIRECT("AP105")+4*INDIRECT("AX105")+5*INDIRECT("BF105")+6*INDIRECT("BN105")</f>
        <v>0</v>
      </c>
      <c r="CJ105" s="1">
        <v>0</v>
      </c>
      <c r="CK105" s="1">
        <f ca="1">INDIRECT("AA105")+2*INDIRECT("AI105")+3*INDIRECT("AQ105")+4*INDIRECT("AY105")+5*INDIRECT("BG105")+6*INDIRECT("BO105")</f>
        <v>0</v>
      </c>
      <c r="CL105" s="1">
        <v>0</v>
      </c>
      <c r="CM105" s="1">
        <f ca="1">INDIRECT("T105")+2*INDIRECT("U105")+3*INDIRECT("V105")+4*INDIRECT("W105")+5*INDIRECT("X105")+6*INDIRECT("Y105")+7*INDIRECT("Z105")+8*INDIRECT("AA105")</f>
        <v>0</v>
      </c>
      <c r="CN105" s="1">
        <v>0</v>
      </c>
      <c r="CO105" s="1">
        <f ca="1">INDIRECT("AB105")+2*INDIRECT("AC105")+3*INDIRECT("AD105")+4*INDIRECT("AE105")+5*INDIRECT("AF105")+6*INDIRECT("AG105")+7*INDIRECT("AH105")+8*INDIRECT("AI105")</f>
        <v>852</v>
      </c>
      <c r="CP105" s="1">
        <v>852</v>
      </c>
      <c r="CQ105" s="1">
        <f ca="1">INDIRECT("AJ105")+2*INDIRECT("AK105")+3*INDIRECT("AL105")+4*INDIRECT("AM105")+5*INDIRECT("AN105")+6*INDIRECT("AO105")+7*INDIRECT("AP105")+8*INDIRECT("AQ105")</f>
        <v>0</v>
      </c>
      <c r="CR105" s="1">
        <v>0</v>
      </c>
      <c r="CS105" s="1">
        <f ca="1">INDIRECT("AR105")+2*INDIRECT("AS105")+3*INDIRECT("AT105")+4*INDIRECT("AU105")+5*INDIRECT("AV105")+6*INDIRECT("AW105")+7*INDIRECT("AX105")+8*INDIRECT("AY105")</f>
        <v>50</v>
      </c>
      <c r="CT105" s="1">
        <v>50</v>
      </c>
      <c r="CU105" s="1">
        <f ca="1">INDIRECT("AZ105")+2*INDIRECT("BA105")+3*INDIRECT("BB105")+4*INDIRECT("BC105")+5*INDIRECT("BD105")+6*INDIRECT("BE105")+7*INDIRECT("BF105")+8*INDIRECT("BG105")</f>
        <v>0</v>
      </c>
      <c r="CV105" s="1">
        <v>0</v>
      </c>
      <c r="CW105" s="1">
        <f ca="1">INDIRECT("BH105")+2*INDIRECT("BI105")+3*INDIRECT("BJ105")+4*INDIRECT("BK105")+5*INDIRECT("BL105")+6*INDIRECT("BM105")+7*INDIRECT("BN105")+8*INDIRECT("BO105")</f>
        <v>0</v>
      </c>
      <c r="CX105" s="1">
        <v>0</v>
      </c>
    </row>
    <row r="106" spans="1:102" ht="11.25">
      <c r="A106" s="1" t="s">
        <v>0</v>
      </c>
      <c r="B106" s="1" t="s">
        <v>0</v>
      </c>
      <c r="C106" s="1" t="s">
        <v>0</v>
      </c>
      <c r="D106" s="1" t="s">
        <v>50</v>
      </c>
      <c r="E106" s="1" t="s">
        <v>5</v>
      </c>
      <c r="F106" s="7">
        <f ca="1">INDIRECT("T106")+INDIRECT("AB106")+INDIRECT("AJ106")+INDIRECT("AR106")+INDIRECT("AZ106")+INDIRECT("BH106")</f>
        <v>0</v>
      </c>
      <c r="G106" s="6">
        <f ca="1">INDIRECT("U106")+INDIRECT("AC106")+INDIRECT("AK106")+INDIRECT("AS106")+INDIRECT("BA106")+INDIRECT("BI106")</f>
        <v>0</v>
      </c>
      <c r="H106" s="6">
        <f ca="1">INDIRECT("V106")+INDIRECT("AD106")+INDIRECT("AL106")+INDIRECT("AT106")+INDIRECT("BB106")+INDIRECT("BJ106")</f>
        <v>0</v>
      </c>
      <c r="I106" s="6">
        <f ca="1">INDIRECT("W106")+INDIRECT("AE106")+INDIRECT("AM106")+INDIRECT("AU106")+INDIRECT("BC106")+INDIRECT("BK106")</f>
        <v>0</v>
      </c>
      <c r="J106" s="6">
        <f ca="1">INDIRECT("X106")+INDIRECT("AF106")+INDIRECT("AN106")+INDIRECT("AV106")+INDIRECT("BD106")+INDIRECT("BL106")</f>
        <v>0</v>
      </c>
      <c r="K106" s="6">
        <f ca="1">INDIRECT("Y106")+INDIRECT("AG106")+INDIRECT("AO106")+INDIRECT("AW106")+INDIRECT("BE106")+INDIRECT("BM106")</f>
        <v>10</v>
      </c>
      <c r="L106" s="6">
        <f ca="1">INDIRECT("Z106")+INDIRECT("AH106")+INDIRECT("AP106")+INDIRECT("AX106")+INDIRECT("BF106")+INDIRECT("BN106")</f>
        <v>0</v>
      </c>
      <c r="M106" s="6">
        <f ca="1">INDIRECT("AA106")+INDIRECT("AI106")+INDIRECT("AQ106")+INDIRECT("AY106")+INDIRECT("BG106")+INDIRECT("BO106")</f>
        <v>0</v>
      </c>
      <c r="N106" s="7">
        <f ca="1">INDIRECT("T106")+INDIRECT("U106")+INDIRECT("V106")+INDIRECT("W106")+INDIRECT("X106")+INDIRECT("Y106")+INDIRECT("Z106")+INDIRECT("AA106")</f>
        <v>0</v>
      </c>
      <c r="O106" s="6">
        <f ca="1">INDIRECT("AB106")+INDIRECT("AC106")+INDIRECT("AD106")+INDIRECT("AE106")+INDIRECT("AF106")+INDIRECT("AG106")+INDIRECT("AH106")+INDIRECT("AI106")</f>
        <v>10</v>
      </c>
      <c r="P106" s="6">
        <f ca="1">INDIRECT("AJ106")+INDIRECT("AK106")+INDIRECT("AL106")+INDIRECT("AM106")+INDIRECT("AN106")+INDIRECT("AO106")+INDIRECT("AP106")+INDIRECT("AQ106")</f>
        <v>0</v>
      </c>
      <c r="Q106" s="6">
        <f ca="1">INDIRECT("AR106")+INDIRECT("AS106")+INDIRECT("AT106")+INDIRECT("AU106")+INDIRECT("AV106")+INDIRECT("AW106")+INDIRECT("AX106")+INDIRECT("AY106")</f>
        <v>0</v>
      </c>
      <c r="R106" s="6">
        <f ca="1">INDIRECT("AZ106")+INDIRECT("BA106")+INDIRECT("BB106")+INDIRECT("BC106")+INDIRECT("BD106")+INDIRECT("BE106")+INDIRECT("BF106")+INDIRECT("BG106")</f>
        <v>0</v>
      </c>
      <c r="S106" s="6">
        <f ca="1">INDIRECT("BH106")+INDIRECT("BI106")+INDIRECT("BJ106")+INDIRECT("BK106")+INDIRECT("BL106")+INDIRECT("BM106")+INDIRECT("BN106")+INDIRECT("BO106")</f>
        <v>0</v>
      </c>
      <c r="T106" s="28"/>
      <c r="U106" s="29"/>
      <c r="V106" s="29"/>
      <c r="W106" s="29"/>
      <c r="X106" s="29"/>
      <c r="Y106" s="29"/>
      <c r="Z106" s="29"/>
      <c r="AA106" s="29"/>
      <c r="AB106" s="28"/>
      <c r="AC106" s="29"/>
      <c r="AD106" s="29"/>
      <c r="AE106" s="29"/>
      <c r="AF106" s="29"/>
      <c r="AG106" s="29">
        <v>10</v>
      </c>
      <c r="AH106" s="29"/>
      <c r="AI106" s="29"/>
      <c r="AJ106" s="28"/>
      <c r="AK106" s="29"/>
      <c r="AL106" s="29"/>
      <c r="AM106" s="29"/>
      <c r="AN106" s="29"/>
      <c r="AO106" s="29"/>
      <c r="AP106" s="29"/>
      <c r="AQ106" s="29"/>
      <c r="AR106" s="28"/>
      <c r="AS106" s="29"/>
      <c r="AT106" s="29"/>
      <c r="AU106" s="29"/>
      <c r="AV106" s="29"/>
      <c r="AW106" s="29"/>
      <c r="AX106" s="29"/>
      <c r="AY106" s="29"/>
      <c r="AZ106" s="28"/>
      <c r="BA106" s="29"/>
      <c r="BB106" s="29"/>
      <c r="BC106" s="29"/>
      <c r="BD106" s="29"/>
      <c r="BE106" s="29"/>
      <c r="BF106" s="29"/>
      <c r="BG106" s="29"/>
      <c r="BH106" s="28"/>
      <c r="BI106" s="29"/>
      <c r="BJ106" s="29"/>
      <c r="BK106" s="29"/>
      <c r="BL106" s="29"/>
      <c r="BM106" s="29"/>
      <c r="BN106" s="29"/>
      <c r="BO106" s="29"/>
      <c r="BP106" s="9">
        <v>0</v>
      </c>
      <c r="BQ106" s="1" t="s">
        <v>0</v>
      </c>
      <c r="BR106" s="1" t="s">
        <v>0</v>
      </c>
      <c r="BS106" s="1" t="s">
        <v>0</v>
      </c>
      <c r="BT106" s="1" t="s">
        <v>0</v>
      </c>
      <c r="BU106" s="1" t="s">
        <v>0</v>
      </c>
      <c r="BW106" s="1">
        <f ca="1">INDIRECT("T106")+2*INDIRECT("AB106")+3*INDIRECT("AJ106")+4*INDIRECT("AR106")+5*INDIRECT("AZ106")+6*INDIRECT("BH106")</f>
        <v>0</v>
      </c>
      <c r="BX106" s="1">
        <v>0</v>
      </c>
      <c r="BY106" s="1">
        <f ca="1">INDIRECT("U106")+2*INDIRECT("AC106")+3*INDIRECT("AK106")+4*INDIRECT("AS106")+5*INDIRECT("BA106")+6*INDIRECT("BI106")</f>
        <v>0</v>
      </c>
      <c r="BZ106" s="1">
        <v>0</v>
      </c>
      <c r="CA106" s="1">
        <f ca="1">INDIRECT("V106")+2*INDIRECT("AD106")+3*INDIRECT("AL106")+4*INDIRECT("AT106")+5*INDIRECT("BB106")+6*INDIRECT("BJ106")</f>
        <v>0</v>
      </c>
      <c r="CB106" s="1">
        <v>0</v>
      </c>
      <c r="CC106" s="1">
        <f ca="1">INDIRECT("W106")+2*INDIRECT("AE106")+3*INDIRECT("AM106")+4*INDIRECT("AU106")+5*INDIRECT("BC106")+6*INDIRECT("BK106")</f>
        <v>0</v>
      </c>
      <c r="CD106" s="1">
        <v>0</v>
      </c>
      <c r="CE106" s="1">
        <f ca="1">INDIRECT("X106")+2*INDIRECT("AF106")+3*INDIRECT("AN106")+4*INDIRECT("AV106")+5*INDIRECT("BD106")+6*INDIRECT("BL106")</f>
        <v>0</v>
      </c>
      <c r="CF106" s="1">
        <v>0</v>
      </c>
      <c r="CG106" s="1">
        <f ca="1">INDIRECT("Y106")+2*INDIRECT("AG106")+3*INDIRECT("AO106")+4*INDIRECT("AW106")+5*INDIRECT("BE106")+6*INDIRECT("BM106")</f>
        <v>20</v>
      </c>
      <c r="CH106" s="1">
        <v>20</v>
      </c>
      <c r="CI106" s="1">
        <f ca="1">INDIRECT("Z106")+2*INDIRECT("AH106")+3*INDIRECT("AP106")+4*INDIRECT("AX106")+5*INDIRECT("BF106")+6*INDIRECT("BN106")</f>
        <v>0</v>
      </c>
      <c r="CJ106" s="1">
        <v>0</v>
      </c>
      <c r="CK106" s="1">
        <f ca="1">INDIRECT("AA106")+2*INDIRECT("AI106")+3*INDIRECT("AQ106")+4*INDIRECT("AY106")+5*INDIRECT("BG106")+6*INDIRECT("BO106")</f>
        <v>0</v>
      </c>
      <c r="CL106" s="1">
        <v>0</v>
      </c>
      <c r="CM106" s="1">
        <f ca="1">INDIRECT("T106")+2*INDIRECT("U106")+3*INDIRECT("V106")+4*INDIRECT("W106")+5*INDIRECT("X106")+6*INDIRECT("Y106")+7*INDIRECT("Z106")+8*INDIRECT("AA106")</f>
        <v>0</v>
      </c>
      <c r="CN106" s="1">
        <v>0</v>
      </c>
      <c r="CO106" s="1">
        <f ca="1">INDIRECT("AB106")+2*INDIRECT("AC106")+3*INDIRECT("AD106")+4*INDIRECT("AE106")+5*INDIRECT("AF106")+6*INDIRECT("AG106")+7*INDIRECT("AH106")+8*INDIRECT("AI106")</f>
        <v>60</v>
      </c>
      <c r="CP106" s="1">
        <v>60</v>
      </c>
      <c r="CQ106" s="1">
        <f ca="1">INDIRECT("AJ106")+2*INDIRECT("AK106")+3*INDIRECT("AL106")+4*INDIRECT("AM106")+5*INDIRECT("AN106")+6*INDIRECT("AO106")+7*INDIRECT("AP106")+8*INDIRECT("AQ106")</f>
        <v>0</v>
      </c>
      <c r="CR106" s="1">
        <v>0</v>
      </c>
      <c r="CS106" s="1">
        <f ca="1">INDIRECT("AR106")+2*INDIRECT("AS106")+3*INDIRECT("AT106")+4*INDIRECT("AU106")+5*INDIRECT("AV106")+6*INDIRECT("AW106")+7*INDIRECT("AX106")+8*INDIRECT("AY106")</f>
        <v>0</v>
      </c>
      <c r="CT106" s="1">
        <v>0</v>
      </c>
      <c r="CU106" s="1">
        <f ca="1">INDIRECT("AZ106")+2*INDIRECT("BA106")+3*INDIRECT("BB106")+4*INDIRECT("BC106")+5*INDIRECT("BD106")+6*INDIRECT("BE106")+7*INDIRECT("BF106")+8*INDIRECT("BG106")</f>
        <v>0</v>
      </c>
      <c r="CV106" s="1">
        <v>0</v>
      </c>
      <c r="CW106" s="1">
        <f ca="1">INDIRECT("BH106")+2*INDIRECT("BI106")+3*INDIRECT("BJ106")+4*INDIRECT("BK106")+5*INDIRECT("BL106")+6*INDIRECT("BM106")+7*INDIRECT("BN106")+8*INDIRECT("BO106")</f>
        <v>0</v>
      </c>
      <c r="CX106" s="1">
        <v>0</v>
      </c>
    </row>
    <row r="107" spans="1:73" ht="11.25">
      <c r="A107" s="25"/>
      <c r="B107" s="25"/>
      <c r="C107" s="27" t="s">
        <v>91</v>
      </c>
      <c r="D107" s="26" t="s">
        <v>0</v>
      </c>
      <c r="E107" s="1" t="s">
        <v>6</v>
      </c>
      <c r="F107" s="7">
        <f>SUM(F105:F106)</f>
        <v>0</v>
      </c>
      <c r="G107" s="6">
        <f>SUM(G105:G106)</f>
        <v>0</v>
      </c>
      <c r="H107" s="6">
        <f>SUM(H105:H106)</f>
        <v>0</v>
      </c>
      <c r="I107" s="6">
        <f>SUM(I105:I106)</f>
        <v>0</v>
      </c>
      <c r="J107" s="6">
        <f>SUM(J105:J106)</f>
        <v>10</v>
      </c>
      <c r="K107" s="6">
        <f>SUM(K105:K106)</f>
        <v>152</v>
      </c>
      <c r="L107" s="6">
        <f>SUM(L105:L106)</f>
        <v>0</v>
      </c>
      <c r="M107" s="6">
        <f>SUM(M105:M106)</f>
        <v>0</v>
      </c>
      <c r="N107" s="7">
        <f>SUM(N105:N106)</f>
        <v>0</v>
      </c>
      <c r="O107" s="6">
        <f>SUM(O105:O106)</f>
        <v>152</v>
      </c>
      <c r="P107" s="6">
        <f>SUM(P105:P106)</f>
        <v>0</v>
      </c>
      <c r="Q107" s="6">
        <f>SUM(Q105:Q106)</f>
        <v>10</v>
      </c>
      <c r="R107" s="6">
        <f>SUM(R105:R106)</f>
        <v>0</v>
      </c>
      <c r="S107" s="6">
        <f>SUM(S105:S106)</f>
        <v>0</v>
      </c>
      <c r="T107" s="8"/>
      <c r="U107" s="5"/>
      <c r="V107" s="5"/>
      <c r="W107" s="5"/>
      <c r="X107" s="5"/>
      <c r="Y107" s="5"/>
      <c r="Z107" s="5"/>
      <c r="AA107" s="5"/>
      <c r="AB107" s="8"/>
      <c r="AC107" s="5"/>
      <c r="AD107" s="5"/>
      <c r="AE107" s="5"/>
      <c r="AF107" s="5"/>
      <c r="AG107" s="5"/>
      <c r="AH107" s="5"/>
      <c r="AI107" s="5"/>
      <c r="AJ107" s="8"/>
      <c r="AK107" s="5"/>
      <c r="AL107" s="5"/>
      <c r="AM107" s="5"/>
      <c r="AN107" s="5"/>
      <c r="AO107" s="5"/>
      <c r="AP107" s="5"/>
      <c r="AQ107" s="5"/>
      <c r="AR107" s="8"/>
      <c r="AS107" s="5"/>
      <c r="AT107" s="5"/>
      <c r="AU107" s="5"/>
      <c r="AV107" s="5"/>
      <c r="AW107" s="5"/>
      <c r="AX107" s="5"/>
      <c r="AY107" s="5"/>
      <c r="AZ107" s="8"/>
      <c r="BA107" s="5"/>
      <c r="BB107" s="5"/>
      <c r="BC107" s="5"/>
      <c r="BD107" s="5"/>
      <c r="BE107" s="5"/>
      <c r="BF107" s="5"/>
      <c r="BG107" s="5"/>
      <c r="BH107" s="8"/>
      <c r="BI107" s="5"/>
      <c r="BJ107" s="5"/>
      <c r="BK107" s="5"/>
      <c r="BL107" s="5"/>
      <c r="BM107" s="5"/>
      <c r="BN107" s="5"/>
      <c r="BO107" s="5"/>
      <c r="BP107" s="9">
        <v>0</v>
      </c>
      <c r="BQ107" s="1" t="s">
        <v>0</v>
      </c>
      <c r="BR107" s="1" t="s">
        <v>0</v>
      </c>
      <c r="BS107" s="1" t="s">
        <v>0</v>
      </c>
      <c r="BT107" s="1" t="s">
        <v>0</v>
      </c>
      <c r="BU107" s="1" t="s">
        <v>0</v>
      </c>
    </row>
    <row r="108" spans="3:73" ht="11.25">
      <c r="C108" s="1" t="s">
        <v>0</v>
      </c>
      <c r="D108" s="1" t="s">
        <v>0</v>
      </c>
      <c r="E108" s="1" t="s">
        <v>0</v>
      </c>
      <c r="F108" s="7"/>
      <c r="G108" s="6"/>
      <c r="H108" s="6"/>
      <c r="I108" s="6"/>
      <c r="J108" s="6"/>
      <c r="K108" s="6"/>
      <c r="L108" s="6"/>
      <c r="M108" s="6"/>
      <c r="N108" s="7"/>
      <c r="O108" s="6"/>
      <c r="P108" s="6"/>
      <c r="Q108" s="6"/>
      <c r="R108" s="6"/>
      <c r="S108" s="6"/>
      <c r="T108" s="8"/>
      <c r="U108" s="5"/>
      <c r="V108" s="5"/>
      <c r="W108" s="5"/>
      <c r="X108" s="5"/>
      <c r="Y108" s="5"/>
      <c r="Z108" s="5"/>
      <c r="AA108" s="5"/>
      <c r="AB108" s="8"/>
      <c r="AC108" s="5"/>
      <c r="AD108" s="5"/>
      <c r="AE108" s="5"/>
      <c r="AF108" s="5"/>
      <c r="AG108" s="5"/>
      <c r="AH108" s="5"/>
      <c r="AI108" s="5"/>
      <c r="AJ108" s="8"/>
      <c r="AK108" s="5"/>
      <c r="AL108" s="5"/>
      <c r="AM108" s="5"/>
      <c r="AN108" s="5"/>
      <c r="AO108" s="5"/>
      <c r="AP108" s="5"/>
      <c r="AQ108" s="5"/>
      <c r="AR108" s="8"/>
      <c r="AS108" s="5"/>
      <c r="AT108" s="5"/>
      <c r="AU108" s="5"/>
      <c r="AV108" s="5"/>
      <c r="AW108" s="5"/>
      <c r="AX108" s="5"/>
      <c r="AY108" s="5"/>
      <c r="AZ108" s="8"/>
      <c r="BA108" s="5"/>
      <c r="BB108" s="5"/>
      <c r="BC108" s="5"/>
      <c r="BD108" s="5"/>
      <c r="BE108" s="5"/>
      <c r="BF108" s="5"/>
      <c r="BG108" s="5"/>
      <c r="BH108" s="8"/>
      <c r="BI108" s="5"/>
      <c r="BJ108" s="5"/>
      <c r="BK108" s="5"/>
      <c r="BL108" s="5"/>
      <c r="BM108" s="5"/>
      <c r="BN108" s="5"/>
      <c r="BO108" s="5"/>
      <c r="BP108" s="9"/>
      <c r="BT108" s="1" t="s">
        <v>0</v>
      </c>
      <c r="BU108" s="1" t="s">
        <v>0</v>
      </c>
    </row>
    <row r="109" spans="1:102" ht="11.25">
      <c r="A109" s="30" t="s">
        <v>1</v>
      </c>
      <c r="B109" s="31" t="str">
        <f>HYPERLINK("http://www.dot.ca.gov/hq/transprog/stip2004/ff_sheets/01-4088p.xls","4088P")</f>
        <v>4088P</v>
      </c>
      <c r="C109" s="30" t="s">
        <v>0</v>
      </c>
      <c r="D109" s="30" t="s">
        <v>48</v>
      </c>
      <c r="E109" s="30" t="s">
        <v>3</v>
      </c>
      <c r="F109" s="32">
        <f ca="1">INDIRECT("T109")+INDIRECT("AB109")+INDIRECT("AJ109")+INDIRECT("AR109")+INDIRECT("AZ109")+INDIRECT("BH109")</f>
        <v>0</v>
      </c>
      <c r="G109" s="33">
        <f ca="1">INDIRECT("U109")+INDIRECT("AC109")+INDIRECT("AK109")+INDIRECT("AS109")+INDIRECT("BA109")+INDIRECT("BI109")</f>
        <v>0</v>
      </c>
      <c r="H109" s="33">
        <f ca="1">INDIRECT("V109")+INDIRECT("AD109")+INDIRECT("AL109")+INDIRECT("AT109")+INDIRECT("BB109")+INDIRECT("BJ109")</f>
        <v>34</v>
      </c>
      <c r="I109" s="33">
        <f ca="1">INDIRECT("W109")+INDIRECT("AE109")+INDIRECT("AM109")+INDIRECT("AU109")+INDIRECT("BC109")+INDIRECT("BK109")</f>
        <v>393</v>
      </c>
      <c r="J109" s="33">
        <f ca="1">INDIRECT("X109")+INDIRECT("AF109")+INDIRECT("AN109")+INDIRECT("AV109")+INDIRECT("BD109")+INDIRECT("BL109")</f>
        <v>0</v>
      </c>
      <c r="K109" s="33">
        <f ca="1">INDIRECT("Y109")+INDIRECT("AG109")+INDIRECT("AO109")+INDIRECT("AW109")+INDIRECT("BE109")+INDIRECT("BM109")</f>
        <v>0</v>
      </c>
      <c r="L109" s="33">
        <f ca="1">INDIRECT("Z109")+INDIRECT("AH109")+INDIRECT("AP109")+INDIRECT("AX109")+INDIRECT("BF109")+INDIRECT("BN109")</f>
        <v>0</v>
      </c>
      <c r="M109" s="33">
        <f ca="1">INDIRECT("AA109")+INDIRECT("AI109")+INDIRECT("AQ109")+INDIRECT("AY109")+INDIRECT("BG109")+INDIRECT("BO109")</f>
        <v>0</v>
      </c>
      <c r="N109" s="32">
        <f ca="1">INDIRECT("T109")+INDIRECT("U109")+INDIRECT("V109")+INDIRECT("W109")+INDIRECT("X109")+INDIRECT("Y109")+INDIRECT("Z109")+INDIRECT("AA109")</f>
        <v>0</v>
      </c>
      <c r="O109" s="33">
        <f ca="1">INDIRECT("AB109")+INDIRECT("AC109")+INDIRECT("AD109")+INDIRECT("AE109")+INDIRECT("AF109")+INDIRECT("AG109")+INDIRECT("AH109")+INDIRECT("AI109")</f>
        <v>393</v>
      </c>
      <c r="P109" s="33">
        <f ca="1">INDIRECT("AJ109")+INDIRECT("AK109")+INDIRECT("AL109")+INDIRECT("AM109")+INDIRECT("AN109")+INDIRECT("AO109")+INDIRECT("AP109")+INDIRECT("AQ109")</f>
        <v>0</v>
      </c>
      <c r="Q109" s="33">
        <f ca="1">INDIRECT("AR109")+INDIRECT("AS109")+INDIRECT("AT109")+INDIRECT("AU109")+INDIRECT("AV109")+INDIRECT("AW109")+INDIRECT("AX109")+INDIRECT("AY109")</f>
        <v>34</v>
      </c>
      <c r="R109" s="33">
        <f ca="1">INDIRECT("AZ109")+INDIRECT("BA109")+INDIRECT("BB109")+INDIRECT("BC109")+INDIRECT("BD109")+INDIRECT("BE109")+INDIRECT("BF109")+INDIRECT("BG109")</f>
        <v>0</v>
      </c>
      <c r="S109" s="33">
        <f ca="1">INDIRECT("BH109")+INDIRECT("BI109")+INDIRECT("BJ109")+INDIRECT("BK109")+INDIRECT("BL109")+INDIRECT("BM109")+INDIRECT("BN109")+INDIRECT("BO109")</f>
        <v>0</v>
      </c>
      <c r="T109" s="34"/>
      <c r="U109" s="35"/>
      <c r="V109" s="35"/>
      <c r="W109" s="35"/>
      <c r="X109" s="35"/>
      <c r="Y109" s="35"/>
      <c r="Z109" s="35"/>
      <c r="AA109" s="35"/>
      <c r="AB109" s="34"/>
      <c r="AC109" s="35"/>
      <c r="AD109" s="35"/>
      <c r="AE109" s="35">
        <v>393</v>
      </c>
      <c r="AF109" s="35"/>
      <c r="AG109" s="35"/>
      <c r="AH109" s="35"/>
      <c r="AI109" s="35"/>
      <c r="AJ109" s="34"/>
      <c r="AK109" s="35"/>
      <c r="AL109" s="35"/>
      <c r="AM109" s="35"/>
      <c r="AN109" s="35"/>
      <c r="AO109" s="35"/>
      <c r="AP109" s="35"/>
      <c r="AQ109" s="35"/>
      <c r="AR109" s="34"/>
      <c r="AS109" s="35"/>
      <c r="AT109" s="35">
        <v>34</v>
      </c>
      <c r="AU109" s="35"/>
      <c r="AV109" s="35"/>
      <c r="AW109" s="35"/>
      <c r="AX109" s="35"/>
      <c r="AY109" s="35"/>
      <c r="AZ109" s="34"/>
      <c r="BA109" s="35"/>
      <c r="BB109" s="35"/>
      <c r="BC109" s="35"/>
      <c r="BD109" s="35"/>
      <c r="BE109" s="35"/>
      <c r="BF109" s="35"/>
      <c r="BG109" s="35"/>
      <c r="BH109" s="34"/>
      <c r="BI109" s="35"/>
      <c r="BJ109" s="35"/>
      <c r="BK109" s="35"/>
      <c r="BL109" s="35"/>
      <c r="BM109" s="35"/>
      <c r="BN109" s="35"/>
      <c r="BO109" s="36"/>
      <c r="BP109" s="9">
        <v>13000001191</v>
      </c>
      <c r="BQ109" s="1" t="s">
        <v>3</v>
      </c>
      <c r="BR109" s="1" t="s">
        <v>0</v>
      </c>
      <c r="BS109" s="1" t="s">
        <v>0</v>
      </c>
      <c r="BT109" s="1" t="s">
        <v>0</v>
      </c>
      <c r="BU109" s="1" t="s">
        <v>0</v>
      </c>
      <c r="BW109" s="1">
        <f ca="1">INDIRECT("T109")+2*INDIRECT("AB109")+3*INDIRECT("AJ109")+4*INDIRECT("AR109")+5*INDIRECT("AZ109")+6*INDIRECT("BH109")</f>
        <v>0</v>
      </c>
      <c r="BX109" s="1">
        <v>0</v>
      </c>
      <c r="BY109" s="1">
        <f ca="1">INDIRECT("U109")+2*INDIRECT("AC109")+3*INDIRECT("AK109")+4*INDIRECT("AS109")+5*INDIRECT("BA109")+6*INDIRECT("BI109")</f>
        <v>0</v>
      </c>
      <c r="BZ109" s="1">
        <v>0</v>
      </c>
      <c r="CA109" s="1">
        <f ca="1">INDIRECT("V109")+2*INDIRECT("AD109")+3*INDIRECT("AL109")+4*INDIRECT("AT109")+5*INDIRECT("BB109")+6*INDIRECT("BJ109")</f>
        <v>136</v>
      </c>
      <c r="CB109" s="1">
        <v>136</v>
      </c>
      <c r="CC109" s="1">
        <f ca="1">INDIRECT("W109")+2*INDIRECT("AE109")+3*INDIRECT("AM109")+4*INDIRECT("AU109")+5*INDIRECT("BC109")+6*INDIRECT("BK109")</f>
        <v>786</v>
      </c>
      <c r="CD109" s="1">
        <v>786</v>
      </c>
      <c r="CE109" s="1">
        <f ca="1">INDIRECT("X109")+2*INDIRECT("AF109")+3*INDIRECT("AN109")+4*INDIRECT("AV109")+5*INDIRECT("BD109")+6*INDIRECT("BL109")</f>
        <v>0</v>
      </c>
      <c r="CF109" s="1">
        <v>0</v>
      </c>
      <c r="CG109" s="1">
        <f ca="1">INDIRECT("Y109")+2*INDIRECT("AG109")+3*INDIRECT("AO109")+4*INDIRECT("AW109")+5*INDIRECT("BE109")+6*INDIRECT("BM109")</f>
        <v>0</v>
      </c>
      <c r="CH109" s="1">
        <v>0</v>
      </c>
      <c r="CI109" s="1">
        <f ca="1">INDIRECT("Z109")+2*INDIRECT("AH109")+3*INDIRECT("AP109")+4*INDIRECT("AX109")+5*INDIRECT("BF109")+6*INDIRECT("BN109")</f>
        <v>0</v>
      </c>
      <c r="CJ109" s="1">
        <v>0</v>
      </c>
      <c r="CK109" s="1">
        <f ca="1">INDIRECT("AA109")+2*INDIRECT("AI109")+3*INDIRECT("AQ109")+4*INDIRECT("AY109")+5*INDIRECT("BG109")+6*INDIRECT("BO109")</f>
        <v>0</v>
      </c>
      <c r="CL109" s="1">
        <v>0</v>
      </c>
      <c r="CM109" s="1">
        <f ca="1">INDIRECT("T109")+2*INDIRECT("U109")+3*INDIRECT("V109")+4*INDIRECT("W109")+5*INDIRECT("X109")+6*INDIRECT("Y109")+7*INDIRECT("Z109")+8*INDIRECT("AA109")</f>
        <v>0</v>
      </c>
      <c r="CN109" s="1">
        <v>0</v>
      </c>
      <c r="CO109" s="1">
        <f ca="1">INDIRECT("AB109")+2*INDIRECT("AC109")+3*INDIRECT("AD109")+4*INDIRECT("AE109")+5*INDIRECT("AF109")+6*INDIRECT("AG109")+7*INDIRECT("AH109")+8*INDIRECT("AI109")</f>
        <v>1572</v>
      </c>
      <c r="CP109" s="1">
        <v>1572</v>
      </c>
      <c r="CQ109" s="1">
        <f ca="1">INDIRECT("AJ109")+2*INDIRECT("AK109")+3*INDIRECT("AL109")+4*INDIRECT("AM109")+5*INDIRECT("AN109")+6*INDIRECT("AO109")+7*INDIRECT("AP109")+8*INDIRECT("AQ109")</f>
        <v>0</v>
      </c>
      <c r="CR109" s="1">
        <v>0</v>
      </c>
      <c r="CS109" s="1">
        <f ca="1">INDIRECT("AR109")+2*INDIRECT("AS109")+3*INDIRECT("AT109")+4*INDIRECT("AU109")+5*INDIRECT("AV109")+6*INDIRECT("AW109")+7*INDIRECT("AX109")+8*INDIRECT("AY109")</f>
        <v>102</v>
      </c>
      <c r="CT109" s="1">
        <v>102</v>
      </c>
      <c r="CU109" s="1">
        <f ca="1">INDIRECT("AZ109")+2*INDIRECT("BA109")+3*INDIRECT("BB109")+4*INDIRECT("BC109")+5*INDIRECT("BD109")+6*INDIRECT("BE109")+7*INDIRECT("BF109")+8*INDIRECT("BG109")</f>
        <v>0</v>
      </c>
      <c r="CV109" s="1">
        <v>0</v>
      </c>
      <c r="CW109" s="1">
        <f ca="1">INDIRECT("BH109")+2*INDIRECT("BI109")+3*INDIRECT("BJ109")+4*INDIRECT("BK109")+5*INDIRECT("BL109")+6*INDIRECT("BM109")+7*INDIRECT("BN109")+8*INDIRECT("BO109")</f>
        <v>0</v>
      </c>
      <c r="CX109" s="1">
        <v>0</v>
      </c>
    </row>
    <row r="110" spans="1:102" ht="11.25">
      <c r="A110" s="1" t="s">
        <v>0</v>
      </c>
      <c r="B110" s="1" t="s">
        <v>0</v>
      </c>
      <c r="C110" s="1" t="s">
        <v>0</v>
      </c>
      <c r="D110" s="1" t="s">
        <v>51</v>
      </c>
      <c r="E110" s="1" t="s">
        <v>19</v>
      </c>
      <c r="F110" s="7">
        <f ca="1">INDIRECT("T110")+INDIRECT("AB110")+INDIRECT("AJ110")+INDIRECT("AR110")+INDIRECT("AZ110")+INDIRECT("BH110")</f>
        <v>0</v>
      </c>
      <c r="G110" s="6">
        <f ca="1">INDIRECT("U110")+INDIRECT("AC110")+INDIRECT("AK110")+INDIRECT("AS110")+INDIRECT("BA110")+INDIRECT("BI110")</f>
        <v>0</v>
      </c>
      <c r="H110" s="6">
        <f ca="1">INDIRECT("V110")+INDIRECT("AD110")+INDIRECT("AL110")+INDIRECT("AT110")+INDIRECT("BB110")+INDIRECT("BJ110")</f>
        <v>0</v>
      </c>
      <c r="I110" s="6">
        <f ca="1">INDIRECT("W110")+INDIRECT("AE110")+INDIRECT("AM110")+INDIRECT("AU110")+INDIRECT("BC110")+INDIRECT("BK110")</f>
        <v>27</v>
      </c>
      <c r="J110" s="6">
        <f ca="1">INDIRECT("X110")+INDIRECT("AF110")+INDIRECT("AN110")+INDIRECT("AV110")+INDIRECT("BD110")+INDIRECT("BL110")</f>
        <v>0</v>
      </c>
      <c r="K110" s="6">
        <f ca="1">INDIRECT("Y110")+INDIRECT("AG110")+INDIRECT("AO110")+INDIRECT("AW110")+INDIRECT("BE110")+INDIRECT("BM110")</f>
        <v>0</v>
      </c>
      <c r="L110" s="6">
        <f ca="1">INDIRECT("Z110")+INDIRECT("AH110")+INDIRECT("AP110")+INDIRECT("AX110")+INDIRECT("BF110")+INDIRECT("BN110")</f>
        <v>0</v>
      </c>
      <c r="M110" s="6">
        <f ca="1">INDIRECT("AA110")+INDIRECT("AI110")+INDIRECT("AQ110")+INDIRECT("AY110")+INDIRECT("BG110")+INDIRECT("BO110")</f>
        <v>0</v>
      </c>
      <c r="N110" s="7">
        <f ca="1">INDIRECT("T110")+INDIRECT("U110")+INDIRECT("V110")+INDIRECT("W110")+INDIRECT("X110")+INDIRECT("Y110")+INDIRECT("Z110")+INDIRECT("AA110")</f>
        <v>0</v>
      </c>
      <c r="O110" s="6">
        <f ca="1">INDIRECT("AB110")+INDIRECT("AC110")+INDIRECT("AD110")+INDIRECT("AE110")+INDIRECT("AF110")+INDIRECT("AG110")+INDIRECT("AH110")+INDIRECT("AI110")</f>
        <v>27</v>
      </c>
      <c r="P110" s="6">
        <f ca="1">INDIRECT("AJ110")+INDIRECT("AK110")+INDIRECT("AL110")+INDIRECT("AM110")+INDIRECT("AN110")+INDIRECT("AO110")+INDIRECT("AP110")+INDIRECT("AQ110")</f>
        <v>0</v>
      </c>
      <c r="Q110" s="6">
        <f ca="1">INDIRECT("AR110")+INDIRECT("AS110")+INDIRECT("AT110")+INDIRECT("AU110")+INDIRECT("AV110")+INDIRECT("AW110")+INDIRECT("AX110")+INDIRECT("AY110")</f>
        <v>0</v>
      </c>
      <c r="R110" s="6">
        <f ca="1">INDIRECT("AZ110")+INDIRECT("BA110")+INDIRECT("BB110")+INDIRECT("BC110")+INDIRECT("BD110")+INDIRECT("BE110")+INDIRECT("BF110")+INDIRECT("BG110")</f>
        <v>0</v>
      </c>
      <c r="S110" s="6">
        <f ca="1">INDIRECT("BH110")+INDIRECT("BI110")+INDIRECT("BJ110")+INDIRECT("BK110")+INDIRECT("BL110")+INDIRECT("BM110")+INDIRECT("BN110")+INDIRECT("BO110")</f>
        <v>0</v>
      </c>
      <c r="T110" s="28"/>
      <c r="U110" s="29"/>
      <c r="V110" s="29"/>
      <c r="W110" s="29"/>
      <c r="X110" s="29"/>
      <c r="Y110" s="29"/>
      <c r="Z110" s="29"/>
      <c r="AA110" s="29"/>
      <c r="AB110" s="28"/>
      <c r="AC110" s="29"/>
      <c r="AD110" s="29"/>
      <c r="AE110" s="29">
        <v>27</v>
      </c>
      <c r="AF110" s="29"/>
      <c r="AG110" s="29"/>
      <c r="AH110" s="29"/>
      <c r="AI110" s="29"/>
      <c r="AJ110" s="28"/>
      <c r="AK110" s="29"/>
      <c r="AL110" s="29"/>
      <c r="AM110" s="29"/>
      <c r="AN110" s="29"/>
      <c r="AO110" s="29"/>
      <c r="AP110" s="29"/>
      <c r="AQ110" s="29"/>
      <c r="AR110" s="28"/>
      <c r="AS110" s="29"/>
      <c r="AT110" s="29"/>
      <c r="AU110" s="29"/>
      <c r="AV110" s="29"/>
      <c r="AW110" s="29"/>
      <c r="AX110" s="29"/>
      <c r="AY110" s="29"/>
      <c r="AZ110" s="28"/>
      <c r="BA110" s="29"/>
      <c r="BB110" s="29"/>
      <c r="BC110" s="29"/>
      <c r="BD110" s="29"/>
      <c r="BE110" s="29"/>
      <c r="BF110" s="29"/>
      <c r="BG110" s="29"/>
      <c r="BH110" s="28"/>
      <c r="BI110" s="29"/>
      <c r="BJ110" s="29"/>
      <c r="BK110" s="29"/>
      <c r="BL110" s="29"/>
      <c r="BM110" s="29"/>
      <c r="BN110" s="29"/>
      <c r="BO110" s="29"/>
      <c r="BP110" s="9">
        <v>0</v>
      </c>
      <c r="BQ110" s="1" t="s">
        <v>0</v>
      </c>
      <c r="BR110" s="1" t="s">
        <v>0</v>
      </c>
      <c r="BS110" s="1" t="s">
        <v>0</v>
      </c>
      <c r="BT110" s="1" t="s">
        <v>0</v>
      </c>
      <c r="BU110" s="1" t="s">
        <v>0</v>
      </c>
      <c r="BW110" s="1">
        <f ca="1">INDIRECT("T110")+2*INDIRECT("AB110")+3*INDIRECT("AJ110")+4*INDIRECT("AR110")+5*INDIRECT("AZ110")+6*INDIRECT("BH110")</f>
        <v>0</v>
      </c>
      <c r="BX110" s="1">
        <v>0</v>
      </c>
      <c r="BY110" s="1">
        <f ca="1">INDIRECT("U110")+2*INDIRECT("AC110")+3*INDIRECT("AK110")+4*INDIRECT("AS110")+5*INDIRECT("BA110")+6*INDIRECT("BI110")</f>
        <v>0</v>
      </c>
      <c r="BZ110" s="1">
        <v>0</v>
      </c>
      <c r="CA110" s="1">
        <f ca="1">INDIRECT("V110")+2*INDIRECT("AD110")+3*INDIRECT("AL110")+4*INDIRECT("AT110")+5*INDIRECT("BB110")+6*INDIRECT("BJ110")</f>
        <v>0</v>
      </c>
      <c r="CB110" s="1">
        <v>0</v>
      </c>
      <c r="CC110" s="1">
        <f ca="1">INDIRECT("W110")+2*INDIRECT("AE110")+3*INDIRECT("AM110")+4*INDIRECT("AU110")+5*INDIRECT("BC110")+6*INDIRECT("BK110")</f>
        <v>54</v>
      </c>
      <c r="CD110" s="1">
        <v>54</v>
      </c>
      <c r="CE110" s="1">
        <f ca="1">INDIRECT("X110")+2*INDIRECT("AF110")+3*INDIRECT("AN110")+4*INDIRECT("AV110")+5*INDIRECT("BD110")+6*INDIRECT("BL110")</f>
        <v>0</v>
      </c>
      <c r="CF110" s="1">
        <v>0</v>
      </c>
      <c r="CG110" s="1">
        <f ca="1">INDIRECT("Y110")+2*INDIRECT("AG110")+3*INDIRECT("AO110")+4*INDIRECT("AW110")+5*INDIRECT("BE110")+6*INDIRECT("BM110")</f>
        <v>0</v>
      </c>
      <c r="CH110" s="1">
        <v>0</v>
      </c>
      <c r="CI110" s="1">
        <f ca="1">INDIRECT("Z110")+2*INDIRECT("AH110")+3*INDIRECT("AP110")+4*INDIRECT("AX110")+5*INDIRECT("BF110")+6*INDIRECT("BN110")</f>
        <v>0</v>
      </c>
      <c r="CJ110" s="1">
        <v>0</v>
      </c>
      <c r="CK110" s="1">
        <f ca="1">INDIRECT("AA110")+2*INDIRECT("AI110")+3*INDIRECT("AQ110")+4*INDIRECT("AY110")+5*INDIRECT("BG110")+6*INDIRECT("BO110")</f>
        <v>0</v>
      </c>
      <c r="CL110" s="1">
        <v>0</v>
      </c>
      <c r="CM110" s="1">
        <f ca="1">INDIRECT("T110")+2*INDIRECT("U110")+3*INDIRECT("V110")+4*INDIRECT("W110")+5*INDIRECT("X110")+6*INDIRECT("Y110")+7*INDIRECT("Z110")+8*INDIRECT("AA110")</f>
        <v>0</v>
      </c>
      <c r="CN110" s="1">
        <v>0</v>
      </c>
      <c r="CO110" s="1">
        <f ca="1">INDIRECT("AB110")+2*INDIRECT("AC110")+3*INDIRECT("AD110")+4*INDIRECT("AE110")+5*INDIRECT("AF110")+6*INDIRECT("AG110")+7*INDIRECT("AH110")+8*INDIRECT("AI110")</f>
        <v>108</v>
      </c>
      <c r="CP110" s="1">
        <v>108</v>
      </c>
      <c r="CQ110" s="1">
        <f ca="1">INDIRECT("AJ110")+2*INDIRECT("AK110")+3*INDIRECT("AL110")+4*INDIRECT("AM110")+5*INDIRECT("AN110")+6*INDIRECT("AO110")+7*INDIRECT("AP110")+8*INDIRECT("AQ110")</f>
        <v>0</v>
      </c>
      <c r="CR110" s="1">
        <v>0</v>
      </c>
      <c r="CS110" s="1">
        <f ca="1">INDIRECT("AR110")+2*INDIRECT("AS110")+3*INDIRECT("AT110")+4*INDIRECT("AU110")+5*INDIRECT("AV110")+6*INDIRECT("AW110")+7*INDIRECT("AX110")+8*INDIRECT("AY110")</f>
        <v>0</v>
      </c>
      <c r="CT110" s="1">
        <v>0</v>
      </c>
      <c r="CU110" s="1">
        <f ca="1">INDIRECT("AZ110")+2*INDIRECT("BA110")+3*INDIRECT("BB110")+4*INDIRECT("BC110")+5*INDIRECT("BD110")+6*INDIRECT("BE110")+7*INDIRECT("BF110")+8*INDIRECT("BG110")</f>
        <v>0</v>
      </c>
      <c r="CV110" s="1">
        <v>0</v>
      </c>
      <c r="CW110" s="1">
        <f ca="1">INDIRECT("BH110")+2*INDIRECT("BI110")+3*INDIRECT("BJ110")+4*INDIRECT("BK110")+5*INDIRECT("BL110")+6*INDIRECT("BM110")+7*INDIRECT("BN110")+8*INDIRECT("BO110")</f>
        <v>0</v>
      </c>
      <c r="CX110" s="1">
        <v>0</v>
      </c>
    </row>
    <row r="111" spans="1:73" ht="11.25">
      <c r="A111" s="25"/>
      <c r="B111" s="25"/>
      <c r="C111" s="27" t="s">
        <v>91</v>
      </c>
      <c r="D111" s="26" t="s">
        <v>0</v>
      </c>
      <c r="E111" s="1" t="s">
        <v>6</v>
      </c>
      <c r="F111" s="7">
        <f>SUM(F109:F110)</f>
        <v>0</v>
      </c>
      <c r="G111" s="6">
        <f>SUM(G109:G110)</f>
        <v>0</v>
      </c>
      <c r="H111" s="6">
        <f>SUM(H109:H110)</f>
        <v>34</v>
      </c>
      <c r="I111" s="6">
        <f>SUM(I109:I110)</f>
        <v>420</v>
      </c>
      <c r="J111" s="6">
        <f>SUM(J109:J110)</f>
        <v>0</v>
      </c>
      <c r="K111" s="6">
        <f>SUM(K109:K110)</f>
        <v>0</v>
      </c>
      <c r="L111" s="6">
        <f>SUM(L109:L110)</f>
        <v>0</v>
      </c>
      <c r="M111" s="6">
        <f>SUM(M109:M110)</f>
        <v>0</v>
      </c>
      <c r="N111" s="7">
        <f>SUM(N109:N110)</f>
        <v>0</v>
      </c>
      <c r="O111" s="6">
        <f>SUM(O109:O110)</f>
        <v>420</v>
      </c>
      <c r="P111" s="6">
        <f>SUM(P109:P110)</f>
        <v>0</v>
      </c>
      <c r="Q111" s="6">
        <f>SUM(Q109:Q110)</f>
        <v>34</v>
      </c>
      <c r="R111" s="6">
        <f>SUM(R109:R110)</f>
        <v>0</v>
      </c>
      <c r="S111" s="6">
        <f>SUM(S109:S110)</f>
        <v>0</v>
      </c>
      <c r="T111" s="8"/>
      <c r="U111" s="5"/>
      <c r="V111" s="5"/>
      <c r="W111" s="5"/>
      <c r="X111" s="5"/>
      <c r="Y111" s="5"/>
      <c r="Z111" s="5"/>
      <c r="AA111" s="5"/>
      <c r="AB111" s="8"/>
      <c r="AC111" s="5"/>
      <c r="AD111" s="5"/>
      <c r="AE111" s="5"/>
      <c r="AF111" s="5"/>
      <c r="AG111" s="5"/>
      <c r="AH111" s="5"/>
      <c r="AI111" s="5"/>
      <c r="AJ111" s="8"/>
      <c r="AK111" s="5"/>
      <c r="AL111" s="5"/>
      <c r="AM111" s="5"/>
      <c r="AN111" s="5"/>
      <c r="AO111" s="5"/>
      <c r="AP111" s="5"/>
      <c r="AQ111" s="5"/>
      <c r="AR111" s="8"/>
      <c r="AS111" s="5"/>
      <c r="AT111" s="5"/>
      <c r="AU111" s="5"/>
      <c r="AV111" s="5"/>
      <c r="AW111" s="5"/>
      <c r="AX111" s="5"/>
      <c r="AY111" s="5"/>
      <c r="AZ111" s="8"/>
      <c r="BA111" s="5"/>
      <c r="BB111" s="5"/>
      <c r="BC111" s="5"/>
      <c r="BD111" s="5"/>
      <c r="BE111" s="5"/>
      <c r="BF111" s="5"/>
      <c r="BG111" s="5"/>
      <c r="BH111" s="8"/>
      <c r="BI111" s="5"/>
      <c r="BJ111" s="5"/>
      <c r="BK111" s="5"/>
      <c r="BL111" s="5"/>
      <c r="BM111" s="5"/>
      <c r="BN111" s="5"/>
      <c r="BO111" s="5"/>
      <c r="BP111" s="9">
        <v>0</v>
      </c>
      <c r="BQ111" s="1" t="s">
        <v>0</v>
      </c>
      <c r="BR111" s="1" t="s">
        <v>0</v>
      </c>
      <c r="BS111" s="1" t="s">
        <v>0</v>
      </c>
      <c r="BT111" s="1" t="s">
        <v>0</v>
      </c>
      <c r="BU111" s="1" t="s">
        <v>0</v>
      </c>
    </row>
    <row r="112" spans="3:73" ht="11.25">
      <c r="C112" s="1" t="s">
        <v>0</v>
      </c>
      <c r="D112" s="1" t="s">
        <v>0</v>
      </c>
      <c r="E112" s="1" t="s">
        <v>0</v>
      </c>
      <c r="F112" s="7"/>
      <c r="G112" s="6"/>
      <c r="H112" s="6"/>
      <c r="I112" s="6"/>
      <c r="J112" s="6"/>
      <c r="K112" s="6"/>
      <c r="L112" s="6"/>
      <c r="M112" s="6"/>
      <c r="N112" s="7"/>
      <c r="O112" s="6"/>
      <c r="P112" s="6"/>
      <c r="Q112" s="6"/>
      <c r="R112" s="6"/>
      <c r="S112" s="6"/>
      <c r="T112" s="8"/>
      <c r="U112" s="5"/>
      <c r="V112" s="5"/>
      <c r="W112" s="5"/>
      <c r="X112" s="5"/>
      <c r="Y112" s="5"/>
      <c r="Z112" s="5"/>
      <c r="AA112" s="5"/>
      <c r="AB112" s="8"/>
      <c r="AC112" s="5"/>
      <c r="AD112" s="5"/>
      <c r="AE112" s="5"/>
      <c r="AF112" s="5"/>
      <c r="AG112" s="5"/>
      <c r="AH112" s="5"/>
      <c r="AI112" s="5"/>
      <c r="AJ112" s="8"/>
      <c r="AK112" s="5"/>
      <c r="AL112" s="5"/>
      <c r="AM112" s="5"/>
      <c r="AN112" s="5"/>
      <c r="AO112" s="5"/>
      <c r="AP112" s="5"/>
      <c r="AQ112" s="5"/>
      <c r="AR112" s="8"/>
      <c r="AS112" s="5"/>
      <c r="AT112" s="5"/>
      <c r="AU112" s="5"/>
      <c r="AV112" s="5"/>
      <c r="AW112" s="5"/>
      <c r="AX112" s="5"/>
      <c r="AY112" s="5"/>
      <c r="AZ112" s="8"/>
      <c r="BA112" s="5"/>
      <c r="BB112" s="5"/>
      <c r="BC112" s="5"/>
      <c r="BD112" s="5"/>
      <c r="BE112" s="5"/>
      <c r="BF112" s="5"/>
      <c r="BG112" s="5"/>
      <c r="BH112" s="8"/>
      <c r="BI112" s="5"/>
      <c r="BJ112" s="5"/>
      <c r="BK112" s="5"/>
      <c r="BL112" s="5"/>
      <c r="BM112" s="5"/>
      <c r="BN112" s="5"/>
      <c r="BO112" s="5"/>
      <c r="BP112" s="9"/>
      <c r="BT112" s="1" t="s">
        <v>0</v>
      </c>
      <c r="BU112" s="1" t="s">
        <v>0</v>
      </c>
    </row>
    <row r="113" spans="1:102" ht="11.25">
      <c r="A113" s="30" t="s">
        <v>1</v>
      </c>
      <c r="B113" s="31" t="str">
        <f>HYPERLINK("http://www.dot.ca.gov/hq/transprog/stip2004/ff_sheets/01-0125f.xls","0125F")</f>
        <v>0125F</v>
      </c>
      <c r="C113" s="30" t="s">
        <v>52</v>
      </c>
      <c r="D113" s="30" t="s">
        <v>53</v>
      </c>
      <c r="E113" s="30" t="s">
        <v>54</v>
      </c>
      <c r="F113" s="32">
        <f ca="1">INDIRECT("T113")+INDIRECT("AB113")+INDIRECT("AJ113")+INDIRECT("AR113")+INDIRECT("AZ113")+INDIRECT("BH113")</f>
        <v>20390</v>
      </c>
      <c r="G113" s="33">
        <f ca="1">INDIRECT("U113")+INDIRECT("AC113")+INDIRECT("AK113")+INDIRECT("AS113")+INDIRECT("BA113")+INDIRECT("BI113")</f>
        <v>0</v>
      </c>
      <c r="H113" s="33">
        <f ca="1">INDIRECT("V113")+INDIRECT("AD113")+INDIRECT("AL113")+INDIRECT("AT113")+INDIRECT("BB113")+INDIRECT("BJ113")</f>
        <v>0</v>
      </c>
      <c r="I113" s="33">
        <f ca="1">INDIRECT("W113")+INDIRECT("AE113")+INDIRECT("AM113")+INDIRECT("AU113")+INDIRECT("BC113")+INDIRECT("BK113")</f>
        <v>0</v>
      </c>
      <c r="J113" s="33">
        <f ca="1">INDIRECT("X113")+INDIRECT("AF113")+INDIRECT("AN113")+INDIRECT("AV113")+INDIRECT("BD113")+INDIRECT("BL113")</f>
        <v>62570</v>
      </c>
      <c r="K113" s="33">
        <f ca="1">INDIRECT("Y113")+INDIRECT("AG113")+INDIRECT("AO113")+INDIRECT("AW113")+INDIRECT("BE113")+INDIRECT("BM113")</f>
        <v>0</v>
      </c>
      <c r="L113" s="33">
        <f ca="1">INDIRECT("Z113")+INDIRECT("AH113")+INDIRECT("AP113")+INDIRECT("AX113")+INDIRECT("BF113")+INDIRECT("BN113")</f>
        <v>0</v>
      </c>
      <c r="M113" s="33">
        <f ca="1">INDIRECT("AA113")+INDIRECT("AI113")+INDIRECT("AQ113")+INDIRECT("AY113")+INDIRECT("BG113")+INDIRECT("BO113")</f>
        <v>0</v>
      </c>
      <c r="N113" s="32">
        <f ca="1">INDIRECT("T113")+INDIRECT("U113")+INDIRECT("V113")+INDIRECT("W113")+INDIRECT("X113")+INDIRECT("Y113")+INDIRECT("Z113")+INDIRECT("AA113")</f>
        <v>9000</v>
      </c>
      <c r="O113" s="33">
        <f ca="1">INDIRECT("AB113")+INDIRECT("AC113")+INDIRECT("AD113")+INDIRECT("AE113")+INDIRECT("AF113")+INDIRECT("AG113")+INDIRECT("AH113")+INDIRECT("AI113")</f>
        <v>55936</v>
      </c>
      <c r="P113" s="33">
        <f ca="1">INDIRECT("AJ113")+INDIRECT("AK113")+INDIRECT("AL113")+INDIRECT("AM113")+INDIRECT("AN113")+INDIRECT("AO113")+INDIRECT("AP113")+INDIRECT("AQ113")</f>
        <v>3332</v>
      </c>
      <c r="Q113" s="33">
        <f ca="1">INDIRECT("AR113")+INDIRECT("AS113")+INDIRECT("AT113")+INDIRECT("AU113")+INDIRECT("AV113")+INDIRECT("AW113")+INDIRECT("AX113")+INDIRECT("AY113")</f>
        <v>6642</v>
      </c>
      <c r="R113" s="33">
        <f ca="1">INDIRECT("AZ113")+INDIRECT("BA113")+INDIRECT("BB113")+INDIRECT("BC113")+INDIRECT("BD113")+INDIRECT("BE113")+INDIRECT("BF113")+INDIRECT("BG113")</f>
        <v>1416</v>
      </c>
      <c r="S113" s="33">
        <f ca="1">INDIRECT("BH113")+INDIRECT("BI113")+INDIRECT("BJ113")+INDIRECT("BK113")+INDIRECT("BL113")+INDIRECT("BM113")+INDIRECT("BN113")+INDIRECT("BO113")</f>
        <v>6634</v>
      </c>
      <c r="T113" s="34">
        <v>9000</v>
      </c>
      <c r="U113" s="35"/>
      <c r="V113" s="35"/>
      <c r="W113" s="35"/>
      <c r="X113" s="35"/>
      <c r="Y113" s="35"/>
      <c r="Z113" s="35"/>
      <c r="AA113" s="35"/>
      <c r="AB113" s="34"/>
      <c r="AC113" s="35"/>
      <c r="AD113" s="35"/>
      <c r="AE113" s="35"/>
      <c r="AF113" s="35">
        <v>55936</v>
      </c>
      <c r="AG113" s="35"/>
      <c r="AH113" s="35"/>
      <c r="AI113" s="35"/>
      <c r="AJ113" s="34">
        <v>3332</v>
      </c>
      <c r="AK113" s="35"/>
      <c r="AL113" s="35"/>
      <c r="AM113" s="35"/>
      <c r="AN113" s="35"/>
      <c r="AO113" s="35"/>
      <c r="AP113" s="35"/>
      <c r="AQ113" s="35"/>
      <c r="AR113" s="34">
        <v>6642</v>
      </c>
      <c r="AS113" s="35"/>
      <c r="AT113" s="35"/>
      <c r="AU113" s="35"/>
      <c r="AV113" s="35"/>
      <c r="AW113" s="35"/>
      <c r="AX113" s="35"/>
      <c r="AY113" s="35"/>
      <c r="AZ113" s="34">
        <v>1416</v>
      </c>
      <c r="BA113" s="35"/>
      <c r="BB113" s="35"/>
      <c r="BC113" s="35"/>
      <c r="BD113" s="35"/>
      <c r="BE113" s="35"/>
      <c r="BF113" s="35"/>
      <c r="BG113" s="35"/>
      <c r="BH113" s="34"/>
      <c r="BI113" s="35"/>
      <c r="BJ113" s="35"/>
      <c r="BK113" s="35"/>
      <c r="BL113" s="35">
        <v>6634</v>
      </c>
      <c r="BM113" s="35"/>
      <c r="BN113" s="35"/>
      <c r="BO113" s="36"/>
      <c r="BP113" s="9">
        <v>13000000172</v>
      </c>
      <c r="BQ113" s="1" t="s">
        <v>0</v>
      </c>
      <c r="BR113" s="1" t="s">
        <v>0</v>
      </c>
      <c r="BS113" s="1" t="s">
        <v>0</v>
      </c>
      <c r="BT113" s="1" t="s">
        <v>0</v>
      </c>
      <c r="BU113" s="1" t="s">
        <v>0</v>
      </c>
      <c r="BW113" s="1">
        <f ca="1">INDIRECT("T113")+2*INDIRECT("AB113")+3*INDIRECT("AJ113")+4*INDIRECT("AR113")+5*INDIRECT("AZ113")+6*INDIRECT("BH113")</f>
        <v>52644</v>
      </c>
      <c r="BX113" s="1">
        <v>52644</v>
      </c>
      <c r="BY113" s="1">
        <f ca="1">INDIRECT("U113")+2*INDIRECT("AC113")+3*INDIRECT("AK113")+4*INDIRECT("AS113")+5*INDIRECT("BA113")+6*INDIRECT("BI113")</f>
        <v>0</v>
      </c>
      <c r="BZ113" s="1">
        <v>0</v>
      </c>
      <c r="CA113" s="1">
        <f ca="1">INDIRECT("V113")+2*INDIRECT("AD113")+3*INDIRECT("AL113")+4*INDIRECT("AT113")+5*INDIRECT("BB113")+6*INDIRECT("BJ113")</f>
        <v>0</v>
      </c>
      <c r="CB113" s="1">
        <v>0</v>
      </c>
      <c r="CC113" s="1">
        <f ca="1">INDIRECT("W113")+2*INDIRECT("AE113")+3*INDIRECT("AM113")+4*INDIRECT("AU113")+5*INDIRECT("BC113")+6*INDIRECT("BK113")</f>
        <v>0</v>
      </c>
      <c r="CD113" s="1">
        <v>0</v>
      </c>
      <c r="CE113" s="1">
        <f ca="1">INDIRECT("X113")+2*INDIRECT("AF113")+3*INDIRECT("AN113")+4*INDIRECT("AV113")+5*INDIRECT("BD113")+6*INDIRECT("BL113")</f>
        <v>151676</v>
      </c>
      <c r="CF113" s="1">
        <v>151676</v>
      </c>
      <c r="CG113" s="1">
        <f ca="1">INDIRECT("Y113")+2*INDIRECT("AG113")+3*INDIRECT("AO113")+4*INDIRECT("AW113")+5*INDIRECT("BE113")+6*INDIRECT("BM113")</f>
        <v>0</v>
      </c>
      <c r="CH113" s="1">
        <v>0</v>
      </c>
      <c r="CI113" s="1">
        <f ca="1">INDIRECT("Z113")+2*INDIRECT("AH113")+3*INDIRECT("AP113")+4*INDIRECT("AX113")+5*INDIRECT("BF113")+6*INDIRECT("BN113")</f>
        <v>0</v>
      </c>
      <c r="CJ113" s="1">
        <v>0</v>
      </c>
      <c r="CK113" s="1">
        <f ca="1">INDIRECT("AA113")+2*INDIRECT("AI113")+3*INDIRECT("AQ113")+4*INDIRECT("AY113")+5*INDIRECT("BG113")+6*INDIRECT("BO113")</f>
        <v>0</v>
      </c>
      <c r="CL113" s="1">
        <v>0</v>
      </c>
      <c r="CM113" s="1">
        <f ca="1">INDIRECT("T113")+2*INDIRECT("U113")+3*INDIRECT("V113")+4*INDIRECT("W113")+5*INDIRECT("X113")+6*INDIRECT("Y113")+7*INDIRECT("Z113")+8*INDIRECT("AA113")</f>
        <v>9000</v>
      </c>
      <c r="CN113" s="1">
        <v>9000</v>
      </c>
      <c r="CO113" s="1">
        <f ca="1">INDIRECT("AB113")+2*INDIRECT("AC113")+3*INDIRECT("AD113")+4*INDIRECT("AE113")+5*INDIRECT("AF113")+6*INDIRECT("AG113")+7*INDIRECT("AH113")+8*INDIRECT("AI113")</f>
        <v>279680</v>
      </c>
      <c r="CP113" s="1">
        <v>279680</v>
      </c>
      <c r="CQ113" s="1">
        <f ca="1">INDIRECT("AJ113")+2*INDIRECT("AK113")+3*INDIRECT("AL113")+4*INDIRECT("AM113")+5*INDIRECT("AN113")+6*INDIRECT("AO113")+7*INDIRECT("AP113")+8*INDIRECT("AQ113")</f>
        <v>3332</v>
      </c>
      <c r="CR113" s="1">
        <v>3332</v>
      </c>
      <c r="CS113" s="1">
        <f ca="1">INDIRECT("AR113")+2*INDIRECT("AS113")+3*INDIRECT("AT113")+4*INDIRECT("AU113")+5*INDIRECT("AV113")+6*INDIRECT("AW113")+7*INDIRECT("AX113")+8*INDIRECT("AY113")</f>
        <v>6642</v>
      </c>
      <c r="CT113" s="1">
        <v>6642</v>
      </c>
      <c r="CU113" s="1">
        <f ca="1">INDIRECT("AZ113")+2*INDIRECT("BA113")+3*INDIRECT("BB113")+4*INDIRECT("BC113")+5*INDIRECT("BD113")+6*INDIRECT("BE113")+7*INDIRECT("BF113")+8*INDIRECT("BG113")</f>
        <v>1416</v>
      </c>
      <c r="CV113" s="1">
        <v>1416</v>
      </c>
      <c r="CW113" s="1">
        <f ca="1">INDIRECT("BH113")+2*INDIRECT("BI113")+3*INDIRECT("BJ113")+4*INDIRECT("BK113")+5*INDIRECT("BL113")+6*INDIRECT("BM113")+7*INDIRECT("BN113")+8*INDIRECT("BO113")</f>
        <v>33170</v>
      </c>
      <c r="CX113" s="1">
        <v>33170</v>
      </c>
    </row>
    <row r="114" spans="1:102" ht="11.25">
      <c r="A114" s="1" t="s">
        <v>0</v>
      </c>
      <c r="B114" s="1" t="s">
        <v>56</v>
      </c>
      <c r="C114" s="1" t="s">
        <v>57</v>
      </c>
      <c r="D114" s="1" t="s">
        <v>58</v>
      </c>
      <c r="E114" s="1" t="s">
        <v>3</v>
      </c>
      <c r="F114" s="7">
        <f ca="1">INDIRECT("T114")+INDIRECT("AB114")+INDIRECT("AJ114")+INDIRECT("AR114")+INDIRECT("AZ114")+INDIRECT("BH114")</f>
        <v>0</v>
      </c>
      <c r="G114" s="6">
        <f ca="1">INDIRECT("U114")+INDIRECT("AC114")+INDIRECT("AK114")+INDIRECT("AS114")+INDIRECT("BA114")+INDIRECT("BI114")</f>
        <v>0</v>
      </c>
      <c r="H114" s="6">
        <f ca="1">INDIRECT("V114")+INDIRECT("AD114")+INDIRECT("AL114")+INDIRECT("AT114")+INDIRECT("BB114")+INDIRECT("BJ114")</f>
        <v>0</v>
      </c>
      <c r="I114" s="6">
        <f ca="1">INDIRECT("W114")+INDIRECT("AE114")+INDIRECT("AM114")+INDIRECT("AU114")+INDIRECT("BC114")+INDIRECT("BK114")</f>
        <v>0</v>
      </c>
      <c r="J114" s="6">
        <f ca="1">INDIRECT("X114")+INDIRECT("AF114")+INDIRECT("AN114")+INDIRECT("AV114")+INDIRECT("BD114")+INDIRECT("BL114")</f>
        <v>17310</v>
      </c>
      <c r="K114" s="6">
        <f ca="1">INDIRECT("Y114")+INDIRECT("AG114")+INDIRECT("AO114")+INDIRECT("AW114")+INDIRECT("BE114")+INDIRECT("BM114")</f>
        <v>0</v>
      </c>
      <c r="L114" s="6">
        <f ca="1">INDIRECT("Z114")+INDIRECT("AH114")+INDIRECT("AP114")+INDIRECT("AX114")+INDIRECT("BF114")+INDIRECT("BN114")</f>
        <v>0</v>
      </c>
      <c r="M114" s="6">
        <f ca="1">INDIRECT("AA114")+INDIRECT("AI114")+INDIRECT("AQ114")+INDIRECT("AY114")+INDIRECT("BG114")+INDIRECT("BO114")</f>
        <v>0</v>
      </c>
      <c r="N114" s="7">
        <f ca="1">INDIRECT("T114")+INDIRECT("U114")+INDIRECT("V114")+INDIRECT("W114")+INDIRECT("X114")+INDIRECT("Y114")+INDIRECT("Z114")+INDIRECT("AA114")</f>
        <v>0</v>
      </c>
      <c r="O114" s="6">
        <f ca="1">INDIRECT("AB114")+INDIRECT("AC114")+INDIRECT("AD114")+INDIRECT("AE114")+INDIRECT("AF114")+INDIRECT("AG114")+INDIRECT("AH114")+INDIRECT("AI114")</f>
        <v>17310</v>
      </c>
      <c r="P114" s="6">
        <f ca="1">INDIRECT("AJ114")+INDIRECT("AK114")+INDIRECT("AL114")+INDIRECT("AM114")+INDIRECT("AN114")+INDIRECT("AO114")+INDIRECT("AP114")+INDIRECT("AQ114")</f>
        <v>0</v>
      </c>
      <c r="Q114" s="6">
        <f ca="1">INDIRECT("AR114")+INDIRECT("AS114")+INDIRECT("AT114")+INDIRECT("AU114")+INDIRECT("AV114")+INDIRECT("AW114")+INDIRECT("AX114")+INDIRECT("AY114")</f>
        <v>0</v>
      </c>
      <c r="R114" s="6">
        <f ca="1">INDIRECT("AZ114")+INDIRECT("BA114")+INDIRECT("BB114")+INDIRECT("BC114")+INDIRECT("BD114")+INDIRECT("BE114")+INDIRECT("BF114")+INDIRECT("BG114")</f>
        <v>0</v>
      </c>
      <c r="S114" s="6">
        <f ca="1">INDIRECT("BH114")+INDIRECT("BI114")+INDIRECT("BJ114")+INDIRECT("BK114")+INDIRECT("BL114")+INDIRECT("BM114")+INDIRECT("BN114")+INDIRECT("BO114")</f>
        <v>0</v>
      </c>
      <c r="T114" s="28"/>
      <c r="U114" s="29"/>
      <c r="V114" s="29"/>
      <c r="W114" s="29"/>
      <c r="X114" s="29"/>
      <c r="Y114" s="29"/>
      <c r="Z114" s="29"/>
      <c r="AA114" s="29"/>
      <c r="AB114" s="28"/>
      <c r="AC114" s="29"/>
      <c r="AD114" s="29"/>
      <c r="AE114" s="29"/>
      <c r="AF114" s="29">
        <v>17310</v>
      </c>
      <c r="AG114" s="29"/>
      <c r="AH114" s="29"/>
      <c r="AI114" s="29"/>
      <c r="AJ114" s="28"/>
      <c r="AK114" s="29"/>
      <c r="AL114" s="29"/>
      <c r="AM114" s="29"/>
      <c r="AN114" s="29"/>
      <c r="AO114" s="29"/>
      <c r="AP114" s="29"/>
      <c r="AQ114" s="29"/>
      <c r="AR114" s="28"/>
      <c r="AS114" s="29"/>
      <c r="AT114" s="29"/>
      <c r="AU114" s="29"/>
      <c r="AV114" s="29"/>
      <c r="AW114" s="29"/>
      <c r="AX114" s="29"/>
      <c r="AY114" s="29"/>
      <c r="AZ114" s="28"/>
      <c r="BA114" s="29"/>
      <c r="BB114" s="29"/>
      <c r="BC114" s="29"/>
      <c r="BD114" s="29"/>
      <c r="BE114" s="29"/>
      <c r="BF114" s="29"/>
      <c r="BG114" s="29"/>
      <c r="BH114" s="28"/>
      <c r="BI114" s="29"/>
      <c r="BJ114" s="29"/>
      <c r="BK114" s="29"/>
      <c r="BL114" s="29"/>
      <c r="BM114" s="29"/>
      <c r="BN114" s="29"/>
      <c r="BO114" s="29"/>
      <c r="BP114" s="9">
        <v>0</v>
      </c>
      <c r="BQ114" s="1" t="s">
        <v>3</v>
      </c>
      <c r="BR114" s="1" t="s">
        <v>0</v>
      </c>
      <c r="BS114" s="1" t="s">
        <v>0</v>
      </c>
      <c r="BT114" s="1" t="s">
        <v>0</v>
      </c>
      <c r="BU114" s="1" t="s">
        <v>59</v>
      </c>
      <c r="BW114" s="1">
        <f ca="1">INDIRECT("T114")+2*INDIRECT("AB114")+3*INDIRECT("AJ114")+4*INDIRECT("AR114")+5*INDIRECT("AZ114")+6*INDIRECT("BH114")</f>
        <v>0</v>
      </c>
      <c r="BX114" s="1">
        <v>0</v>
      </c>
      <c r="BY114" s="1">
        <f ca="1">INDIRECT("U114")+2*INDIRECT("AC114")+3*INDIRECT("AK114")+4*INDIRECT("AS114")+5*INDIRECT("BA114")+6*INDIRECT("BI114")</f>
        <v>0</v>
      </c>
      <c r="BZ114" s="1">
        <v>0</v>
      </c>
      <c r="CA114" s="1">
        <f ca="1">INDIRECT("V114")+2*INDIRECT("AD114")+3*INDIRECT("AL114")+4*INDIRECT("AT114")+5*INDIRECT("BB114")+6*INDIRECT("BJ114")</f>
        <v>0</v>
      </c>
      <c r="CB114" s="1">
        <v>0</v>
      </c>
      <c r="CC114" s="1">
        <f ca="1">INDIRECT("W114")+2*INDIRECT("AE114")+3*INDIRECT("AM114")+4*INDIRECT("AU114")+5*INDIRECT("BC114")+6*INDIRECT("BK114")</f>
        <v>0</v>
      </c>
      <c r="CD114" s="1">
        <v>0</v>
      </c>
      <c r="CE114" s="1">
        <f ca="1">INDIRECT("X114")+2*INDIRECT("AF114")+3*INDIRECT("AN114")+4*INDIRECT("AV114")+5*INDIRECT("BD114")+6*INDIRECT("BL114")</f>
        <v>34620</v>
      </c>
      <c r="CF114" s="1">
        <v>34620</v>
      </c>
      <c r="CG114" s="1">
        <f ca="1">INDIRECT("Y114")+2*INDIRECT("AG114")+3*INDIRECT("AO114")+4*INDIRECT("AW114")+5*INDIRECT("BE114")+6*INDIRECT("BM114")</f>
        <v>0</v>
      </c>
      <c r="CH114" s="1">
        <v>0</v>
      </c>
      <c r="CI114" s="1">
        <f ca="1">INDIRECT("Z114")+2*INDIRECT("AH114")+3*INDIRECT("AP114")+4*INDIRECT("AX114")+5*INDIRECT("BF114")+6*INDIRECT("BN114")</f>
        <v>0</v>
      </c>
      <c r="CJ114" s="1">
        <v>0</v>
      </c>
      <c r="CK114" s="1">
        <f ca="1">INDIRECT("AA114")+2*INDIRECT("AI114")+3*INDIRECT("AQ114")+4*INDIRECT("AY114")+5*INDIRECT("BG114")+6*INDIRECT("BO114")</f>
        <v>0</v>
      </c>
      <c r="CL114" s="1">
        <v>0</v>
      </c>
      <c r="CM114" s="1">
        <f ca="1">INDIRECT("T114")+2*INDIRECT("U114")+3*INDIRECT("V114")+4*INDIRECT("W114")+5*INDIRECT("X114")+6*INDIRECT("Y114")+7*INDIRECT("Z114")+8*INDIRECT("AA114")</f>
        <v>0</v>
      </c>
      <c r="CN114" s="1">
        <v>0</v>
      </c>
      <c r="CO114" s="1">
        <f ca="1">INDIRECT("AB114")+2*INDIRECT("AC114")+3*INDIRECT("AD114")+4*INDIRECT("AE114")+5*INDIRECT("AF114")+6*INDIRECT("AG114")+7*INDIRECT("AH114")+8*INDIRECT("AI114")</f>
        <v>86550</v>
      </c>
      <c r="CP114" s="1">
        <v>86550</v>
      </c>
      <c r="CQ114" s="1">
        <f ca="1">INDIRECT("AJ114")+2*INDIRECT("AK114")+3*INDIRECT("AL114")+4*INDIRECT("AM114")+5*INDIRECT("AN114")+6*INDIRECT("AO114")+7*INDIRECT("AP114")+8*INDIRECT("AQ114")</f>
        <v>0</v>
      </c>
      <c r="CR114" s="1">
        <v>0</v>
      </c>
      <c r="CS114" s="1">
        <f ca="1">INDIRECT("AR114")+2*INDIRECT("AS114")+3*INDIRECT("AT114")+4*INDIRECT("AU114")+5*INDIRECT("AV114")+6*INDIRECT("AW114")+7*INDIRECT("AX114")+8*INDIRECT("AY114")</f>
        <v>0</v>
      </c>
      <c r="CT114" s="1">
        <v>0</v>
      </c>
      <c r="CU114" s="1">
        <f ca="1">INDIRECT("AZ114")+2*INDIRECT("BA114")+3*INDIRECT("BB114")+4*INDIRECT("BC114")+5*INDIRECT("BD114")+6*INDIRECT("BE114")+7*INDIRECT("BF114")+8*INDIRECT("BG114")</f>
        <v>0</v>
      </c>
      <c r="CV114" s="1">
        <v>0</v>
      </c>
      <c r="CW114" s="1">
        <f ca="1">INDIRECT("BH114")+2*INDIRECT("BI114")+3*INDIRECT("BJ114")+4*INDIRECT("BK114")+5*INDIRECT("BL114")+6*INDIRECT("BM114")+7*INDIRECT("BN114")+8*INDIRECT("BO114")</f>
        <v>0</v>
      </c>
      <c r="CX114" s="1">
        <v>0</v>
      </c>
    </row>
    <row r="115" spans="1:102" ht="11.25">
      <c r="A115" s="25"/>
      <c r="B115" s="25"/>
      <c r="C115" s="27" t="s">
        <v>91</v>
      </c>
      <c r="D115" s="26" t="s">
        <v>0</v>
      </c>
      <c r="E115" s="1" t="s">
        <v>60</v>
      </c>
      <c r="F115" s="7">
        <f ca="1">INDIRECT("T115")+INDIRECT("AB115")+INDIRECT("AJ115")+INDIRECT("AR115")+INDIRECT("AZ115")+INDIRECT("BH115")</f>
        <v>2993</v>
      </c>
      <c r="G115" s="6">
        <f ca="1">INDIRECT("U115")+INDIRECT("AC115")+INDIRECT("AK115")+INDIRECT("AS115")+INDIRECT("BA115")+INDIRECT("BI115")</f>
        <v>0</v>
      </c>
      <c r="H115" s="6">
        <f ca="1">INDIRECT("V115")+INDIRECT("AD115")+INDIRECT("AL115")+INDIRECT("AT115")+INDIRECT("BB115")+INDIRECT("BJ115")</f>
        <v>0</v>
      </c>
      <c r="I115" s="6">
        <f ca="1">INDIRECT("W115")+INDIRECT("AE115")+INDIRECT("AM115")+INDIRECT("AU115")+INDIRECT("BC115")+INDIRECT("BK115")</f>
        <v>0</v>
      </c>
      <c r="J115" s="6">
        <f ca="1">INDIRECT("X115")+INDIRECT("AF115")+INDIRECT("AN115")+INDIRECT("AV115")+INDIRECT("BD115")+INDIRECT("BL115")</f>
        <v>36174</v>
      </c>
      <c r="K115" s="6">
        <f ca="1">INDIRECT("Y115")+INDIRECT("AG115")+INDIRECT("AO115")+INDIRECT("AW115")+INDIRECT("BE115")+INDIRECT("BM115")</f>
        <v>0</v>
      </c>
      <c r="L115" s="6">
        <f ca="1">INDIRECT("Z115")+INDIRECT("AH115")+INDIRECT("AP115")+INDIRECT("AX115")+INDIRECT("BF115")+INDIRECT("BN115")</f>
        <v>0</v>
      </c>
      <c r="M115" s="6">
        <f ca="1">INDIRECT("AA115")+INDIRECT("AI115")+INDIRECT("AQ115")+INDIRECT("AY115")+INDIRECT("BG115")+INDIRECT("BO115")</f>
        <v>0</v>
      </c>
      <c r="N115" s="7">
        <f ca="1">INDIRECT("T115")+INDIRECT("U115")+INDIRECT("V115")+INDIRECT("W115")+INDIRECT("X115")+INDIRECT("Y115")+INDIRECT("Z115")+INDIRECT("AA115")</f>
        <v>0</v>
      </c>
      <c r="O115" s="6">
        <f ca="1">INDIRECT("AB115")+INDIRECT("AC115")+INDIRECT("AD115")+INDIRECT("AE115")+INDIRECT("AF115")+INDIRECT("AG115")+INDIRECT("AH115")+INDIRECT("AI115")</f>
        <v>34693</v>
      </c>
      <c r="P115" s="6">
        <f ca="1">INDIRECT("AJ115")+INDIRECT("AK115")+INDIRECT("AL115")+INDIRECT("AM115")+INDIRECT("AN115")+INDIRECT("AO115")+INDIRECT("AP115")+INDIRECT("AQ115")</f>
        <v>0</v>
      </c>
      <c r="Q115" s="6">
        <f ca="1">INDIRECT("AR115")+INDIRECT("AS115")+INDIRECT("AT115")+INDIRECT("AU115")+INDIRECT("AV115")+INDIRECT("AW115")+INDIRECT("AX115")+INDIRECT("AY115")</f>
        <v>2546</v>
      </c>
      <c r="R115" s="6">
        <f ca="1">INDIRECT("AZ115")+INDIRECT("BA115")+INDIRECT("BB115")+INDIRECT("BC115")+INDIRECT("BD115")+INDIRECT("BE115")+INDIRECT("BF115")+INDIRECT("BG115")</f>
        <v>447</v>
      </c>
      <c r="S115" s="6">
        <f ca="1">INDIRECT("BH115")+INDIRECT("BI115")+INDIRECT("BJ115")+INDIRECT("BK115")+INDIRECT("BL115")+INDIRECT("BM115")+INDIRECT("BN115")+INDIRECT("BO115")</f>
        <v>1481</v>
      </c>
      <c r="T115" s="28"/>
      <c r="U115" s="29"/>
      <c r="V115" s="29"/>
      <c r="W115" s="29"/>
      <c r="X115" s="29"/>
      <c r="Y115" s="29"/>
      <c r="Z115" s="29"/>
      <c r="AA115" s="29"/>
      <c r="AB115" s="28"/>
      <c r="AC115" s="29"/>
      <c r="AD115" s="29"/>
      <c r="AE115" s="29"/>
      <c r="AF115" s="29">
        <v>34693</v>
      </c>
      <c r="AG115" s="29"/>
      <c r="AH115" s="29"/>
      <c r="AI115" s="29"/>
      <c r="AJ115" s="28"/>
      <c r="AK115" s="29"/>
      <c r="AL115" s="29"/>
      <c r="AM115" s="29"/>
      <c r="AN115" s="29"/>
      <c r="AO115" s="29"/>
      <c r="AP115" s="29"/>
      <c r="AQ115" s="29"/>
      <c r="AR115" s="28">
        <v>2546</v>
      </c>
      <c r="AS115" s="29"/>
      <c r="AT115" s="29"/>
      <c r="AU115" s="29"/>
      <c r="AV115" s="29"/>
      <c r="AW115" s="29"/>
      <c r="AX115" s="29"/>
      <c r="AY115" s="29"/>
      <c r="AZ115" s="28">
        <v>447</v>
      </c>
      <c r="BA115" s="29"/>
      <c r="BB115" s="29"/>
      <c r="BC115" s="29"/>
      <c r="BD115" s="29"/>
      <c r="BE115" s="29"/>
      <c r="BF115" s="29"/>
      <c r="BG115" s="29"/>
      <c r="BH115" s="28"/>
      <c r="BI115" s="29"/>
      <c r="BJ115" s="29"/>
      <c r="BK115" s="29"/>
      <c r="BL115" s="29">
        <v>1481</v>
      </c>
      <c r="BM115" s="29"/>
      <c r="BN115" s="29"/>
      <c r="BO115" s="29"/>
      <c r="BP115" s="9">
        <v>0</v>
      </c>
      <c r="BQ115" s="1" t="s">
        <v>0</v>
      </c>
      <c r="BR115" s="1" t="s">
        <v>0</v>
      </c>
      <c r="BS115" s="1" t="s">
        <v>0</v>
      </c>
      <c r="BT115" s="1" t="s">
        <v>0</v>
      </c>
      <c r="BU115" s="1" t="s">
        <v>0</v>
      </c>
      <c r="BW115" s="1">
        <f ca="1">INDIRECT("T115")+2*INDIRECT("AB115")+3*INDIRECT("AJ115")+4*INDIRECT("AR115")+5*INDIRECT("AZ115")+6*INDIRECT("BH115")</f>
        <v>12419</v>
      </c>
      <c r="BX115" s="1">
        <v>12419</v>
      </c>
      <c r="BY115" s="1">
        <f ca="1">INDIRECT("U115")+2*INDIRECT("AC115")+3*INDIRECT("AK115")+4*INDIRECT("AS115")+5*INDIRECT("BA115")+6*INDIRECT("BI115")</f>
        <v>0</v>
      </c>
      <c r="BZ115" s="1">
        <v>0</v>
      </c>
      <c r="CA115" s="1">
        <f ca="1">INDIRECT("V115")+2*INDIRECT("AD115")+3*INDIRECT("AL115")+4*INDIRECT("AT115")+5*INDIRECT("BB115")+6*INDIRECT("BJ115")</f>
        <v>0</v>
      </c>
      <c r="CB115" s="1">
        <v>0</v>
      </c>
      <c r="CC115" s="1">
        <f ca="1">INDIRECT("W115")+2*INDIRECT("AE115")+3*INDIRECT("AM115")+4*INDIRECT("AU115")+5*INDIRECT("BC115")+6*INDIRECT("BK115")</f>
        <v>0</v>
      </c>
      <c r="CD115" s="1">
        <v>0</v>
      </c>
      <c r="CE115" s="1">
        <f ca="1">INDIRECT("X115")+2*INDIRECT("AF115")+3*INDIRECT("AN115")+4*INDIRECT("AV115")+5*INDIRECT("BD115")+6*INDIRECT("BL115")</f>
        <v>78272</v>
      </c>
      <c r="CF115" s="1">
        <v>78272</v>
      </c>
      <c r="CG115" s="1">
        <f ca="1">INDIRECT("Y115")+2*INDIRECT("AG115")+3*INDIRECT("AO115")+4*INDIRECT("AW115")+5*INDIRECT("BE115")+6*INDIRECT("BM115")</f>
        <v>0</v>
      </c>
      <c r="CH115" s="1">
        <v>0</v>
      </c>
      <c r="CI115" s="1">
        <f ca="1">INDIRECT("Z115")+2*INDIRECT("AH115")+3*INDIRECT("AP115")+4*INDIRECT("AX115")+5*INDIRECT("BF115")+6*INDIRECT("BN115")</f>
        <v>0</v>
      </c>
      <c r="CJ115" s="1">
        <v>0</v>
      </c>
      <c r="CK115" s="1">
        <f ca="1">INDIRECT("AA115")+2*INDIRECT("AI115")+3*INDIRECT("AQ115")+4*INDIRECT("AY115")+5*INDIRECT("BG115")+6*INDIRECT("BO115")</f>
        <v>0</v>
      </c>
      <c r="CL115" s="1">
        <v>0</v>
      </c>
      <c r="CM115" s="1">
        <f ca="1">INDIRECT("T115")+2*INDIRECT("U115")+3*INDIRECT("V115")+4*INDIRECT("W115")+5*INDIRECT("X115")+6*INDIRECT("Y115")+7*INDIRECT("Z115")+8*INDIRECT("AA115")</f>
        <v>0</v>
      </c>
      <c r="CN115" s="1">
        <v>0</v>
      </c>
      <c r="CO115" s="1">
        <f ca="1">INDIRECT("AB115")+2*INDIRECT("AC115")+3*INDIRECT("AD115")+4*INDIRECT("AE115")+5*INDIRECT("AF115")+6*INDIRECT("AG115")+7*INDIRECT("AH115")+8*INDIRECT("AI115")</f>
        <v>173465</v>
      </c>
      <c r="CP115" s="1">
        <v>173465</v>
      </c>
      <c r="CQ115" s="1">
        <f ca="1">INDIRECT("AJ115")+2*INDIRECT("AK115")+3*INDIRECT("AL115")+4*INDIRECT("AM115")+5*INDIRECT("AN115")+6*INDIRECT("AO115")+7*INDIRECT("AP115")+8*INDIRECT("AQ115")</f>
        <v>0</v>
      </c>
      <c r="CR115" s="1">
        <v>0</v>
      </c>
      <c r="CS115" s="1">
        <f ca="1">INDIRECT("AR115")+2*INDIRECT("AS115")+3*INDIRECT("AT115")+4*INDIRECT("AU115")+5*INDIRECT("AV115")+6*INDIRECT("AW115")+7*INDIRECT("AX115")+8*INDIRECT("AY115")</f>
        <v>2546</v>
      </c>
      <c r="CT115" s="1">
        <v>2546</v>
      </c>
      <c r="CU115" s="1">
        <f ca="1">INDIRECT("AZ115")+2*INDIRECT("BA115")+3*INDIRECT("BB115")+4*INDIRECT("BC115")+5*INDIRECT("BD115")+6*INDIRECT("BE115")+7*INDIRECT("BF115")+8*INDIRECT("BG115")</f>
        <v>447</v>
      </c>
      <c r="CV115" s="1">
        <v>447</v>
      </c>
      <c r="CW115" s="1">
        <f ca="1">INDIRECT("BH115")+2*INDIRECT("BI115")+3*INDIRECT("BJ115")+4*INDIRECT("BK115")+5*INDIRECT("BL115")+6*INDIRECT("BM115")+7*INDIRECT("BN115")+8*INDIRECT("BO115")</f>
        <v>7405</v>
      </c>
      <c r="CX115" s="1">
        <v>7405</v>
      </c>
    </row>
    <row r="116" spans="1:73" ht="11.25">
      <c r="A116" s="1" t="s">
        <v>0</v>
      </c>
      <c r="B116" s="1" t="s">
        <v>0</v>
      </c>
      <c r="C116" s="1" t="s">
        <v>0</v>
      </c>
      <c r="D116" s="1" t="s">
        <v>0</v>
      </c>
      <c r="E116" s="1" t="s">
        <v>6</v>
      </c>
      <c r="F116" s="7">
        <f>SUM(F113:F115)</f>
        <v>23383</v>
      </c>
      <c r="G116" s="6">
        <f>SUM(G113:G115)</f>
        <v>0</v>
      </c>
      <c r="H116" s="6">
        <f>SUM(H113:H115)</f>
        <v>0</v>
      </c>
      <c r="I116" s="6">
        <f>SUM(I113:I115)</f>
        <v>0</v>
      </c>
      <c r="J116" s="6">
        <f>SUM(J113:J115)</f>
        <v>116054</v>
      </c>
      <c r="K116" s="6">
        <f>SUM(K113:K115)</f>
        <v>0</v>
      </c>
      <c r="L116" s="6">
        <f>SUM(L113:L115)</f>
        <v>0</v>
      </c>
      <c r="M116" s="6">
        <f>SUM(M113:M115)</f>
        <v>0</v>
      </c>
      <c r="N116" s="7">
        <f>SUM(N113:N115)</f>
        <v>9000</v>
      </c>
      <c r="O116" s="6">
        <f>SUM(O113:O115)</f>
        <v>107939</v>
      </c>
      <c r="P116" s="6">
        <f>SUM(P113:P115)</f>
        <v>3332</v>
      </c>
      <c r="Q116" s="6">
        <f>SUM(Q113:Q115)</f>
        <v>9188</v>
      </c>
      <c r="R116" s="6">
        <f>SUM(R113:R115)</f>
        <v>1863</v>
      </c>
      <c r="S116" s="6">
        <f>SUM(S113:S115)</f>
        <v>8115</v>
      </c>
      <c r="T116" s="8"/>
      <c r="U116" s="5"/>
      <c r="V116" s="5"/>
      <c r="W116" s="5"/>
      <c r="X116" s="5"/>
      <c r="Y116" s="5"/>
      <c r="Z116" s="5"/>
      <c r="AA116" s="5"/>
      <c r="AB116" s="8"/>
      <c r="AC116" s="5"/>
      <c r="AD116" s="5"/>
      <c r="AE116" s="5"/>
      <c r="AF116" s="5"/>
      <c r="AG116" s="5"/>
      <c r="AH116" s="5"/>
      <c r="AI116" s="5"/>
      <c r="AJ116" s="8"/>
      <c r="AK116" s="5"/>
      <c r="AL116" s="5"/>
      <c r="AM116" s="5"/>
      <c r="AN116" s="5"/>
      <c r="AO116" s="5"/>
      <c r="AP116" s="5"/>
      <c r="AQ116" s="5"/>
      <c r="AR116" s="8"/>
      <c r="AS116" s="5"/>
      <c r="AT116" s="5"/>
      <c r="AU116" s="5"/>
      <c r="AV116" s="5"/>
      <c r="AW116" s="5"/>
      <c r="AX116" s="5"/>
      <c r="AY116" s="5"/>
      <c r="AZ116" s="8"/>
      <c r="BA116" s="5"/>
      <c r="BB116" s="5"/>
      <c r="BC116" s="5"/>
      <c r="BD116" s="5"/>
      <c r="BE116" s="5"/>
      <c r="BF116" s="5"/>
      <c r="BG116" s="5"/>
      <c r="BH116" s="8"/>
      <c r="BI116" s="5"/>
      <c r="BJ116" s="5"/>
      <c r="BK116" s="5"/>
      <c r="BL116" s="5"/>
      <c r="BM116" s="5"/>
      <c r="BN116" s="5"/>
      <c r="BO116" s="5"/>
      <c r="BP116" s="9">
        <v>0</v>
      </c>
      <c r="BQ116" s="1" t="s">
        <v>0</v>
      </c>
      <c r="BR116" s="1" t="s">
        <v>0</v>
      </c>
      <c r="BS116" s="1" t="s">
        <v>0</v>
      </c>
      <c r="BT116" s="1" t="s">
        <v>0</v>
      </c>
      <c r="BU116" s="1" t="s">
        <v>0</v>
      </c>
    </row>
    <row r="117" spans="1:73" ht="11.25">
      <c r="A117" s="37"/>
      <c r="B117" s="37"/>
      <c r="C117" s="37" t="s">
        <v>0</v>
      </c>
      <c r="D117" s="37" t="s">
        <v>0</v>
      </c>
      <c r="E117" s="37" t="s">
        <v>0</v>
      </c>
      <c r="F117" s="38"/>
      <c r="G117" s="39"/>
      <c r="H117" s="39"/>
      <c r="I117" s="39"/>
      <c r="J117" s="39"/>
      <c r="K117" s="39"/>
      <c r="L117" s="39"/>
      <c r="M117" s="39"/>
      <c r="N117" s="38"/>
      <c r="O117" s="39"/>
      <c r="P117" s="39"/>
      <c r="Q117" s="39"/>
      <c r="R117" s="39"/>
      <c r="S117" s="39"/>
      <c r="T117" s="40"/>
      <c r="U117" s="41"/>
      <c r="V117" s="41"/>
      <c r="W117" s="41"/>
      <c r="X117" s="41"/>
      <c r="Y117" s="41"/>
      <c r="Z117" s="41"/>
      <c r="AA117" s="41"/>
      <c r="AB117" s="40"/>
      <c r="AC117" s="41"/>
      <c r="AD117" s="41"/>
      <c r="AE117" s="41"/>
      <c r="AF117" s="41"/>
      <c r="AG117" s="41"/>
      <c r="AH117" s="41"/>
      <c r="AI117" s="41"/>
      <c r="AJ117" s="40"/>
      <c r="AK117" s="41"/>
      <c r="AL117" s="41"/>
      <c r="AM117" s="41"/>
      <c r="AN117" s="41"/>
      <c r="AO117" s="41"/>
      <c r="AP117" s="41"/>
      <c r="AQ117" s="41"/>
      <c r="AR117" s="40"/>
      <c r="AS117" s="41"/>
      <c r="AT117" s="41"/>
      <c r="AU117" s="41"/>
      <c r="AV117" s="41"/>
      <c r="AW117" s="41"/>
      <c r="AX117" s="41"/>
      <c r="AY117" s="41"/>
      <c r="AZ117" s="40"/>
      <c r="BA117" s="41"/>
      <c r="BB117" s="41"/>
      <c r="BC117" s="41"/>
      <c r="BD117" s="41"/>
      <c r="BE117" s="41"/>
      <c r="BF117" s="41"/>
      <c r="BG117" s="41"/>
      <c r="BH117" s="40"/>
      <c r="BI117" s="41"/>
      <c r="BJ117" s="41"/>
      <c r="BK117" s="41"/>
      <c r="BL117" s="41"/>
      <c r="BM117" s="41"/>
      <c r="BN117" s="41"/>
      <c r="BO117" s="42"/>
      <c r="BP117" s="9"/>
      <c r="BT117" s="1" t="s">
        <v>0</v>
      </c>
      <c r="BU117" s="1" t="s">
        <v>0</v>
      </c>
    </row>
    <row r="120" spans="5:13" ht="11.25">
      <c r="E120" s="3" t="s">
        <v>98</v>
      </c>
      <c r="F120" s="5">
        <f>SUMIF($BQ4:$BQ117,"=RIP",F4:F117)</f>
        <v>426</v>
      </c>
      <c r="G120" s="5">
        <f aca="true" t="shared" si="0" ref="G120:M120">SUMIF($BQ4:$BQ117,"=RIP",G4:G117)</f>
        <v>672</v>
      </c>
      <c r="H120" s="5">
        <f t="shared" si="0"/>
        <v>2905</v>
      </c>
      <c r="I120" s="5">
        <f t="shared" si="0"/>
        <v>3055</v>
      </c>
      <c r="J120" s="5">
        <f t="shared" si="0"/>
        <v>20504</v>
      </c>
      <c r="K120" s="5">
        <f t="shared" si="0"/>
        <v>9499</v>
      </c>
      <c r="L120" s="5">
        <f t="shared" si="0"/>
        <v>0</v>
      </c>
      <c r="M120" s="5">
        <f t="shared" si="0"/>
        <v>0</v>
      </c>
    </row>
    <row r="121" spans="5:13" ht="11.25">
      <c r="E121" s="3" t="s">
        <v>99</v>
      </c>
      <c r="F121" s="5">
        <f>SUMIF($BT4:$BT117,"=GARVEE",F4:F117)</f>
        <v>0</v>
      </c>
      <c r="G121" s="5">
        <f aca="true" t="shared" si="1" ref="G121:M121">SUMIF($BT4:$BT117,"=GARVEE",G4:G117)</f>
        <v>0</v>
      </c>
      <c r="H121" s="5">
        <f t="shared" si="1"/>
        <v>0</v>
      </c>
      <c r="I121" s="5">
        <f t="shared" si="1"/>
        <v>0</v>
      </c>
      <c r="J121" s="5">
        <f t="shared" si="1"/>
        <v>0</v>
      </c>
      <c r="K121" s="5">
        <f t="shared" si="1"/>
        <v>0</v>
      </c>
      <c r="L121" s="5">
        <f t="shared" si="1"/>
        <v>0</v>
      </c>
      <c r="M121" s="5">
        <f t="shared" si="1"/>
        <v>0</v>
      </c>
    </row>
    <row r="122" spans="5:13" ht="11.25">
      <c r="E122" s="3" t="s">
        <v>100</v>
      </c>
      <c r="F122" s="5">
        <f>SUMIF($BR4:$BR117,"=X",F4:F117)</f>
        <v>0</v>
      </c>
      <c r="G122" s="5">
        <f aca="true" t="shared" si="2" ref="G122:M122">SUMIF($BR4:$BR117,"=X",G4:G117)</f>
        <v>0</v>
      </c>
      <c r="H122" s="5">
        <f t="shared" si="2"/>
        <v>0</v>
      </c>
      <c r="I122" s="5">
        <f t="shared" si="2"/>
        <v>0</v>
      </c>
      <c r="J122" s="5">
        <f t="shared" si="2"/>
        <v>0</v>
      </c>
      <c r="K122" s="5">
        <f t="shared" si="2"/>
        <v>0</v>
      </c>
      <c r="L122" s="5">
        <f t="shared" si="2"/>
        <v>0</v>
      </c>
      <c r="M122" s="5">
        <f t="shared" si="2"/>
        <v>0</v>
      </c>
    </row>
    <row r="123" spans="5:13" ht="11.25">
      <c r="E123" s="3" t="s">
        <v>101</v>
      </c>
      <c r="F123" s="5">
        <f>SUMIF($BU4:$BU117,"=X",AJ4:AJ117)+SUMIF($BU4:$BU117,"=X",AR4:AR117)+SUMIF($BU4:$BU117,"=X",AZ4:AZ117)+SUMIF($BU4:$BU117,"=X",BH4:BH117)</f>
        <v>0</v>
      </c>
      <c r="G123" s="5">
        <f>SUMIF($BU4:$BU117,"=X",AK4:AK117)+SUMIF($BU4:$BU117,"=X",AS4:AS117)+SUMIF($BU4:$BU117,"=X",BA4:BA117)+SUMIF($BU4:$BU117,"=X",BI4:BI117)</f>
        <v>0</v>
      </c>
      <c r="H123" s="5"/>
      <c r="I123" s="5"/>
      <c r="J123" s="5"/>
      <c r="K123" s="5"/>
      <c r="L123" s="5"/>
      <c r="M123" s="5"/>
    </row>
    <row r="124" spans="5:13" ht="11.25">
      <c r="E124" s="3" t="s">
        <v>102</v>
      </c>
      <c r="F124" s="5">
        <f>SUMIF($BU4:$BU117,"=X",T4:T117)</f>
        <v>0</v>
      </c>
      <c r="G124" s="5">
        <f>SUMIF($BU4:$BU117,"=X",U4:U117)</f>
        <v>0</v>
      </c>
      <c r="H124" s="5"/>
      <c r="I124" s="5"/>
      <c r="J124" s="5"/>
      <c r="K124" s="5"/>
      <c r="L124" s="5"/>
      <c r="M124" s="5"/>
    </row>
    <row r="125" spans="5:13" ht="11.25">
      <c r="E125" s="3" t="s">
        <v>103</v>
      </c>
      <c r="F125" s="5">
        <f>F120-F121-F122-F123-F124</f>
        <v>426</v>
      </c>
      <c r="G125" s="5">
        <f aca="true" t="shared" si="3" ref="G125:M125">G120-G121-G122-G123-G124</f>
        <v>672</v>
      </c>
      <c r="H125" s="5">
        <f t="shared" si="3"/>
        <v>2905</v>
      </c>
      <c r="I125" s="5">
        <f t="shared" si="3"/>
        <v>3055</v>
      </c>
      <c r="J125" s="5">
        <f t="shared" si="3"/>
        <v>20504</v>
      </c>
      <c r="K125" s="5">
        <f t="shared" si="3"/>
        <v>9499</v>
      </c>
      <c r="L125" s="5">
        <f t="shared" si="3"/>
        <v>0</v>
      </c>
      <c r="M125" s="5">
        <f t="shared" si="3"/>
        <v>0</v>
      </c>
    </row>
    <row r="127" spans="9:11" ht="11.25">
      <c r="I127" s="1">
        <f>SUM(F125:I125)</f>
        <v>7058</v>
      </c>
      <c r="J127" s="1">
        <f>J125</f>
        <v>20504</v>
      </c>
      <c r="K127" s="1">
        <f>K125</f>
        <v>9499</v>
      </c>
    </row>
  </sheetData>
  <sheetProtection password="CB9B" sheet="1" objects="1" scenarios="1"/>
  <conditionalFormatting sqref="F4:F6 F9:F10 F13:F14 F17 F20:F21 F24:F25 F28 F31:F32 F35:F37 F40:F42 F45:F46 F49:F50 F53:F55 F58 F61 F64:F66 F69 F72:F73 F76:F77 F80:F81 F84:F85 F88:F89 F92:F93 F96:F97 F100:F102 F105:F106 F109:F110 F113:F115">
    <cfRule type="expression" priority="1" dxfId="0" stopIfTrue="1">
      <formula>BW4&lt;&gt;BX4</formula>
    </cfRule>
  </conditionalFormatting>
  <conditionalFormatting sqref="G4:G6 G9:G10 G13:G14 G17 G20:G21 G24:G25 G28 G31:G32 G35:G37 G40:G42 G45:G46 G49:G50 G53:G55 G58 G61 G64:G66 G69 G72:G73 G76:G77 G80:G81 G84:G85 G88:G89 G92:G93 G96:G97 G100:G102 G105:G106 G109:G110 G113:G115">
    <cfRule type="expression" priority="2" dxfId="0" stopIfTrue="1">
      <formula>BY4&lt;&gt;BZ4</formula>
    </cfRule>
  </conditionalFormatting>
  <conditionalFormatting sqref="H4:H6 H9:H10 H13:H14 H17 H20:H21 H24:H25 H28 H31:H32 H35:H37 H40:H42 H45:H46 H49:H50 H53:H55 H58 H61 H64:H66 H69 H72:H73 H76:H77 H80:H81 H84:H85 H88:H89 H92:H93 H96:H97 H100:H102 H105:H106 H109:H110 H113:H115">
    <cfRule type="expression" priority="3" dxfId="0" stopIfTrue="1">
      <formula>CA4&lt;&gt;CB4</formula>
    </cfRule>
  </conditionalFormatting>
  <conditionalFormatting sqref="I4:I6 I9:I10 I13:I14 I17 I20:I21 I24:I25 I28 I31:I32 I35:I37 I40:I42 I45:I46 I49:I50 I53:I55 I58 I61 I64:I66 I69 I72:I73 I76:I77 I80:I81 I84:I85 I88:I89 I92:I93 I96:I97 I100:I102 I105:I106 I109:I110 I113:I115">
    <cfRule type="expression" priority="4" dxfId="0" stopIfTrue="1">
      <formula>CC4&lt;&gt;CD4</formula>
    </cfRule>
  </conditionalFormatting>
  <conditionalFormatting sqref="J4:J6 J9:J10 J13:J14 J17 J20:J21 J24:J25 J28 J31:J32 J35:J37 J40:J42 J45:J46 J49:J50 J53:J55 J58 J61 J64:J66 J69 J72:J73 J76:J77 J80:J81 J84:J85 J88:J89 J92:J93 J96:J97 J100:J102 J105:J106 J109:J110 J113:J115">
    <cfRule type="expression" priority="5" dxfId="0" stopIfTrue="1">
      <formula>CE4&lt;&gt;CF4</formula>
    </cfRule>
  </conditionalFormatting>
  <conditionalFormatting sqref="K4:K6 K9:K10 K13:K14 K17 K20:K21 K24:K25 K28 K31:K32 K35:K37 K40:K42 K45:K46 K49:K50 K53:K55 K58 K61 K64:K66 K69 K72:K73 K76:K77 K80:K81 K84:K85 K88:K89 K92:K93 K96:K97 K100:K102 K105:K106 K109:K110 K113:K115">
    <cfRule type="expression" priority="6" dxfId="0" stopIfTrue="1">
      <formula>CG4&lt;&gt;CH4</formula>
    </cfRule>
  </conditionalFormatting>
  <conditionalFormatting sqref="L4:L6 L9:L10 L13:L14 L17 L20:L21 L24:L25 L28 L31:L32 L35:L37 L40:L42 L45:L46 L49:L50 L53:L55 L58 L61 L64:L66 L69 L72:L73 L76:L77 L80:L81 L84:L85 L88:L89 L92:L93 L96:L97 L100:L102 L105:L106 L109:L110 L113:L115">
    <cfRule type="expression" priority="7" dxfId="0" stopIfTrue="1">
      <formula>CI4&lt;&gt;CJ4</formula>
    </cfRule>
  </conditionalFormatting>
  <conditionalFormatting sqref="M4:M6 M9:M10 M13:M14 M17 M20:M21 M24:M25 M28 M31:M32 M35:M37 M40:M42 M45:M46 M49:M50 M53:M55 M58 M61 M64:M66 M69 M72:M73 M76:M77 M80:M81 M84:M85 M88:M89 M92:M93 M96:M97 M100:M102 M105:M106 M109:M110 M113:M115">
    <cfRule type="expression" priority="8" dxfId="0" stopIfTrue="1">
      <formula>CK4&lt;&gt;CL4</formula>
    </cfRule>
  </conditionalFormatting>
  <conditionalFormatting sqref="N4:N6 N9:N10 N13:N14 N17 N20:N21 N24:N25 N28 N31:N32 N35:N37 N40:N42 N45:N46 N49:N50 N53:N55 N58 N61 N64:N66 N69 N72:N73 N76:N77 N80:N81 N84:N85 N88:N89 N92:N93 N96:N97 N100:N102 N105:N106 N109:N110 N113:N115">
    <cfRule type="expression" priority="9" dxfId="0" stopIfTrue="1">
      <formula>CM4&lt;&gt;CN4</formula>
    </cfRule>
  </conditionalFormatting>
  <conditionalFormatting sqref="O4:O6 O9:O10 O13:O14 O17 O20:O21 O24:O25 O28 O31:O32 O35:O37 O40:O42 O45:O46 O49:O50 O53:O55 O58 O61 O64:O66 O69 O72:O73 O76:O77 O80:O81 O84:O85 O88:O89 O92:O93 O96:O97 O100:O102 O105:O106 O109:O110 O113:O115">
    <cfRule type="expression" priority="10" dxfId="0" stopIfTrue="1">
      <formula>CO4&lt;&gt;CP4</formula>
    </cfRule>
  </conditionalFormatting>
  <conditionalFormatting sqref="P4:P6 P9:P10 P13:P14 P17 P20:P21 P24:P25 P28 P31:P32 P35:P37 P40:P42 P45:P46 P49:P50 P53:P55 P58 P61 P64:P66 P69 P72:P73 P76:P77 P80:P81 P84:P85 P88:P89 P92:P93 P96:P97 P100:P102 P105:P106 P109:P110 P113:P115">
    <cfRule type="expression" priority="11" dxfId="0" stopIfTrue="1">
      <formula>CQ4&lt;&gt;CR4</formula>
    </cfRule>
  </conditionalFormatting>
  <conditionalFormatting sqref="Q4:Q6 Q9:Q10 Q13:Q14 Q17 Q20:Q21 Q24:Q25 Q28 Q31:Q32 Q35:Q37 Q40:Q42 Q45:Q46 Q49:Q50 Q53:Q55 Q58 Q61 Q64:Q66 Q69 Q72:Q73 Q76:Q77 Q80:Q81 Q84:Q85 Q88:Q89 Q92:Q93 Q96:Q97 Q100:Q102 Q105:Q106 Q109:Q110 Q113:Q115">
    <cfRule type="expression" priority="12" dxfId="0" stopIfTrue="1">
      <formula>CS4&lt;&gt;CT4</formula>
    </cfRule>
  </conditionalFormatting>
  <conditionalFormatting sqref="R4:R6 R9:R10 R13:R14 R17 R20:R21 R24:R25 R28 R31:R32 R35:R37 R40:R42 R45:R46 R49:R50 R53:R55 R58 R61 R64:R66 R69 R72:R73 R76:R77 R80:R81 R84:R85 R88:R89 R92:R93 R96:R97 R100:R102 R105:R106 R109:R110 R113:R115">
    <cfRule type="expression" priority="13" dxfId="0" stopIfTrue="1">
      <formula>CU4&lt;&gt;CV4</formula>
    </cfRule>
  </conditionalFormatting>
  <conditionalFormatting sqref="S4:S6 S9:S10 S13:S14 S17 S20:S21 S24:S25 S28 S31:S32 S35:S37 S40:S42 S45:S46 S49:S50 S53:S55 S58 S61 S64:S66 S69 S72:S73 S76:S77 S80:S81 S84:S85 S88:S89 S92:S93 S96:S97 S100:S102 S105:S106 S109:S110 S113:S115">
    <cfRule type="expression" priority="14" dxfId="0" stopIfTrue="1">
      <formula>CW4&lt;&gt;CX4</formula>
    </cfRule>
  </conditionalFormatting>
  <dataValidations count="146">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5">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17">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17">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ErrorMessage="1" errorTitle="Maximum Dollar Input Exceeded" error="The maximum input value is $999,999 (x $1000), basically one billion dollars.  Please revise your figures." sqref="T6:BO6">
      <formula1>0</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ErrorMessage="1" errorTitle="Maximum Dollar Input Exceeded" error="The maximum input value is $999,999 (x $1000), basically one billion dollars.  Please revise your figures." sqref="T46:BO46">
      <formula1>0</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ErrorMessage="1" errorTitle="Maximum Dollar Input Exceeded" error="The maximum input value is $999,999 (x $1000), basically one billion dollars.  Please revise your figures." sqref="T50:BO50">
      <formula1>0</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InputMessage="1" showErrorMessage="1" promptTitle="No Input" prompt="This is not a funding line." errorTitle="Wrong Spot" error="This is either a total or blank funding line.  No Data Input Here." sqref="T52:BO52">
      <formula1>999999</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ErrorMessage="1" errorTitle="Maximum Dollar Input Exceeded" error="The maximum input value is $999,999 (x $1000), basically one billion dollars.  Please revise your figures." sqref="T54:BO54">
      <formula1>0</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ErrorMessage="1" errorTitle="Maximum Dollar Input Exceeded" error="The maximum input value is $999,999 (x $1000), basically one billion dollars.  Please revise your figures." sqref="T66:BO66">
      <formula1>0</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InputMessage="1" showErrorMessage="1" promptTitle="No Input" prompt="This is not a funding line." errorTitle="Wrong Spot" error="This is either a total or blank funding line.  No Data Input Here." sqref="T68:BO68">
      <formula1>999999</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ErrorMessage="1" errorTitle="Maximum Dollar Input Exceeded" error="The maximum input value is $999,999 (x $1000), basically one billion dollars.  Please revise your figures." sqref="T73:BO73">
      <formula1>0</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ErrorMessage="1" errorTitle="Maximum Dollar Input Exceeded" error="The maximum input value is $999,999 (x $1000), basically one billion dollars.  Please revise your figures." sqref="T76:BO76">
      <formula1>0</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InputMessage="1" showErrorMessage="1" promptTitle="No Input" prompt="This is not a funding line." errorTitle="Wrong Spot" error="This is either a total or blank funding line.  No Data Input Here." sqref="T79:BO79">
      <formula1>999999</formula1>
      <formula2>999999</formula2>
    </dataValidation>
    <dataValidation type="whole" showErrorMessage="1" errorTitle="Maximum Dollar Input Exceeded" error="The maximum input value is $999,999 (x $1000), basically one billion dollars.  Please revise your figures." sqref="T80:BO80">
      <formula1>0</formula1>
      <formula2>999999</formula2>
    </dataValidation>
    <dataValidation type="whole" showErrorMessage="1" errorTitle="Maximum Dollar Input Exceeded" error="The maximum input value is $999,999 (x $1000), basically one billion dollars.  Please revise your figures." sqref="T81:BO81">
      <formula1>0</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InputMessage="1" showErrorMessage="1" promptTitle="No Input" prompt="This is not a funding line." errorTitle="Wrong Spot" error="This is either a total or blank funding line.  No Data Input Here." sqref="T83:BO83">
      <formula1>999999</formula1>
      <formula2>999999</formula2>
    </dataValidation>
    <dataValidation type="whole" showErrorMessage="1" errorTitle="Maximum Dollar Input Exceeded" error="The maximum input value is $999,999 (x $1000), basically one billion dollars.  Please revise your figures." sqref="T84:BO84">
      <formula1>0</formula1>
      <formula2>999999</formula2>
    </dataValidation>
    <dataValidation type="whole" showErrorMessage="1" errorTitle="Maximum Dollar Input Exceeded" error="The maximum input value is $999,999 (x $1000), basically one billion dollars.  Please revise your figures." sqref="T85:BO85">
      <formula1>0</formula1>
      <formula2>999999</formula2>
    </dataValidation>
    <dataValidation type="whole" showInputMessage="1" showErrorMessage="1" promptTitle="No Input" prompt="This is not a funding line." errorTitle="Wrong Spot" error="This is either a total or blank funding line.  No Data Input Here." sqref="T86:BO86">
      <formula1>999999</formula1>
      <formula2>999999</formula2>
    </dataValidation>
    <dataValidation type="whole" showInputMessage="1" showErrorMessage="1" promptTitle="No Input" prompt="This is not a funding line." errorTitle="Wrong Spot" error="This is either a total or blank funding line.  No Data Input Here." sqref="T87:BO87">
      <formula1>999999</formula1>
      <formula2>999999</formula2>
    </dataValidation>
    <dataValidation type="whole" showErrorMessage="1" errorTitle="Maximum Dollar Input Exceeded" error="The maximum input value is $999,999 (x $1000), basically one billion dollars.  Please revise your figures." sqref="T88:BO88">
      <formula1>0</formula1>
      <formula2>999999</formula2>
    </dataValidation>
    <dataValidation type="whole" showErrorMessage="1" errorTitle="Maximum Dollar Input Exceeded" error="The maximum input value is $999,999 (x $1000), basically one billion dollars.  Please revise your figures." sqref="T89:BO89">
      <formula1>0</formula1>
      <formula2>999999</formula2>
    </dataValidation>
    <dataValidation type="whole" showInputMessage="1" showErrorMessage="1" promptTitle="No Input" prompt="This is not a funding line." errorTitle="Wrong Spot" error="This is either a total or blank funding line.  No Data Input Here." sqref="T90:BO90">
      <formula1>999999</formula1>
      <formula2>999999</formula2>
    </dataValidation>
    <dataValidation type="whole" showInputMessage="1" showErrorMessage="1" promptTitle="No Input" prompt="This is not a funding line." errorTitle="Wrong Spot" error="This is either a total or blank funding line.  No Data Input Here." sqref="T91:BO91">
      <formula1>999999</formula1>
      <formula2>999999</formula2>
    </dataValidation>
    <dataValidation type="whole" showErrorMessage="1" errorTitle="Maximum Dollar Input Exceeded" error="The maximum input value is $999,999 (x $1000), basically one billion dollars.  Please revise your figures." sqref="T92:BO92">
      <formula1>0</formula1>
      <formula2>999999</formula2>
    </dataValidation>
    <dataValidation type="whole" showErrorMessage="1" errorTitle="Maximum Dollar Input Exceeded" error="The maximum input value is $999,999 (x $1000), basically one billion dollars.  Please revise your figures." sqref="T93:BO93">
      <formula1>0</formula1>
      <formula2>999999</formula2>
    </dataValidation>
    <dataValidation type="whole" showInputMessage="1" showErrorMessage="1" promptTitle="No Input" prompt="This is not a funding line." errorTitle="Wrong Spot" error="This is either a total or blank funding line.  No Data Input Here." sqref="T94:BO94">
      <formula1>999999</formula1>
      <formula2>999999</formula2>
    </dataValidation>
    <dataValidation type="whole" showInputMessage="1" showErrorMessage="1" promptTitle="No Input" prompt="This is not a funding line." errorTitle="Wrong Spot" error="This is either a total or blank funding line.  No Data Input Here." sqref="T95:BO95">
      <formula1>999999</formula1>
      <formula2>999999</formula2>
    </dataValidation>
    <dataValidation type="whole" showErrorMessage="1" errorTitle="Maximum Dollar Input Exceeded" error="The maximum input value is $999,999 (x $1000), basically one billion dollars.  Please revise your figures." sqref="T96:BO96">
      <formula1>0</formula1>
      <formula2>999999</formula2>
    </dataValidation>
    <dataValidation type="whole" showErrorMessage="1" errorTitle="Maximum Dollar Input Exceeded" error="The maximum input value is $999,999 (x $1000), basically one billion dollars.  Please revise your figures." sqref="T97:BO97">
      <formula1>0</formula1>
      <formula2>999999</formula2>
    </dataValidation>
    <dataValidation type="whole" showInputMessage="1" showErrorMessage="1" promptTitle="No Input" prompt="This is not a funding line." errorTitle="Wrong Spot" error="This is either a total or blank funding line.  No Data Input Here." sqref="T98:BO98">
      <formula1>999999</formula1>
      <formula2>999999</formula2>
    </dataValidation>
    <dataValidation type="whole" showInputMessage="1" showErrorMessage="1" promptTitle="No Input" prompt="This is not a funding line." errorTitle="Wrong Spot" error="This is either a total or blank funding line.  No Data Input Here." sqref="T99:BO99">
      <formula1>999999</formula1>
      <formula2>999999</formula2>
    </dataValidation>
    <dataValidation type="whole" showErrorMessage="1" errorTitle="Maximum Dollar Input Exceeded" error="The maximum input value is $999,999 (x $1000), basically one billion dollars.  Please revise your figures." sqref="T100:BO100">
      <formula1>0</formula1>
      <formula2>999999</formula2>
    </dataValidation>
    <dataValidation type="whole" showErrorMessage="1" errorTitle="Maximum Dollar Input Exceeded" error="The maximum input value is $999,999 (x $1000), basically one billion dollars.  Please revise your figures." sqref="T101:BO101">
      <formula1>0</formula1>
      <formula2>999999</formula2>
    </dataValidation>
    <dataValidation type="whole" showErrorMessage="1" errorTitle="Maximum Dollar Input Exceeded" error="The maximum input value is $999,999 (x $1000), basically one billion dollars.  Please revise your figures." sqref="T102:BO102">
      <formula1>0</formula1>
      <formula2>999999</formula2>
    </dataValidation>
    <dataValidation type="whole" showInputMessage="1" showErrorMessage="1" promptTitle="No Input" prompt="This is not a funding line." errorTitle="Wrong Spot" error="This is either a total or blank funding line.  No Data Input Here." sqref="T103:BO103">
      <formula1>999999</formula1>
      <formula2>999999</formula2>
    </dataValidation>
    <dataValidation type="whole" showInputMessage="1" showErrorMessage="1" promptTitle="No Input" prompt="This is not a funding line." errorTitle="Wrong Spot" error="This is either a total or blank funding line.  No Data Input Here." sqref="T104:BO104">
      <formula1>999999</formula1>
      <formula2>999999</formula2>
    </dataValidation>
    <dataValidation type="whole" showErrorMessage="1" errorTitle="Maximum Dollar Input Exceeded" error="The maximum input value is $999,999 (x $1000), basically one billion dollars.  Please revise your figures." sqref="T105:BO105">
      <formula1>0</formula1>
      <formula2>999999</formula2>
    </dataValidation>
    <dataValidation type="whole" showErrorMessage="1" errorTitle="Maximum Dollar Input Exceeded" error="The maximum input value is $999,999 (x $1000), basically one billion dollars.  Please revise your figures." sqref="T106:BO106">
      <formula1>0</formula1>
      <formula2>999999</formula2>
    </dataValidation>
    <dataValidation type="whole" showInputMessage="1" showErrorMessage="1" promptTitle="No Input" prompt="This is not a funding line." errorTitle="Wrong Spot" error="This is either a total or blank funding line.  No Data Input Here." sqref="T107:BO107">
      <formula1>999999</formula1>
      <formula2>999999</formula2>
    </dataValidation>
    <dataValidation type="whole" showInputMessage="1" showErrorMessage="1" promptTitle="No Input" prompt="This is not a funding line." errorTitle="Wrong Spot" error="This is either a total or blank funding line.  No Data Input Here." sqref="T108:BO108">
      <formula1>999999</formula1>
      <formula2>999999</formula2>
    </dataValidation>
    <dataValidation type="whole" showErrorMessage="1" errorTitle="Maximum Dollar Input Exceeded" error="The maximum input value is $999,999 (x $1000), basically one billion dollars.  Please revise your figures." sqref="T109:BO109">
      <formula1>0</formula1>
      <formula2>999999</formula2>
    </dataValidation>
    <dataValidation type="whole" showErrorMessage="1" errorTitle="Maximum Dollar Input Exceeded" error="The maximum input value is $999,999 (x $1000), basically one billion dollars.  Please revise your figures." sqref="T110:BO110">
      <formula1>0</formula1>
      <formula2>999999</formula2>
    </dataValidation>
    <dataValidation type="whole" showInputMessage="1" showErrorMessage="1" promptTitle="No Input" prompt="This is not a funding line." errorTitle="Wrong Spot" error="This is either a total or blank funding line.  No Data Input Here." sqref="T111:BO111">
      <formula1>999999</formula1>
      <formula2>999999</formula2>
    </dataValidation>
    <dataValidation type="whole" showInputMessage="1" showErrorMessage="1" promptTitle="No Input" prompt="This is not a funding line." errorTitle="Wrong Spot" error="This is either a total or blank funding line.  No Data Input Here." sqref="T112:BO112">
      <formula1>999999</formula1>
      <formula2>999999</formula2>
    </dataValidation>
    <dataValidation type="whole" showErrorMessage="1" errorTitle="Maximum Dollar Input Exceeded" error="The maximum input value is $999,999 (x $1000), basically one billion dollars.  Please revise your figures." sqref="T113:BO113">
      <formula1>0</formula1>
      <formula2>999999</formula2>
    </dataValidation>
    <dataValidation type="whole" showErrorMessage="1" errorTitle="Maximum Dollar Input Exceeded" error="The maximum input value is $999,999 (x $1000), basically one billion dollars.  Please revise your figures." sqref="BJ114:BO114 AL114:AQ114 AT114:AY114 BB114:BG114 V114:AI11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14:AK114 AR114:AS114 AZ114:BA114 BH114:BI11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14:U114">
      <formula1>0</formula1>
      <formula2>999999</formula2>
    </dataValidation>
    <dataValidation type="whole" showErrorMessage="1" errorTitle="Maximum Dollar Input Exceeded" error="The maximum input value is $999,999 (x $1000), basically one billion dollars.  Please revise your figures." sqref="T115:BO115">
      <formula1>0</formula1>
      <formula2>999999</formula2>
    </dataValidation>
    <dataValidation type="whole" showInputMessage="1" showErrorMessage="1" promptTitle="No Input" prompt="This is not a funding line." errorTitle="Wrong Spot" error="This is either a total or blank funding line.  No Data Input Here." sqref="T116:BO116">
      <formula1>999999</formula1>
      <formula2>999999</formula2>
    </dataValidation>
    <dataValidation type="whole" showInputMessage="1" showErrorMessage="1" promptTitle="No Input" prompt="This is not a funding line." errorTitle="Wrong Spot" error="This is either a total or blank funding line.  No Data Input Here." sqref="T117:BO117">
      <formula1>999999</formula1>
      <formula2>999999</formula2>
    </dataValidation>
  </dataValidations>
  <printOptions gridLines="1"/>
  <pageMargins left="0.25" right="0.25" top="0.75" bottom="0.5" header="0.25" footer="0.25"/>
  <pageSetup blackAndWhite="1" fitToHeight="100" fitToWidth="1" horizontalDpi="600" verticalDpi="600" orientation="landscape" scale="85"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2003-11-25T22:18:59Z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