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Inventory'!$A$1:$S$49</definedName>
    <definedName name="_xlnm.Print_Titles" localSheetId="1">'Project Inventory'!$1:$3</definedName>
  </definedNames>
  <calcPr fullCalcOnLoad="1"/>
</workbook>
</file>

<file path=xl/sharedStrings.xml><?xml version="1.0" encoding="utf-8"?>
<sst xmlns="http://schemas.openxmlformats.org/spreadsheetml/2006/main" count="459" uniqueCount="111">
  <si>
    <t/>
  </si>
  <si>
    <t>MER</t>
  </si>
  <si>
    <t>Merced County</t>
  </si>
  <si>
    <t>RIP</t>
  </si>
  <si>
    <t>4A0700</t>
  </si>
  <si>
    <t>Campus Parkway</t>
  </si>
  <si>
    <t>TCRP</t>
  </si>
  <si>
    <t>Future Need</t>
  </si>
  <si>
    <t>Demo</t>
  </si>
  <si>
    <t>Loc Funds (CITY)</t>
  </si>
  <si>
    <t>TOTAL</t>
  </si>
  <si>
    <t>Merced County Association of Governments</t>
  </si>
  <si>
    <t>4A2144</t>
  </si>
  <si>
    <t>Regional rideshare program</t>
  </si>
  <si>
    <t>4A2134</t>
  </si>
  <si>
    <t>Plan, program and monitor</t>
  </si>
  <si>
    <t>4A2154</t>
  </si>
  <si>
    <t>RSTP/CMAQ match reserve</t>
  </si>
  <si>
    <t>140</t>
  </si>
  <si>
    <t>Caltrans</t>
  </si>
  <si>
    <t>Othr. State</t>
  </si>
  <si>
    <t>CO</t>
  </si>
  <si>
    <t>0G130K</t>
  </si>
  <si>
    <t>36.2/38.0</t>
  </si>
  <si>
    <t>Bradley Overhead</t>
  </si>
  <si>
    <t>X</t>
  </si>
  <si>
    <t>152</t>
  </si>
  <si>
    <t>41910K</t>
  </si>
  <si>
    <t>17.0/24.0</t>
  </si>
  <si>
    <t>Los Banos Bypass</t>
  </si>
  <si>
    <t>IIP</t>
  </si>
  <si>
    <t>59</t>
  </si>
  <si>
    <t>0E590K</t>
  </si>
  <si>
    <t>15.0/19.0</t>
  </si>
  <si>
    <t>Route 59 Widening</t>
  </si>
  <si>
    <t>0G440_</t>
  </si>
  <si>
    <t>R14.8/R19.0</t>
  </si>
  <si>
    <t>Castle Highway</t>
  </si>
  <si>
    <t>99</t>
  </si>
  <si>
    <t>36310K</t>
  </si>
  <si>
    <t>10.6/12.8</t>
  </si>
  <si>
    <t>Mission Ave Interchange/Freeway</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</si>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</sst>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85</v>
      </c>
    </row>
    <row r="3" ht="12.75">
      <c r="B3" s="43"/>
    </row>
    <row r="4" ht="12.75">
      <c r="B4" s="46" t="s">
        <v>86</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89</v>
      </c>
    </row>
    <row r="7" ht="12.75">
      <c r="B7" s="50" t="s">
        <v>90</v>
      </c>
    </row>
    <row r="8" ht="12.75">
      <c r="B8" s="50" t="s">
        <v>91</v>
      </c>
    </row>
    <row r="9" ht="25.5">
      <c r="B9" s="50" t="s">
        <v>92</v>
      </c>
    </row>
    <row r="10" ht="12.75">
      <c r="B10" s="48"/>
    </row>
    <row r="11" ht="12.75">
      <c r="B11" s="49" t="s">
        <v>93</v>
      </c>
    </row>
    <row r="12" ht="12.75">
      <c r="B12" s="50" t="s">
        <v>94</v>
      </c>
    </row>
    <row r="13" ht="12.75">
      <c r="B13" s="50" t="s">
        <v>95</v>
      </c>
    </row>
    <row r="14" ht="12.75">
      <c r="B14" s="50" t="s">
        <v>96</v>
      </c>
    </row>
    <row r="15" ht="12.75">
      <c r="B15" s="48"/>
    </row>
    <row r="16" ht="12.75">
      <c r="B16" s="51" t="s">
        <v>97</v>
      </c>
    </row>
    <row r="17" ht="25.5">
      <c r="B17" s="48" t="s">
        <v>98</v>
      </c>
    </row>
    <row r="18" ht="12.75">
      <c r="B18" s="48" t="s">
        <v>99</v>
      </c>
    </row>
    <row r="19" ht="12.75">
      <c r="B19" s="48" t="s">
        <v>100</v>
      </c>
    </row>
    <row r="20" ht="25.5">
      <c r="B20" s="48" t="s">
        <v>101</v>
      </c>
    </row>
    <row r="21" ht="12.75">
      <c r="B21" s="48"/>
    </row>
    <row r="22" ht="38.25">
      <c r="B22" s="48" t="s">
        <v>102</v>
      </c>
    </row>
    <row r="23" ht="12.75">
      <c r="B23" s="48"/>
    </row>
    <row r="24" ht="12.75">
      <c r="B24" s="52" t="s">
        <v>103</v>
      </c>
    </row>
    <row r="25" ht="12.75">
      <c r="B25" s="48"/>
    </row>
    <row r="26" ht="12.75">
      <c r="B26" s="46" t="s">
        <v>104</v>
      </c>
    </row>
    <row r="27" ht="12.75">
      <c r="B27" s="53" t="s">
        <v>105</v>
      </c>
    </row>
    <row r="28" ht="12.75">
      <c r="B28" s="53" t="s">
        <v>106</v>
      </c>
    </row>
    <row r="29" ht="12.75">
      <c r="B29" s="53" t="s">
        <v>107</v>
      </c>
    </row>
    <row r="30" ht="12.75">
      <c r="B30" s="53" t="s">
        <v>108</v>
      </c>
    </row>
    <row r="31" ht="12.75">
      <c r="B31" s="53" t="s">
        <v>109</v>
      </c>
    </row>
    <row r="32" ht="12.75">
      <c r="B32" s="43"/>
    </row>
    <row r="33" ht="12.75">
      <c r="B33" s="43"/>
    </row>
    <row r="34" ht="12.75">
      <c r="B34" s="43"/>
    </row>
    <row r="35" ht="13.5" thickBot="1">
      <c r="B35" s="44"/>
    </row>
    <row r="36" ht="13.5" thickTop="1">
      <c r="B36" s="54" t="s">
        <v>110</v>
      </c>
    </row>
    <row r="100" spans="7:8" ht="12.75">
      <c r="G100" t="s">
        <v>87</v>
      </c>
      <c r="H100" t="s">
        <v>88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51"/>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57421875" style="1" bestFit="1" customWidth="1"/>
    <col min="3" max="3" width="9.421875" style="1" bestFit="1" customWidth="1"/>
    <col min="4" max="4" width="31.5742187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71</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43</v>
      </c>
      <c r="C2" s="14" t="s">
        <v>44</v>
      </c>
      <c r="D2" s="14" t="s">
        <v>46</v>
      </c>
      <c r="E2" s="14"/>
      <c r="F2" s="15" t="s">
        <v>69</v>
      </c>
      <c r="G2" s="16"/>
      <c r="H2" s="16"/>
      <c r="I2" s="16"/>
      <c r="J2" s="16"/>
      <c r="K2" s="16"/>
      <c r="L2" s="16"/>
      <c r="M2" s="16"/>
      <c r="N2" s="15" t="s">
        <v>70</v>
      </c>
      <c r="O2" s="16"/>
      <c r="P2" s="16"/>
      <c r="Q2" s="16"/>
      <c r="R2" s="16"/>
      <c r="S2" s="16"/>
      <c r="T2" s="15" t="s">
        <v>57</v>
      </c>
      <c r="U2" s="16"/>
      <c r="V2" s="16"/>
      <c r="W2" s="16"/>
      <c r="X2" s="16"/>
      <c r="Y2" s="16"/>
      <c r="Z2" s="16"/>
      <c r="AA2" s="16"/>
      <c r="AB2" s="15" t="s">
        <v>58</v>
      </c>
      <c r="AC2" s="16"/>
      <c r="AD2" s="16"/>
      <c r="AE2" s="16"/>
      <c r="AF2" s="16"/>
      <c r="AG2" s="16"/>
      <c r="AH2" s="16"/>
      <c r="AI2" s="16"/>
      <c r="AJ2" s="15" t="s">
        <v>59</v>
      </c>
      <c r="AK2" s="16"/>
      <c r="AL2" s="16"/>
      <c r="AM2" s="16"/>
      <c r="AN2" s="16"/>
      <c r="AO2" s="16"/>
      <c r="AP2" s="16"/>
      <c r="AQ2" s="16"/>
      <c r="AR2" s="15" t="s">
        <v>60</v>
      </c>
      <c r="AS2" s="16"/>
      <c r="AT2" s="16"/>
      <c r="AU2" s="16"/>
      <c r="AV2" s="16"/>
      <c r="AW2" s="16"/>
      <c r="AX2" s="16"/>
      <c r="AY2" s="16"/>
      <c r="AZ2" s="15" t="s">
        <v>61</v>
      </c>
      <c r="BA2" s="16"/>
      <c r="BB2" s="16"/>
      <c r="BC2" s="16"/>
      <c r="BD2" s="16"/>
      <c r="BE2" s="16"/>
      <c r="BF2" s="16"/>
      <c r="BG2" s="16"/>
      <c r="BH2" s="15" t="s">
        <v>62</v>
      </c>
      <c r="BI2" s="16"/>
      <c r="BJ2" s="16"/>
      <c r="BK2" s="16"/>
      <c r="BL2" s="16"/>
      <c r="BM2" s="16"/>
      <c r="BN2" s="16"/>
      <c r="BO2" s="23"/>
      <c r="BP2" s="22"/>
      <c r="BW2" s="15" t="s">
        <v>69</v>
      </c>
      <c r="BX2" s="16" t="s">
        <v>69</v>
      </c>
      <c r="BY2" s="16"/>
      <c r="BZ2" s="16"/>
      <c r="CA2" s="16"/>
      <c r="CB2" s="16"/>
      <c r="CC2" s="16"/>
      <c r="CD2" s="16"/>
      <c r="CE2" s="15" t="s">
        <v>70</v>
      </c>
      <c r="CF2" s="16" t="s">
        <v>70</v>
      </c>
      <c r="CG2" s="16"/>
      <c r="CH2" s="16"/>
      <c r="CI2" s="16"/>
      <c r="CJ2" s="16"/>
    </row>
    <row r="3" spans="1:88" s="4" customFormat="1" ht="11.25">
      <c r="A3" s="17" t="s">
        <v>21</v>
      </c>
      <c r="B3" s="18" t="s">
        <v>42</v>
      </c>
      <c r="C3" s="18" t="s">
        <v>45</v>
      </c>
      <c r="D3" s="18" t="s">
        <v>47</v>
      </c>
      <c r="E3" s="18" t="s">
        <v>48</v>
      </c>
      <c r="F3" s="19" t="s">
        <v>49</v>
      </c>
      <c r="G3" s="20" t="s">
        <v>50</v>
      </c>
      <c r="H3" s="20" t="s">
        <v>51</v>
      </c>
      <c r="I3" s="20" t="s">
        <v>52</v>
      </c>
      <c r="J3" s="20" t="s">
        <v>53</v>
      </c>
      <c r="K3" s="20" t="s">
        <v>54</v>
      </c>
      <c r="L3" s="20" t="s">
        <v>55</v>
      </c>
      <c r="M3" s="20" t="s">
        <v>56</v>
      </c>
      <c r="N3" s="19" t="s">
        <v>63</v>
      </c>
      <c r="O3" s="21" t="s">
        <v>64</v>
      </c>
      <c r="P3" s="21" t="s">
        <v>65</v>
      </c>
      <c r="Q3" s="21" t="s">
        <v>66</v>
      </c>
      <c r="R3" s="21" t="s">
        <v>67</v>
      </c>
      <c r="S3" s="21" t="s">
        <v>68</v>
      </c>
      <c r="T3" s="19" t="s">
        <v>49</v>
      </c>
      <c r="U3" s="20" t="s">
        <v>50</v>
      </c>
      <c r="V3" s="20" t="s">
        <v>51</v>
      </c>
      <c r="W3" s="20" t="s">
        <v>52</v>
      </c>
      <c r="X3" s="20" t="s">
        <v>53</v>
      </c>
      <c r="Y3" s="20" t="s">
        <v>54</v>
      </c>
      <c r="Z3" s="20" t="s">
        <v>55</v>
      </c>
      <c r="AA3" s="20" t="s">
        <v>56</v>
      </c>
      <c r="AB3" s="19" t="s">
        <v>49</v>
      </c>
      <c r="AC3" s="20" t="s">
        <v>50</v>
      </c>
      <c r="AD3" s="20" t="s">
        <v>51</v>
      </c>
      <c r="AE3" s="20" t="s">
        <v>52</v>
      </c>
      <c r="AF3" s="20" t="s">
        <v>53</v>
      </c>
      <c r="AG3" s="20" t="s">
        <v>54</v>
      </c>
      <c r="AH3" s="20" t="s">
        <v>55</v>
      </c>
      <c r="AI3" s="20" t="s">
        <v>56</v>
      </c>
      <c r="AJ3" s="19" t="s">
        <v>49</v>
      </c>
      <c r="AK3" s="20" t="s">
        <v>50</v>
      </c>
      <c r="AL3" s="20" t="s">
        <v>51</v>
      </c>
      <c r="AM3" s="20" t="s">
        <v>52</v>
      </c>
      <c r="AN3" s="20" t="s">
        <v>53</v>
      </c>
      <c r="AO3" s="20" t="s">
        <v>54</v>
      </c>
      <c r="AP3" s="20" t="s">
        <v>55</v>
      </c>
      <c r="AQ3" s="20" t="s">
        <v>56</v>
      </c>
      <c r="AR3" s="19" t="s">
        <v>49</v>
      </c>
      <c r="AS3" s="20" t="s">
        <v>50</v>
      </c>
      <c r="AT3" s="20" t="s">
        <v>51</v>
      </c>
      <c r="AU3" s="20" t="s">
        <v>52</v>
      </c>
      <c r="AV3" s="20" t="s">
        <v>53</v>
      </c>
      <c r="AW3" s="20" t="s">
        <v>54</v>
      </c>
      <c r="AX3" s="20" t="s">
        <v>55</v>
      </c>
      <c r="AY3" s="20" t="s">
        <v>56</v>
      </c>
      <c r="AZ3" s="19" t="s">
        <v>49</v>
      </c>
      <c r="BA3" s="20" t="s">
        <v>50</v>
      </c>
      <c r="BB3" s="20" t="s">
        <v>51</v>
      </c>
      <c r="BC3" s="20" t="s">
        <v>52</v>
      </c>
      <c r="BD3" s="20" t="s">
        <v>53</v>
      </c>
      <c r="BE3" s="20" t="s">
        <v>54</v>
      </c>
      <c r="BF3" s="20" t="s">
        <v>55</v>
      </c>
      <c r="BG3" s="20" t="s">
        <v>56</v>
      </c>
      <c r="BH3" s="19" t="s">
        <v>49</v>
      </c>
      <c r="BI3" s="20" t="s">
        <v>50</v>
      </c>
      <c r="BJ3" s="20" t="s">
        <v>51</v>
      </c>
      <c r="BK3" s="20" t="s">
        <v>52</v>
      </c>
      <c r="BL3" s="20" t="s">
        <v>53</v>
      </c>
      <c r="BM3" s="20" t="s">
        <v>54</v>
      </c>
      <c r="BN3" s="20" t="s">
        <v>55</v>
      </c>
      <c r="BO3" s="24" t="s">
        <v>56</v>
      </c>
      <c r="BP3" s="22" t="s">
        <v>73</v>
      </c>
      <c r="BQ3" s="4" t="s">
        <v>74</v>
      </c>
      <c r="BR3" s="4" t="s">
        <v>75</v>
      </c>
      <c r="BS3" s="4" t="s">
        <v>76</v>
      </c>
      <c r="BT3" s="4" t="s">
        <v>77</v>
      </c>
      <c r="BU3" s="4" t="s">
        <v>78</v>
      </c>
      <c r="BW3" s="19" t="s">
        <v>49</v>
      </c>
      <c r="BX3" s="20" t="s">
        <v>49</v>
      </c>
      <c r="BY3" s="20" t="s">
        <v>51</v>
      </c>
      <c r="BZ3" s="20" t="s">
        <v>51</v>
      </c>
      <c r="CA3" s="20" t="s">
        <v>53</v>
      </c>
      <c r="CB3" s="20" t="s">
        <v>53</v>
      </c>
      <c r="CC3" s="20" t="s">
        <v>55</v>
      </c>
      <c r="CD3" s="20" t="s">
        <v>55</v>
      </c>
      <c r="CE3" s="19" t="s">
        <v>63</v>
      </c>
      <c r="CF3" s="21" t="s">
        <v>63</v>
      </c>
      <c r="CG3" s="21" t="s">
        <v>65</v>
      </c>
      <c r="CH3" s="21" t="s">
        <v>65</v>
      </c>
      <c r="CI3" s="21" t="s">
        <v>67</v>
      </c>
      <c r="CJ3" s="21" t="s">
        <v>67</v>
      </c>
    </row>
    <row r="4" spans="1:102" ht="11.25">
      <c r="A4" s="1" t="s">
        <v>1</v>
      </c>
      <c r="B4" s="2" t="str">
        <f>HYPERLINK("http://www.dot.ca.gov/hq/transprog/stip2004/ff_sheets/10-5951.xls","5951")</f>
        <v>5951</v>
      </c>
      <c r="C4" s="1" t="s">
        <v>0</v>
      </c>
      <c r="D4" s="1" t="s">
        <v>2</v>
      </c>
      <c r="E4" s="1" t="s">
        <v>3</v>
      </c>
      <c r="F4" s="7">
        <f ca="1">INDIRECT("T4")+INDIRECT("AB4")+INDIRECT("AJ4")+INDIRECT("AR4")+INDIRECT("AZ4")+INDIRECT("BH4")</f>
        <v>0</v>
      </c>
      <c r="G4" s="6">
        <f ca="1">INDIRECT("U4")+INDIRECT("AC4")+INDIRECT("AK4")+INDIRECT("AS4")+INDIRECT("BA4")+INDIRECT("BI4")</f>
        <v>200</v>
      </c>
      <c r="H4" s="6">
        <f ca="1">INDIRECT("V4")+INDIRECT("AD4")+INDIRECT("AL4")+INDIRECT("AT4")+INDIRECT("BB4")+INDIRECT("BJ4")</f>
        <v>1400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1400</v>
      </c>
      <c r="O4" s="6">
        <f ca="1">INDIRECT("AB4")+INDIRECT("AC4")+INDIRECT("AD4")+INDIRECT("AE4")+INDIRECT("AF4")+INDIRECT("AG4")+INDIRECT("AH4")+INDIRECT("AI4")</f>
        <v>0</v>
      </c>
      <c r="P4" s="6">
        <f ca="1">INDIRECT("AJ4")+INDIRECT("AK4")+INDIRECT("AL4")+INDIRECT("AM4")+INDIRECT("AN4")+INDIRECT("AO4")+INDIRECT("AP4")+INDIRECT("AQ4")</f>
        <v>0</v>
      </c>
      <c r="Q4" s="6">
        <f ca="1">INDIRECT("AR4")+INDIRECT("AS4")+INDIRECT("AT4")+INDIRECT("AU4")+INDIRECT("AV4")+INDIRECT("AW4")+INDIRECT("AX4")+INDIRECT("AY4")</f>
        <v>200</v>
      </c>
      <c r="R4" s="6">
        <f ca="1">INDIRECT("AZ4")+INDIRECT("BA4")+INDIRECT("BB4")+INDIRECT("BC4")+INDIRECT("BD4")+INDIRECT("BE4")+INDIRECT("BF4")+INDIRECT("BG4")</f>
        <v>0</v>
      </c>
      <c r="S4" s="6">
        <f ca="1">INDIRECT("BH4")+INDIRECT("BI4")+INDIRECT("BJ4")+INDIRECT("BK4")+INDIRECT("BL4")+INDIRECT("BM4")+INDIRECT("BN4")+INDIRECT("BO4")</f>
        <v>0</v>
      </c>
      <c r="T4" s="28"/>
      <c r="U4" s="29"/>
      <c r="V4" s="29">
        <v>1400</v>
      </c>
      <c r="W4" s="29"/>
      <c r="X4" s="29"/>
      <c r="Y4" s="29"/>
      <c r="Z4" s="29"/>
      <c r="AA4" s="29"/>
      <c r="AB4" s="28"/>
      <c r="AC4" s="29"/>
      <c r="AD4" s="29"/>
      <c r="AE4" s="29"/>
      <c r="AF4" s="29"/>
      <c r="AG4" s="29"/>
      <c r="AH4" s="29"/>
      <c r="AI4" s="29"/>
      <c r="AJ4" s="28"/>
      <c r="AK4" s="29"/>
      <c r="AL4" s="29"/>
      <c r="AM4" s="29"/>
      <c r="AN4" s="29"/>
      <c r="AO4" s="29"/>
      <c r="AP4" s="29"/>
      <c r="AQ4" s="29"/>
      <c r="AR4" s="28"/>
      <c r="AS4" s="29">
        <v>200</v>
      </c>
      <c r="AT4" s="29"/>
      <c r="AU4" s="29"/>
      <c r="AV4" s="29"/>
      <c r="AW4" s="29"/>
      <c r="AX4" s="29"/>
      <c r="AY4" s="29"/>
      <c r="AZ4" s="28"/>
      <c r="BA4" s="29"/>
      <c r="BB4" s="29"/>
      <c r="BC4" s="29"/>
      <c r="BD4" s="29"/>
      <c r="BE4" s="29"/>
      <c r="BF4" s="29"/>
      <c r="BG4" s="29"/>
      <c r="BH4" s="28"/>
      <c r="BI4" s="29"/>
      <c r="BJ4" s="29"/>
      <c r="BK4" s="29"/>
      <c r="BL4" s="29"/>
      <c r="BM4" s="29"/>
      <c r="BN4" s="29"/>
      <c r="BO4" s="29"/>
      <c r="BP4" s="9">
        <v>10500000016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800</v>
      </c>
      <c r="BZ4" s="1">
        <v>800</v>
      </c>
      <c r="CA4" s="1">
        <f ca="1">INDIRECT("V4")+2*INDIRECT("AD4")+3*INDIRECT("AL4")+4*INDIRECT("AT4")+5*INDIRECT("BB4")+6*INDIRECT("BJ4")</f>
        <v>1400</v>
      </c>
      <c r="CB4" s="1">
        <v>1400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4200</v>
      </c>
      <c r="CN4" s="1">
        <v>4200</v>
      </c>
      <c r="CO4" s="1">
        <f ca="1">INDIRECT("AB4")+2*INDIRECT("AC4")+3*INDIRECT("AD4")+4*INDIRECT("AE4")+5*INDIRECT("AF4")+6*INDIRECT("AG4")+7*INDIRECT("AH4")+8*INDIRECT("AI4")</f>
        <v>0</v>
      </c>
      <c r="CP4" s="1">
        <v>0</v>
      </c>
      <c r="CQ4" s="1">
        <f ca="1">INDIRECT("AJ4")+2*INDIRECT("AK4")+3*INDIRECT("AL4")+4*INDIRECT("AM4")+5*INDIRECT("AN4")+6*INDIRECT("AO4")+7*INDIRECT("AP4")+8*INDIRECT("AQ4")</f>
        <v>0</v>
      </c>
      <c r="CR4" s="1">
        <v>0</v>
      </c>
      <c r="CS4" s="1">
        <f ca="1">INDIRECT("AR4")+2*INDIRECT("AS4")+3*INDIRECT("AT4")+4*INDIRECT("AU4")+5*INDIRECT("AV4")+6*INDIRECT("AW4")+7*INDIRECT("AX4")+8*INDIRECT("AY4")</f>
        <v>400</v>
      </c>
      <c r="CT4" s="1">
        <v>400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0</v>
      </c>
      <c r="G5" s="6">
        <f ca="1">INDIRECT("U5")+INDIRECT("AC5")+INDIRECT("AK5")+INDIRECT("AS5")+INDIRECT("BA5")+INDIRECT("BI5")</f>
        <v>0</v>
      </c>
      <c r="H5" s="6">
        <f ca="1">INDIRECT("V5")+INDIRECT("AD5")+INDIRECT("AL5")+INDIRECT("AT5")+INDIRECT("BB5")+INDIRECT("BJ5")</f>
        <v>640</v>
      </c>
      <c r="I5" s="6">
        <f ca="1">INDIRECT("W5")+INDIRECT("AE5")+INDIRECT("AM5")+INDIRECT("AU5")+INDIRECT("BC5")+INDIRECT("BK5")</f>
        <v>0</v>
      </c>
      <c r="J5" s="6">
        <f ca="1">INDIRECT("X5")+INDIRECT("AF5")+INDIRECT("AN5")+INDIRECT("AV5")+INDIRECT("BD5")+INDIRECT("BL5")</f>
        <v>22360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240</v>
      </c>
      <c r="O5" s="6">
        <f ca="1">INDIRECT("AB5")+INDIRECT("AC5")+INDIRECT("AD5")+INDIRECT("AE5")+INDIRECT("AF5")+INDIRECT("AG5")+INDIRECT("AH5")+INDIRECT("AI5")</f>
        <v>22360</v>
      </c>
      <c r="P5" s="6">
        <f ca="1">INDIRECT("AJ5")+INDIRECT("AK5")+INDIRECT("AL5")+INDIRECT("AM5")+INDIRECT("AN5")+INDIRECT("AO5")+INDIRECT("AP5")+INDIRECT("AQ5")</f>
        <v>0</v>
      </c>
      <c r="Q5" s="6">
        <f ca="1">INDIRECT("AR5")+INDIRECT("AS5")+INDIRECT("AT5")+INDIRECT("AU5")+INDIRECT("AV5")+INDIRECT("AW5")+INDIRECT("AX5")+INDIRECT("AY5")</f>
        <v>400</v>
      </c>
      <c r="R5" s="6">
        <f ca="1">INDIRECT("AZ5")+INDIRECT("BA5")+INDIRECT("BB5")+INDIRECT("BC5")+INDIRECT("BD5")+INDIRECT("BE5")+INDIRECT("BF5")+INDIRECT("BG5")</f>
        <v>0</v>
      </c>
      <c r="S5" s="6">
        <f ca="1">INDIRECT("BH5")+INDIRECT("BI5")+INDIRECT("BJ5")+INDIRECT("BK5")+INDIRECT("BL5")+INDIRECT("BM5")+INDIRECT("BN5")+INDIRECT("BO5")</f>
        <v>0</v>
      </c>
      <c r="T5" s="28"/>
      <c r="U5" s="29"/>
      <c r="V5" s="29">
        <v>240</v>
      </c>
      <c r="W5" s="29"/>
      <c r="X5" s="29"/>
      <c r="Y5" s="29"/>
      <c r="Z5" s="29"/>
      <c r="AA5" s="29"/>
      <c r="AB5" s="28"/>
      <c r="AC5" s="29"/>
      <c r="AD5" s="29"/>
      <c r="AE5" s="29"/>
      <c r="AF5" s="29">
        <v>22360</v>
      </c>
      <c r="AG5" s="29"/>
      <c r="AH5" s="29"/>
      <c r="AI5" s="29"/>
      <c r="AJ5" s="28"/>
      <c r="AK5" s="29"/>
      <c r="AL5" s="29"/>
      <c r="AM5" s="29"/>
      <c r="AN5" s="29"/>
      <c r="AO5" s="29"/>
      <c r="AP5" s="29"/>
      <c r="AQ5" s="29"/>
      <c r="AR5" s="28"/>
      <c r="AS5" s="29"/>
      <c r="AT5" s="29">
        <v>400</v>
      </c>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1840</v>
      </c>
      <c r="CB5" s="1">
        <v>1840</v>
      </c>
      <c r="CC5" s="1">
        <f ca="1">INDIRECT("W5")+2*INDIRECT("AE5")+3*INDIRECT("AM5")+4*INDIRECT("AU5")+5*INDIRECT("BC5")+6*INDIRECT("BK5")</f>
        <v>0</v>
      </c>
      <c r="CD5" s="1">
        <v>0</v>
      </c>
      <c r="CE5" s="1">
        <f ca="1">INDIRECT("X5")+2*INDIRECT("AF5")+3*INDIRECT("AN5")+4*INDIRECT("AV5")+5*INDIRECT("BD5")+6*INDIRECT("BL5")</f>
        <v>44720</v>
      </c>
      <c r="CF5" s="1">
        <v>44720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720</v>
      </c>
      <c r="CN5" s="1">
        <v>720</v>
      </c>
      <c r="CO5" s="1">
        <f ca="1">INDIRECT("AB5")+2*INDIRECT("AC5")+3*INDIRECT("AD5")+4*INDIRECT("AE5")+5*INDIRECT("AF5")+6*INDIRECT("AG5")+7*INDIRECT("AH5")+8*INDIRECT("AI5")</f>
        <v>111800</v>
      </c>
      <c r="CP5" s="1">
        <v>111800</v>
      </c>
      <c r="CQ5" s="1">
        <f ca="1">INDIRECT("AJ5")+2*INDIRECT("AK5")+3*INDIRECT("AL5")+4*INDIRECT("AM5")+5*INDIRECT("AN5")+6*INDIRECT("AO5")+7*INDIRECT("AP5")+8*INDIRECT("AQ5")</f>
        <v>0</v>
      </c>
      <c r="CR5" s="1">
        <v>0</v>
      </c>
      <c r="CS5" s="1">
        <f ca="1">INDIRECT("AR5")+2*INDIRECT("AS5")+3*INDIRECT("AT5")+4*INDIRECT("AU5")+5*INDIRECT("AV5")+6*INDIRECT("AW5")+7*INDIRECT("AX5")+8*INDIRECT("AY5")</f>
        <v>1200</v>
      </c>
      <c r="CT5" s="1">
        <v>1200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102" ht="11.25">
      <c r="A6" s="25"/>
      <c r="B6" s="25"/>
      <c r="C6" s="27" t="s">
        <v>72</v>
      </c>
      <c r="D6" s="26" t="s">
        <v>0</v>
      </c>
      <c r="E6" s="1" t="s">
        <v>7</v>
      </c>
      <c r="F6" s="7">
        <f ca="1">INDIRECT("T6")+INDIRECT("AB6")+INDIRECT("AJ6")+INDIRECT("AR6")+INDIRECT("AZ6")+INDIRECT("BH6")</f>
        <v>0</v>
      </c>
      <c r="G6" s="6">
        <f ca="1">INDIRECT("U6")+INDIRECT("AC6")+INDIRECT("AK6")+INDIRECT("AS6")+INDIRECT("BA6")+INDIRECT("BI6")</f>
        <v>0</v>
      </c>
      <c r="H6" s="6">
        <f ca="1">INDIRECT("V6")+INDIRECT("AD6")+INDIRECT("AL6")+INDIRECT("AT6")+INDIRECT("BB6")+INDIRECT("BJ6")</f>
        <v>0</v>
      </c>
      <c r="I6" s="6">
        <f ca="1">INDIRECT("W6")+INDIRECT("AE6")+INDIRECT("AM6")+INDIRECT("AU6")+INDIRECT("BC6")+INDIRECT("BK6")</f>
        <v>0</v>
      </c>
      <c r="J6" s="6">
        <f ca="1">INDIRECT("X6")+INDIRECT("AF6")+INDIRECT("AN6")+INDIRECT("AV6")+INDIRECT("BD6")+INDIRECT("BL6")</f>
        <v>4400</v>
      </c>
      <c r="K6" s="6">
        <f ca="1">INDIRECT("Y6")+INDIRECT("AG6")+INDIRECT("AO6")+INDIRECT("AW6")+INDIRECT("BE6")+INDIRECT("BM6")</f>
        <v>0</v>
      </c>
      <c r="L6" s="6">
        <f ca="1">INDIRECT("Z6")+INDIRECT("AH6")+INDIRECT("AP6")+INDIRECT("AX6")+INDIRECT("BF6")+INDIRECT("BN6")</f>
        <v>0</v>
      </c>
      <c r="M6" s="6">
        <f ca="1">INDIRECT("AA6")+INDIRECT("AI6")+INDIRECT("AQ6")+INDIRECT("AY6")+INDIRECT("BG6")+INDIRECT("BO6")</f>
        <v>0</v>
      </c>
      <c r="N6" s="7">
        <f ca="1">INDIRECT("T6")+INDIRECT("U6")+INDIRECT("V6")+INDIRECT("W6")+INDIRECT("X6")+INDIRECT("Y6")+INDIRECT("Z6")+INDIRECT("AA6")</f>
        <v>0</v>
      </c>
      <c r="O6" s="6">
        <f ca="1">INDIRECT("AB6")+INDIRECT("AC6")+INDIRECT("AD6")+INDIRECT("AE6")+INDIRECT("AF6")+INDIRECT("AG6")+INDIRECT("AH6")+INDIRECT("AI6")</f>
        <v>4400</v>
      </c>
      <c r="P6" s="6">
        <f ca="1">INDIRECT("AJ6")+INDIRECT("AK6")+INDIRECT("AL6")+INDIRECT("AM6")+INDIRECT("AN6")+INDIRECT("AO6")+INDIRECT("AP6")+INDIRECT("AQ6")</f>
        <v>0</v>
      </c>
      <c r="Q6" s="6">
        <f ca="1">INDIRECT("AR6")+INDIRECT("AS6")+INDIRECT("AT6")+INDIRECT("AU6")+INDIRECT("AV6")+INDIRECT("AW6")+INDIRECT("AX6")+INDIRECT("AY6")</f>
        <v>0</v>
      </c>
      <c r="R6" s="6">
        <f ca="1">INDIRECT("AZ6")+INDIRECT("BA6")+INDIRECT("BB6")+INDIRECT("BC6")+INDIRECT("BD6")+INDIRECT("BE6")+INDIRECT("BF6")+INDIRECT("BG6")</f>
        <v>0</v>
      </c>
      <c r="S6" s="6">
        <f ca="1">INDIRECT("BH6")+INDIRECT("BI6")+INDIRECT("BJ6")+INDIRECT("BK6")+INDIRECT("BL6")+INDIRECT("BM6")+INDIRECT("BN6")+INDIRECT("BO6")</f>
        <v>0</v>
      </c>
      <c r="T6" s="28"/>
      <c r="U6" s="29"/>
      <c r="V6" s="29"/>
      <c r="W6" s="29"/>
      <c r="X6" s="29"/>
      <c r="Y6" s="29"/>
      <c r="Z6" s="29"/>
      <c r="AA6" s="29"/>
      <c r="AB6" s="28"/>
      <c r="AC6" s="29"/>
      <c r="AD6" s="29"/>
      <c r="AE6" s="29"/>
      <c r="AF6" s="29">
        <v>4400</v>
      </c>
      <c r="AG6" s="29"/>
      <c r="AH6" s="29"/>
      <c r="AI6" s="29"/>
      <c r="AJ6" s="28"/>
      <c r="AK6" s="29"/>
      <c r="AL6" s="29"/>
      <c r="AM6" s="29"/>
      <c r="AN6" s="29"/>
      <c r="AO6" s="29"/>
      <c r="AP6" s="29"/>
      <c r="AQ6" s="29"/>
      <c r="AR6" s="28"/>
      <c r="AS6" s="29"/>
      <c r="AT6" s="29"/>
      <c r="AU6" s="29"/>
      <c r="AV6" s="29"/>
      <c r="AW6" s="29"/>
      <c r="AX6" s="29"/>
      <c r="AY6" s="29"/>
      <c r="AZ6" s="28"/>
      <c r="BA6" s="29"/>
      <c r="BB6" s="29"/>
      <c r="BC6" s="29"/>
      <c r="BD6" s="29"/>
      <c r="BE6" s="29"/>
      <c r="BF6" s="29"/>
      <c r="BG6" s="29"/>
      <c r="BH6" s="28"/>
      <c r="BI6" s="29"/>
      <c r="BJ6" s="29"/>
      <c r="BK6" s="29"/>
      <c r="BL6" s="29"/>
      <c r="BM6" s="29"/>
      <c r="BN6" s="29"/>
      <c r="BO6" s="29"/>
      <c r="BP6" s="9">
        <v>0</v>
      </c>
      <c r="BQ6" s="1" t="s">
        <v>0</v>
      </c>
      <c r="BR6" s="1" t="s">
        <v>0</v>
      </c>
      <c r="BS6" s="1" t="s">
        <v>0</v>
      </c>
      <c r="BT6" s="1" t="s">
        <v>0</v>
      </c>
      <c r="BU6" s="1" t="s">
        <v>0</v>
      </c>
      <c r="BW6" s="1">
        <f ca="1">INDIRECT("T6")+2*INDIRECT("AB6")+3*INDIRECT("AJ6")+4*INDIRECT("AR6")+5*INDIRECT("AZ6")+6*INDIRECT("BH6")</f>
        <v>0</v>
      </c>
      <c r="BX6" s="1">
        <v>0</v>
      </c>
      <c r="BY6" s="1">
        <f ca="1">INDIRECT("U6")+2*INDIRECT("AC6")+3*INDIRECT("AK6")+4*INDIRECT("AS6")+5*INDIRECT("BA6")+6*INDIRECT("BI6")</f>
        <v>0</v>
      </c>
      <c r="BZ6" s="1">
        <v>0</v>
      </c>
      <c r="CA6" s="1">
        <f ca="1">INDIRECT("V6")+2*INDIRECT("AD6")+3*INDIRECT("AL6")+4*INDIRECT("AT6")+5*INDIRECT("BB6")+6*INDIRECT("BJ6")</f>
        <v>0</v>
      </c>
      <c r="CB6" s="1">
        <v>0</v>
      </c>
      <c r="CC6" s="1">
        <f ca="1">INDIRECT("W6")+2*INDIRECT("AE6")+3*INDIRECT("AM6")+4*INDIRECT("AU6")+5*INDIRECT("BC6")+6*INDIRECT("BK6")</f>
        <v>0</v>
      </c>
      <c r="CD6" s="1">
        <v>0</v>
      </c>
      <c r="CE6" s="1">
        <f ca="1">INDIRECT("X6")+2*INDIRECT("AF6")+3*INDIRECT("AN6")+4*INDIRECT("AV6")+5*INDIRECT("BD6")+6*INDIRECT("BL6")</f>
        <v>8800</v>
      </c>
      <c r="CF6" s="1">
        <v>8800</v>
      </c>
      <c r="CG6" s="1">
        <f ca="1">INDIRECT("Y6")+2*INDIRECT("AG6")+3*INDIRECT("AO6")+4*INDIRECT("AW6")+5*INDIRECT("BE6")+6*INDIRECT("BM6")</f>
        <v>0</v>
      </c>
      <c r="CH6" s="1">
        <v>0</v>
      </c>
      <c r="CI6" s="1">
        <f ca="1">INDIRECT("Z6")+2*INDIRECT("AH6")+3*INDIRECT("AP6")+4*INDIRECT("AX6")+5*INDIRECT("BF6")+6*INDIRECT("BN6")</f>
        <v>0</v>
      </c>
      <c r="CJ6" s="1">
        <v>0</v>
      </c>
      <c r="CK6" s="1">
        <f ca="1">INDIRECT("AA6")+2*INDIRECT("AI6")+3*INDIRECT("AQ6")+4*INDIRECT("AY6")+5*INDIRECT("BG6")+6*INDIRECT("BO6")</f>
        <v>0</v>
      </c>
      <c r="CL6" s="1">
        <v>0</v>
      </c>
      <c r="CM6" s="1">
        <f ca="1">INDIRECT("T6")+2*INDIRECT("U6")+3*INDIRECT("V6")+4*INDIRECT("W6")+5*INDIRECT("X6")+6*INDIRECT("Y6")+7*INDIRECT("Z6")+8*INDIRECT("AA6")</f>
        <v>0</v>
      </c>
      <c r="CN6" s="1">
        <v>0</v>
      </c>
      <c r="CO6" s="1">
        <f ca="1">INDIRECT("AB6")+2*INDIRECT("AC6")+3*INDIRECT("AD6")+4*INDIRECT("AE6")+5*INDIRECT("AF6")+6*INDIRECT("AG6")+7*INDIRECT("AH6")+8*INDIRECT("AI6")</f>
        <v>22000</v>
      </c>
      <c r="CP6" s="1">
        <v>22000</v>
      </c>
      <c r="CQ6" s="1">
        <f ca="1">INDIRECT("AJ6")+2*INDIRECT("AK6")+3*INDIRECT("AL6")+4*INDIRECT("AM6")+5*INDIRECT("AN6")+6*INDIRECT("AO6")+7*INDIRECT("AP6")+8*INDIRECT("AQ6")</f>
        <v>0</v>
      </c>
      <c r="CR6" s="1">
        <v>0</v>
      </c>
      <c r="CS6" s="1">
        <f ca="1">INDIRECT("AR6")+2*INDIRECT("AS6")+3*INDIRECT("AT6")+4*INDIRECT("AU6")+5*INDIRECT("AV6")+6*INDIRECT("AW6")+7*INDIRECT("AX6")+8*INDIRECT("AY6")</f>
        <v>0</v>
      </c>
      <c r="CT6" s="1">
        <v>0</v>
      </c>
      <c r="CU6" s="1">
        <f ca="1">INDIRECT("AZ6")+2*INDIRECT("BA6")+3*INDIRECT("BB6")+4*INDIRECT("BC6")+5*INDIRECT("BD6")+6*INDIRECT("BE6")+7*INDIRECT("BF6")+8*INDIRECT("BG6")</f>
        <v>0</v>
      </c>
      <c r="CV6" s="1">
        <v>0</v>
      </c>
      <c r="CW6" s="1">
        <f ca="1">INDIRECT("BH6")+2*INDIRECT("BI6")+3*INDIRECT("BJ6")+4*INDIRECT("BK6")+5*INDIRECT("BL6")+6*INDIRECT("BM6")+7*INDIRECT("BN6")+8*INDIRECT("BO6")</f>
        <v>0</v>
      </c>
      <c r="CX6" s="1">
        <v>0</v>
      </c>
    </row>
    <row r="7" spans="1:102" ht="11.25">
      <c r="A7" s="1" t="s">
        <v>0</v>
      </c>
      <c r="B7" s="1" t="s">
        <v>0</v>
      </c>
      <c r="C7" s="1" t="s">
        <v>0</v>
      </c>
      <c r="D7" s="1" t="s">
        <v>0</v>
      </c>
      <c r="E7" s="1" t="s">
        <v>8</v>
      </c>
      <c r="F7" s="7">
        <f ca="1">INDIRECT("T7")+INDIRECT("AB7")+INDIRECT("AJ7")+INDIRECT("AR7")+INDIRECT("AZ7")+INDIRECT("BH7")</f>
        <v>2000</v>
      </c>
      <c r="G7" s="6">
        <f ca="1">INDIRECT("U7")+INDIRECT("AC7")+INDIRECT("AK7")+INDIRECT("AS7")+INDIRECT("BA7")+INDIRECT("BI7")</f>
        <v>800</v>
      </c>
      <c r="H7" s="6">
        <f ca="1">INDIRECT("V7")+INDIRECT("AD7")+INDIRECT("AL7")+INDIRECT("AT7")+INDIRECT("BB7")+INDIRECT("BJ7")</f>
        <v>8160</v>
      </c>
      <c r="I7" s="6">
        <f ca="1">INDIRECT("W7")+INDIRECT("AE7")+INDIRECT("AM7")+INDIRECT("AU7")+INDIRECT("BC7")+INDIRECT("BK7")</f>
        <v>0</v>
      </c>
      <c r="J7" s="6">
        <f ca="1">INDIRECT("X7")+INDIRECT("AF7")+INDIRECT("AN7")+INDIRECT("AV7")+INDIRECT("BD7")+INDIRECT("BL7")</f>
        <v>40</v>
      </c>
      <c r="K7" s="6">
        <f ca="1">INDIRECT("Y7")+INDIRECT("AG7")+INDIRECT("AO7")+INDIRECT("AW7")+INDIRECT("BE7")+INDIRECT("BM7")</f>
        <v>0</v>
      </c>
      <c r="L7" s="6">
        <f ca="1">INDIRECT("Z7")+INDIRECT("AH7")+INDIRECT("AP7")+INDIRECT("AX7")+INDIRECT("BF7")+INDIRECT("BN7")</f>
        <v>0</v>
      </c>
      <c r="M7" s="6">
        <f ca="1">INDIRECT("AA7")+INDIRECT("AI7")+INDIRECT("AQ7")+INDIRECT("AY7")+INDIRECT("BG7")+INDIRECT("BO7")</f>
        <v>0</v>
      </c>
      <c r="N7" s="7">
        <f ca="1">INDIRECT("T7")+INDIRECT("U7")+INDIRECT("V7")+INDIRECT("W7")+INDIRECT("X7")+INDIRECT("Y7")+INDIRECT("Z7")+INDIRECT("AA7")</f>
        <v>6560</v>
      </c>
      <c r="O7" s="6">
        <f ca="1">INDIRECT("AB7")+INDIRECT("AC7")+INDIRECT("AD7")+INDIRECT("AE7")+INDIRECT("AF7")+INDIRECT("AG7")+INDIRECT("AH7")+INDIRECT("AI7")</f>
        <v>40</v>
      </c>
      <c r="P7" s="6">
        <f ca="1">INDIRECT("AJ7")+INDIRECT("AK7")+INDIRECT("AL7")+INDIRECT("AM7")+INDIRECT("AN7")+INDIRECT("AO7")+INDIRECT("AP7")+INDIRECT("AQ7")</f>
        <v>2000</v>
      </c>
      <c r="Q7" s="6">
        <f ca="1">INDIRECT("AR7")+INDIRECT("AS7")+INDIRECT("AT7")+INDIRECT("AU7")+INDIRECT("AV7")+INDIRECT("AW7")+INDIRECT("AX7")+INDIRECT("AY7")</f>
        <v>2400</v>
      </c>
      <c r="R7" s="6">
        <f ca="1">INDIRECT("AZ7")+INDIRECT("BA7")+INDIRECT("BB7")+INDIRECT("BC7")+INDIRECT("BD7")+INDIRECT("BE7")+INDIRECT("BF7")+INDIRECT("BG7")</f>
        <v>0</v>
      </c>
      <c r="S7" s="6">
        <f ca="1">INDIRECT("BH7")+INDIRECT("BI7")+INDIRECT("BJ7")+INDIRECT("BK7")+INDIRECT("BL7")+INDIRECT("BM7")+INDIRECT("BN7")+INDIRECT("BO7")</f>
        <v>0</v>
      </c>
      <c r="T7" s="28"/>
      <c r="U7" s="29"/>
      <c r="V7" s="29">
        <v>6560</v>
      </c>
      <c r="W7" s="29"/>
      <c r="X7" s="29"/>
      <c r="Y7" s="29"/>
      <c r="Z7" s="29"/>
      <c r="AA7" s="29"/>
      <c r="AB7" s="28"/>
      <c r="AC7" s="29"/>
      <c r="AD7" s="29"/>
      <c r="AE7" s="29"/>
      <c r="AF7" s="29">
        <v>40</v>
      </c>
      <c r="AG7" s="29"/>
      <c r="AH7" s="29"/>
      <c r="AI7" s="29"/>
      <c r="AJ7" s="28">
        <v>2000</v>
      </c>
      <c r="AK7" s="29"/>
      <c r="AL7" s="29"/>
      <c r="AM7" s="29"/>
      <c r="AN7" s="29"/>
      <c r="AO7" s="29"/>
      <c r="AP7" s="29"/>
      <c r="AQ7" s="29"/>
      <c r="AR7" s="28"/>
      <c r="AS7" s="29">
        <v>800</v>
      </c>
      <c r="AT7" s="29">
        <v>1600</v>
      </c>
      <c r="AU7" s="29"/>
      <c r="AV7" s="29"/>
      <c r="AW7" s="29"/>
      <c r="AX7" s="29"/>
      <c r="AY7" s="29"/>
      <c r="AZ7" s="28"/>
      <c r="BA7" s="29"/>
      <c r="BB7" s="29"/>
      <c r="BC7" s="29"/>
      <c r="BD7" s="29"/>
      <c r="BE7" s="29"/>
      <c r="BF7" s="29"/>
      <c r="BG7" s="29"/>
      <c r="BH7" s="28"/>
      <c r="BI7" s="29"/>
      <c r="BJ7" s="29"/>
      <c r="BK7" s="29"/>
      <c r="BL7" s="29"/>
      <c r="BM7" s="29"/>
      <c r="BN7" s="29"/>
      <c r="BO7" s="29"/>
      <c r="BP7" s="9">
        <v>0</v>
      </c>
      <c r="BQ7" s="1" t="s">
        <v>0</v>
      </c>
      <c r="BR7" s="1" t="s">
        <v>0</v>
      </c>
      <c r="BS7" s="1" t="s">
        <v>0</v>
      </c>
      <c r="BT7" s="1" t="s">
        <v>0</v>
      </c>
      <c r="BU7" s="1" t="s">
        <v>0</v>
      </c>
      <c r="BW7" s="1">
        <f ca="1">INDIRECT("T7")+2*INDIRECT("AB7")+3*INDIRECT("AJ7")+4*INDIRECT("AR7")+5*INDIRECT("AZ7")+6*INDIRECT("BH7")</f>
        <v>6000</v>
      </c>
      <c r="BX7" s="1">
        <v>6000</v>
      </c>
      <c r="BY7" s="1">
        <f ca="1">INDIRECT("U7")+2*INDIRECT("AC7")+3*INDIRECT("AK7")+4*INDIRECT("AS7")+5*INDIRECT("BA7")+6*INDIRECT("BI7")</f>
        <v>3200</v>
      </c>
      <c r="BZ7" s="1">
        <v>3200</v>
      </c>
      <c r="CA7" s="1">
        <f ca="1">INDIRECT("V7")+2*INDIRECT("AD7")+3*INDIRECT("AL7")+4*INDIRECT("AT7")+5*INDIRECT("BB7")+6*INDIRECT("BJ7")</f>
        <v>12960</v>
      </c>
      <c r="CB7" s="1">
        <v>12960</v>
      </c>
      <c r="CC7" s="1">
        <f ca="1">INDIRECT("W7")+2*INDIRECT("AE7")+3*INDIRECT("AM7")+4*INDIRECT("AU7")+5*INDIRECT("BC7")+6*INDIRECT("BK7")</f>
        <v>0</v>
      </c>
      <c r="CD7" s="1">
        <v>0</v>
      </c>
      <c r="CE7" s="1">
        <f ca="1">INDIRECT("X7")+2*INDIRECT("AF7")+3*INDIRECT("AN7")+4*INDIRECT("AV7")+5*INDIRECT("BD7")+6*INDIRECT("BL7")</f>
        <v>80</v>
      </c>
      <c r="CF7" s="1">
        <v>80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19680</v>
      </c>
      <c r="CN7" s="1">
        <v>19680</v>
      </c>
      <c r="CO7" s="1">
        <f ca="1">INDIRECT("AB7")+2*INDIRECT("AC7")+3*INDIRECT("AD7")+4*INDIRECT("AE7")+5*INDIRECT("AF7")+6*INDIRECT("AG7")+7*INDIRECT("AH7")+8*INDIRECT("AI7")</f>
        <v>200</v>
      </c>
      <c r="CP7" s="1">
        <v>200</v>
      </c>
      <c r="CQ7" s="1">
        <f ca="1">INDIRECT("AJ7")+2*INDIRECT("AK7")+3*INDIRECT("AL7")+4*INDIRECT("AM7")+5*INDIRECT("AN7")+6*INDIRECT("AO7")+7*INDIRECT("AP7")+8*INDIRECT("AQ7")</f>
        <v>2000</v>
      </c>
      <c r="CR7" s="1">
        <v>2000</v>
      </c>
      <c r="CS7" s="1">
        <f ca="1">INDIRECT("AR7")+2*INDIRECT("AS7")+3*INDIRECT("AT7")+4*INDIRECT("AU7")+5*INDIRECT("AV7")+6*INDIRECT("AW7")+7*INDIRECT("AX7")+8*INDIRECT("AY7")</f>
        <v>6400</v>
      </c>
      <c r="CT7" s="1">
        <v>6400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0</v>
      </c>
      <c r="C8" s="1" t="s">
        <v>0</v>
      </c>
      <c r="D8" s="1" t="s">
        <v>0</v>
      </c>
      <c r="E8" s="1" t="s">
        <v>9</v>
      </c>
      <c r="F8" s="7">
        <f ca="1">INDIRECT("T8")+INDIRECT("AB8")+INDIRECT("AJ8")+INDIRECT("AR8")+INDIRECT("AZ8")+INDIRECT("BH8")</f>
        <v>0</v>
      </c>
      <c r="G8" s="6">
        <f ca="1">INDIRECT("U8")+INDIRECT("AC8")+INDIRECT("AK8")+INDIRECT("AS8")+INDIRECT("BA8")+INDIRECT("BI8")</f>
        <v>0</v>
      </c>
      <c r="H8" s="6">
        <f ca="1">INDIRECT("V8")+INDIRECT("AD8")+INDIRECT("AL8")+INDIRECT("AT8")+INDIRECT("BB8")+INDIRECT("BJ8")</f>
        <v>0</v>
      </c>
      <c r="I8" s="6">
        <f ca="1">INDIRECT("W8")+INDIRECT("AE8")+INDIRECT("AM8")+INDIRECT("AU8")+INDIRECT("BC8")+INDIRECT("BK8")</f>
        <v>0</v>
      </c>
      <c r="J8" s="6">
        <f ca="1">INDIRECT("X8")+INDIRECT("AF8")+INDIRECT("AN8")+INDIRECT("AV8")+INDIRECT("BD8")+INDIRECT("BL8")</f>
        <v>1200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1200</v>
      </c>
      <c r="P8" s="6">
        <f ca="1">INDIRECT("AJ8")+INDIRECT("AK8")+INDIRECT("AL8")+INDIRECT("AM8")+INDIRECT("AN8")+INDIRECT("AO8")+INDIRECT("AP8")+INDIRECT("AQ8")</f>
        <v>0</v>
      </c>
      <c r="Q8" s="6">
        <f ca="1">INDIRECT("AR8")+INDIRECT("AS8")+INDIRECT("AT8")+INDIRECT("AU8")+INDIRECT("AV8")+INDIRECT("AW8")+INDIRECT("AX8")+INDIRECT("AY8")</f>
        <v>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c r="AE8" s="29"/>
      <c r="AF8" s="29">
        <v>1200</v>
      </c>
      <c r="AG8" s="29"/>
      <c r="AH8" s="29"/>
      <c r="AI8" s="29"/>
      <c r="AJ8" s="28"/>
      <c r="AK8" s="29"/>
      <c r="AL8" s="29"/>
      <c r="AM8" s="29"/>
      <c r="AN8" s="29"/>
      <c r="AO8" s="29"/>
      <c r="AP8" s="29"/>
      <c r="AQ8" s="29"/>
      <c r="AR8" s="28"/>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2400</v>
      </c>
      <c r="CF8" s="1">
        <v>2400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6000</v>
      </c>
      <c r="CP8" s="1">
        <v>6000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1" t="s">
        <v>0</v>
      </c>
      <c r="B9" s="1" t="s">
        <v>0</v>
      </c>
      <c r="C9" s="1" t="s">
        <v>0</v>
      </c>
      <c r="D9" s="1" t="s">
        <v>0</v>
      </c>
      <c r="E9" s="1" t="s">
        <v>10</v>
      </c>
      <c r="F9" s="7">
        <f>SUM(F4:F8)</f>
        <v>2000</v>
      </c>
      <c r="G9" s="6">
        <f>SUM(G4:G8)</f>
        <v>1000</v>
      </c>
      <c r="H9" s="6">
        <f>SUM(H4:H8)</f>
        <v>10200</v>
      </c>
      <c r="I9" s="6">
        <f>SUM(I4:I8)</f>
        <v>0</v>
      </c>
      <c r="J9" s="6">
        <f>SUM(J4:J8)</f>
        <v>28000</v>
      </c>
      <c r="K9" s="6">
        <f>SUM(K4:K8)</f>
        <v>0</v>
      </c>
      <c r="L9" s="6">
        <f>SUM(L4:L8)</f>
        <v>0</v>
      </c>
      <c r="M9" s="6">
        <f>SUM(M4:M8)</f>
        <v>0</v>
      </c>
      <c r="N9" s="7">
        <f>SUM(N4:N8)</f>
        <v>8200</v>
      </c>
      <c r="O9" s="6">
        <f>SUM(O4:O8)</f>
        <v>28000</v>
      </c>
      <c r="P9" s="6">
        <f>SUM(P4:P8)</f>
        <v>2000</v>
      </c>
      <c r="Q9" s="6">
        <f>SUM(Q4:Q8)</f>
        <v>3000</v>
      </c>
      <c r="R9" s="6">
        <f>SUM(R4:R8)</f>
        <v>0</v>
      </c>
      <c r="S9" s="6">
        <f>SUM(S4:S8)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3:73" ht="11.25">
      <c r="C10" s="1" t="s">
        <v>0</v>
      </c>
      <c r="D10" s="1"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c r="BT10" s="1" t="s">
        <v>0</v>
      </c>
      <c r="BU10" s="1" t="s">
        <v>0</v>
      </c>
    </row>
    <row r="11" spans="1:102" ht="11.25">
      <c r="A11" s="30" t="s">
        <v>1</v>
      </c>
      <c r="B11" s="31" t="str">
        <f>HYPERLINK("http://www.dot.ca.gov/hq/transprog/stip2004/ff_sheets/10-5950.xls","5950")</f>
        <v>5950</v>
      </c>
      <c r="C11" s="30" t="s">
        <v>0</v>
      </c>
      <c r="D11" s="30" t="s">
        <v>11</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25</v>
      </c>
      <c r="I11" s="33">
        <f ca="1">INDIRECT("W11")+INDIRECT("AE11")+INDIRECT("AM11")+INDIRECT("AU11")+INDIRECT("BC11")+INDIRECT("BK11")</f>
        <v>25</v>
      </c>
      <c r="J11" s="33">
        <f ca="1">INDIRECT("X11")+INDIRECT("AF11")+INDIRECT("AN11")+INDIRECT("AV11")+INDIRECT("BD11")+INDIRECT("BL11")</f>
        <v>25</v>
      </c>
      <c r="K11" s="33">
        <f ca="1">INDIRECT("Y11")+INDIRECT("AG11")+INDIRECT("AO11")+INDIRECT("AW11")+INDIRECT("BE11")+INDIRECT("BM11")</f>
        <v>25</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100</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v>25</v>
      </c>
      <c r="AE11" s="35">
        <v>25</v>
      </c>
      <c r="AF11" s="35">
        <v>25</v>
      </c>
      <c r="AG11" s="35">
        <v>25</v>
      </c>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10500000015</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50</v>
      </c>
      <c r="CB11" s="1">
        <v>50</v>
      </c>
      <c r="CC11" s="1">
        <f ca="1">INDIRECT("W11")+2*INDIRECT("AE11")+3*INDIRECT("AM11")+4*INDIRECT("AU11")+5*INDIRECT("BC11")+6*INDIRECT("BK11")</f>
        <v>50</v>
      </c>
      <c r="CD11" s="1">
        <v>50</v>
      </c>
      <c r="CE11" s="1">
        <f ca="1">INDIRECT("X11")+2*INDIRECT("AF11")+3*INDIRECT("AN11")+4*INDIRECT("AV11")+5*INDIRECT("BD11")+6*INDIRECT("BL11")</f>
        <v>50</v>
      </c>
      <c r="CF11" s="1">
        <v>50</v>
      </c>
      <c r="CG11" s="1">
        <f ca="1">INDIRECT("Y11")+2*INDIRECT("AG11")+3*INDIRECT("AO11")+4*INDIRECT("AW11")+5*INDIRECT("BE11")+6*INDIRECT("BM11")</f>
        <v>50</v>
      </c>
      <c r="CH11" s="1">
        <v>50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450</v>
      </c>
      <c r="CP11" s="1">
        <v>450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12</v>
      </c>
      <c r="C12" s="1" t="s">
        <v>0</v>
      </c>
      <c r="D12" s="1" t="s">
        <v>13</v>
      </c>
      <c r="E12" s="1" t="s">
        <v>10</v>
      </c>
      <c r="F12" s="7">
        <f>SUM(F11:F11)</f>
        <v>0</v>
      </c>
      <c r="G12" s="6">
        <f>SUM(G11:G11)</f>
        <v>0</v>
      </c>
      <c r="H12" s="6">
        <f>SUM(H11:H11)</f>
        <v>25</v>
      </c>
      <c r="I12" s="6">
        <f>SUM(I11:I11)</f>
        <v>25</v>
      </c>
      <c r="J12" s="6">
        <f>SUM(J11:J11)</f>
        <v>25</v>
      </c>
      <c r="K12" s="6">
        <f>SUM(K11:K11)</f>
        <v>25</v>
      </c>
      <c r="L12" s="6">
        <f>SUM(L11:L11)</f>
        <v>0</v>
      </c>
      <c r="M12" s="6">
        <f>SUM(M11:M11)</f>
        <v>0</v>
      </c>
      <c r="N12" s="7">
        <f>SUM(N11:N11)</f>
        <v>0</v>
      </c>
      <c r="O12" s="6">
        <f>SUM(O11:O11)</f>
        <v>100</v>
      </c>
      <c r="P12" s="6">
        <f>SUM(P11:P11)</f>
        <v>0</v>
      </c>
      <c r="Q12" s="6">
        <f>SUM(Q11:Q11)</f>
        <v>0</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72</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HYPERLINK("http://www.dot.ca.gov/hq/transprog/stip2004/ff_sheets/10-5960.xls","5960")</f>
        <v>5960</v>
      </c>
      <c r="C14" s="30" t="s">
        <v>0</v>
      </c>
      <c r="D14" s="30" t="s">
        <v>11</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60</v>
      </c>
      <c r="I14" s="33">
        <f ca="1">INDIRECT("W14")+INDIRECT("AE14")+INDIRECT("AM14")+INDIRECT("AU14")+INDIRECT("BC14")+INDIRECT("BK14")</f>
        <v>60</v>
      </c>
      <c r="J14" s="33">
        <f ca="1">INDIRECT("X14")+INDIRECT("AF14")+INDIRECT("AN14")+INDIRECT("AV14")+INDIRECT("BD14")+INDIRECT("BL14")</f>
        <v>60</v>
      </c>
      <c r="K14" s="33">
        <f ca="1">INDIRECT("Y14")+INDIRECT("AG14")+INDIRECT("AO14")+INDIRECT("AW14")+INDIRECT("BE14")+INDIRECT("BM14")</f>
        <v>60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240</v>
      </c>
      <c r="P14" s="33">
        <f ca="1">INDIRECT("AJ14")+INDIRECT("AK14")+INDIRECT("AL14")+INDIRECT("AM14")+INDIRECT("AN14")+INDIRECT("AO14")+INDIRECT("AP14")+INDIRECT("AQ14")</f>
        <v>0</v>
      </c>
      <c r="Q14" s="33">
        <f ca="1">INDIRECT("AR14")+INDIRECT("AS14")+INDIRECT("AT14")+INDIRECT("AU14")+INDIRECT("AV14")+INDIRECT("AW14")+INDIRECT("AX14")+INDIRECT("AY14")</f>
        <v>0</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c r="AD14" s="35">
        <v>60</v>
      </c>
      <c r="AE14" s="35">
        <v>60</v>
      </c>
      <c r="AF14" s="35">
        <v>60</v>
      </c>
      <c r="AG14" s="35">
        <v>60</v>
      </c>
      <c r="AH14" s="35"/>
      <c r="AI14" s="35"/>
      <c r="AJ14" s="34"/>
      <c r="AK14" s="35"/>
      <c r="AL14" s="35"/>
      <c r="AM14" s="35"/>
      <c r="AN14" s="35"/>
      <c r="AO14" s="35"/>
      <c r="AP14" s="35"/>
      <c r="AQ14" s="35"/>
      <c r="AR14" s="34"/>
      <c r="AS14" s="35"/>
      <c r="AT14" s="35"/>
      <c r="AU14" s="35"/>
      <c r="AV14" s="35"/>
      <c r="AW14" s="35"/>
      <c r="AX14" s="35"/>
      <c r="AY14" s="35"/>
      <c r="AZ14" s="34"/>
      <c r="BA14" s="35"/>
      <c r="BB14" s="35"/>
      <c r="BC14" s="35"/>
      <c r="BD14" s="35"/>
      <c r="BE14" s="35"/>
      <c r="BF14" s="35"/>
      <c r="BG14" s="35"/>
      <c r="BH14" s="34"/>
      <c r="BI14" s="35"/>
      <c r="BJ14" s="35"/>
      <c r="BK14" s="35"/>
      <c r="BL14" s="35"/>
      <c r="BM14" s="35"/>
      <c r="BN14" s="35"/>
      <c r="BO14" s="36"/>
      <c r="BP14" s="9">
        <v>10500000017</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120</v>
      </c>
      <c r="CB14" s="1">
        <v>120</v>
      </c>
      <c r="CC14" s="1">
        <f ca="1">INDIRECT("W14")+2*INDIRECT("AE14")+3*INDIRECT("AM14")+4*INDIRECT("AU14")+5*INDIRECT("BC14")+6*INDIRECT("BK14")</f>
        <v>120</v>
      </c>
      <c r="CD14" s="1">
        <v>120</v>
      </c>
      <c r="CE14" s="1">
        <f ca="1">INDIRECT("X14")+2*INDIRECT("AF14")+3*INDIRECT("AN14")+4*INDIRECT("AV14")+5*INDIRECT("BD14")+6*INDIRECT("BL14")</f>
        <v>120</v>
      </c>
      <c r="CF14" s="1">
        <v>120</v>
      </c>
      <c r="CG14" s="1">
        <f ca="1">INDIRECT("Y14")+2*INDIRECT("AG14")+3*INDIRECT("AO14")+4*INDIRECT("AW14")+5*INDIRECT("BE14")+6*INDIRECT("BM14")</f>
        <v>120</v>
      </c>
      <c r="CH14" s="1">
        <v>120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1080</v>
      </c>
      <c r="CP14" s="1">
        <v>1080</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14</v>
      </c>
      <c r="C15" s="1" t="s">
        <v>0</v>
      </c>
      <c r="D15" s="1" t="s">
        <v>15</v>
      </c>
      <c r="E15" s="1" t="s">
        <v>10</v>
      </c>
      <c r="F15" s="7">
        <f>SUM(F14:F14)</f>
        <v>0</v>
      </c>
      <c r="G15" s="6">
        <f>SUM(G14:G14)</f>
        <v>0</v>
      </c>
      <c r="H15" s="6">
        <f>SUM(H14:H14)</f>
        <v>60</v>
      </c>
      <c r="I15" s="6">
        <f>SUM(I14:I14)</f>
        <v>60</v>
      </c>
      <c r="J15" s="6">
        <f>SUM(J14:J14)</f>
        <v>60</v>
      </c>
      <c r="K15" s="6">
        <f>SUM(K14:K14)</f>
        <v>60</v>
      </c>
      <c r="L15" s="6">
        <f>SUM(L14:L14)</f>
        <v>0</v>
      </c>
      <c r="M15" s="6">
        <f>SUM(M14:M14)</f>
        <v>0</v>
      </c>
      <c r="N15" s="7">
        <f>SUM(N14:N14)</f>
        <v>0</v>
      </c>
      <c r="O15" s="6">
        <f>SUM(O14:O14)</f>
        <v>240</v>
      </c>
      <c r="P15" s="6">
        <f>SUM(P14:P14)</f>
        <v>0</v>
      </c>
      <c r="Q15" s="6">
        <f>SUM(Q14:Q14)</f>
        <v>0</v>
      </c>
      <c r="R15" s="6">
        <f>SUM(R14:R14)</f>
        <v>0</v>
      </c>
      <c r="S15" s="6">
        <f>SUM(S14:S14)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72</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HYPERLINK("http://www.dot.ca.gov/hq/transprog/stip2004/ff_sheets/10-5961.xls","5961")</f>
        <v>5961</v>
      </c>
      <c r="C17" s="30" t="s">
        <v>0</v>
      </c>
      <c r="D17" s="30" t="s">
        <v>11</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0</v>
      </c>
      <c r="P17" s="33">
        <f ca="1">INDIRECT("AJ17")+INDIRECT("AK17")+INDIRECT("AL17")+INDIRECT("AM17")+INDIRECT("AN17")+INDIRECT("AO17")+INDIRECT("AP17")+INDIRECT("AQ17")</f>
        <v>0</v>
      </c>
      <c r="Q17" s="33">
        <f ca="1">INDIRECT("AR17")+INDIRECT("AS17")+INDIRECT("AT17")+INDIRECT("AU17")+INDIRECT("AV17")+INDIRECT("AW17")+INDIRECT("AX17")+INDIRECT("AY17")</f>
        <v>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c r="AG17" s="35"/>
      <c r="AH17" s="35"/>
      <c r="AI17" s="35"/>
      <c r="AJ17" s="34"/>
      <c r="AK17" s="35"/>
      <c r="AL17" s="35"/>
      <c r="AM17" s="35"/>
      <c r="AN17" s="35"/>
      <c r="AO17" s="35"/>
      <c r="AP17" s="35"/>
      <c r="AQ17" s="35"/>
      <c r="AR17" s="34"/>
      <c r="AS17" s="35"/>
      <c r="AT17" s="35"/>
      <c r="AU17" s="35"/>
      <c r="AV17" s="35"/>
      <c r="AW17" s="35"/>
      <c r="AX17" s="35"/>
      <c r="AY17" s="35"/>
      <c r="AZ17" s="34"/>
      <c r="BA17" s="35"/>
      <c r="BB17" s="35"/>
      <c r="BC17" s="35"/>
      <c r="BD17" s="35"/>
      <c r="BE17" s="35"/>
      <c r="BF17" s="35"/>
      <c r="BG17" s="35"/>
      <c r="BH17" s="34"/>
      <c r="BI17" s="35"/>
      <c r="BJ17" s="35"/>
      <c r="BK17" s="35"/>
      <c r="BL17" s="35"/>
      <c r="BM17" s="35"/>
      <c r="BN17" s="35"/>
      <c r="BO17" s="36"/>
      <c r="BP17" s="9">
        <v>10500000018</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0</v>
      </c>
      <c r="CP17" s="1">
        <v>0</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16</v>
      </c>
      <c r="C18" s="1" t="s">
        <v>0</v>
      </c>
      <c r="D18" s="1" t="s">
        <v>17</v>
      </c>
      <c r="E18" s="1" t="s">
        <v>10</v>
      </c>
      <c r="F18" s="7">
        <f>SUM(F17:F17)</f>
        <v>0</v>
      </c>
      <c r="G18" s="6">
        <f>SUM(G17:G17)</f>
        <v>0</v>
      </c>
      <c r="H18" s="6">
        <f>SUM(H17:H17)</f>
        <v>0</v>
      </c>
      <c r="I18" s="6">
        <f>SUM(I17:I17)</f>
        <v>0</v>
      </c>
      <c r="J18" s="6">
        <f>SUM(J17:J17)</f>
        <v>0</v>
      </c>
      <c r="K18" s="6">
        <f>SUM(K17:K17)</f>
        <v>0</v>
      </c>
      <c r="L18" s="6">
        <f>SUM(L17:L17)</f>
        <v>0</v>
      </c>
      <c r="M18" s="6">
        <f>SUM(M17:M17)</f>
        <v>0</v>
      </c>
      <c r="N18" s="7">
        <f>SUM(N17:N17)</f>
        <v>0</v>
      </c>
      <c r="O18" s="6">
        <f>SUM(O17:O17)</f>
        <v>0</v>
      </c>
      <c r="P18" s="6">
        <f>SUM(P17:P17)</f>
        <v>0</v>
      </c>
      <c r="Q18" s="6">
        <f>SUM(Q17:Q17)</f>
        <v>0</v>
      </c>
      <c r="R18" s="6">
        <f>SUM(R17:R17)</f>
        <v>0</v>
      </c>
      <c r="S18" s="6">
        <f>SUM(S17:S17)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73" ht="11.25">
      <c r="A19" s="25"/>
      <c r="B19" s="25"/>
      <c r="C19" s="27" t="s">
        <v>72</v>
      </c>
      <c r="D19" s="26"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102" ht="11.25">
      <c r="A20" s="30" t="s">
        <v>1</v>
      </c>
      <c r="B20" s="31" t="str">
        <f>HYPERLINK("http://www.dot.ca.gov/hq/transprog/stip2004/ff_sheets/10-5645.xls","5645")</f>
        <v>5645</v>
      </c>
      <c r="C20" s="30" t="s">
        <v>18</v>
      </c>
      <c r="D20" s="30" t="s">
        <v>19</v>
      </c>
      <c r="E20" s="30" t="s">
        <v>20</v>
      </c>
      <c r="F20" s="32">
        <f ca="1">INDIRECT("T20")+INDIRECT("AB20")+INDIRECT("AJ20")+INDIRECT("AR20")+INDIRECT("AZ20")+INDIRECT("BH20")</f>
        <v>2475</v>
      </c>
      <c r="G20" s="33">
        <f ca="1">INDIRECT("U20")+INDIRECT("AC20")+INDIRECT("AK20")+INDIRECT("AS20")+INDIRECT("BA20")+INDIRECT("BI20")</f>
        <v>0</v>
      </c>
      <c r="H20" s="33">
        <f ca="1">INDIRECT("V20")+INDIRECT("AD20")+INDIRECT("AL20")+INDIRECT("AT20")+INDIRECT("BB20")+INDIRECT("BJ20")</f>
        <v>2754</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2754</v>
      </c>
      <c r="O20" s="33">
        <f ca="1">INDIRECT("AB20")+INDIRECT("AC20")+INDIRECT("AD20")+INDIRECT("AE20")+INDIRECT("AF20")+INDIRECT("AG20")+INDIRECT("AH20")+INDIRECT("AI20")</f>
        <v>0</v>
      </c>
      <c r="P20" s="33">
        <f ca="1">INDIRECT("AJ20")+INDIRECT("AK20")+INDIRECT("AL20")+INDIRECT("AM20")+INDIRECT("AN20")+INDIRECT("AO20")+INDIRECT("AP20")+INDIRECT("AQ20")</f>
        <v>299</v>
      </c>
      <c r="Q20" s="33">
        <f ca="1">INDIRECT("AR20")+INDIRECT("AS20")+INDIRECT("AT20")+INDIRECT("AU20")+INDIRECT("AV20")+INDIRECT("AW20")+INDIRECT("AX20")+INDIRECT("AY20")</f>
        <v>1492</v>
      </c>
      <c r="R20" s="33">
        <f ca="1">INDIRECT("AZ20")+INDIRECT("BA20")+INDIRECT("BB20")+INDIRECT("BC20")+INDIRECT("BD20")+INDIRECT("BE20")+INDIRECT("BF20")+INDIRECT("BG20")</f>
        <v>684</v>
      </c>
      <c r="S20" s="33">
        <f ca="1">INDIRECT("BH20")+INDIRECT("BI20")+INDIRECT("BJ20")+INDIRECT("BK20")+INDIRECT("BL20")+INDIRECT("BM20")+INDIRECT("BN20")+INDIRECT("BO20")</f>
        <v>0</v>
      </c>
      <c r="T20" s="34"/>
      <c r="U20" s="35"/>
      <c r="V20" s="35">
        <v>2754</v>
      </c>
      <c r="W20" s="35"/>
      <c r="X20" s="35"/>
      <c r="Y20" s="35"/>
      <c r="Z20" s="35"/>
      <c r="AA20" s="35"/>
      <c r="AB20" s="34"/>
      <c r="AC20" s="35"/>
      <c r="AD20" s="35"/>
      <c r="AE20" s="35"/>
      <c r="AF20" s="35"/>
      <c r="AG20" s="35"/>
      <c r="AH20" s="35"/>
      <c r="AI20" s="35"/>
      <c r="AJ20" s="34">
        <v>299</v>
      </c>
      <c r="AK20" s="35"/>
      <c r="AL20" s="35"/>
      <c r="AM20" s="35"/>
      <c r="AN20" s="35"/>
      <c r="AO20" s="35"/>
      <c r="AP20" s="35"/>
      <c r="AQ20" s="35"/>
      <c r="AR20" s="34">
        <v>1492</v>
      </c>
      <c r="AS20" s="35"/>
      <c r="AT20" s="35"/>
      <c r="AU20" s="35"/>
      <c r="AV20" s="35"/>
      <c r="AW20" s="35"/>
      <c r="AX20" s="35"/>
      <c r="AY20" s="35"/>
      <c r="AZ20" s="34">
        <v>684</v>
      </c>
      <c r="BA20" s="35"/>
      <c r="BB20" s="35"/>
      <c r="BC20" s="35"/>
      <c r="BD20" s="35"/>
      <c r="BE20" s="35"/>
      <c r="BF20" s="35"/>
      <c r="BG20" s="35"/>
      <c r="BH20" s="34"/>
      <c r="BI20" s="35"/>
      <c r="BJ20" s="35"/>
      <c r="BK20" s="35"/>
      <c r="BL20" s="35"/>
      <c r="BM20" s="35"/>
      <c r="BN20" s="35"/>
      <c r="BO20" s="36"/>
      <c r="BP20" s="9">
        <v>10500000053</v>
      </c>
      <c r="BQ20" s="1" t="s">
        <v>0</v>
      </c>
      <c r="BR20" s="1" t="s">
        <v>0</v>
      </c>
      <c r="BS20" s="1" t="s">
        <v>0</v>
      </c>
      <c r="BT20" s="1" t="s">
        <v>0</v>
      </c>
      <c r="BU20" s="1" t="s">
        <v>0</v>
      </c>
      <c r="BW20" s="1">
        <f ca="1">INDIRECT("T20")+2*INDIRECT("AB20")+3*INDIRECT("AJ20")+4*INDIRECT("AR20")+5*INDIRECT("AZ20")+6*INDIRECT("BH20")</f>
        <v>10285</v>
      </c>
      <c r="BX20" s="1">
        <v>10285</v>
      </c>
      <c r="BY20" s="1">
        <f ca="1">INDIRECT("U20")+2*INDIRECT("AC20")+3*INDIRECT("AK20")+4*INDIRECT("AS20")+5*INDIRECT("BA20")+6*INDIRECT("BI20")</f>
        <v>0</v>
      </c>
      <c r="BZ20" s="1">
        <v>0</v>
      </c>
      <c r="CA20" s="1">
        <f ca="1">INDIRECT("V20")+2*INDIRECT("AD20")+3*INDIRECT("AL20")+4*INDIRECT("AT20")+5*INDIRECT("BB20")+6*INDIRECT("BJ20")</f>
        <v>2754</v>
      </c>
      <c r="CB20" s="1">
        <v>2754</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8262</v>
      </c>
      <c r="CN20" s="1">
        <v>8262</v>
      </c>
      <c r="CO20" s="1">
        <f ca="1">INDIRECT("AB20")+2*INDIRECT("AC20")+3*INDIRECT("AD20")+4*INDIRECT("AE20")+5*INDIRECT("AF20")+6*INDIRECT("AG20")+7*INDIRECT("AH20")+8*INDIRECT("AI20")</f>
        <v>0</v>
      </c>
      <c r="CP20" s="1">
        <v>0</v>
      </c>
      <c r="CQ20" s="1">
        <f ca="1">INDIRECT("AJ20")+2*INDIRECT("AK20")+3*INDIRECT("AL20")+4*INDIRECT("AM20")+5*INDIRECT("AN20")+6*INDIRECT("AO20")+7*INDIRECT("AP20")+8*INDIRECT("AQ20")</f>
        <v>299</v>
      </c>
      <c r="CR20" s="1">
        <v>299</v>
      </c>
      <c r="CS20" s="1">
        <f ca="1">INDIRECT("AR20")+2*INDIRECT("AS20")+3*INDIRECT("AT20")+4*INDIRECT("AU20")+5*INDIRECT("AV20")+6*INDIRECT("AW20")+7*INDIRECT("AX20")+8*INDIRECT("AY20")</f>
        <v>1492</v>
      </c>
      <c r="CT20" s="1">
        <v>1492</v>
      </c>
      <c r="CU20" s="1">
        <f ca="1">INDIRECT("AZ20")+2*INDIRECT("BA20")+3*INDIRECT("BB20")+4*INDIRECT("BC20")+5*INDIRECT("BD20")+6*INDIRECT("BE20")+7*INDIRECT("BF20")+8*INDIRECT("BG20")</f>
        <v>684</v>
      </c>
      <c r="CV20" s="1">
        <v>684</v>
      </c>
      <c r="CW20" s="1">
        <f ca="1">INDIRECT("BH20")+2*INDIRECT("BI20")+3*INDIRECT("BJ20")+4*INDIRECT("BK20")+5*INDIRECT("BL20")+6*INDIRECT("BM20")+7*INDIRECT("BN20")+8*INDIRECT("BO20")</f>
        <v>0</v>
      </c>
      <c r="CX20" s="1">
        <v>0</v>
      </c>
    </row>
    <row r="21" spans="1:102" ht="11.25">
      <c r="A21" s="1" t="s">
        <v>0</v>
      </c>
      <c r="B21" s="1" t="s">
        <v>22</v>
      </c>
      <c r="C21" s="1" t="s">
        <v>23</v>
      </c>
      <c r="D21" s="1" t="s">
        <v>24</v>
      </c>
      <c r="E21" s="1" t="s">
        <v>3</v>
      </c>
      <c r="F21" s="7">
        <f ca="1">INDIRECT("T21")+INDIRECT("AB21")+INDIRECT("AJ21")+INDIRECT("AR21")+INDIRECT("AZ21")+INDIRECT("BH21")</f>
        <v>1600</v>
      </c>
      <c r="G21" s="6">
        <f ca="1">INDIRECT("U21")+INDIRECT("AC21")+INDIRECT("AK21")+INDIRECT("AS21")+INDIRECT("BA21")+INDIRECT("BI21")</f>
        <v>0</v>
      </c>
      <c r="H21" s="6">
        <f ca="1">INDIRECT("V21")+INDIRECT("AD21")+INDIRECT("AL21")+INDIRECT("AT21")+INDIRECT("BB21")+INDIRECT("BJ21")</f>
        <v>3441</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3441</v>
      </c>
      <c r="O21" s="6">
        <f ca="1">INDIRECT("AB21")+INDIRECT("AC21")+INDIRECT("AD21")+INDIRECT("AE21")+INDIRECT("AF21")+INDIRECT("AG21")+INDIRECT("AH21")+INDIRECT("AI21")</f>
        <v>0</v>
      </c>
      <c r="P21" s="6">
        <f ca="1">INDIRECT("AJ21")+INDIRECT("AK21")+INDIRECT("AL21")+INDIRECT("AM21")+INDIRECT("AN21")+INDIRECT("AO21")+INDIRECT("AP21")+INDIRECT("AQ21")</f>
        <v>51</v>
      </c>
      <c r="Q21" s="6">
        <f ca="1">INDIRECT("AR21")+INDIRECT("AS21")+INDIRECT("AT21")+INDIRECT("AU21")+INDIRECT("AV21")+INDIRECT("AW21")+INDIRECT("AX21")+INDIRECT("AY21")</f>
        <v>1258</v>
      </c>
      <c r="R21" s="6">
        <f ca="1">INDIRECT("AZ21")+INDIRECT("BA21")+INDIRECT("BB21")+INDIRECT("BC21")+INDIRECT("BD21")+INDIRECT("BE21")+INDIRECT("BF21")+INDIRECT("BG21")</f>
        <v>291</v>
      </c>
      <c r="S21" s="6">
        <f ca="1">INDIRECT("BH21")+INDIRECT("BI21")+INDIRECT("BJ21")+INDIRECT("BK21")+INDIRECT("BL21")+INDIRECT("BM21")+INDIRECT("BN21")+INDIRECT("BO21")</f>
        <v>0</v>
      </c>
      <c r="T21" s="28"/>
      <c r="U21" s="29"/>
      <c r="V21" s="29">
        <v>3441</v>
      </c>
      <c r="W21" s="29"/>
      <c r="X21" s="29"/>
      <c r="Y21" s="29"/>
      <c r="Z21" s="29"/>
      <c r="AA21" s="29"/>
      <c r="AB21" s="28"/>
      <c r="AC21" s="29"/>
      <c r="AD21" s="29"/>
      <c r="AE21" s="29"/>
      <c r="AF21" s="29"/>
      <c r="AG21" s="29"/>
      <c r="AH21" s="29"/>
      <c r="AI21" s="29"/>
      <c r="AJ21" s="28">
        <v>51</v>
      </c>
      <c r="AK21" s="29"/>
      <c r="AL21" s="29"/>
      <c r="AM21" s="29"/>
      <c r="AN21" s="29"/>
      <c r="AO21" s="29"/>
      <c r="AP21" s="29"/>
      <c r="AQ21" s="29"/>
      <c r="AR21" s="28">
        <v>1258</v>
      </c>
      <c r="AS21" s="29"/>
      <c r="AT21" s="29"/>
      <c r="AU21" s="29"/>
      <c r="AV21" s="29"/>
      <c r="AW21" s="29"/>
      <c r="AX21" s="29"/>
      <c r="AY21" s="29"/>
      <c r="AZ21" s="28">
        <v>291</v>
      </c>
      <c r="BA21" s="29"/>
      <c r="BB21" s="29"/>
      <c r="BC21" s="29"/>
      <c r="BD21" s="29"/>
      <c r="BE21" s="29"/>
      <c r="BF21" s="29"/>
      <c r="BG21" s="29"/>
      <c r="BH21" s="28"/>
      <c r="BI21" s="29"/>
      <c r="BJ21" s="29"/>
      <c r="BK21" s="29"/>
      <c r="BL21" s="29"/>
      <c r="BM21" s="29"/>
      <c r="BN21" s="29"/>
      <c r="BO21" s="29"/>
      <c r="BP21" s="9">
        <v>0</v>
      </c>
      <c r="BQ21" s="1" t="s">
        <v>3</v>
      </c>
      <c r="BR21" s="1" t="s">
        <v>0</v>
      </c>
      <c r="BS21" s="1" t="s">
        <v>0</v>
      </c>
      <c r="BT21" s="1" t="s">
        <v>0</v>
      </c>
      <c r="BU21" s="1" t="s">
        <v>25</v>
      </c>
      <c r="BW21" s="1">
        <f ca="1">INDIRECT("T21")+2*INDIRECT("AB21")+3*INDIRECT("AJ21")+4*INDIRECT("AR21")+5*INDIRECT("AZ21")+6*INDIRECT("BH21")</f>
        <v>6640</v>
      </c>
      <c r="BX21" s="1">
        <v>6640</v>
      </c>
      <c r="BY21" s="1">
        <f ca="1">INDIRECT("U21")+2*INDIRECT("AC21")+3*INDIRECT("AK21")+4*INDIRECT("AS21")+5*INDIRECT("BA21")+6*INDIRECT("BI21")</f>
        <v>0</v>
      </c>
      <c r="BZ21" s="1">
        <v>0</v>
      </c>
      <c r="CA21" s="1">
        <f ca="1">INDIRECT("V21")+2*INDIRECT("AD21")+3*INDIRECT("AL21")+4*INDIRECT("AT21")+5*INDIRECT("BB21")+6*INDIRECT("BJ21")</f>
        <v>3441</v>
      </c>
      <c r="CB21" s="1">
        <v>3441</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10323</v>
      </c>
      <c r="CN21" s="1">
        <v>10323</v>
      </c>
      <c r="CO21" s="1">
        <f ca="1">INDIRECT("AB21")+2*INDIRECT("AC21")+3*INDIRECT("AD21")+4*INDIRECT("AE21")+5*INDIRECT("AF21")+6*INDIRECT("AG21")+7*INDIRECT("AH21")+8*INDIRECT("AI21")</f>
        <v>0</v>
      </c>
      <c r="CP21" s="1">
        <v>0</v>
      </c>
      <c r="CQ21" s="1">
        <f ca="1">INDIRECT("AJ21")+2*INDIRECT("AK21")+3*INDIRECT("AL21")+4*INDIRECT("AM21")+5*INDIRECT("AN21")+6*INDIRECT("AO21")+7*INDIRECT("AP21")+8*INDIRECT("AQ21")</f>
        <v>51</v>
      </c>
      <c r="CR21" s="1">
        <v>51</v>
      </c>
      <c r="CS21" s="1">
        <f ca="1">INDIRECT("AR21")+2*INDIRECT("AS21")+3*INDIRECT("AT21")+4*INDIRECT("AU21")+5*INDIRECT("AV21")+6*INDIRECT("AW21")+7*INDIRECT("AX21")+8*INDIRECT("AY21")</f>
        <v>1258</v>
      </c>
      <c r="CT21" s="1">
        <v>1258</v>
      </c>
      <c r="CU21" s="1">
        <f ca="1">INDIRECT("AZ21")+2*INDIRECT("BA21")+3*INDIRECT("BB21")+4*INDIRECT("BC21")+5*INDIRECT("BD21")+6*INDIRECT("BE21")+7*INDIRECT("BF21")+8*INDIRECT("BG21")</f>
        <v>291</v>
      </c>
      <c r="CV21" s="1">
        <v>291</v>
      </c>
      <c r="CW21" s="1">
        <f ca="1">INDIRECT("BH21")+2*INDIRECT("BI21")+3*INDIRECT("BJ21")+4*INDIRECT("BK21")+5*INDIRECT("BL21")+6*INDIRECT("BM21")+7*INDIRECT("BN21")+8*INDIRECT("BO21")</f>
        <v>0</v>
      </c>
      <c r="CX21" s="1">
        <v>0</v>
      </c>
    </row>
    <row r="22" spans="1:102" ht="11.25">
      <c r="A22" s="25"/>
      <c r="B22" s="25"/>
      <c r="C22" s="27" t="s">
        <v>72</v>
      </c>
      <c r="D22" s="26" t="s">
        <v>0</v>
      </c>
      <c r="E22" s="1" t="s">
        <v>7</v>
      </c>
      <c r="F22" s="7">
        <f ca="1">INDIRECT("T22")+INDIRECT("AB22")+INDIRECT("AJ22")+INDIRECT("AR22")+INDIRECT("AZ22")+INDIRECT("BH22")</f>
        <v>0</v>
      </c>
      <c r="G22" s="6">
        <f ca="1">INDIRECT("U22")+INDIRECT("AC22")+INDIRECT("AK22")+INDIRECT("AS22")+INDIRECT("BA22")+INDIRECT("BI22")</f>
        <v>0</v>
      </c>
      <c r="H22" s="6">
        <f ca="1">INDIRECT("V22")+INDIRECT("AD22")+INDIRECT("AL22")+INDIRECT("AT22")+INDIRECT("BB22")+INDIRECT("BJ22")</f>
        <v>0</v>
      </c>
      <c r="I22" s="6">
        <f ca="1">INDIRECT("W22")+INDIRECT("AE22")+INDIRECT("AM22")+INDIRECT("AU22")+INDIRECT("BC22")+INDIRECT("BK22")</f>
        <v>37402</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34552</v>
      </c>
      <c r="P22" s="6">
        <f ca="1">INDIRECT("AJ22")+INDIRECT("AK22")+INDIRECT("AL22")+INDIRECT("AM22")+INDIRECT("AN22")+INDIRECT("AO22")+INDIRECT("AP22")+INDIRECT("AQ22")</f>
        <v>0</v>
      </c>
      <c r="Q22" s="6">
        <f ca="1">INDIRECT("AR22")+INDIRECT("AS22")+INDIRECT("AT22")+INDIRECT("AU22")+INDIRECT("AV22")+INDIRECT("AW22")+INDIRECT("AX22")+INDIRECT("AY22")</f>
        <v>0</v>
      </c>
      <c r="R22" s="6">
        <f ca="1">INDIRECT("AZ22")+INDIRECT("BA22")+INDIRECT("BB22")+INDIRECT("BC22")+INDIRECT("BD22")+INDIRECT("BE22")+INDIRECT("BF22")+INDIRECT("BG22")</f>
        <v>0</v>
      </c>
      <c r="S22" s="6">
        <f ca="1">INDIRECT("BH22")+INDIRECT("BI22")+INDIRECT("BJ22")+INDIRECT("BK22")+INDIRECT("BL22")+INDIRECT("BM22")+INDIRECT("BN22")+INDIRECT("BO22")</f>
        <v>2850</v>
      </c>
      <c r="T22" s="28"/>
      <c r="U22" s="29"/>
      <c r="V22" s="29"/>
      <c r="W22" s="29"/>
      <c r="X22" s="29"/>
      <c r="Y22" s="29"/>
      <c r="Z22" s="29"/>
      <c r="AA22" s="29"/>
      <c r="AB22" s="28"/>
      <c r="AC22" s="29"/>
      <c r="AD22" s="29"/>
      <c r="AE22" s="29">
        <v>34552</v>
      </c>
      <c r="AF22" s="29"/>
      <c r="AG22" s="29"/>
      <c r="AH22" s="29"/>
      <c r="AI22" s="29"/>
      <c r="AJ22" s="28"/>
      <c r="AK22" s="29"/>
      <c r="AL22" s="29"/>
      <c r="AM22" s="29"/>
      <c r="AN22" s="29"/>
      <c r="AO22" s="29"/>
      <c r="AP22" s="29"/>
      <c r="AQ22" s="29"/>
      <c r="AR22" s="28"/>
      <c r="AS22" s="29"/>
      <c r="AT22" s="29"/>
      <c r="AU22" s="29"/>
      <c r="AV22" s="29"/>
      <c r="AW22" s="29"/>
      <c r="AX22" s="29"/>
      <c r="AY22" s="29"/>
      <c r="AZ22" s="28"/>
      <c r="BA22" s="29"/>
      <c r="BB22" s="29"/>
      <c r="BC22" s="29"/>
      <c r="BD22" s="29"/>
      <c r="BE22" s="29"/>
      <c r="BF22" s="29"/>
      <c r="BG22" s="29"/>
      <c r="BH22" s="28"/>
      <c r="BI22" s="29"/>
      <c r="BJ22" s="29"/>
      <c r="BK22" s="29">
        <v>2850</v>
      </c>
      <c r="BL22" s="29"/>
      <c r="BM22" s="29"/>
      <c r="BN22" s="29"/>
      <c r="BO22" s="29"/>
      <c r="BP22" s="9">
        <v>0</v>
      </c>
      <c r="BQ22" s="1" t="s">
        <v>0</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86204</v>
      </c>
      <c r="CD22" s="1">
        <v>86204</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138208</v>
      </c>
      <c r="CP22" s="1">
        <v>138208</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11400</v>
      </c>
      <c r="CX22" s="1">
        <v>11400</v>
      </c>
    </row>
    <row r="23" spans="1:73" ht="11.25">
      <c r="A23" s="1" t="s">
        <v>0</v>
      </c>
      <c r="B23" s="1" t="s">
        <v>0</v>
      </c>
      <c r="C23" s="1" t="s">
        <v>0</v>
      </c>
      <c r="D23" s="1" t="s">
        <v>0</v>
      </c>
      <c r="E23" s="1" t="s">
        <v>10</v>
      </c>
      <c r="F23" s="7">
        <f>SUM(F20:F22)</f>
        <v>4075</v>
      </c>
      <c r="G23" s="6">
        <f>SUM(G20:G22)</f>
        <v>0</v>
      </c>
      <c r="H23" s="6">
        <f>SUM(H20:H22)</f>
        <v>6195</v>
      </c>
      <c r="I23" s="6">
        <f>SUM(I20:I22)</f>
        <v>37402</v>
      </c>
      <c r="J23" s="6">
        <f>SUM(J20:J22)</f>
        <v>0</v>
      </c>
      <c r="K23" s="6">
        <f>SUM(K20:K22)</f>
        <v>0</v>
      </c>
      <c r="L23" s="6">
        <f>SUM(L20:L22)</f>
        <v>0</v>
      </c>
      <c r="M23" s="6">
        <f>SUM(M20:M22)</f>
        <v>0</v>
      </c>
      <c r="N23" s="7">
        <f>SUM(N20:N22)</f>
        <v>6195</v>
      </c>
      <c r="O23" s="6">
        <f>SUM(O20:O22)</f>
        <v>34552</v>
      </c>
      <c r="P23" s="6">
        <f>SUM(P20:P22)</f>
        <v>350</v>
      </c>
      <c r="Q23" s="6">
        <f>SUM(Q20:Q22)</f>
        <v>2750</v>
      </c>
      <c r="R23" s="6">
        <f>SUM(R20:R22)</f>
        <v>975</v>
      </c>
      <c r="S23" s="6">
        <f>SUM(S20:S22)</f>
        <v>2850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HYPERLINK("http://www.dot.ca.gov/hq/transprog/stip2004/ff_sheets/10-5707.xls","5707")</f>
        <v>5707</v>
      </c>
      <c r="C25" s="30" t="s">
        <v>26</v>
      </c>
      <c r="D25" s="30" t="s">
        <v>19</v>
      </c>
      <c r="E25" s="30" t="s">
        <v>3</v>
      </c>
      <c r="F25" s="32">
        <f ca="1">INDIRECT("T25")+INDIRECT("AB25")+INDIRECT("AJ25")+INDIRECT("AR25")+INDIRECT("AZ25")+INDIRECT("BH25")</f>
        <v>1300</v>
      </c>
      <c r="G25" s="33">
        <f ca="1">INDIRECT("U25")+INDIRECT("AC25")+INDIRECT("AK25")+INDIRECT("AS25")+INDIRECT("BA25")+INDIRECT("BI25")</f>
        <v>0</v>
      </c>
      <c r="H25" s="33">
        <f ca="1">INDIRECT("V25")+INDIRECT("AD25")+INDIRECT("AL25")+INDIRECT("AT25")+INDIRECT("BB25")+INDIRECT("BJ25")</f>
        <v>0</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0</v>
      </c>
      <c r="P25" s="33">
        <f ca="1">INDIRECT("AJ25")+INDIRECT("AK25")+INDIRECT("AL25")+INDIRECT("AM25")+INDIRECT("AN25")+INDIRECT("AO25")+INDIRECT("AP25")+INDIRECT("AQ25")</f>
        <v>1300</v>
      </c>
      <c r="Q25" s="33">
        <f ca="1">INDIRECT("AR25")+INDIRECT("AS25")+INDIRECT("AT25")+INDIRECT("AU25")+INDIRECT("AV25")+INDIRECT("AW25")+INDIRECT("AX25")+INDIRECT("AY25")</f>
        <v>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c r="AF25" s="35"/>
      <c r="AG25" s="35"/>
      <c r="AH25" s="35"/>
      <c r="AI25" s="35"/>
      <c r="AJ25" s="34">
        <v>1300</v>
      </c>
      <c r="AK25" s="35"/>
      <c r="AL25" s="35"/>
      <c r="AM25" s="35"/>
      <c r="AN25" s="35"/>
      <c r="AO25" s="35"/>
      <c r="AP25" s="35"/>
      <c r="AQ25" s="35"/>
      <c r="AR25" s="34"/>
      <c r="AS25" s="35"/>
      <c r="AT25" s="35"/>
      <c r="AU25" s="35"/>
      <c r="AV25" s="35"/>
      <c r="AW25" s="35"/>
      <c r="AX25" s="35"/>
      <c r="AY25" s="35"/>
      <c r="AZ25" s="34"/>
      <c r="BA25" s="35"/>
      <c r="BB25" s="35"/>
      <c r="BC25" s="35"/>
      <c r="BD25" s="35"/>
      <c r="BE25" s="35"/>
      <c r="BF25" s="35"/>
      <c r="BG25" s="35"/>
      <c r="BH25" s="34"/>
      <c r="BI25" s="35"/>
      <c r="BJ25" s="35"/>
      <c r="BK25" s="35"/>
      <c r="BL25" s="35"/>
      <c r="BM25" s="35"/>
      <c r="BN25" s="35"/>
      <c r="BO25" s="36"/>
      <c r="BP25" s="9">
        <v>10500000029</v>
      </c>
      <c r="BQ25" s="1" t="s">
        <v>3</v>
      </c>
      <c r="BR25" s="1" t="s">
        <v>0</v>
      </c>
      <c r="BS25" s="1" t="s">
        <v>0</v>
      </c>
      <c r="BT25" s="1" t="s">
        <v>0</v>
      </c>
      <c r="BU25" s="1" t="s">
        <v>25</v>
      </c>
      <c r="BW25" s="1">
        <f ca="1">INDIRECT("T25")+2*INDIRECT("AB25")+3*INDIRECT("AJ25")+4*INDIRECT("AR25")+5*INDIRECT("AZ25")+6*INDIRECT("BH25")</f>
        <v>3900</v>
      </c>
      <c r="BX25" s="1">
        <v>3900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1300</v>
      </c>
      <c r="CR25" s="1">
        <v>1300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27</v>
      </c>
      <c r="C26" s="1" t="s">
        <v>28</v>
      </c>
      <c r="D26" s="1" t="s">
        <v>29</v>
      </c>
      <c r="E26" s="1" t="s">
        <v>30</v>
      </c>
      <c r="F26" s="7">
        <f ca="1">INDIRECT("T26")+INDIRECT("AB26")+INDIRECT("AJ26")+INDIRECT("AR26")+INDIRECT("AZ26")+INDIRECT("BH26")</f>
        <v>1300</v>
      </c>
      <c r="G26" s="6">
        <f ca="1">INDIRECT("U26")+INDIRECT("AC26")+INDIRECT("AK26")+INDIRECT("AS26")+INDIRECT("BA26")+INDIRECT("BI26")</f>
        <v>0</v>
      </c>
      <c r="H26" s="6">
        <f ca="1">INDIRECT("V26")+INDIRECT("AD26")+INDIRECT("AL26")+INDIRECT("AT26")+INDIRECT("BB26")+INDIRECT("BJ26")</f>
        <v>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0</v>
      </c>
      <c r="O26" s="6">
        <f ca="1">INDIRECT("AB26")+INDIRECT("AC26")+INDIRECT("AD26")+INDIRECT("AE26")+INDIRECT("AF26")+INDIRECT("AG26")+INDIRECT("AH26")+INDIRECT("AI26")</f>
        <v>0</v>
      </c>
      <c r="P26" s="6">
        <f ca="1">INDIRECT("AJ26")+INDIRECT("AK26")+INDIRECT("AL26")+INDIRECT("AM26")+INDIRECT("AN26")+INDIRECT("AO26")+INDIRECT("AP26")+INDIRECT("AQ26")</f>
        <v>1300</v>
      </c>
      <c r="Q26" s="6">
        <f ca="1">INDIRECT("AR26")+INDIRECT("AS26")+INDIRECT("AT26")+INDIRECT("AU26")+INDIRECT("AV26")+INDIRECT("AW26")+INDIRECT("AX26")+INDIRECT("AY26")</f>
        <v>0</v>
      </c>
      <c r="R26" s="6">
        <f ca="1">INDIRECT("AZ26")+INDIRECT("BA26")+INDIRECT("BB26")+INDIRECT("BC26")+INDIRECT("BD26")+INDIRECT("BE26")+INDIRECT("BF26")+INDIRECT("BG26")</f>
        <v>0</v>
      </c>
      <c r="S26" s="6">
        <f ca="1">INDIRECT("BH26")+INDIRECT("BI26")+INDIRECT("BJ26")+INDIRECT("BK26")+INDIRECT("BL26")+INDIRECT("BM26")+INDIRECT("BN26")+INDIRECT("BO26")</f>
        <v>0</v>
      </c>
      <c r="T26" s="28"/>
      <c r="U26" s="29"/>
      <c r="V26" s="29"/>
      <c r="W26" s="29"/>
      <c r="X26" s="29"/>
      <c r="Y26" s="29"/>
      <c r="Z26" s="29"/>
      <c r="AA26" s="29"/>
      <c r="AB26" s="28"/>
      <c r="AC26" s="29"/>
      <c r="AD26" s="29"/>
      <c r="AE26" s="29"/>
      <c r="AF26" s="29"/>
      <c r="AG26" s="29"/>
      <c r="AH26" s="29"/>
      <c r="AI26" s="29"/>
      <c r="AJ26" s="28">
        <v>1300</v>
      </c>
      <c r="AK26" s="29"/>
      <c r="AL26" s="29"/>
      <c r="AM26" s="29"/>
      <c r="AN26" s="29"/>
      <c r="AO26" s="29"/>
      <c r="AP26" s="29"/>
      <c r="AQ26" s="29"/>
      <c r="AR26" s="28"/>
      <c r="AS26" s="29"/>
      <c r="AT26" s="29"/>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3900</v>
      </c>
      <c r="BX26" s="1">
        <v>3900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0</v>
      </c>
      <c r="CP26" s="1">
        <v>0</v>
      </c>
      <c r="CQ26" s="1">
        <f ca="1">INDIRECT("AJ26")+2*INDIRECT("AK26")+3*INDIRECT("AL26")+4*INDIRECT("AM26")+5*INDIRECT("AN26")+6*INDIRECT("AO26")+7*INDIRECT("AP26")+8*INDIRECT("AQ26")</f>
        <v>1300</v>
      </c>
      <c r="CR26" s="1">
        <v>1300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25"/>
      <c r="B27" s="25"/>
      <c r="C27" s="27" t="s">
        <v>72</v>
      </c>
      <c r="D27" s="26" t="s">
        <v>0</v>
      </c>
      <c r="E27" s="1" t="s">
        <v>7</v>
      </c>
      <c r="F27" s="7">
        <f ca="1">INDIRECT("T27")+INDIRECT("AB27")+INDIRECT("AJ27")+INDIRECT("AR27")+INDIRECT("AZ27")+INDIRECT("BH27")</f>
        <v>0</v>
      </c>
      <c r="G27" s="6">
        <f ca="1">INDIRECT("U27")+INDIRECT("AC27")+INDIRECT("AK27")+INDIRECT("AS27")+INDIRECT("BA27")+INDIRECT("BI27")</f>
        <v>0</v>
      </c>
      <c r="H27" s="6">
        <f ca="1">INDIRECT("V27")+INDIRECT("AD27")+INDIRECT("AL27")+INDIRECT("AT27")+INDIRECT("BB27")+INDIRECT("BJ27")</f>
        <v>7400</v>
      </c>
      <c r="I27" s="6">
        <f ca="1">INDIRECT("W27")+INDIRECT("AE27")+INDIRECT("AM27")+INDIRECT("AU27")+INDIRECT("BC27")+INDIRECT("BK27")</f>
        <v>59540</v>
      </c>
      <c r="J27" s="6">
        <f ca="1">INDIRECT("X27")+INDIRECT("AF27")+INDIRECT("AN27")+INDIRECT("AV27")+INDIRECT("BD27")+INDIRECT("BL27")</f>
        <v>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255417</v>
      </c>
      <c r="N27" s="7">
        <f ca="1">INDIRECT("T27")+INDIRECT("U27")+INDIRECT("V27")+INDIRECT("W27")+INDIRECT("X27")+INDIRECT("Y27")+INDIRECT("Z27")+INDIRECT("AA27")</f>
        <v>57401</v>
      </c>
      <c r="O27" s="6">
        <f ca="1">INDIRECT("AB27")+INDIRECT("AC27")+INDIRECT("AD27")+INDIRECT("AE27")+INDIRECT("AF27")+INDIRECT("AG27")+INDIRECT("AH27")+INDIRECT("AI27")</f>
        <v>250153</v>
      </c>
      <c r="P27" s="6">
        <f ca="1">INDIRECT("AJ27")+INDIRECT("AK27")+INDIRECT("AL27")+INDIRECT("AM27")+INDIRECT("AN27")+INDIRECT("AO27")+INDIRECT("AP27")+INDIRECT("AQ27")</f>
        <v>0</v>
      </c>
      <c r="Q27" s="6">
        <f ca="1">INDIRECT("AR27")+INDIRECT("AS27")+INDIRECT("AT27")+INDIRECT("AU27")+INDIRECT("AV27")+INDIRECT("AW27")+INDIRECT("AX27")+INDIRECT("AY27")</f>
        <v>7400</v>
      </c>
      <c r="R27" s="6">
        <f ca="1">INDIRECT("AZ27")+INDIRECT("BA27")+INDIRECT("BB27")+INDIRECT("BC27")+INDIRECT("BD27")+INDIRECT("BE27")+INDIRECT("BF27")+INDIRECT("BG27")</f>
        <v>2139</v>
      </c>
      <c r="S27" s="6">
        <f ca="1">INDIRECT("BH27")+INDIRECT("BI27")+INDIRECT("BJ27")+INDIRECT("BK27")+INDIRECT("BL27")+INDIRECT("BM27")+INDIRECT("BN27")+INDIRECT("BO27")</f>
        <v>5264</v>
      </c>
      <c r="T27" s="28"/>
      <c r="U27" s="29"/>
      <c r="V27" s="29"/>
      <c r="W27" s="29">
        <v>57401</v>
      </c>
      <c r="X27" s="29"/>
      <c r="Y27" s="29"/>
      <c r="Z27" s="29"/>
      <c r="AA27" s="29"/>
      <c r="AB27" s="28"/>
      <c r="AC27" s="29"/>
      <c r="AD27" s="29"/>
      <c r="AE27" s="29"/>
      <c r="AF27" s="29"/>
      <c r="AG27" s="29"/>
      <c r="AH27" s="29"/>
      <c r="AI27" s="29">
        <v>250153</v>
      </c>
      <c r="AJ27" s="28"/>
      <c r="AK27" s="29"/>
      <c r="AL27" s="29"/>
      <c r="AM27" s="29"/>
      <c r="AN27" s="29"/>
      <c r="AO27" s="29"/>
      <c r="AP27" s="29"/>
      <c r="AQ27" s="29"/>
      <c r="AR27" s="28"/>
      <c r="AS27" s="29"/>
      <c r="AT27" s="29">
        <v>7400</v>
      </c>
      <c r="AU27" s="29"/>
      <c r="AV27" s="29"/>
      <c r="AW27" s="29"/>
      <c r="AX27" s="29"/>
      <c r="AY27" s="29"/>
      <c r="AZ27" s="28"/>
      <c r="BA27" s="29"/>
      <c r="BB27" s="29"/>
      <c r="BC27" s="29">
        <v>2139</v>
      </c>
      <c r="BD27" s="29"/>
      <c r="BE27" s="29"/>
      <c r="BF27" s="29"/>
      <c r="BG27" s="29"/>
      <c r="BH27" s="28"/>
      <c r="BI27" s="29"/>
      <c r="BJ27" s="29"/>
      <c r="BK27" s="29"/>
      <c r="BL27" s="29"/>
      <c r="BM27" s="29"/>
      <c r="BN27" s="29"/>
      <c r="BO27" s="29">
        <v>5264</v>
      </c>
      <c r="BP27" s="9">
        <v>0</v>
      </c>
      <c r="BQ27" s="1" t="s">
        <v>0</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29600</v>
      </c>
      <c r="CB27" s="1">
        <v>29600</v>
      </c>
      <c r="CC27" s="1">
        <f ca="1">INDIRECT("W27")+2*INDIRECT("AE27")+3*INDIRECT("AM27")+4*INDIRECT("AU27")+5*INDIRECT("BC27")+6*INDIRECT("BK27")</f>
        <v>68096</v>
      </c>
      <c r="CD27" s="1">
        <v>68096</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531890</v>
      </c>
      <c r="CL27" s="1">
        <v>531890</v>
      </c>
      <c r="CM27" s="1">
        <f ca="1">INDIRECT("T27")+2*INDIRECT("U27")+3*INDIRECT("V27")+4*INDIRECT("W27")+5*INDIRECT("X27")+6*INDIRECT("Y27")+7*INDIRECT("Z27")+8*INDIRECT("AA27")</f>
        <v>229604</v>
      </c>
      <c r="CN27" s="1">
        <v>229604</v>
      </c>
      <c r="CO27" s="1">
        <f ca="1">INDIRECT("AB27")+2*INDIRECT("AC27")+3*INDIRECT("AD27")+4*INDIRECT("AE27")+5*INDIRECT("AF27")+6*INDIRECT("AG27")+7*INDIRECT("AH27")+8*INDIRECT("AI27")</f>
        <v>2001224</v>
      </c>
      <c r="CP27" s="1">
        <v>2001224</v>
      </c>
      <c r="CQ27" s="1">
        <f ca="1">INDIRECT("AJ27")+2*INDIRECT("AK27")+3*INDIRECT("AL27")+4*INDIRECT("AM27")+5*INDIRECT("AN27")+6*INDIRECT("AO27")+7*INDIRECT("AP27")+8*INDIRECT("AQ27")</f>
        <v>0</v>
      </c>
      <c r="CR27" s="1">
        <v>0</v>
      </c>
      <c r="CS27" s="1">
        <f ca="1">INDIRECT("AR27")+2*INDIRECT("AS27")+3*INDIRECT("AT27")+4*INDIRECT("AU27")+5*INDIRECT("AV27")+6*INDIRECT("AW27")+7*INDIRECT("AX27")+8*INDIRECT("AY27")</f>
        <v>22200</v>
      </c>
      <c r="CT27" s="1">
        <v>22200</v>
      </c>
      <c r="CU27" s="1">
        <f ca="1">INDIRECT("AZ27")+2*INDIRECT("BA27")+3*INDIRECT("BB27")+4*INDIRECT("BC27")+5*INDIRECT("BD27")+6*INDIRECT("BE27")+7*INDIRECT("BF27")+8*INDIRECT("BG27")</f>
        <v>8556</v>
      </c>
      <c r="CV27" s="1">
        <v>8556</v>
      </c>
      <c r="CW27" s="1">
        <f ca="1">INDIRECT("BH27")+2*INDIRECT("BI27")+3*INDIRECT("BJ27")+4*INDIRECT("BK27")+5*INDIRECT("BL27")+6*INDIRECT("BM27")+7*INDIRECT("BN27")+8*INDIRECT("BO27")</f>
        <v>42112</v>
      </c>
      <c r="CX27" s="1">
        <v>42112</v>
      </c>
    </row>
    <row r="28" spans="1:73" ht="11.25">
      <c r="A28" s="1" t="s">
        <v>0</v>
      </c>
      <c r="B28" s="1" t="s">
        <v>0</v>
      </c>
      <c r="C28" s="1" t="s">
        <v>0</v>
      </c>
      <c r="D28" s="1" t="s">
        <v>0</v>
      </c>
      <c r="E28" s="1" t="s">
        <v>10</v>
      </c>
      <c r="F28" s="7">
        <f>SUM(F25:F27)</f>
        <v>2600</v>
      </c>
      <c r="G28" s="6">
        <f>SUM(G25:G27)</f>
        <v>0</v>
      </c>
      <c r="H28" s="6">
        <f>SUM(H25:H27)</f>
        <v>7400</v>
      </c>
      <c r="I28" s="6">
        <f>SUM(I25:I27)</f>
        <v>59540</v>
      </c>
      <c r="J28" s="6">
        <f>SUM(J25:J27)</f>
        <v>0</v>
      </c>
      <c r="K28" s="6">
        <f>SUM(K25:K27)</f>
        <v>0</v>
      </c>
      <c r="L28" s="6">
        <f>SUM(L25:L27)</f>
        <v>0</v>
      </c>
      <c r="M28" s="6">
        <f>SUM(M25:M27)</f>
        <v>255417</v>
      </c>
      <c r="N28" s="7">
        <f>SUM(N25:N27)</f>
        <v>57401</v>
      </c>
      <c r="O28" s="6">
        <f>SUM(O25:O27)</f>
        <v>250153</v>
      </c>
      <c r="P28" s="6">
        <f>SUM(P25:P27)</f>
        <v>2600</v>
      </c>
      <c r="Q28" s="6">
        <f>SUM(Q25:Q27)</f>
        <v>7400</v>
      </c>
      <c r="R28" s="6">
        <f>SUM(R25:R27)</f>
        <v>2139</v>
      </c>
      <c r="S28" s="6">
        <f>SUM(S25:S27)</f>
        <v>5264</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HYPERLINK("http://www.dot.ca.gov/hq/transprog/stip2004/ff_sheets/10-6688.xls","6688")</f>
        <v>6688</v>
      </c>
      <c r="C30" s="30" t="s">
        <v>31</v>
      </c>
      <c r="D30" s="30" t="s">
        <v>19</v>
      </c>
      <c r="E30" s="30" t="s">
        <v>3</v>
      </c>
      <c r="F30" s="32">
        <f ca="1">INDIRECT("T30")+INDIRECT("AB30")+INDIRECT("AJ30")+INDIRECT("AR30")+INDIRECT("AZ30")+INDIRECT("BH30")</f>
        <v>1120</v>
      </c>
      <c r="G30" s="33">
        <f ca="1">INDIRECT("U30")+INDIRECT("AC30")+INDIRECT("AK30")+INDIRECT("AS30")+INDIRECT("BA30")+INDIRECT("BI30")</f>
        <v>0</v>
      </c>
      <c r="H30" s="33">
        <f ca="1">INDIRECT("V30")+INDIRECT("AD30")+INDIRECT("AL30")+INDIRECT("AT30")+INDIRECT("BB30")+INDIRECT("BJ30")</f>
        <v>1757</v>
      </c>
      <c r="I30" s="33">
        <f ca="1">INDIRECT("W30")+INDIRECT("AE30")+INDIRECT("AM30")+INDIRECT("AU30")+INDIRECT("BC30")+INDIRECT("BK30")</f>
        <v>0</v>
      </c>
      <c r="J30" s="33">
        <f ca="1">INDIRECT("X30")+INDIRECT("AF30")+INDIRECT("AN30")+INDIRECT("AV30")+INDIRECT("BD30")+INDIRECT("BL30")</f>
        <v>3247</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2701</v>
      </c>
      <c r="O30" s="33">
        <f ca="1">INDIRECT("AB30")+INDIRECT("AC30")+INDIRECT("AD30")+INDIRECT("AE30")+INDIRECT("AF30")+INDIRECT("AG30")+INDIRECT("AH30")+INDIRECT("AI30")</f>
        <v>0</v>
      </c>
      <c r="P30" s="33">
        <f ca="1">INDIRECT("AJ30")+INDIRECT("AK30")+INDIRECT("AL30")+INDIRECT("AM30")+INDIRECT("AN30")+INDIRECT("AO30")+INDIRECT("AP30")+INDIRECT("AQ30")</f>
        <v>1120</v>
      </c>
      <c r="Q30" s="33">
        <f ca="1">INDIRECT("AR30")+INDIRECT("AS30")+INDIRECT("AT30")+INDIRECT("AU30")+INDIRECT("AV30")+INDIRECT("AW30")+INDIRECT("AX30")+INDIRECT("AY30")</f>
        <v>1757</v>
      </c>
      <c r="R30" s="33">
        <f ca="1">INDIRECT("AZ30")+INDIRECT("BA30")+INDIRECT("BB30")+INDIRECT("BC30")+INDIRECT("BD30")+INDIRECT("BE30")+INDIRECT("BF30")+INDIRECT("BG30")</f>
        <v>546</v>
      </c>
      <c r="S30" s="33">
        <f ca="1">INDIRECT("BH30")+INDIRECT("BI30")+INDIRECT("BJ30")+INDIRECT("BK30")+INDIRECT("BL30")+INDIRECT("BM30")+INDIRECT("BN30")+INDIRECT("BO30")</f>
        <v>0</v>
      </c>
      <c r="T30" s="34"/>
      <c r="U30" s="35"/>
      <c r="V30" s="35"/>
      <c r="W30" s="35"/>
      <c r="X30" s="35">
        <v>2701</v>
      </c>
      <c r="Y30" s="35"/>
      <c r="Z30" s="35"/>
      <c r="AA30" s="35"/>
      <c r="AB30" s="34"/>
      <c r="AC30" s="35"/>
      <c r="AD30" s="35"/>
      <c r="AE30" s="35"/>
      <c r="AF30" s="35"/>
      <c r="AG30" s="35"/>
      <c r="AH30" s="35"/>
      <c r="AI30" s="35"/>
      <c r="AJ30" s="34">
        <v>1120</v>
      </c>
      <c r="AK30" s="35"/>
      <c r="AL30" s="35"/>
      <c r="AM30" s="35"/>
      <c r="AN30" s="35"/>
      <c r="AO30" s="35"/>
      <c r="AP30" s="35"/>
      <c r="AQ30" s="35"/>
      <c r="AR30" s="34"/>
      <c r="AS30" s="35"/>
      <c r="AT30" s="35">
        <v>1757</v>
      </c>
      <c r="AU30" s="35"/>
      <c r="AV30" s="35"/>
      <c r="AW30" s="35"/>
      <c r="AX30" s="35"/>
      <c r="AY30" s="35"/>
      <c r="AZ30" s="34"/>
      <c r="BA30" s="35"/>
      <c r="BB30" s="35"/>
      <c r="BC30" s="35"/>
      <c r="BD30" s="35">
        <v>546</v>
      </c>
      <c r="BE30" s="35"/>
      <c r="BF30" s="35"/>
      <c r="BG30" s="35"/>
      <c r="BH30" s="34"/>
      <c r="BI30" s="35"/>
      <c r="BJ30" s="35"/>
      <c r="BK30" s="35"/>
      <c r="BL30" s="35"/>
      <c r="BM30" s="35"/>
      <c r="BN30" s="35"/>
      <c r="BO30" s="36"/>
      <c r="BP30" s="9">
        <v>10500000054</v>
      </c>
      <c r="BQ30" s="1" t="s">
        <v>3</v>
      </c>
      <c r="BR30" s="1" t="s">
        <v>0</v>
      </c>
      <c r="BS30" s="1" t="s">
        <v>0</v>
      </c>
      <c r="BT30" s="1" t="s">
        <v>0</v>
      </c>
      <c r="BU30" s="1" t="s">
        <v>25</v>
      </c>
      <c r="BW30" s="1">
        <f ca="1">INDIRECT("T30")+2*INDIRECT("AB30")+3*INDIRECT("AJ30")+4*INDIRECT("AR30")+5*INDIRECT("AZ30")+6*INDIRECT("BH30")</f>
        <v>3360</v>
      </c>
      <c r="BX30" s="1">
        <v>3360</v>
      </c>
      <c r="BY30" s="1">
        <f ca="1">INDIRECT("U30")+2*INDIRECT("AC30")+3*INDIRECT("AK30")+4*INDIRECT("AS30")+5*INDIRECT("BA30")+6*INDIRECT("BI30")</f>
        <v>0</v>
      </c>
      <c r="BZ30" s="1">
        <v>0</v>
      </c>
      <c r="CA30" s="1">
        <f ca="1">INDIRECT("V30")+2*INDIRECT("AD30")+3*INDIRECT("AL30")+4*INDIRECT("AT30")+5*INDIRECT("BB30")+6*INDIRECT("BJ30")</f>
        <v>7028</v>
      </c>
      <c r="CB30" s="1">
        <v>7028</v>
      </c>
      <c r="CC30" s="1">
        <f ca="1">INDIRECT("W30")+2*INDIRECT("AE30")+3*INDIRECT("AM30")+4*INDIRECT("AU30")+5*INDIRECT("BC30")+6*INDIRECT("BK30")</f>
        <v>0</v>
      </c>
      <c r="CD30" s="1">
        <v>0</v>
      </c>
      <c r="CE30" s="1">
        <f ca="1">INDIRECT("X30")+2*INDIRECT("AF30")+3*INDIRECT("AN30")+4*INDIRECT("AV30")+5*INDIRECT("BD30")+6*INDIRECT("BL30")</f>
        <v>5431</v>
      </c>
      <c r="CF30" s="1">
        <v>5431</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13505</v>
      </c>
      <c r="CN30" s="1">
        <v>13505</v>
      </c>
      <c r="CO30" s="1">
        <f ca="1">INDIRECT("AB30")+2*INDIRECT("AC30")+3*INDIRECT("AD30")+4*INDIRECT("AE30")+5*INDIRECT("AF30")+6*INDIRECT("AG30")+7*INDIRECT("AH30")+8*INDIRECT("AI30")</f>
        <v>0</v>
      </c>
      <c r="CP30" s="1">
        <v>0</v>
      </c>
      <c r="CQ30" s="1">
        <f ca="1">INDIRECT("AJ30")+2*INDIRECT("AK30")+3*INDIRECT("AL30")+4*INDIRECT("AM30")+5*INDIRECT("AN30")+6*INDIRECT("AO30")+7*INDIRECT("AP30")+8*INDIRECT("AQ30")</f>
        <v>1120</v>
      </c>
      <c r="CR30" s="1">
        <v>1120</v>
      </c>
      <c r="CS30" s="1">
        <f ca="1">INDIRECT("AR30")+2*INDIRECT("AS30")+3*INDIRECT("AT30")+4*INDIRECT("AU30")+5*INDIRECT("AV30")+6*INDIRECT("AW30")+7*INDIRECT("AX30")+8*INDIRECT("AY30")</f>
        <v>5271</v>
      </c>
      <c r="CT30" s="1">
        <v>5271</v>
      </c>
      <c r="CU30" s="1">
        <f ca="1">INDIRECT("AZ30")+2*INDIRECT("BA30")+3*INDIRECT("BB30")+4*INDIRECT("BC30")+5*INDIRECT("BD30")+6*INDIRECT("BE30")+7*INDIRECT("BF30")+8*INDIRECT("BG30")</f>
        <v>2730</v>
      </c>
      <c r="CV30" s="1">
        <v>2730</v>
      </c>
      <c r="CW30" s="1">
        <f ca="1">INDIRECT("BH30")+2*INDIRECT("BI30")+3*INDIRECT("BJ30")+4*INDIRECT("BK30")+5*INDIRECT("BL30")+6*INDIRECT("BM30")+7*INDIRECT("BN30")+8*INDIRECT("BO30")</f>
        <v>0</v>
      </c>
      <c r="CX30" s="1">
        <v>0</v>
      </c>
    </row>
    <row r="31" spans="1:102" ht="11.25">
      <c r="A31" s="1" t="s">
        <v>0</v>
      </c>
      <c r="B31" s="1" t="s">
        <v>32</v>
      </c>
      <c r="C31" s="1" t="s">
        <v>33</v>
      </c>
      <c r="D31" s="1" t="s">
        <v>34</v>
      </c>
      <c r="E31" s="1" t="s">
        <v>7</v>
      </c>
      <c r="F31" s="7">
        <f ca="1">INDIRECT("T31")+INDIRECT("AB31")+INDIRECT("AJ31")+INDIRECT("AR31")+INDIRECT("AZ31")+INDIRECT("BH31")</f>
        <v>0</v>
      </c>
      <c r="G31" s="6">
        <f ca="1">INDIRECT("U31")+INDIRECT("AC31")+INDIRECT("AK31")+INDIRECT("AS31")+INDIRECT("BA31")+INDIRECT("BI31")</f>
        <v>0</v>
      </c>
      <c r="H31" s="6">
        <f ca="1">INDIRECT("V31")+INDIRECT("AD31")+INDIRECT("AL31")+INDIRECT("AT31")+INDIRECT("BB31")+INDIRECT("BJ31")</f>
        <v>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48582</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46842</v>
      </c>
      <c r="P31" s="6">
        <f ca="1">INDIRECT("AJ31")+INDIRECT("AK31")+INDIRECT("AL31")+INDIRECT("AM31")+INDIRECT("AN31")+INDIRECT("AO31")+INDIRECT("AP31")+INDIRECT("AQ31")</f>
        <v>0</v>
      </c>
      <c r="Q31" s="6">
        <f ca="1">INDIRECT("AR31")+INDIRECT("AS31")+INDIRECT("AT31")+INDIRECT("AU31")+INDIRECT("AV31")+INDIRECT("AW31")+INDIRECT("AX31")+INDIRECT("AY31")</f>
        <v>0</v>
      </c>
      <c r="R31" s="6">
        <f ca="1">INDIRECT("AZ31")+INDIRECT("BA31")+INDIRECT("BB31")+INDIRECT("BC31")+INDIRECT("BD31")+INDIRECT("BE31")+INDIRECT("BF31")+INDIRECT("BG31")</f>
        <v>0</v>
      </c>
      <c r="S31" s="6">
        <f ca="1">INDIRECT("BH31")+INDIRECT("BI31")+INDIRECT("BJ31")+INDIRECT("BK31")+INDIRECT("BL31")+INDIRECT("BM31")+INDIRECT("BN31")+INDIRECT("BO31")</f>
        <v>1740</v>
      </c>
      <c r="T31" s="28"/>
      <c r="U31" s="29"/>
      <c r="V31" s="29"/>
      <c r="W31" s="29"/>
      <c r="X31" s="29"/>
      <c r="Y31" s="29"/>
      <c r="Z31" s="29"/>
      <c r="AA31" s="29"/>
      <c r="AB31" s="28"/>
      <c r="AC31" s="29"/>
      <c r="AD31" s="29"/>
      <c r="AE31" s="29"/>
      <c r="AF31" s="29"/>
      <c r="AG31" s="29">
        <v>46842</v>
      </c>
      <c r="AH31" s="29"/>
      <c r="AI31" s="29"/>
      <c r="AJ31" s="28"/>
      <c r="AK31" s="29"/>
      <c r="AL31" s="29"/>
      <c r="AM31" s="29"/>
      <c r="AN31" s="29"/>
      <c r="AO31" s="29"/>
      <c r="AP31" s="29"/>
      <c r="AQ31" s="29"/>
      <c r="AR31" s="28"/>
      <c r="AS31" s="29"/>
      <c r="AT31" s="29"/>
      <c r="AU31" s="29"/>
      <c r="AV31" s="29"/>
      <c r="AW31" s="29"/>
      <c r="AX31" s="29"/>
      <c r="AY31" s="29"/>
      <c r="AZ31" s="28"/>
      <c r="BA31" s="29"/>
      <c r="BB31" s="29"/>
      <c r="BC31" s="29"/>
      <c r="BD31" s="29"/>
      <c r="BE31" s="29"/>
      <c r="BF31" s="29"/>
      <c r="BG31" s="29"/>
      <c r="BH31" s="28"/>
      <c r="BI31" s="29"/>
      <c r="BJ31" s="29"/>
      <c r="BK31" s="29"/>
      <c r="BL31" s="29"/>
      <c r="BM31" s="29">
        <v>1740</v>
      </c>
      <c r="BN31" s="29"/>
      <c r="BO31" s="29"/>
      <c r="BP31" s="9">
        <v>0</v>
      </c>
      <c r="BQ31" s="1" t="s">
        <v>0</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104124</v>
      </c>
      <c r="CH31" s="1">
        <v>104124</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281052</v>
      </c>
      <c r="CP31" s="1">
        <v>281052</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10440</v>
      </c>
      <c r="CX31" s="1">
        <v>10440</v>
      </c>
    </row>
    <row r="32" spans="1:73" ht="11.25">
      <c r="A32" s="25"/>
      <c r="B32" s="25"/>
      <c r="C32" s="27" t="s">
        <v>72</v>
      </c>
      <c r="D32" s="26" t="s">
        <v>0</v>
      </c>
      <c r="E32" s="1" t="s">
        <v>10</v>
      </c>
      <c r="F32" s="7">
        <f>SUM(F30:F31)</f>
        <v>1120</v>
      </c>
      <c r="G32" s="6">
        <f>SUM(G30:G31)</f>
        <v>0</v>
      </c>
      <c r="H32" s="6">
        <f>SUM(H30:H31)</f>
        <v>1757</v>
      </c>
      <c r="I32" s="6">
        <f>SUM(I30:I31)</f>
        <v>0</v>
      </c>
      <c r="J32" s="6">
        <f>SUM(J30:J31)</f>
        <v>3247</v>
      </c>
      <c r="K32" s="6">
        <f>SUM(K30:K31)</f>
        <v>48582</v>
      </c>
      <c r="L32" s="6">
        <f>SUM(L30:L31)</f>
        <v>0</v>
      </c>
      <c r="M32" s="6">
        <f>SUM(M30:M31)</f>
        <v>0</v>
      </c>
      <c r="N32" s="7">
        <f>SUM(N30:N31)</f>
        <v>2701</v>
      </c>
      <c r="O32" s="6">
        <f>SUM(O30:O31)</f>
        <v>46842</v>
      </c>
      <c r="P32" s="6">
        <f>SUM(P30:P31)</f>
        <v>1120</v>
      </c>
      <c r="Q32" s="6">
        <f>SUM(Q30:Q31)</f>
        <v>1757</v>
      </c>
      <c r="R32" s="6">
        <f>SUM(R30:R31)</f>
        <v>546</v>
      </c>
      <c r="S32" s="6">
        <f>SUM(S30:S31)</f>
        <v>1740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HYPERLINK("http://www.dot.ca.gov/hq/transprog/stip2004/ff_sheets/10-5264.xls","5264")</f>
        <v>5264</v>
      </c>
      <c r="C34" s="30" t="s">
        <v>31</v>
      </c>
      <c r="D34" s="30" t="s">
        <v>19</v>
      </c>
      <c r="E34" s="30" t="s">
        <v>3</v>
      </c>
      <c r="F34" s="32">
        <f ca="1">INDIRECT("T34")+INDIRECT("AB34")+INDIRECT("AJ34")+INDIRECT("AR34")+INDIRECT("AZ34")+INDIRECT("BH34")</f>
        <v>0</v>
      </c>
      <c r="G34" s="33">
        <f ca="1">INDIRECT("U34")+INDIRECT("AC34")+INDIRECT("AK34")+INDIRECT("AS34")+INDIRECT("BA34")+INDIRECT("BI34")</f>
        <v>3643</v>
      </c>
      <c r="H34" s="33">
        <f ca="1">INDIRECT("V34")+INDIRECT("AD34")+INDIRECT("AL34")+INDIRECT("AT34")+INDIRECT("BB34")+INDIRECT("BJ34")</f>
        <v>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0</v>
      </c>
      <c r="P34" s="33">
        <f ca="1">INDIRECT("AJ34")+INDIRECT("AK34")+INDIRECT("AL34")+INDIRECT("AM34")+INDIRECT("AN34")+INDIRECT("AO34")+INDIRECT("AP34")+INDIRECT("AQ34")</f>
        <v>3643</v>
      </c>
      <c r="Q34" s="33">
        <f ca="1">INDIRECT("AR34")+INDIRECT("AS34")+INDIRECT("AT34")+INDIRECT("AU34")+INDIRECT("AV34")+INDIRECT("AW34")+INDIRECT("AX34")+INDIRECT("AY34")</f>
        <v>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c r="AG34" s="35"/>
      <c r="AH34" s="35"/>
      <c r="AI34" s="35"/>
      <c r="AJ34" s="34"/>
      <c r="AK34" s="35">
        <v>3643</v>
      </c>
      <c r="AL34" s="35"/>
      <c r="AM34" s="35"/>
      <c r="AN34" s="35"/>
      <c r="AO34" s="35"/>
      <c r="AP34" s="35"/>
      <c r="AQ34" s="35"/>
      <c r="AR34" s="34"/>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10500000072</v>
      </c>
      <c r="BQ34" s="1" t="s">
        <v>3</v>
      </c>
      <c r="BR34" s="1" t="s">
        <v>0</v>
      </c>
      <c r="BS34" s="1" t="s">
        <v>0</v>
      </c>
      <c r="BT34" s="1" t="s">
        <v>0</v>
      </c>
      <c r="BU34" s="1" t="s">
        <v>25</v>
      </c>
      <c r="BW34" s="1">
        <f ca="1">INDIRECT("T34")+2*INDIRECT("AB34")+3*INDIRECT("AJ34")+4*INDIRECT("AR34")+5*INDIRECT("AZ34")+6*INDIRECT("BH34")</f>
        <v>0</v>
      </c>
      <c r="BX34" s="1">
        <v>0</v>
      </c>
      <c r="BY34" s="1">
        <f ca="1">INDIRECT("U34")+2*INDIRECT("AC34")+3*INDIRECT("AK34")+4*INDIRECT("AS34")+5*INDIRECT("BA34")+6*INDIRECT("BI34")</f>
        <v>10929</v>
      </c>
      <c r="BZ34" s="1">
        <v>10929</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0</v>
      </c>
      <c r="CP34" s="1">
        <v>0</v>
      </c>
      <c r="CQ34" s="1">
        <f ca="1">INDIRECT("AJ34")+2*INDIRECT("AK34")+3*INDIRECT("AL34")+4*INDIRECT("AM34")+5*INDIRECT("AN34")+6*INDIRECT("AO34")+7*INDIRECT("AP34")+8*INDIRECT("AQ34")</f>
        <v>7286</v>
      </c>
      <c r="CR34" s="1">
        <v>7286</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35</v>
      </c>
      <c r="C35" s="1" t="s">
        <v>36</v>
      </c>
      <c r="D35" s="1" t="s">
        <v>37</v>
      </c>
      <c r="E35" s="1" t="s">
        <v>7</v>
      </c>
      <c r="F35" s="7">
        <f ca="1">INDIRECT("T35")+INDIRECT("AB35")+INDIRECT("AJ35")+INDIRECT("AR35")+INDIRECT("AZ35")+INDIRECT("BH35")</f>
        <v>0</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6256</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0</v>
      </c>
      <c r="P35" s="6">
        <f ca="1">INDIRECT("AJ35")+INDIRECT("AK35")+INDIRECT("AL35")+INDIRECT("AM35")+INDIRECT("AN35")+INDIRECT("AO35")+INDIRECT("AP35")+INDIRECT("AQ35")</f>
        <v>0</v>
      </c>
      <c r="Q35" s="6">
        <f ca="1">INDIRECT("AR35")+INDIRECT("AS35")+INDIRECT("AT35")+INDIRECT("AU35")+INDIRECT("AV35")+INDIRECT("AW35")+INDIRECT("AX35")+INDIRECT("AY35")</f>
        <v>6256</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c r="AD35" s="29"/>
      <c r="AE35" s="29"/>
      <c r="AF35" s="29"/>
      <c r="AG35" s="29"/>
      <c r="AH35" s="29"/>
      <c r="AI35" s="29"/>
      <c r="AJ35" s="28"/>
      <c r="AK35" s="29"/>
      <c r="AL35" s="29"/>
      <c r="AM35" s="29"/>
      <c r="AN35" s="29"/>
      <c r="AO35" s="29"/>
      <c r="AP35" s="29"/>
      <c r="AQ35" s="29"/>
      <c r="AR35" s="28"/>
      <c r="AS35" s="29"/>
      <c r="AT35" s="29"/>
      <c r="AU35" s="29"/>
      <c r="AV35" s="29"/>
      <c r="AW35" s="29">
        <v>6256</v>
      </c>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25024</v>
      </c>
      <c r="CH35" s="1">
        <v>25024</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0</v>
      </c>
      <c r="CP35" s="1">
        <v>0</v>
      </c>
      <c r="CQ35" s="1">
        <f ca="1">INDIRECT("AJ35")+2*INDIRECT("AK35")+3*INDIRECT("AL35")+4*INDIRECT("AM35")+5*INDIRECT("AN35")+6*INDIRECT("AO35")+7*INDIRECT("AP35")+8*INDIRECT("AQ35")</f>
        <v>0</v>
      </c>
      <c r="CR35" s="1">
        <v>0</v>
      </c>
      <c r="CS35" s="1">
        <f ca="1">INDIRECT("AR35")+2*INDIRECT("AS35")+3*INDIRECT("AT35")+4*INDIRECT("AU35")+5*INDIRECT("AV35")+6*INDIRECT("AW35")+7*INDIRECT("AX35")+8*INDIRECT("AY35")</f>
        <v>37536</v>
      </c>
      <c r="CT35" s="1">
        <v>37536</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25"/>
      <c r="B36" s="25"/>
      <c r="C36" s="27" t="s">
        <v>72</v>
      </c>
      <c r="D36" s="26" t="s">
        <v>0</v>
      </c>
      <c r="E36" s="1" t="s">
        <v>10</v>
      </c>
      <c r="F36" s="7">
        <f>SUM(F34:F35)</f>
        <v>0</v>
      </c>
      <c r="G36" s="6">
        <f>SUM(G34:G35)</f>
        <v>3643</v>
      </c>
      <c r="H36" s="6">
        <f>SUM(H34:H35)</f>
        <v>0</v>
      </c>
      <c r="I36" s="6">
        <f>SUM(I34:I35)</f>
        <v>0</v>
      </c>
      <c r="J36" s="6">
        <f>SUM(J34:J35)</f>
        <v>0</v>
      </c>
      <c r="K36" s="6">
        <f>SUM(K34:K35)</f>
        <v>6256</v>
      </c>
      <c r="L36" s="6">
        <f>SUM(L34:L35)</f>
        <v>0</v>
      </c>
      <c r="M36" s="6">
        <f>SUM(M34:M35)</f>
        <v>0</v>
      </c>
      <c r="N36" s="7">
        <f>SUM(N34:N35)</f>
        <v>0</v>
      </c>
      <c r="O36" s="6">
        <f>SUM(O34:O35)</f>
        <v>0</v>
      </c>
      <c r="P36" s="6">
        <f>SUM(P34:P35)</f>
        <v>3643</v>
      </c>
      <c r="Q36" s="6">
        <f>SUM(Q34:Q35)</f>
        <v>6256</v>
      </c>
      <c r="R36" s="6">
        <f>SUM(R34:R35)</f>
        <v>0</v>
      </c>
      <c r="S36" s="6">
        <f>SUM(S34:S35)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3:73" ht="11.25">
      <c r="C37" s="1" t="s">
        <v>0</v>
      </c>
      <c r="D37" s="1"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c r="BT37" s="1" t="s">
        <v>0</v>
      </c>
      <c r="BU37" s="1" t="s">
        <v>0</v>
      </c>
    </row>
    <row r="38" spans="1:102" ht="11.25">
      <c r="A38" s="30" t="s">
        <v>1</v>
      </c>
      <c r="B38" s="31" t="str">
        <f>HYPERLINK("http://www.dot.ca.gov/hq/transprog/stip2004/ff_sheets/10-0528d.xls","0528D")</f>
        <v>0528D</v>
      </c>
      <c r="C38" s="30" t="s">
        <v>38</v>
      </c>
      <c r="D38" s="30" t="s">
        <v>19</v>
      </c>
      <c r="E38" s="30" t="s">
        <v>3</v>
      </c>
      <c r="F38" s="32">
        <f ca="1">INDIRECT("T38")+INDIRECT("AB38")+INDIRECT("AJ38")+INDIRECT("AR38")+INDIRECT("AZ38")+INDIRECT("BH38")</f>
        <v>5452</v>
      </c>
      <c r="G38" s="33">
        <f ca="1">INDIRECT("U38")+INDIRECT("AC38")+INDIRECT("AK38")+INDIRECT("AS38")+INDIRECT("BA38")+INDIRECT("BI38")</f>
        <v>0</v>
      </c>
      <c r="H38" s="33">
        <f ca="1">INDIRECT("V38")+INDIRECT("AD38")+INDIRECT("AL38")+INDIRECT("AT38")+INDIRECT("BB38")+INDIRECT("BJ38")</f>
        <v>19186</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3905</v>
      </c>
      <c r="O38" s="33">
        <f ca="1">INDIRECT("AB38")+INDIRECT("AC38")+INDIRECT("AD38")+INDIRECT("AE38")+INDIRECT("AF38")+INDIRECT("AG38")+INDIRECT("AH38")+INDIRECT("AI38")</f>
        <v>17869</v>
      </c>
      <c r="P38" s="33">
        <f ca="1">INDIRECT("AJ38")+INDIRECT("AK38")+INDIRECT("AL38")+INDIRECT("AM38")+INDIRECT("AN38")+INDIRECT("AO38")+INDIRECT("AP38")+INDIRECT("AQ38")</f>
        <v>306</v>
      </c>
      <c r="Q38" s="33">
        <f ca="1">INDIRECT("AR38")+INDIRECT("AS38")+INDIRECT("AT38")+INDIRECT("AU38")+INDIRECT("AV38")+INDIRECT("AW38")+INDIRECT("AX38")+INDIRECT("AY38")</f>
        <v>917</v>
      </c>
      <c r="R38" s="33">
        <f ca="1">INDIRECT("AZ38")+INDIRECT("BA38")+INDIRECT("BB38")+INDIRECT("BC38")+INDIRECT("BD38")+INDIRECT("BE38")+INDIRECT("BF38")+INDIRECT("BG38")</f>
        <v>324</v>
      </c>
      <c r="S38" s="33">
        <f ca="1">INDIRECT("BH38")+INDIRECT("BI38")+INDIRECT("BJ38")+INDIRECT("BK38")+INDIRECT("BL38")+INDIRECT("BM38")+INDIRECT("BN38")+INDIRECT("BO38")</f>
        <v>1317</v>
      </c>
      <c r="T38" s="34">
        <v>3905</v>
      </c>
      <c r="U38" s="35"/>
      <c r="V38" s="35"/>
      <c r="W38" s="35"/>
      <c r="X38" s="35"/>
      <c r="Y38" s="35"/>
      <c r="Z38" s="35"/>
      <c r="AA38" s="35"/>
      <c r="AB38" s="34"/>
      <c r="AC38" s="35"/>
      <c r="AD38" s="35">
        <v>17869</v>
      </c>
      <c r="AE38" s="35"/>
      <c r="AF38" s="35"/>
      <c r="AG38" s="35"/>
      <c r="AH38" s="35"/>
      <c r="AI38" s="35"/>
      <c r="AJ38" s="34">
        <v>306</v>
      </c>
      <c r="AK38" s="35"/>
      <c r="AL38" s="35"/>
      <c r="AM38" s="35"/>
      <c r="AN38" s="35"/>
      <c r="AO38" s="35"/>
      <c r="AP38" s="35"/>
      <c r="AQ38" s="35"/>
      <c r="AR38" s="34">
        <v>917</v>
      </c>
      <c r="AS38" s="35"/>
      <c r="AT38" s="35"/>
      <c r="AU38" s="35"/>
      <c r="AV38" s="35"/>
      <c r="AW38" s="35"/>
      <c r="AX38" s="35"/>
      <c r="AY38" s="35"/>
      <c r="AZ38" s="34">
        <v>324</v>
      </c>
      <c r="BA38" s="35"/>
      <c r="BB38" s="35"/>
      <c r="BC38" s="35"/>
      <c r="BD38" s="35"/>
      <c r="BE38" s="35"/>
      <c r="BF38" s="35"/>
      <c r="BG38" s="35"/>
      <c r="BH38" s="34"/>
      <c r="BI38" s="35"/>
      <c r="BJ38" s="35">
        <v>1317</v>
      </c>
      <c r="BK38" s="35"/>
      <c r="BL38" s="35"/>
      <c r="BM38" s="35"/>
      <c r="BN38" s="35"/>
      <c r="BO38" s="36"/>
      <c r="BP38" s="9">
        <v>10500000024</v>
      </c>
      <c r="BQ38" s="1" t="s">
        <v>3</v>
      </c>
      <c r="BR38" s="1" t="s">
        <v>0</v>
      </c>
      <c r="BS38" s="1" t="s">
        <v>0</v>
      </c>
      <c r="BT38" s="1" t="s">
        <v>0</v>
      </c>
      <c r="BU38" s="1" t="s">
        <v>25</v>
      </c>
      <c r="BW38" s="1">
        <f ca="1">INDIRECT("T38")+2*INDIRECT("AB38")+3*INDIRECT("AJ38")+4*INDIRECT("AR38")+5*INDIRECT("AZ38")+6*INDIRECT("BH38")</f>
        <v>10111</v>
      </c>
      <c r="BX38" s="1">
        <v>10111</v>
      </c>
      <c r="BY38" s="1">
        <f ca="1">INDIRECT("U38")+2*INDIRECT("AC38")+3*INDIRECT("AK38")+4*INDIRECT("AS38")+5*INDIRECT("BA38")+6*INDIRECT("BI38")</f>
        <v>0</v>
      </c>
      <c r="BZ38" s="1">
        <v>0</v>
      </c>
      <c r="CA38" s="1">
        <f ca="1">INDIRECT("V38")+2*INDIRECT("AD38")+3*INDIRECT("AL38")+4*INDIRECT("AT38")+5*INDIRECT("BB38")+6*INDIRECT("BJ38")</f>
        <v>43640</v>
      </c>
      <c r="CB38" s="1">
        <v>43640</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3905</v>
      </c>
      <c r="CN38" s="1">
        <v>3905</v>
      </c>
      <c r="CO38" s="1">
        <f ca="1">INDIRECT("AB38")+2*INDIRECT("AC38")+3*INDIRECT("AD38")+4*INDIRECT("AE38")+5*INDIRECT("AF38")+6*INDIRECT("AG38")+7*INDIRECT("AH38")+8*INDIRECT("AI38")</f>
        <v>53607</v>
      </c>
      <c r="CP38" s="1">
        <v>53607</v>
      </c>
      <c r="CQ38" s="1">
        <f ca="1">INDIRECT("AJ38")+2*INDIRECT("AK38")+3*INDIRECT("AL38")+4*INDIRECT("AM38")+5*INDIRECT("AN38")+6*INDIRECT("AO38")+7*INDIRECT("AP38")+8*INDIRECT("AQ38")</f>
        <v>306</v>
      </c>
      <c r="CR38" s="1">
        <v>306</v>
      </c>
      <c r="CS38" s="1">
        <f ca="1">INDIRECT("AR38")+2*INDIRECT("AS38")+3*INDIRECT("AT38")+4*INDIRECT("AU38")+5*INDIRECT("AV38")+6*INDIRECT("AW38")+7*INDIRECT("AX38")+8*INDIRECT("AY38")</f>
        <v>917</v>
      </c>
      <c r="CT38" s="1">
        <v>917</v>
      </c>
      <c r="CU38" s="1">
        <f ca="1">INDIRECT("AZ38")+2*INDIRECT("BA38")+3*INDIRECT("BB38")+4*INDIRECT("BC38")+5*INDIRECT("BD38")+6*INDIRECT("BE38")+7*INDIRECT("BF38")+8*INDIRECT("BG38")</f>
        <v>324</v>
      </c>
      <c r="CV38" s="1">
        <v>324</v>
      </c>
      <c r="CW38" s="1">
        <f ca="1">INDIRECT("BH38")+2*INDIRECT("BI38")+3*INDIRECT("BJ38")+4*INDIRECT("BK38")+5*INDIRECT("BL38")+6*INDIRECT("BM38")+7*INDIRECT("BN38")+8*INDIRECT("BO38")</f>
        <v>3951</v>
      </c>
      <c r="CX38" s="1">
        <v>3951</v>
      </c>
    </row>
    <row r="39" spans="1:102" ht="11.25">
      <c r="A39" s="1" t="s">
        <v>0</v>
      </c>
      <c r="B39" s="1" t="s">
        <v>39</v>
      </c>
      <c r="C39" s="1" t="s">
        <v>40</v>
      </c>
      <c r="D39" s="1" t="s">
        <v>41</v>
      </c>
      <c r="E39" s="1" t="s">
        <v>30</v>
      </c>
      <c r="F39" s="7">
        <f ca="1">INDIRECT("T39")+INDIRECT("AB39")+INDIRECT("AJ39")+INDIRECT("AR39")+INDIRECT("AZ39")+INDIRECT("BH39")</f>
        <v>11919</v>
      </c>
      <c r="G39" s="6">
        <f ca="1">INDIRECT("U39")+INDIRECT("AC39")+INDIRECT("AK39")+INDIRECT("AS39")+INDIRECT("BA39")+INDIRECT("BI39")</f>
        <v>0</v>
      </c>
      <c r="H39" s="6">
        <f ca="1">INDIRECT("V39")+INDIRECT("AD39")+INDIRECT("AL39")+INDIRECT("AT39")+INDIRECT("BB39")+INDIRECT("BJ39")</f>
        <v>30124</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0</v>
      </c>
      <c r="L39" s="6">
        <f ca="1">INDIRECT("Z39")+INDIRECT("AH39")+INDIRECT("AP39")+INDIRECT("AX39")+INDIRECT("BF39")+INDIRECT("BN39")</f>
        <v>0</v>
      </c>
      <c r="M39" s="6">
        <f ca="1">INDIRECT("AA39")+INDIRECT("AI39")+INDIRECT("AQ39")+INDIRECT("AY39")+INDIRECT("BG39")+INDIRECT("BO39")</f>
        <v>0</v>
      </c>
      <c r="N39" s="7">
        <f ca="1">INDIRECT("T39")+INDIRECT("U39")+INDIRECT("V39")+INDIRECT("W39")+INDIRECT("X39")+INDIRECT("Y39")+INDIRECT("Z39")+INDIRECT("AA39")</f>
        <v>9409</v>
      </c>
      <c r="O39" s="6">
        <f ca="1">INDIRECT("AB39")+INDIRECT("AC39")+INDIRECT("AD39")+INDIRECT("AE39")+INDIRECT("AF39")+INDIRECT("AG39")+INDIRECT("AH39")+INDIRECT("AI39")</f>
        <v>27753</v>
      </c>
      <c r="P39" s="6">
        <f ca="1">INDIRECT("AJ39")+INDIRECT("AK39")+INDIRECT("AL39")+INDIRECT("AM39")+INDIRECT("AN39")+INDIRECT("AO39")+INDIRECT("AP39")+INDIRECT("AQ39")</f>
        <v>416</v>
      </c>
      <c r="Q39" s="6">
        <f ca="1">INDIRECT("AR39")+INDIRECT("AS39")+INDIRECT("AT39")+INDIRECT("AU39")+INDIRECT("AV39")+INDIRECT("AW39")+INDIRECT("AX39")+INDIRECT("AY39")</f>
        <v>1407</v>
      </c>
      <c r="R39" s="6">
        <f ca="1">INDIRECT("AZ39")+INDIRECT("BA39")+INDIRECT("BB39")+INDIRECT("BC39")+INDIRECT("BD39")+INDIRECT("BE39")+INDIRECT("BF39")+INDIRECT("BG39")</f>
        <v>687</v>
      </c>
      <c r="S39" s="6">
        <f ca="1">INDIRECT("BH39")+INDIRECT("BI39")+INDIRECT("BJ39")+INDIRECT("BK39")+INDIRECT("BL39")+INDIRECT("BM39")+INDIRECT("BN39")+INDIRECT("BO39")</f>
        <v>2371</v>
      </c>
      <c r="T39" s="28">
        <v>9409</v>
      </c>
      <c r="U39" s="29"/>
      <c r="V39" s="29"/>
      <c r="W39" s="29"/>
      <c r="X39" s="29"/>
      <c r="Y39" s="29"/>
      <c r="Z39" s="29"/>
      <c r="AA39" s="29"/>
      <c r="AB39" s="28"/>
      <c r="AC39" s="29"/>
      <c r="AD39" s="29">
        <v>27753</v>
      </c>
      <c r="AE39" s="29"/>
      <c r="AF39" s="29"/>
      <c r="AG39" s="29"/>
      <c r="AH39" s="29"/>
      <c r="AI39" s="29"/>
      <c r="AJ39" s="28">
        <v>416</v>
      </c>
      <c r="AK39" s="29"/>
      <c r="AL39" s="29"/>
      <c r="AM39" s="29"/>
      <c r="AN39" s="29"/>
      <c r="AO39" s="29"/>
      <c r="AP39" s="29"/>
      <c r="AQ39" s="29"/>
      <c r="AR39" s="28">
        <v>1407</v>
      </c>
      <c r="AS39" s="29"/>
      <c r="AT39" s="29"/>
      <c r="AU39" s="29"/>
      <c r="AV39" s="29"/>
      <c r="AW39" s="29"/>
      <c r="AX39" s="29"/>
      <c r="AY39" s="29"/>
      <c r="AZ39" s="28">
        <v>687</v>
      </c>
      <c r="BA39" s="29"/>
      <c r="BB39" s="29"/>
      <c r="BC39" s="29"/>
      <c r="BD39" s="29"/>
      <c r="BE39" s="29"/>
      <c r="BF39" s="29"/>
      <c r="BG39" s="29"/>
      <c r="BH39" s="28"/>
      <c r="BI39" s="29"/>
      <c r="BJ39" s="29">
        <v>2371</v>
      </c>
      <c r="BK39" s="29"/>
      <c r="BL39" s="29"/>
      <c r="BM39" s="29"/>
      <c r="BN39" s="29"/>
      <c r="BO39" s="29"/>
      <c r="BP39" s="9">
        <v>0</v>
      </c>
      <c r="BQ39" s="1" t="s">
        <v>0</v>
      </c>
      <c r="BR39" s="1" t="s">
        <v>0</v>
      </c>
      <c r="BS39" s="1" t="s">
        <v>0</v>
      </c>
      <c r="BT39" s="1" t="s">
        <v>0</v>
      </c>
      <c r="BU39" s="1" t="s">
        <v>0</v>
      </c>
      <c r="BW39" s="1">
        <f ca="1">INDIRECT("T39")+2*INDIRECT("AB39")+3*INDIRECT("AJ39")+4*INDIRECT("AR39")+5*INDIRECT("AZ39")+6*INDIRECT("BH39")</f>
        <v>19720</v>
      </c>
      <c r="BX39" s="1">
        <v>19720</v>
      </c>
      <c r="BY39" s="1">
        <f ca="1">INDIRECT("U39")+2*INDIRECT("AC39")+3*INDIRECT("AK39")+4*INDIRECT("AS39")+5*INDIRECT("BA39")+6*INDIRECT("BI39")</f>
        <v>0</v>
      </c>
      <c r="BZ39" s="1">
        <v>0</v>
      </c>
      <c r="CA39" s="1">
        <f ca="1">INDIRECT("V39")+2*INDIRECT("AD39")+3*INDIRECT("AL39")+4*INDIRECT("AT39")+5*INDIRECT("BB39")+6*INDIRECT("BJ39")</f>
        <v>69732</v>
      </c>
      <c r="CB39" s="1">
        <v>69732</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9409</v>
      </c>
      <c r="CN39" s="1">
        <v>9409</v>
      </c>
      <c r="CO39" s="1">
        <f ca="1">INDIRECT("AB39")+2*INDIRECT("AC39")+3*INDIRECT("AD39")+4*INDIRECT("AE39")+5*INDIRECT("AF39")+6*INDIRECT("AG39")+7*INDIRECT("AH39")+8*INDIRECT("AI39")</f>
        <v>83259</v>
      </c>
      <c r="CP39" s="1">
        <v>83259</v>
      </c>
      <c r="CQ39" s="1">
        <f ca="1">INDIRECT("AJ39")+2*INDIRECT("AK39")+3*INDIRECT("AL39")+4*INDIRECT("AM39")+5*INDIRECT("AN39")+6*INDIRECT("AO39")+7*INDIRECT("AP39")+8*INDIRECT("AQ39")</f>
        <v>416</v>
      </c>
      <c r="CR39" s="1">
        <v>416</v>
      </c>
      <c r="CS39" s="1">
        <f ca="1">INDIRECT("AR39")+2*INDIRECT("AS39")+3*INDIRECT("AT39")+4*INDIRECT("AU39")+5*INDIRECT("AV39")+6*INDIRECT("AW39")+7*INDIRECT("AX39")+8*INDIRECT("AY39")</f>
        <v>1407</v>
      </c>
      <c r="CT39" s="1">
        <v>1407</v>
      </c>
      <c r="CU39" s="1">
        <f ca="1">INDIRECT("AZ39")+2*INDIRECT("BA39")+3*INDIRECT("BB39")+4*INDIRECT("BC39")+5*INDIRECT("BD39")+6*INDIRECT("BE39")+7*INDIRECT("BF39")+8*INDIRECT("BG39")</f>
        <v>687</v>
      </c>
      <c r="CV39" s="1">
        <v>687</v>
      </c>
      <c r="CW39" s="1">
        <f ca="1">INDIRECT("BH39")+2*INDIRECT("BI39")+3*INDIRECT("BJ39")+4*INDIRECT("BK39")+5*INDIRECT("BL39")+6*INDIRECT("BM39")+7*INDIRECT("BN39")+8*INDIRECT("BO39")</f>
        <v>7113</v>
      </c>
      <c r="CX39" s="1">
        <v>7113</v>
      </c>
    </row>
    <row r="40" spans="1:73" ht="11.25">
      <c r="A40" s="25"/>
      <c r="B40" s="25"/>
      <c r="C40" s="27" t="s">
        <v>72</v>
      </c>
      <c r="D40" s="26" t="s">
        <v>0</v>
      </c>
      <c r="E40" s="1" t="s">
        <v>10</v>
      </c>
      <c r="F40" s="7">
        <f>SUM(F38:F39)</f>
        <v>17371</v>
      </c>
      <c r="G40" s="6">
        <f>SUM(G38:G39)</f>
        <v>0</v>
      </c>
      <c r="H40" s="6">
        <f>SUM(H38:H39)</f>
        <v>49310</v>
      </c>
      <c r="I40" s="6">
        <f>SUM(I38:I39)</f>
        <v>0</v>
      </c>
      <c r="J40" s="6">
        <f>SUM(J38:J39)</f>
        <v>0</v>
      </c>
      <c r="K40" s="6">
        <f>SUM(K38:K39)</f>
        <v>0</v>
      </c>
      <c r="L40" s="6">
        <f>SUM(L38:L39)</f>
        <v>0</v>
      </c>
      <c r="M40" s="6">
        <f>SUM(M38:M39)</f>
        <v>0</v>
      </c>
      <c r="N40" s="7">
        <f>SUM(N38:N39)</f>
        <v>13314</v>
      </c>
      <c r="O40" s="6">
        <f>SUM(O38:O39)</f>
        <v>45622</v>
      </c>
      <c r="P40" s="6">
        <f>SUM(P38:P39)</f>
        <v>722</v>
      </c>
      <c r="Q40" s="6">
        <f>SUM(Q38:Q39)</f>
        <v>2324</v>
      </c>
      <c r="R40" s="6">
        <f>SUM(R38:R39)</f>
        <v>1011</v>
      </c>
      <c r="S40" s="6">
        <f>SUM(S38:S39)</f>
        <v>3688</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73" ht="11.25">
      <c r="A41" s="37"/>
      <c r="B41" s="37"/>
      <c r="C41" s="37" t="s">
        <v>0</v>
      </c>
      <c r="D41" s="37" t="s">
        <v>0</v>
      </c>
      <c r="E41" s="37" t="s">
        <v>0</v>
      </c>
      <c r="F41" s="38"/>
      <c r="G41" s="39"/>
      <c r="H41" s="39"/>
      <c r="I41" s="39"/>
      <c r="J41" s="39"/>
      <c r="K41" s="39"/>
      <c r="L41" s="39"/>
      <c r="M41" s="39"/>
      <c r="N41" s="38"/>
      <c r="O41" s="39"/>
      <c r="P41" s="39"/>
      <c r="Q41" s="39"/>
      <c r="R41" s="39"/>
      <c r="S41" s="39"/>
      <c r="T41" s="40"/>
      <c r="U41" s="41"/>
      <c r="V41" s="41"/>
      <c r="W41" s="41"/>
      <c r="X41" s="41"/>
      <c r="Y41" s="41"/>
      <c r="Z41" s="41"/>
      <c r="AA41" s="41"/>
      <c r="AB41" s="40"/>
      <c r="AC41" s="41"/>
      <c r="AD41" s="41"/>
      <c r="AE41" s="41"/>
      <c r="AF41" s="41"/>
      <c r="AG41" s="41"/>
      <c r="AH41" s="41"/>
      <c r="AI41" s="41"/>
      <c r="AJ41" s="40"/>
      <c r="AK41" s="41"/>
      <c r="AL41" s="41"/>
      <c r="AM41" s="41"/>
      <c r="AN41" s="41"/>
      <c r="AO41" s="41"/>
      <c r="AP41" s="41"/>
      <c r="AQ41" s="41"/>
      <c r="AR41" s="40"/>
      <c r="AS41" s="41"/>
      <c r="AT41" s="41"/>
      <c r="AU41" s="41"/>
      <c r="AV41" s="41"/>
      <c r="AW41" s="41"/>
      <c r="AX41" s="41"/>
      <c r="AY41" s="41"/>
      <c r="AZ41" s="40"/>
      <c r="BA41" s="41"/>
      <c r="BB41" s="41"/>
      <c r="BC41" s="41"/>
      <c r="BD41" s="41"/>
      <c r="BE41" s="41"/>
      <c r="BF41" s="41"/>
      <c r="BG41" s="41"/>
      <c r="BH41" s="40"/>
      <c r="BI41" s="41"/>
      <c r="BJ41" s="41"/>
      <c r="BK41" s="41"/>
      <c r="BL41" s="41"/>
      <c r="BM41" s="41"/>
      <c r="BN41" s="41"/>
      <c r="BO41" s="42"/>
      <c r="BP41" s="9"/>
      <c r="BT41" s="1" t="s">
        <v>0</v>
      </c>
      <c r="BU41" s="1" t="s">
        <v>0</v>
      </c>
    </row>
    <row r="44" spans="5:13" ht="11.25">
      <c r="E44" s="3" t="s">
        <v>79</v>
      </c>
      <c r="F44" s="5">
        <f>SUMIF($BQ4:$BQ41,"=RIP",F4:F41)</f>
        <v>9472</v>
      </c>
      <c r="G44" s="5">
        <f aca="true" t="shared" si="0" ref="G44:M44">SUMIF($BQ4:$BQ41,"=RIP",G4:G41)</f>
        <v>3843</v>
      </c>
      <c r="H44" s="5">
        <f t="shared" si="0"/>
        <v>25869</v>
      </c>
      <c r="I44" s="5">
        <f t="shared" si="0"/>
        <v>85</v>
      </c>
      <c r="J44" s="5">
        <f t="shared" si="0"/>
        <v>3332</v>
      </c>
      <c r="K44" s="5">
        <f t="shared" si="0"/>
        <v>85</v>
      </c>
      <c r="L44" s="5">
        <f t="shared" si="0"/>
        <v>0</v>
      </c>
      <c r="M44" s="5">
        <f t="shared" si="0"/>
        <v>0</v>
      </c>
    </row>
    <row r="45" spans="5:13" ht="11.25">
      <c r="E45" s="3" t="s">
        <v>80</v>
      </c>
      <c r="F45" s="5">
        <f>SUMIF($BT4:$BT41,"=GARVEE",F4:F41)</f>
        <v>0</v>
      </c>
      <c r="G45" s="5">
        <f aca="true" t="shared" si="1" ref="G45:M45">SUMIF($BT4:$BT41,"=GARVEE",G4:G41)</f>
        <v>0</v>
      </c>
      <c r="H45" s="5">
        <f t="shared" si="1"/>
        <v>0</v>
      </c>
      <c r="I45" s="5">
        <f t="shared" si="1"/>
        <v>0</v>
      </c>
      <c r="J45" s="5">
        <f t="shared" si="1"/>
        <v>0</v>
      </c>
      <c r="K45" s="5">
        <f t="shared" si="1"/>
        <v>0</v>
      </c>
      <c r="L45" s="5">
        <f t="shared" si="1"/>
        <v>0</v>
      </c>
      <c r="M45" s="5">
        <f t="shared" si="1"/>
        <v>0</v>
      </c>
    </row>
    <row r="46" spans="5:13" ht="11.25">
      <c r="E46" s="3" t="s">
        <v>81</v>
      </c>
      <c r="F46" s="5">
        <f>SUMIF($BR4:$BR41,"=X",F4:F41)</f>
        <v>0</v>
      </c>
      <c r="G46" s="5">
        <f aca="true" t="shared" si="2" ref="G46:M46">SUMIF($BR4:$BR41,"=X",G4:G41)</f>
        <v>0</v>
      </c>
      <c r="H46" s="5">
        <f t="shared" si="2"/>
        <v>0</v>
      </c>
      <c r="I46" s="5">
        <f t="shared" si="2"/>
        <v>0</v>
      </c>
      <c r="J46" s="5">
        <f t="shared" si="2"/>
        <v>0</v>
      </c>
      <c r="K46" s="5">
        <f t="shared" si="2"/>
        <v>0</v>
      </c>
      <c r="L46" s="5">
        <f t="shared" si="2"/>
        <v>0</v>
      </c>
      <c r="M46" s="5">
        <f t="shared" si="2"/>
        <v>0</v>
      </c>
    </row>
    <row r="47" spans="5:13" ht="11.25">
      <c r="E47" s="3" t="s">
        <v>82</v>
      </c>
      <c r="F47" s="5">
        <f>SUMIF($BU4:$BU41,"=X",AJ4:AJ41)+SUMIF($BU4:$BU41,"=X",AR4:AR41)+SUMIF($BU4:$BU41,"=X",AZ4:AZ41)+SUMIF($BU4:$BU41,"=X",BH4:BH41)</f>
        <v>5567</v>
      </c>
      <c r="G47" s="5">
        <f>SUMIF($BU4:$BU41,"=X",AK4:AK41)+SUMIF($BU4:$BU41,"=X",AS4:AS41)+SUMIF($BU4:$BU41,"=X",BA4:BA41)+SUMIF($BU4:$BU41,"=X",BI4:BI41)</f>
        <v>3643</v>
      </c>
      <c r="H47" s="5"/>
      <c r="I47" s="5"/>
      <c r="J47" s="5"/>
      <c r="K47" s="5"/>
      <c r="L47" s="5"/>
      <c r="M47" s="5"/>
    </row>
    <row r="48" spans="5:13" ht="11.25">
      <c r="E48" s="3" t="s">
        <v>83</v>
      </c>
      <c r="F48" s="5">
        <f>SUMIF($BU4:$BU41,"=X",T4:T41)</f>
        <v>3905</v>
      </c>
      <c r="G48" s="5">
        <f>SUMIF($BU4:$BU41,"=X",U4:U41)</f>
        <v>0</v>
      </c>
      <c r="H48" s="5"/>
      <c r="I48" s="5"/>
      <c r="J48" s="5"/>
      <c r="K48" s="5"/>
      <c r="L48" s="5"/>
      <c r="M48" s="5"/>
    </row>
    <row r="49" spans="5:13" ht="11.25">
      <c r="E49" s="3" t="s">
        <v>84</v>
      </c>
      <c r="F49" s="5">
        <f>F44-F45-F46-F47-F48</f>
        <v>0</v>
      </c>
      <c r="G49" s="5">
        <f aca="true" t="shared" si="3" ref="G49:M49">G44-G45-G46-G47-G48</f>
        <v>200</v>
      </c>
      <c r="H49" s="5">
        <f t="shared" si="3"/>
        <v>25869</v>
      </c>
      <c r="I49" s="5">
        <f t="shared" si="3"/>
        <v>85</v>
      </c>
      <c r="J49" s="5">
        <f t="shared" si="3"/>
        <v>3332</v>
      </c>
      <c r="K49" s="5">
        <f t="shared" si="3"/>
        <v>85</v>
      </c>
      <c r="L49" s="5">
        <f t="shared" si="3"/>
        <v>0</v>
      </c>
      <c r="M49" s="5">
        <f t="shared" si="3"/>
        <v>0</v>
      </c>
    </row>
    <row r="51" spans="9:11" ht="11.25">
      <c r="I51" s="1">
        <f>SUM(F49:I49)</f>
        <v>26154</v>
      </c>
      <c r="J51" s="1">
        <f>J49</f>
        <v>3332</v>
      </c>
      <c r="K51" s="1">
        <f>K49</f>
        <v>85</v>
      </c>
    </row>
  </sheetData>
  <sheetProtection password="CB9B" sheet="1" objects="1" scenarios="1"/>
  <conditionalFormatting sqref="F4:F8 F11 F14 F17 F20:F22 F25:F27 F30:F31 F34:F35 F38:F39">
    <cfRule type="expression" priority="1" dxfId="0" stopIfTrue="1">
      <formula>BW4&lt;&gt;BX4</formula>
    </cfRule>
  </conditionalFormatting>
  <conditionalFormatting sqref="G4:G8 G11 G14 G17 G20:G22 G25:G27 G30:G31 G34:G35 G38:G39">
    <cfRule type="expression" priority="2" dxfId="0" stopIfTrue="1">
      <formula>BY4&lt;&gt;BZ4</formula>
    </cfRule>
  </conditionalFormatting>
  <conditionalFormatting sqref="H4:H8 H11 H14 H17 H20:H22 H25:H27 H30:H31 H34:H35 H38:H39">
    <cfRule type="expression" priority="3" dxfId="0" stopIfTrue="1">
      <formula>CA4&lt;&gt;CB4</formula>
    </cfRule>
  </conditionalFormatting>
  <conditionalFormatting sqref="I4:I8 I11 I14 I17 I20:I22 I25:I27 I30:I31 I34:I35 I38:I39">
    <cfRule type="expression" priority="4" dxfId="0" stopIfTrue="1">
      <formula>CC4&lt;&gt;CD4</formula>
    </cfRule>
  </conditionalFormatting>
  <conditionalFormatting sqref="J4:J8 J11 J14 J17 J20:J22 J25:J27 J30:J31 J34:J35 J38:J39">
    <cfRule type="expression" priority="5" dxfId="0" stopIfTrue="1">
      <formula>CE4&lt;&gt;CF4</formula>
    </cfRule>
  </conditionalFormatting>
  <conditionalFormatting sqref="K4:K8 K11 K14 K17 K20:K22 K25:K27 K30:K31 K34:K35 K38:K39">
    <cfRule type="expression" priority="6" dxfId="0" stopIfTrue="1">
      <formula>CG4&lt;&gt;CH4</formula>
    </cfRule>
  </conditionalFormatting>
  <conditionalFormatting sqref="L4:L8 L11 L14 L17 L20:L22 L25:L27 L30:L31 L34:L35 L38:L39">
    <cfRule type="expression" priority="7" dxfId="0" stopIfTrue="1">
      <formula>CI4&lt;&gt;CJ4</formula>
    </cfRule>
  </conditionalFormatting>
  <conditionalFormatting sqref="M4:M8 M11 M14 M17 M20:M22 M25:M27 M30:M31 M34:M35 M38:M39">
    <cfRule type="expression" priority="8" dxfId="0" stopIfTrue="1">
      <formula>CK4&lt;&gt;CL4</formula>
    </cfRule>
  </conditionalFormatting>
  <conditionalFormatting sqref="N4:N8 N11 N14 N17 N20:N22 N25:N27 N30:N31 N34:N35 N38:N39">
    <cfRule type="expression" priority="9" dxfId="0" stopIfTrue="1">
      <formula>CM4&lt;&gt;CN4</formula>
    </cfRule>
  </conditionalFormatting>
  <conditionalFormatting sqref="O4:O8 O11 O14 O17 O20:O22 O25:O27 O30:O31 O34:O35 O38:O39">
    <cfRule type="expression" priority="10" dxfId="0" stopIfTrue="1">
      <formula>CO4&lt;&gt;CP4</formula>
    </cfRule>
  </conditionalFormatting>
  <conditionalFormatting sqref="P4:P8 P11 P14 P17 P20:P22 P25:P27 P30:P31 P34:P35 P38:P39">
    <cfRule type="expression" priority="11" dxfId="0" stopIfTrue="1">
      <formula>CQ4&lt;&gt;CR4</formula>
    </cfRule>
  </conditionalFormatting>
  <conditionalFormatting sqref="Q4:Q8 Q11 Q14 Q17 Q20:Q22 Q25:Q27 Q30:Q31 Q34:Q35 Q38:Q39">
    <cfRule type="expression" priority="12" dxfId="0" stopIfTrue="1">
      <formula>CS4&lt;&gt;CT4</formula>
    </cfRule>
  </conditionalFormatting>
  <conditionalFormatting sqref="R4:R8 R11 R14 R17 R20:R22 R25:R27 R30:R31 R34:R35 R38:R39">
    <cfRule type="expression" priority="13" dxfId="0" stopIfTrue="1">
      <formula>CU4&lt;&gt;CV4</formula>
    </cfRule>
  </conditionalFormatting>
  <conditionalFormatting sqref="S4:S8 S11 S14 S17 S20:S22 S25:S27 S30:S31 S34:S35 S38:S39">
    <cfRule type="expression" priority="14" dxfId="0" stopIfTrue="1">
      <formula>CW4&lt;&gt;CX4</formula>
    </cfRule>
  </conditionalFormatting>
  <dataValidations count="59">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41">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41">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ErrorMessage="1" errorTitle="Maximum Dollar Input Exceeded" error="The maximum input value is $999,999 (x $1000), basically one billion dollars.  Please revise your figures." sqref="T6:BO6">
      <formula1>0</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BJ21:BO21 AL21:AQ21 AT21:AY21 BB21:BG21 V21:AI2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1:AK21 AR21:AS21 AZ21:BA21 BH21:BI2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1:U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BJ25:BO25 AL25:AQ25 AT25:AY25 BB25:BG25 V25:AI2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5:AK25 AR25:AS25 AZ25:BA25 BH25:BI2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5:U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BJ30:BO30 AL30:AQ30 AT30:AY30 BB30:BG30 V30:AI3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0:AK30 AR30:AS30 AZ30:BA30 BH30:BI3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0:U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BJ38:BO38 AL38:AQ38 AT38:AY38 BB38:BG38 V38:AI3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8:AK38 AR38:AS38 AZ38:BA38 BH38:BI3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8:U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2003-11-25T22:19:39Z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