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Inventory'!$A$1:$S$128</definedName>
    <definedName name="_xlnm.Print_Titles" localSheetId="1">'Project Inventory'!$1:$3</definedName>
  </definedNames>
  <calcPr fullCalcOnLoad="1"/>
</workbook>
</file>

<file path=xl/sharedStrings.xml><?xml version="1.0" encoding="utf-8"?>
<sst xmlns="http://schemas.openxmlformats.org/spreadsheetml/2006/main" count="1131" uniqueCount="151">
  <si>
    <t/>
  </si>
  <si>
    <t>MON</t>
  </si>
  <si>
    <t>Association of Monterey Bay Area Governments</t>
  </si>
  <si>
    <t>RIP</t>
  </si>
  <si>
    <t>4A0734</t>
  </si>
  <si>
    <t>Regional Rideshare Program</t>
  </si>
  <si>
    <t>TOTAL</t>
  </si>
  <si>
    <t>Rideshare Program for Monterey County</t>
  </si>
  <si>
    <t>Carmel By The Sea, City of</t>
  </si>
  <si>
    <t>Junipero Ave. Repaving and Streetscape</t>
  </si>
  <si>
    <t>RSTP</t>
  </si>
  <si>
    <t>Loc Funds (CITY)</t>
  </si>
  <si>
    <t>San Carlos Street Repaving Project</t>
  </si>
  <si>
    <t>Del Rey Oaks, City of</t>
  </si>
  <si>
    <t>Del Rey Oaks-Work Ave Re-Surfacing</t>
  </si>
  <si>
    <t>Carlton Drive Resurfacing</t>
  </si>
  <si>
    <t>Gonzales, City of</t>
  </si>
  <si>
    <t>North Alta Street Rehabilitation</t>
  </si>
  <si>
    <t>Greenfield, City of</t>
  </si>
  <si>
    <t>Oak Ave Pavement Overlay</t>
  </si>
  <si>
    <t>King City, City of</t>
  </si>
  <si>
    <t>Reconstruct South Second St</t>
  </si>
  <si>
    <t>Loc Funds (RED)</t>
  </si>
  <si>
    <t>Marina, City of</t>
  </si>
  <si>
    <t>Overlay City Streets</t>
  </si>
  <si>
    <t>Monterey County</t>
  </si>
  <si>
    <t>Pajaro Yard and Rail Station Improvements</t>
  </si>
  <si>
    <t>Davis Road Bridge Replacement</t>
  </si>
  <si>
    <t>Local HBRR</t>
  </si>
  <si>
    <t>Loc Funds (DEV FEE)</t>
  </si>
  <si>
    <t>Abbott Street Overlay</t>
  </si>
  <si>
    <t>Hall Road Overlay</t>
  </si>
  <si>
    <t>Monterey Salinas Transit</t>
  </si>
  <si>
    <t>Marina Transit Station</t>
  </si>
  <si>
    <t>Pacific Grove, City of</t>
  </si>
  <si>
    <t>Lighthouse Ave Rehabilitation</t>
  </si>
  <si>
    <t>Salinas, City of</t>
  </si>
  <si>
    <t>4A1284</t>
  </si>
  <si>
    <t>Citywide Street Overlays</t>
  </si>
  <si>
    <t>Sanborn Rd Improvement Project</t>
  </si>
  <si>
    <t>Future Need</t>
  </si>
  <si>
    <t>City Street Rehabilitation</t>
  </si>
  <si>
    <t>Sand City, City of</t>
  </si>
  <si>
    <t>California Avenue Pavement Overlay</t>
  </si>
  <si>
    <t>Seaside, City of</t>
  </si>
  <si>
    <t>Fremont Blvd Improvements</t>
  </si>
  <si>
    <t>Soledad, City of</t>
  </si>
  <si>
    <t>West St. and Front St. Rehabilitation</t>
  </si>
  <si>
    <t>Transportation Agency For Monterey Co</t>
  </si>
  <si>
    <t>4A1294</t>
  </si>
  <si>
    <t>Plan, program and monitor</t>
  </si>
  <si>
    <t>Othr. State</t>
  </si>
  <si>
    <t>Monterey Bay Rail Station Improvements</t>
  </si>
  <si>
    <t>Loc Funds (CO)</t>
  </si>
  <si>
    <t>1</t>
  </si>
  <si>
    <t>Caltrans</t>
  </si>
  <si>
    <t>CO</t>
  </si>
  <si>
    <t>X</t>
  </si>
  <si>
    <t>315920</t>
  </si>
  <si>
    <t>100.4/R101.5</t>
  </si>
  <si>
    <t>Salinas Road Interchange</t>
  </si>
  <si>
    <t>IIP</t>
  </si>
  <si>
    <t>42810</t>
  </si>
  <si>
    <t>80.7/89.8</t>
  </si>
  <si>
    <t>SR 1 Improvements - Phase 1</t>
  </si>
  <si>
    <t>101</t>
  </si>
  <si>
    <t>GF IIP</t>
  </si>
  <si>
    <t>0161X0</t>
  </si>
  <si>
    <t>R91.2/100.4</t>
  </si>
  <si>
    <t>Prunedale Freeway</t>
  </si>
  <si>
    <t>Demo</t>
  </si>
  <si>
    <t>349500</t>
  </si>
  <si>
    <t>84.6/86.6</t>
  </si>
  <si>
    <t>Airport Boulevard Overcrossing</t>
  </si>
  <si>
    <t>68</t>
  </si>
  <si>
    <t>0C6800</t>
  </si>
  <si>
    <t>4.0/15.9</t>
  </si>
  <si>
    <t>Route 68 Corridor</t>
  </si>
  <si>
    <t>Monterey, City of</t>
  </si>
  <si>
    <t>448000</t>
  </si>
  <si>
    <t>3.8/L4.3</t>
  </si>
  <si>
    <t>Rte 68 (Holman Highway) Widening</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</si>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</sst>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125</v>
      </c>
    </row>
    <row r="3" ht="12.75">
      <c r="B3" s="43"/>
    </row>
    <row r="4" ht="12.75">
      <c r="B4" s="46" t="s">
        <v>126</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129</v>
      </c>
    </row>
    <row r="7" ht="12.75">
      <c r="B7" s="50" t="s">
        <v>130</v>
      </c>
    </row>
    <row r="8" ht="12.75">
      <c r="B8" s="50" t="s">
        <v>131</v>
      </c>
    </row>
    <row r="9" ht="25.5">
      <c r="B9" s="50" t="s">
        <v>132</v>
      </c>
    </row>
    <row r="10" ht="12.75">
      <c r="B10" s="48"/>
    </row>
    <row r="11" ht="12.75">
      <c r="B11" s="49" t="s">
        <v>133</v>
      </c>
    </row>
    <row r="12" ht="12.75">
      <c r="B12" s="50" t="s">
        <v>134</v>
      </c>
    </row>
    <row r="13" ht="12.75">
      <c r="B13" s="50" t="s">
        <v>135</v>
      </c>
    </row>
    <row r="14" ht="12.75">
      <c r="B14" s="50" t="s">
        <v>136</v>
      </c>
    </row>
    <row r="15" ht="12.75">
      <c r="B15" s="48"/>
    </row>
    <row r="16" ht="12.75">
      <c r="B16" s="51" t="s">
        <v>137</v>
      </c>
    </row>
    <row r="17" ht="25.5">
      <c r="B17" s="48" t="s">
        <v>138</v>
      </c>
    </row>
    <row r="18" ht="12.75">
      <c r="B18" s="48" t="s">
        <v>139</v>
      </c>
    </row>
    <row r="19" ht="12.75">
      <c r="B19" s="48" t="s">
        <v>140</v>
      </c>
    </row>
    <row r="20" ht="25.5">
      <c r="B20" s="48" t="s">
        <v>141</v>
      </c>
    </row>
    <row r="21" ht="12.75">
      <c r="B21" s="48"/>
    </row>
    <row r="22" ht="38.25">
      <c r="B22" s="48" t="s">
        <v>142</v>
      </c>
    </row>
    <row r="23" ht="12.75">
      <c r="B23" s="48"/>
    </row>
    <row r="24" ht="12.75">
      <c r="B24" s="52" t="s">
        <v>143</v>
      </c>
    </row>
    <row r="25" ht="12.75">
      <c r="B25" s="48"/>
    </row>
    <row r="26" ht="12.75">
      <c r="B26" s="46" t="s">
        <v>144</v>
      </c>
    </row>
    <row r="27" ht="12.75">
      <c r="B27" s="53" t="s">
        <v>145</v>
      </c>
    </row>
    <row r="28" ht="12.75">
      <c r="B28" s="53" t="s">
        <v>146</v>
      </c>
    </row>
    <row r="29" ht="12.75">
      <c r="B29" s="53" t="s">
        <v>147</v>
      </c>
    </row>
    <row r="30" ht="12.75">
      <c r="B30" s="53" t="s">
        <v>148</v>
      </c>
    </row>
    <row r="31" ht="12.75">
      <c r="B31" s="53" t="s">
        <v>149</v>
      </c>
    </row>
    <row r="32" ht="12.75">
      <c r="B32" s="43"/>
    </row>
    <row r="33" ht="12.75">
      <c r="B33" s="43"/>
    </row>
    <row r="34" ht="12.75">
      <c r="B34" s="43"/>
    </row>
    <row r="35" ht="13.5" thickBot="1">
      <c r="B35" s="44"/>
    </row>
    <row r="36" ht="13.5" thickTop="1">
      <c r="B36" s="54" t="s">
        <v>150</v>
      </c>
    </row>
    <row r="100" spans="7:8" ht="12.75">
      <c r="G100" t="s">
        <v>127</v>
      </c>
      <c r="H100" t="s">
        <v>128</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30"/>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28125" style="1" bestFit="1" customWidth="1"/>
    <col min="2" max="2" width="6.421875" style="1" bestFit="1" customWidth="1"/>
    <col min="3" max="3" width="10.140625" style="1" bestFit="1" customWidth="1"/>
    <col min="4" max="4" width="34.57421875" style="1" bestFit="1" customWidth="1"/>
    <col min="5" max="5" width="15.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25</v>
      </c>
      <c r="B1" s="10"/>
      <c r="C1" s="10"/>
      <c r="D1" s="10"/>
      <c r="E1" s="10"/>
      <c r="F1" s="10"/>
      <c r="G1" s="10"/>
      <c r="H1" s="10"/>
      <c r="I1" s="10"/>
      <c r="J1" s="10"/>
      <c r="K1" s="10"/>
      <c r="L1" s="10"/>
      <c r="M1" s="10"/>
      <c r="N1" s="10"/>
      <c r="O1" s="10"/>
      <c r="P1" s="10"/>
      <c r="Q1" s="10"/>
      <c r="R1" s="10"/>
      <c r="S1" s="10"/>
      <c r="T1" s="12" t="s">
        <v>111</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83</v>
      </c>
      <c r="C2" s="14" t="s">
        <v>84</v>
      </c>
      <c r="D2" s="14" t="s">
        <v>86</v>
      </c>
      <c r="E2" s="14"/>
      <c r="F2" s="15" t="s">
        <v>109</v>
      </c>
      <c r="G2" s="16"/>
      <c r="H2" s="16"/>
      <c r="I2" s="16"/>
      <c r="J2" s="16"/>
      <c r="K2" s="16"/>
      <c r="L2" s="16"/>
      <c r="M2" s="16"/>
      <c r="N2" s="15" t="s">
        <v>110</v>
      </c>
      <c r="O2" s="16"/>
      <c r="P2" s="16"/>
      <c r="Q2" s="16"/>
      <c r="R2" s="16"/>
      <c r="S2" s="16"/>
      <c r="T2" s="15" t="s">
        <v>97</v>
      </c>
      <c r="U2" s="16"/>
      <c r="V2" s="16"/>
      <c r="W2" s="16"/>
      <c r="X2" s="16"/>
      <c r="Y2" s="16"/>
      <c r="Z2" s="16"/>
      <c r="AA2" s="16"/>
      <c r="AB2" s="15" t="s">
        <v>98</v>
      </c>
      <c r="AC2" s="16"/>
      <c r="AD2" s="16"/>
      <c r="AE2" s="16"/>
      <c r="AF2" s="16"/>
      <c r="AG2" s="16"/>
      <c r="AH2" s="16"/>
      <c r="AI2" s="16"/>
      <c r="AJ2" s="15" t="s">
        <v>99</v>
      </c>
      <c r="AK2" s="16"/>
      <c r="AL2" s="16"/>
      <c r="AM2" s="16"/>
      <c r="AN2" s="16"/>
      <c r="AO2" s="16"/>
      <c r="AP2" s="16"/>
      <c r="AQ2" s="16"/>
      <c r="AR2" s="15" t="s">
        <v>100</v>
      </c>
      <c r="AS2" s="16"/>
      <c r="AT2" s="16"/>
      <c r="AU2" s="16"/>
      <c r="AV2" s="16"/>
      <c r="AW2" s="16"/>
      <c r="AX2" s="16"/>
      <c r="AY2" s="16"/>
      <c r="AZ2" s="15" t="s">
        <v>101</v>
      </c>
      <c r="BA2" s="16"/>
      <c r="BB2" s="16"/>
      <c r="BC2" s="16"/>
      <c r="BD2" s="16"/>
      <c r="BE2" s="16"/>
      <c r="BF2" s="16"/>
      <c r="BG2" s="16"/>
      <c r="BH2" s="15" t="s">
        <v>102</v>
      </c>
      <c r="BI2" s="16"/>
      <c r="BJ2" s="16"/>
      <c r="BK2" s="16"/>
      <c r="BL2" s="16"/>
      <c r="BM2" s="16"/>
      <c r="BN2" s="16"/>
      <c r="BO2" s="23"/>
      <c r="BP2" s="22"/>
      <c r="BW2" s="15" t="s">
        <v>109</v>
      </c>
      <c r="BX2" s="16" t="s">
        <v>109</v>
      </c>
      <c r="BY2" s="16"/>
      <c r="BZ2" s="16"/>
      <c r="CA2" s="16"/>
      <c r="CB2" s="16"/>
      <c r="CC2" s="16"/>
      <c r="CD2" s="16"/>
      <c r="CE2" s="15" t="s">
        <v>110</v>
      </c>
      <c r="CF2" s="16" t="s">
        <v>110</v>
      </c>
      <c r="CG2" s="16"/>
      <c r="CH2" s="16"/>
      <c r="CI2" s="16"/>
      <c r="CJ2" s="16"/>
    </row>
    <row r="3" spans="1:88" s="4" customFormat="1" ht="11.25">
      <c r="A3" s="17" t="s">
        <v>56</v>
      </c>
      <c r="B3" s="18" t="s">
        <v>82</v>
      </c>
      <c r="C3" s="18" t="s">
        <v>85</v>
      </c>
      <c r="D3" s="18" t="s">
        <v>87</v>
      </c>
      <c r="E3" s="18" t="s">
        <v>88</v>
      </c>
      <c r="F3" s="19" t="s">
        <v>89</v>
      </c>
      <c r="G3" s="20" t="s">
        <v>90</v>
      </c>
      <c r="H3" s="20" t="s">
        <v>91</v>
      </c>
      <c r="I3" s="20" t="s">
        <v>92</v>
      </c>
      <c r="J3" s="20" t="s">
        <v>93</v>
      </c>
      <c r="K3" s="20" t="s">
        <v>94</v>
      </c>
      <c r="L3" s="20" t="s">
        <v>95</v>
      </c>
      <c r="M3" s="20" t="s">
        <v>96</v>
      </c>
      <c r="N3" s="19" t="s">
        <v>103</v>
      </c>
      <c r="O3" s="21" t="s">
        <v>104</v>
      </c>
      <c r="P3" s="21" t="s">
        <v>105</v>
      </c>
      <c r="Q3" s="21" t="s">
        <v>106</v>
      </c>
      <c r="R3" s="21" t="s">
        <v>107</v>
      </c>
      <c r="S3" s="21" t="s">
        <v>108</v>
      </c>
      <c r="T3" s="19" t="s">
        <v>89</v>
      </c>
      <c r="U3" s="20" t="s">
        <v>90</v>
      </c>
      <c r="V3" s="20" t="s">
        <v>91</v>
      </c>
      <c r="W3" s="20" t="s">
        <v>92</v>
      </c>
      <c r="X3" s="20" t="s">
        <v>93</v>
      </c>
      <c r="Y3" s="20" t="s">
        <v>94</v>
      </c>
      <c r="Z3" s="20" t="s">
        <v>95</v>
      </c>
      <c r="AA3" s="20" t="s">
        <v>96</v>
      </c>
      <c r="AB3" s="19" t="s">
        <v>89</v>
      </c>
      <c r="AC3" s="20" t="s">
        <v>90</v>
      </c>
      <c r="AD3" s="20" t="s">
        <v>91</v>
      </c>
      <c r="AE3" s="20" t="s">
        <v>92</v>
      </c>
      <c r="AF3" s="20" t="s">
        <v>93</v>
      </c>
      <c r="AG3" s="20" t="s">
        <v>94</v>
      </c>
      <c r="AH3" s="20" t="s">
        <v>95</v>
      </c>
      <c r="AI3" s="20" t="s">
        <v>96</v>
      </c>
      <c r="AJ3" s="19" t="s">
        <v>89</v>
      </c>
      <c r="AK3" s="20" t="s">
        <v>90</v>
      </c>
      <c r="AL3" s="20" t="s">
        <v>91</v>
      </c>
      <c r="AM3" s="20" t="s">
        <v>92</v>
      </c>
      <c r="AN3" s="20" t="s">
        <v>93</v>
      </c>
      <c r="AO3" s="20" t="s">
        <v>94</v>
      </c>
      <c r="AP3" s="20" t="s">
        <v>95</v>
      </c>
      <c r="AQ3" s="20" t="s">
        <v>96</v>
      </c>
      <c r="AR3" s="19" t="s">
        <v>89</v>
      </c>
      <c r="AS3" s="20" t="s">
        <v>90</v>
      </c>
      <c r="AT3" s="20" t="s">
        <v>91</v>
      </c>
      <c r="AU3" s="20" t="s">
        <v>92</v>
      </c>
      <c r="AV3" s="20" t="s">
        <v>93</v>
      </c>
      <c r="AW3" s="20" t="s">
        <v>94</v>
      </c>
      <c r="AX3" s="20" t="s">
        <v>95</v>
      </c>
      <c r="AY3" s="20" t="s">
        <v>96</v>
      </c>
      <c r="AZ3" s="19" t="s">
        <v>89</v>
      </c>
      <c r="BA3" s="20" t="s">
        <v>90</v>
      </c>
      <c r="BB3" s="20" t="s">
        <v>91</v>
      </c>
      <c r="BC3" s="20" t="s">
        <v>92</v>
      </c>
      <c r="BD3" s="20" t="s">
        <v>93</v>
      </c>
      <c r="BE3" s="20" t="s">
        <v>94</v>
      </c>
      <c r="BF3" s="20" t="s">
        <v>95</v>
      </c>
      <c r="BG3" s="20" t="s">
        <v>96</v>
      </c>
      <c r="BH3" s="19" t="s">
        <v>89</v>
      </c>
      <c r="BI3" s="20" t="s">
        <v>90</v>
      </c>
      <c r="BJ3" s="20" t="s">
        <v>91</v>
      </c>
      <c r="BK3" s="20" t="s">
        <v>92</v>
      </c>
      <c r="BL3" s="20" t="s">
        <v>93</v>
      </c>
      <c r="BM3" s="20" t="s">
        <v>94</v>
      </c>
      <c r="BN3" s="20" t="s">
        <v>95</v>
      </c>
      <c r="BO3" s="24" t="s">
        <v>96</v>
      </c>
      <c r="BP3" s="22" t="s">
        <v>113</v>
      </c>
      <c r="BQ3" s="4" t="s">
        <v>114</v>
      </c>
      <c r="BR3" s="4" t="s">
        <v>115</v>
      </c>
      <c r="BS3" s="4" t="s">
        <v>116</v>
      </c>
      <c r="BT3" s="4" t="s">
        <v>117</v>
      </c>
      <c r="BU3" s="4" t="s">
        <v>118</v>
      </c>
      <c r="BW3" s="19" t="s">
        <v>89</v>
      </c>
      <c r="BX3" s="20" t="s">
        <v>89</v>
      </c>
      <c r="BY3" s="20" t="s">
        <v>91</v>
      </c>
      <c r="BZ3" s="20" t="s">
        <v>91</v>
      </c>
      <c r="CA3" s="20" t="s">
        <v>93</v>
      </c>
      <c r="CB3" s="20" t="s">
        <v>93</v>
      </c>
      <c r="CC3" s="20" t="s">
        <v>95</v>
      </c>
      <c r="CD3" s="20" t="s">
        <v>95</v>
      </c>
      <c r="CE3" s="19" t="s">
        <v>103</v>
      </c>
      <c r="CF3" s="21" t="s">
        <v>103</v>
      </c>
      <c r="CG3" s="21" t="s">
        <v>105</v>
      </c>
      <c r="CH3" s="21" t="s">
        <v>105</v>
      </c>
      <c r="CI3" s="21" t="s">
        <v>107</v>
      </c>
      <c r="CJ3" s="21" t="s">
        <v>107</v>
      </c>
    </row>
    <row r="4" spans="1:102" ht="11.25">
      <c r="A4" s="1" t="s">
        <v>1</v>
      </c>
      <c r="B4" s="2" t="str">
        <f>HYPERLINK("http://www.dot.ca.gov/hq/transprog/stip2004/ff_sheets/05-0935.xls","0935")</f>
        <v>0935</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214</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214</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v>214</v>
      </c>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10100000024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428</v>
      </c>
      <c r="CB4" s="1">
        <v>428</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642</v>
      </c>
      <c r="CP4" s="1">
        <v>642</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0</v>
      </c>
      <c r="H5" s="6">
        <f>SUM(H4:H4)</f>
        <v>214</v>
      </c>
      <c r="I5" s="6">
        <f>SUM(I4:I4)</f>
        <v>0</v>
      </c>
      <c r="J5" s="6">
        <f>SUM(J4:J4)</f>
        <v>0</v>
      </c>
      <c r="K5" s="6">
        <f>SUM(K4:K4)</f>
        <v>0</v>
      </c>
      <c r="L5" s="6">
        <f>SUM(L4:L4)</f>
        <v>0</v>
      </c>
      <c r="M5" s="6">
        <f>SUM(M4:M4)</f>
        <v>0</v>
      </c>
      <c r="N5" s="7">
        <f>SUM(N4:N4)</f>
        <v>0</v>
      </c>
      <c r="O5" s="6">
        <f>SUM(O4:O4)</f>
        <v>214</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112</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HYPERLINK("http://www.dot.ca.gov/hq/transprog/stip2004/ff_sheets/05-1141.xls","1141")</f>
        <v>1141</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235</v>
      </c>
      <c r="J7" s="33">
        <f ca="1">INDIRECT("X7")+INDIRECT("AF7")+INDIRECT("AN7")+INDIRECT("AV7")+INDIRECT("BD7")+INDIRECT("BL7")</f>
        <v>259</v>
      </c>
      <c r="K7" s="33">
        <f ca="1">INDIRECT("Y7")+INDIRECT("AG7")+INDIRECT("AO7")+INDIRECT("AW7")+INDIRECT("BE7")+INDIRECT("BM7")</f>
        <v>214</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708</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v>235</v>
      </c>
      <c r="AF7" s="35">
        <v>259</v>
      </c>
      <c r="AG7" s="35">
        <v>214</v>
      </c>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10100000194</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470</v>
      </c>
      <c r="CD7" s="1">
        <v>470</v>
      </c>
      <c r="CE7" s="1">
        <f ca="1">INDIRECT("X7")+2*INDIRECT("AF7")+3*INDIRECT("AN7")+4*INDIRECT("AV7")+5*INDIRECT("BD7")+6*INDIRECT("BL7")</f>
        <v>518</v>
      </c>
      <c r="CF7" s="1">
        <v>518</v>
      </c>
      <c r="CG7" s="1">
        <f ca="1">INDIRECT("Y7")+2*INDIRECT("AG7")+3*INDIRECT("AO7")+4*INDIRECT("AW7")+5*INDIRECT("BE7")+6*INDIRECT("BM7")</f>
        <v>428</v>
      </c>
      <c r="CH7" s="1">
        <v>428</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3519</v>
      </c>
      <c r="CP7" s="1">
        <v>3519</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73" ht="11.25">
      <c r="A8" s="1" t="s">
        <v>0</v>
      </c>
      <c r="B8" s="1" t="s">
        <v>0</v>
      </c>
      <c r="C8" s="1" t="s">
        <v>0</v>
      </c>
      <c r="D8" s="1" t="s">
        <v>7</v>
      </c>
      <c r="E8" s="1" t="s">
        <v>6</v>
      </c>
      <c r="F8" s="7">
        <f>SUM(F7:F7)</f>
        <v>0</v>
      </c>
      <c r="G8" s="6">
        <f>SUM(G7:G7)</f>
        <v>0</v>
      </c>
      <c r="H8" s="6">
        <f>SUM(H7:H7)</f>
        <v>0</v>
      </c>
      <c r="I8" s="6">
        <f>SUM(I7:I7)</f>
        <v>235</v>
      </c>
      <c r="J8" s="6">
        <f>SUM(J7:J7)</f>
        <v>259</v>
      </c>
      <c r="K8" s="6">
        <f>SUM(K7:K7)</f>
        <v>214</v>
      </c>
      <c r="L8" s="6">
        <f>SUM(L7:L7)</f>
        <v>0</v>
      </c>
      <c r="M8" s="6">
        <f>SUM(M7:M7)</f>
        <v>0</v>
      </c>
      <c r="N8" s="7">
        <f>SUM(N7:N7)</f>
        <v>0</v>
      </c>
      <c r="O8" s="6">
        <f>SUM(O7:O7)</f>
        <v>708</v>
      </c>
      <c r="P8" s="6">
        <f>SUM(P7:P7)</f>
        <v>0</v>
      </c>
      <c r="Q8" s="6">
        <f>SUM(Q7:Q7)</f>
        <v>0</v>
      </c>
      <c r="R8" s="6">
        <f>SUM(R7:R7)</f>
        <v>0</v>
      </c>
      <c r="S8" s="6">
        <f>SUM(S7:S7)</f>
        <v>0</v>
      </c>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v>0</v>
      </c>
      <c r="BQ8" s="1" t="s">
        <v>0</v>
      </c>
      <c r="BR8" s="1" t="s">
        <v>0</v>
      </c>
      <c r="BS8" s="1" t="s">
        <v>0</v>
      </c>
      <c r="BT8" s="1" t="s">
        <v>0</v>
      </c>
      <c r="BU8" s="1" t="s">
        <v>0</v>
      </c>
    </row>
    <row r="9" spans="1:73" ht="11.25">
      <c r="A9" s="25"/>
      <c r="B9" s="25"/>
      <c r="C9" s="27" t="s">
        <v>112</v>
      </c>
      <c r="D9" s="26" t="s">
        <v>0</v>
      </c>
      <c r="E9" s="1" t="s">
        <v>0</v>
      </c>
      <c r="F9" s="7"/>
      <c r="G9" s="6"/>
      <c r="H9" s="6"/>
      <c r="I9" s="6"/>
      <c r="J9" s="6"/>
      <c r="K9" s="6"/>
      <c r="L9" s="6"/>
      <c r="M9" s="6"/>
      <c r="N9" s="7"/>
      <c r="O9" s="6"/>
      <c r="P9" s="6"/>
      <c r="Q9" s="6"/>
      <c r="R9" s="6"/>
      <c r="S9" s="6"/>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1:102" ht="11.25">
      <c r="A10" s="30" t="s">
        <v>1</v>
      </c>
      <c r="B10" s="31" t="str">
        <f>HYPERLINK("http://www.dot.ca.gov/hq/transprog/stip2004/ff_sheets/05-1005.xls","1005")</f>
        <v>1005</v>
      </c>
      <c r="C10" s="30" t="s">
        <v>0</v>
      </c>
      <c r="D10" s="30" t="s">
        <v>8</v>
      </c>
      <c r="E10" s="30" t="s">
        <v>3</v>
      </c>
      <c r="F10" s="32">
        <f ca="1">INDIRECT("T10")+INDIRECT("AB10")+INDIRECT("AJ10")+INDIRECT("AR10")+INDIRECT("AZ10")+INDIRECT("BH10")</f>
        <v>0</v>
      </c>
      <c r="G10" s="33">
        <f ca="1">INDIRECT("U10")+INDIRECT("AC10")+INDIRECT("AK10")+INDIRECT("AS10")+INDIRECT("BA10")+INDIRECT("BI10")</f>
        <v>0</v>
      </c>
      <c r="H10" s="33">
        <f ca="1">INDIRECT("V10")+INDIRECT("AD10")+INDIRECT("AL10")+INDIRECT("AT10")+INDIRECT("BB10")+INDIRECT("BJ10")</f>
        <v>0</v>
      </c>
      <c r="I10" s="33">
        <f ca="1">INDIRECT("W10")+INDIRECT("AE10")+INDIRECT("AM10")+INDIRECT("AU10")+INDIRECT("BC10")+INDIRECT("BK10")</f>
        <v>0</v>
      </c>
      <c r="J10" s="33">
        <f ca="1">INDIRECT("X10")+INDIRECT("AF10")+INDIRECT("AN10")+INDIRECT("AV10")+INDIRECT("BD10")+INDIRECT("BL10")</f>
        <v>171</v>
      </c>
      <c r="K10" s="33">
        <f ca="1">INDIRECT("Y10")+INDIRECT("AG10")+INDIRECT("AO10")+INDIRECT("AW10")+INDIRECT("BE10")+INDIRECT("BM10")</f>
        <v>0</v>
      </c>
      <c r="L10" s="33">
        <f ca="1">INDIRECT("Z10")+INDIRECT("AH10")+INDIRECT("AP10")+INDIRECT("AX10")+INDIRECT("BF10")+INDIRECT("BN10")</f>
        <v>0</v>
      </c>
      <c r="M10" s="33">
        <f ca="1">INDIRECT("AA10")+INDIRECT("AI10")+INDIRECT("AQ10")+INDIRECT("AY10")+INDIRECT("BG10")+INDIRECT("BO10")</f>
        <v>0</v>
      </c>
      <c r="N10" s="32">
        <f ca="1">INDIRECT("T10")+INDIRECT("U10")+INDIRECT("V10")+INDIRECT("W10")+INDIRECT("X10")+INDIRECT("Y10")+INDIRECT("Z10")+INDIRECT("AA10")</f>
        <v>0</v>
      </c>
      <c r="O10" s="33">
        <f ca="1">INDIRECT("AB10")+INDIRECT("AC10")+INDIRECT("AD10")+INDIRECT("AE10")+INDIRECT("AF10")+INDIRECT("AG10")+INDIRECT("AH10")+INDIRECT("AI10")</f>
        <v>171</v>
      </c>
      <c r="P10" s="33">
        <f ca="1">INDIRECT("AJ10")+INDIRECT("AK10")+INDIRECT("AL10")+INDIRECT("AM10")+INDIRECT("AN10")+INDIRECT("AO10")+INDIRECT("AP10")+INDIRECT("AQ10")</f>
        <v>0</v>
      </c>
      <c r="Q10" s="33">
        <f ca="1">INDIRECT("AR10")+INDIRECT("AS10")+INDIRECT("AT10")+INDIRECT("AU10")+INDIRECT("AV10")+INDIRECT("AW10")+INDIRECT("AX10")+INDIRECT("AY10")</f>
        <v>0</v>
      </c>
      <c r="R10" s="33">
        <f ca="1">INDIRECT("AZ10")+INDIRECT("BA10")+INDIRECT("BB10")+INDIRECT("BC10")+INDIRECT("BD10")+INDIRECT("BE10")+INDIRECT("BF10")+INDIRECT("BG10")</f>
        <v>0</v>
      </c>
      <c r="S10" s="33">
        <f ca="1">INDIRECT("BH10")+INDIRECT("BI10")+INDIRECT("BJ10")+INDIRECT("BK10")+INDIRECT("BL10")+INDIRECT("BM10")+INDIRECT("BN10")+INDIRECT("BO10")</f>
        <v>0</v>
      </c>
      <c r="T10" s="34"/>
      <c r="U10" s="35"/>
      <c r="V10" s="35"/>
      <c r="W10" s="35"/>
      <c r="X10" s="35"/>
      <c r="Y10" s="35"/>
      <c r="Z10" s="35"/>
      <c r="AA10" s="35"/>
      <c r="AB10" s="34"/>
      <c r="AC10" s="35"/>
      <c r="AD10" s="35"/>
      <c r="AE10" s="35"/>
      <c r="AF10" s="35">
        <v>171</v>
      </c>
      <c r="AG10" s="35"/>
      <c r="AH10" s="35"/>
      <c r="AI10" s="35"/>
      <c r="AJ10" s="34"/>
      <c r="AK10" s="35"/>
      <c r="AL10" s="35"/>
      <c r="AM10" s="35"/>
      <c r="AN10" s="35"/>
      <c r="AO10" s="35"/>
      <c r="AP10" s="35"/>
      <c r="AQ10" s="35"/>
      <c r="AR10" s="34"/>
      <c r="AS10" s="35"/>
      <c r="AT10" s="35"/>
      <c r="AU10" s="35"/>
      <c r="AV10" s="35"/>
      <c r="AW10" s="35"/>
      <c r="AX10" s="35"/>
      <c r="AY10" s="35"/>
      <c r="AZ10" s="34"/>
      <c r="BA10" s="35"/>
      <c r="BB10" s="35"/>
      <c r="BC10" s="35"/>
      <c r="BD10" s="35"/>
      <c r="BE10" s="35"/>
      <c r="BF10" s="35"/>
      <c r="BG10" s="35"/>
      <c r="BH10" s="34"/>
      <c r="BI10" s="35"/>
      <c r="BJ10" s="35"/>
      <c r="BK10" s="35"/>
      <c r="BL10" s="35"/>
      <c r="BM10" s="35"/>
      <c r="BN10" s="35"/>
      <c r="BO10" s="36"/>
      <c r="BP10" s="9">
        <v>10100000158</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342</v>
      </c>
      <c r="CF10" s="1">
        <v>342</v>
      </c>
      <c r="CG10" s="1">
        <f ca="1">INDIRECT("Y10")+2*INDIRECT("AG10")+3*INDIRECT("AO10")+4*INDIRECT("AW10")+5*INDIRECT("BE10")+6*INDIRECT("BM10")</f>
        <v>0</v>
      </c>
      <c r="CH10" s="1">
        <v>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855</v>
      </c>
      <c r="CP10" s="1">
        <v>855</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102" ht="11.25">
      <c r="A11" s="1" t="s">
        <v>0</v>
      </c>
      <c r="B11" s="1" t="s">
        <v>0</v>
      </c>
      <c r="C11" s="1" t="s">
        <v>0</v>
      </c>
      <c r="D11" s="1" t="s">
        <v>9</v>
      </c>
      <c r="E11" s="1" t="s">
        <v>10</v>
      </c>
      <c r="F11" s="7">
        <f ca="1">INDIRECT("T11")+INDIRECT("AB11")+INDIRECT("AJ11")+INDIRECT("AR11")+INDIRECT("AZ11")+INDIRECT("BH11")</f>
        <v>0</v>
      </c>
      <c r="G11" s="6">
        <f ca="1">INDIRECT("U11")+INDIRECT("AC11")+INDIRECT("AK11")+INDIRECT("AS11")+INDIRECT("BA11")+INDIRECT("BI11")</f>
        <v>0</v>
      </c>
      <c r="H11" s="6">
        <f ca="1">INDIRECT("V11")+INDIRECT("AD11")+INDIRECT("AL11")+INDIRECT("AT11")+INDIRECT("BB11")+INDIRECT("BJ11")</f>
        <v>0</v>
      </c>
      <c r="I11" s="6">
        <f ca="1">INDIRECT("W11")+INDIRECT("AE11")+INDIRECT("AM11")+INDIRECT("AU11")+INDIRECT("BC11")+INDIRECT("BK11")</f>
        <v>0</v>
      </c>
      <c r="J11" s="6">
        <f ca="1">INDIRECT("X11")+INDIRECT("AF11")+INDIRECT("AN11")+INDIRECT("AV11")+INDIRECT("BD11")+INDIRECT("BL11")</f>
        <v>50</v>
      </c>
      <c r="K11" s="6">
        <f ca="1">INDIRECT("Y11")+INDIRECT("AG11")+INDIRECT("AO11")+INDIRECT("AW11")+INDIRECT("BE11")+INDIRECT("BM11")</f>
        <v>0</v>
      </c>
      <c r="L11" s="6">
        <f ca="1">INDIRECT("Z11")+INDIRECT("AH11")+INDIRECT("AP11")+INDIRECT("AX11")+INDIRECT("BF11")+INDIRECT("BN11")</f>
        <v>0</v>
      </c>
      <c r="M11" s="6">
        <f ca="1">INDIRECT("AA11")+INDIRECT("AI11")+INDIRECT("AQ11")+INDIRECT("AY11")+INDIRECT("BG11")+INDIRECT("BO11")</f>
        <v>0</v>
      </c>
      <c r="N11" s="7">
        <f ca="1">INDIRECT("T11")+INDIRECT("U11")+INDIRECT("V11")+INDIRECT("W11")+INDIRECT("X11")+INDIRECT("Y11")+INDIRECT("Z11")+INDIRECT("AA11")</f>
        <v>0</v>
      </c>
      <c r="O11" s="6">
        <f ca="1">INDIRECT("AB11")+INDIRECT("AC11")+INDIRECT("AD11")+INDIRECT("AE11")+INDIRECT("AF11")+INDIRECT("AG11")+INDIRECT("AH11")+INDIRECT("AI11")</f>
        <v>50</v>
      </c>
      <c r="P11" s="6">
        <f ca="1">INDIRECT("AJ11")+INDIRECT("AK11")+INDIRECT("AL11")+INDIRECT("AM11")+INDIRECT("AN11")+INDIRECT("AO11")+INDIRECT("AP11")+INDIRECT("AQ11")</f>
        <v>0</v>
      </c>
      <c r="Q11" s="6">
        <f ca="1">INDIRECT("AR11")+INDIRECT("AS11")+INDIRECT("AT11")+INDIRECT("AU11")+INDIRECT("AV11")+INDIRECT("AW11")+INDIRECT("AX11")+INDIRECT("AY11")</f>
        <v>0</v>
      </c>
      <c r="R11" s="6">
        <f ca="1">INDIRECT("AZ11")+INDIRECT("BA11")+INDIRECT("BB11")+INDIRECT("BC11")+INDIRECT("BD11")+INDIRECT("BE11")+INDIRECT("BF11")+INDIRECT("BG11")</f>
        <v>0</v>
      </c>
      <c r="S11" s="6">
        <f ca="1">INDIRECT("BH11")+INDIRECT("BI11")+INDIRECT("BJ11")+INDIRECT("BK11")+INDIRECT("BL11")+INDIRECT("BM11")+INDIRECT("BN11")+INDIRECT("BO11")</f>
        <v>0</v>
      </c>
      <c r="T11" s="28"/>
      <c r="U11" s="29"/>
      <c r="V11" s="29"/>
      <c r="W11" s="29"/>
      <c r="X11" s="29"/>
      <c r="Y11" s="29"/>
      <c r="Z11" s="29"/>
      <c r="AA11" s="29"/>
      <c r="AB11" s="28"/>
      <c r="AC11" s="29"/>
      <c r="AD11" s="29"/>
      <c r="AE11" s="29"/>
      <c r="AF11" s="29">
        <v>50</v>
      </c>
      <c r="AG11" s="29"/>
      <c r="AH11" s="29"/>
      <c r="AI11" s="29"/>
      <c r="AJ11" s="28"/>
      <c r="AK11" s="29"/>
      <c r="AL11" s="29"/>
      <c r="AM11" s="29"/>
      <c r="AN11" s="29"/>
      <c r="AO11" s="29"/>
      <c r="AP11" s="29"/>
      <c r="AQ11" s="29"/>
      <c r="AR11" s="28"/>
      <c r="AS11" s="29"/>
      <c r="AT11" s="29"/>
      <c r="AU11" s="29"/>
      <c r="AV11" s="29"/>
      <c r="AW11" s="29"/>
      <c r="AX11" s="29"/>
      <c r="AY11" s="29"/>
      <c r="AZ11" s="28"/>
      <c r="BA11" s="29"/>
      <c r="BB11" s="29"/>
      <c r="BC11" s="29"/>
      <c r="BD11" s="29"/>
      <c r="BE11" s="29"/>
      <c r="BF11" s="29"/>
      <c r="BG11" s="29"/>
      <c r="BH11" s="28"/>
      <c r="BI11" s="29"/>
      <c r="BJ11" s="29"/>
      <c r="BK11" s="29"/>
      <c r="BL11" s="29"/>
      <c r="BM11" s="29"/>
      <c r="BN11" s="29"/>
      <c r="BO11" s="29"/>
      <c r="BP11" s="9">
        <v>0</v>
      </c>
      <c r="BQ11" s="1" t="s">
        <v>0</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100</v>
      </c>
      <c r="CF11" s="1">
        <v>100</v>
      </c>
      <c r="CG11" s="1">
        <f ca="1">INDIRECT("Y11")+2*INDIRECT("AG11")+3*INDIRECT("AO11")+4*INDIRECT("AW11")+5*INDIRECT("BE11")+6*INDIRECT("BM11")</f>
        <v>0</v>
      </c>
      <c r="CH11" s="1">
        <v>0</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250</v>
      </c>
      <c r="CP11" s="1">
        <v>250</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102" ht="11.25">
      <c r="A12" s="25"/>
      <c r="B12" s="25"/>
      <c r="C12" s="27" t="s">
        <v>112</v>
      </c>
      <c r="D12" s="26" t="s">
        <v>0</v>
      </c>
      <c r="E12" s="1" t="s">
        <v>11</v>
      </c>
      <c r="F12" s="7">
        <f ca="1">INDIRECT("T12")+INDIRECT("AB12")+INDIRECT("AJ12")+INDIRECT("AR12")+INDIRECT("AZ12")+INDIRECT("BH12")</f>
        <v>25</v>
      </c>
      <c r="G12" s="6">
        <f ca="1">INDIRECT("U12")+INDIRECT("AC12")+INDIRECT("AK12")+INDIRECT("AS12")+INDIRECT("BA12")+INDIRECT("BI12")</f>
        <v>15</v>
      </c>
      <c r="H12" s="6">
        <f ca="1">INDIRECT("V12")+INDIRECT("AD12")+INDIRECT("AL12")+INDIRECT("AT12")+INDIRECT("BB12")+INDIRECT("BJ12")</f>
        <v>0</v>
      </c>
      <c r="I12" s="6">
        <f ca="1">INDIRECT("W12")+INDIRECT("AE12")+INDIRECT("AM12")+INDIRECT("AU12")+INDIRECT("BC12")+INDIRECT("BK12")</f>
        <v>0</v>
      </c>
      <c r="J12" s="6">
        <f ca="1">INDIRECT("X12")+INDIRECT("AF12")+INDIRECT("AN12")+INDIRECT("AV12")+INDIRECT("BD12")+INDIRECT("BL12")</f>
        <v>29</v>
      </c>
      <c r="K12" s="6">
        <f ca="1">INDIRECT("Y12")+INDIRECT("AG12")+INDIRECT("AO12")+INDIRECT("AW12")+INDIRECT("BE12")+INDIRECT("BM12")</f>
        <v>0</v>
      </c>
      <c r="L12" s="6">
        <f ca="1">INDIRECT("Z12")+INDIRECT("AH12")+INDIRECT("AP12")+INDIRECT("AX12")+INDIRECT("BF12")+INDIRECT("BN12")</f>
        <v>0</v>
      </c>
      <c r="M12" s="6">
        <f ca="1">INDIRECT("AA12")+INDIRECT("AI12")+INDIRECT("AQ12")+INDIRECT("AY12")+INDIRECT("BG12")+INDIRECT("BO12")</f>
        <v>0</v>
      </c>
      <c r="N12" s="7">
        <f ca="1">INDIRECT("T12")+INDIRECT("U12")+INDIRECT("V12")+INDIRECT("W12")+INDIRECT("X12")+INDIRECT("Y12")+INDIRECT("Z12")+INDIRECT("AA12")</f>
        <v>0</v>
      </c>
      <c r="O12" s="6">
        <f ca="1">INDIRECT("AB12")+INDIRECT("AC12")+INDIRECT("AD12")+INDIRECT("AE12")+INDIRECT("AF12")+INDIRECT("AG12")+INDIRECT("AH12")+INDIRECT("AI12")</f>
        <v>29</v>
      </c>
      <c r="P12" s="6">
        <f ca="1">INDIRECT("AJ12")+INDIRECT("AK12")+INDIRECT("AL12")+INDIRECT("AM12")+INDIRECT("AN12")+INDIRECT("AO12")+INDIRECT("AP12")+INDIRECT("AQ12")</f>
        <v>5</v>
      </c>
      <c r="Q12" s="6">
        <f ca="1">INDIRECT("AR12")+INDIRECT("AS12")+INDIRECT("AT12")+INDIRECT("AU12")+INDIRECT("AV12")+INDIRECT("AW12")+INDIRECT("AX12")+INDIRECT("AY12")</f>
        <v>35</v>
      </c>
      <c r="R12" s="6">
        <f ca="1">INDIRECT("AZ12")+INDIRECT("BA12")+INDIRECT("BB12")+INDIRECT("BC12")+INDIRECT("BD12")+INDIRECT("BE12")+INDIRECT("BF12")+INDIRECT("BG12")</f>
        <v>0</v>
      </c>
      <c r="S12" s="6">
        <f ca="1">INDIRECT("BH12")+INDIRECT("BI12")+INDIRECT("BJ12")+INDIRECT("BK12")+INDIRECT("BL12")+INDIRECT("BM12")+INDIRECT("BN12")+INDIRECT("BO12")</f>
        <v>0</v>
      </c>
      <c r="T12" s="28"/>
      <c r="U12" s="29"/>
      <c r="V12" s="29"/>
      <c r="W12" s="29"/>
      <c r="X12" s="29"/>
      <c r="Y12" s="29"/>
      <c r="Z12" s="29"/>
      <c r="AA12" s="29"/>
      <c r="AB12" s="28"/>
      <c r="AC12" s="29"/>
      <c r="AD12" s="29"/>
      <c r="AE12" s="29"/>
      <c r="AF12" s="29">
        <v>29</v>
      </c>
      <c r="AG12" s="29"/>
      <c r="AH12" s="29"/>
      <c r="AI12" s="29"/>
      <c r="AJ12" s="28">
        <v>5</v>
      </c>
      <c r="AK12" s="29"/>
      <c r="AL12" s="29"/>
      <c r="AM12" s="29"/>
      <c r="AN12" s="29"/>
      <c r="AO12" s="29"/>
      <c r="AP12" s="29"/>
      <c r="AQ12" s="29"/>
      <c r="AR12" s="28">
        <v>20</v>
      </c>
      <c r="AS12" s="29">
        <v>15</v>
      </c>
      <c r="AT12" s="29"/>
      <c r="AU12" s="29"/>
      <c r="AV12" s="29"/>
      <c r="AW12" s="29"/>
      <c r="AX12" s="29"/>
      <c r="AY12" s="29"/>
      <c r="AZ12" s="28"/>
      <c r="BA12" s="29"/>
      <c r="BB12" s="29"/>
      <c r="BC12" s="29"/>
      <c r="BD12" s="29"/>
      <c r="BE12" s="29"/>
      <c r="BF12" s="29"/>
      <c r="BG12" s="29"/>
      <c r="BH12" s="28"/>
      <c r="BI12" s="29"/>
      <c r="BJ12" s="29"/>
      <c r="BK12" s="29"/>
      <c r="BL12" s="29"/>
      <c r="BM12" s="29"/>
      <c r="BN12" s="29"/>
      <c r="BO12" s="29"/>
      <c r="BP12" s="9">
        <v>0</v>
      </c>
      <c r="BQ12" s="1" t="s">
        <v>0</v>
      </c>
      <c r="BR12" s="1" t="s">
        <v>0</v>
      </c>
      <c r="BS12" s="1" t="s">
        <v>0</v>
      </c>
      <c r="BT12" s="1" t="s">
        <v>0</v>
      </c>
      <c r="BU12" s="1" t="s">
        <v>0</v>
      </c>
      <c r="BW12" s="1">
        <f ca="1">INDIRECT("T12")+2*INDIRECT("AB12")+3*INDIRECT("AJ12")+4*INDIRECT("AR12")+5*INDIRECT("AZ12")+6*INDIRECT("BH12")</f>
        <v>95</v>
      </c>
      <c r="BX12" s="1">
        <v>95</v>
      </c>
      <c r="BY12" s="1">
        <f ca="1">INDIRECT("U12")+2*INDIRECT("AC12")+3*INDIRECT("AK12")+4*INDIRECT("AS12")+5*INDIRECT("BA12")+6*INDIRECT("BI12")</f>
        <v>60</v>
      </c>
      <c r="BZ12" s="1">
        <v>60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58</v>
      </c>
      <c r="CF12" s="1">
        <v>58</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145</v>
      </c>
      <c r="CP12" s="1">
        <v>145</v>
      </c>
      <c r="CQ12" s="1">
        <f ca="1">INDIRECT("AJ12")+2*INDIRECT("AK12")+3*INDIRECT("AL12")+4*INDIRECT("AM12")+5*INDIRECT("AN12")+6*INDIRECT("AO12")+7*INDIRECT("AP12")+8*INDIRECT("AQ12")</f>
        <v>5</v>
      </c>
      <c r="CR12" s="1">
        <v>5</v>
      </c>
      <c r="CS12" s="1">
        <f ca="1">INDIRECT("AR12")+2*INDIRECT("AS12")+3*INDIRECT("AT12")+4*INDIRECT("AU12")+5*INDIRECT("AV12")+6*INDIRECT("AW12")+7*INDIRECT("AX12")+8*INDIRECT("AY12")</f>
        <v>50</v>
      </c>
      <c r="CT12" s="1">
        <v>50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1" t="s">
        <v>0</v>
      </c>
      <c r="B13" s="1" t="s">
        <v>0</v>
      </c>
      <c r="C13" s="1" t="s">
        <v>0</v>
      </c>
      <c r="D13" s="1" t="s">
        <v>0</v>
      </c>
      <c r="E13" s="1" t="s">
        <v>6</v>
      </c>
      <c r="F13" s="7">
        <f>SUM(F10:F12)</f>
        <v>25</v>
      </c>
      <c r="G13" s="6">
        <f>SUM(G10:G12)</f>
        <v>15</v>
      </c>
      <c r="H13" s="6">
        <f>SUM(H10:H12)</f>
        <v>0</v>
      </c>
      <c r="I13" s="6">
        <f>SUM(I10:I12)</f>
        <v>0</v>
      </c>
      <c r="J13" s="6">
        <f>SUM(J10:J12)</f>
        <v>250</v>
      </c>
      <c r="K13" s="6">
        <f>SUM(K10:K12)</f>
        <v>0</v>
      </c>
      <c r="L13" s="6">
        <f>SUM(L10:L12)</f>
        <v>0</v>
      </c>
      <c r="M13" s="6">
        <f>SUM(M10:M12)</f>
        <v>0</v>
      </c>
      <c r="N13" s="7">
        <f>SUM(N10:N12)</f>
        <v>0</v>
      </c>
      <c r="O13" s="6">
        <f>SUM(O10:O12)</f>
        <v>250</v>
      </c>
      <c r="P13" s="6">
        <f>SUM(P10:P12)</f>
        <v>5</v>
      </c>
      <c r="Q13" s="6">
        <f>SUM(Q10:Q12)</f>
        <v>35</v>
      </c>
      <c r="R13" s="6">
        <f>SUM(R10:R12)</f>
        <v>0</v>
      </c>
      <c r="S13" s="6">
        <f>SUM(S10:S12)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3:73" ht="11.25">
      <c r="C14" s="1" t="s">
        <v>0</v>
      </c>
      <c r="D14" s="1"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c r="BT14" s="1" t="s">
        <v>0</v>
      </c>
      <c r="BU14" s="1" t="s">
        <v>0</v>
      </c>
    </row>
    <row r="15" spans="1:102" ht="11.25">
      <c r="A15" s="30" t="s">
        <v>1</v>
      </c>
      <c r="B15" s="31" t="str">
        <f>HYPERLINK("http://www.dot.ca.gov/hq/transprog/stip2004/ff_sheets/05-1224.xls","1224")</f>
        <v>1224</v>
      </c>
      <c r="C15" s="30" t="s">
        <v>0</v>
      </c>
      <c r="D15" s="30" t="s">
        <v>8</v>
      </c>
      <c r="E15" s="30" t="s">
        <v>3</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0</v>
      </c>
      <c r="I15" s="33">
        <f ca="1">INDIRECT("W15")+INDIRECT("AE15")+INDIRECT("AM15")+INDIRECT("AU15")+INDIRECT("BC15")+INDIRECT("BK15")</f>
        <v>0</v>
      </c>
      <c r="J15" s="33">
        <f ca="1">INDIRECT("X15")+INDIRECT("AF15")+INDIRECT("AN15")+INDIRECT("AV15")+INDIRECT("BD15")+INDIRECT("BL15")</f>
        <v>50</v>
      </c>
      <c r="K15" s="33">
        <f ca="1">INDIRECT("Y15")+INDIRECT("AG15")+INDIRECT("AO15")+INDIRECT("AW15")+INDIRECT("BE15")+INDIRECT("BM15")</f>
        <v>0</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50</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c r="AE15" s="35"/>
      <c r="AF15" s="35">
        <v>50</v>
      </c>
      <c r="AG15" s="35"/>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10100000223</v>
      </c>
      <c r="BQ15" s="1" t="s">
        <v>3</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0</v>
      </c>
      <c r="CD15" s="1">
        <v>0</v>
      </c>
      <c r="CE15" s="1">
        <f ca="1">INDIRECT("X15")+2*INDIRECT("AF15")+3*INDIRECT("AN15")+4*INDIRECT("AV15")+5*INDIRECT("BD15")+6*INDIRECT("BL15")</f>
        <v>100</v>
      </c>
      <c r="CF15" s="1">
        <v>100</v>
      </c>
      <c r="CG15" s="1">
        <f ca="1">INDIRECT("Y15")+2*INDIRECT("AG15")+3*INDIRECT("AO15")+4*INDIRECT("AW15")+5*INDIRECT("BE15")+6*INDIRECT("BM15")</f>
        <v>0</v>
      </c>
      <c r="CH15" s="1">
        <v>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250</v>
      </c>
      <c r="CP15" s="1">
        <v>250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1" t="s">
        <v>0</v>
      </c>
      <c r="B16" s="1" t="s">
        <v>0</v>
      </c>
      <c r="C16" s="1" t="s">
        <v>0</v>
      </c>
      <c r="D16" s="1" t="s">
        <v>12</v>
      </c>
      <c r="E16" s="1" t="s">
        <v>11</v>
      </c>
      <c r="F16" s="7">
        <f ca="1">INDIRECT("T16")+INDIRECT("AB16")+INDIRECT("AJ16")+INDIRECT("AR16")+INDIRECT("AZ16")+INDIRECT("BH16")</f>
        <v>0</v>
      </c>
      <c r="G16" s="6">
        <f ca="1">INDIRECT("U16")+INDIRECT("AC16")+INDIRECT("AK16")+INDIRECT("AS16")+INDIRECT("BA16")+INDIRECT("BI16")</f>
        <v>2</v>
      </c>
      <c r="H16" s="6">
        <f ca="1">INDIRECT("V16")+INDIRECT("AD16")+INDIRECT("AL16")+INDIRECT("AT16")+INDIRECT("BB16")+INDIRECT("BJ16")</f>
        <v>8</v>
      </c>
      <c r="I16" s="6">
        <f ca="1">INDIRECT("W16")+INDIRECT("AE16")+INDIRECT("AM16")+INDIRECT("AU16")+INDIRECT("BC16")+INDIRECT("BK16")</f>
        <v>0</v>
      </c>
      <c r="J16" s="6">
        <f ca="1">INDIRECT("X16")+INDIRECT("AF16")+INDIRECT("AN16")+INDIRECT("AV16")+INDIRECT("BD16")+INDIRECT("BL16")</f>
        <v>30</v>
      </c>
      <c r="K16" s="6">
        <f ca="1">INDIRECT("Y16")+INDIRECT("AG16")+INDIRECT("AO16")+INDIRECT("AW16")+INDIRECT("BE16")+INDIRECT("BM16")</f>
        <v>0</v>
      </c>
      <c r="L16" s="6">
        <f ca="1">INDIRECT("Z16")+INDIRECT("AH16")+INDIRECT("AP16")+INDIRECT("AX16")+INDIRECT("BF16")+INDIRECT("BN16")</f>
        <v>0</v>
      </c>
      <c r="M16" s="6">
        <f ca="1">INDIRECT("AA16")+INDIRECT("AI16")+INDIRECT("AQ16")+INDIRECT("AY16")+INDIRECT("BG16")+INDIRECT("BO16")</f>
        <v>0</v>
      </c>
      <c r="N16" s="7">
        <f ca="1">INDIRECT("T16")+INDIRECT("U16")+INDIRECT("V16")+INDIRECT("W16")+INDIRECT("X16")+INDIRECT("Y16")+INDIRECT("Z16")+INDIRECT("AA16")</f>
        <v>0</v>
      </c>
      <c r="O16" s="6">
        <f ca="1">INDIRECT("AB16")+INDIRECT("AC16")+INDIRECT("AD16")+INDIRECT("AE16")+INDIRECT("AF16")+INDIRECT("AG16")+INDIRECT("AH16")+INDIRECT("AI16")</f>
        <v>30</v>
      </c>
      <c r="P16" s="6">
        <f ca="1">INDIRECT("AJ16")+INDIRECT("AK16")+INDIRECT("AL16")+INDIRECT("AM16")+INDIRECT("AN16")+INDIRECT("AO16")+INDIRECT("AP16")+INDIRECT("AQ16")</f>
        <v>2</v>
      </c>
      <c r="Q16" s="6">
        <f ca="1">INDIRECT("AR16")+INDIRECT("AS16")+INDIRECT("AT16")+INDIRECT("AU16")+INDIRECT("AV16")+INDIRECT("AW16")+INDIRECT("AX16")+INDIRECT("AY16")</f>
        <v>8</v>
      </c>
      <c r="R16" s="6">
        <f ca="1">INDIRECT("AZ16")+INDIRECT("BA16")+INDIRECT("BB16")+INDIRECT("BC16")+INDIRECT("BD16")+INDIRECT("BE16")+INDIRECT("BF16")+INDIRECT("BG16")</f>
        <v>0</v>
      </c>
      <c r="S16" s="6">
        <f ca="1">INDIRECT("BH16")+INDIRECT("BI16")+INDIRECT("BJ16")+INDIRECT("BK16")+INDIRECT("BL16")+INDIRECT("BM16")+INDIRECT("BN16")+INDIRECT("BO16")</f>
        <v>0</v>
      </c>
      <c r="T16" s="28"/>
      <c r="U16" s="29"/>
      <c r="V16" s="29"/>
      <c r="W16" s="29"/>
      <c r="X16" s="29"/>
      <c r="Y16" s="29"/>
      <c r="Z16" s="29"/>
      <c r="AA16" s="29"/>
      <c r="AB16" s="28"/>
      <c r="AC16" s="29"/>
      <c r="AD16" s="29"/>
      <c r="AE16" s="29"/>
      <c r="AF16" s="29">
        <v>30</v>
      </c>
      <c r="AG16" s="29"/>
      <c r="AH16" s="29"/>
      <c r="AI16" s="29"/>
      <c r="AJ16" s="28"/>
      <c r="AK16" s="29">
        <v>2</v>
      </c>
      <c r="AL16" s="29"/>
      <c r="AM16" s="29"/>
      <c r="AN16" s="29"/>
      <c r="AO16" s="29"/>
      <c r="AP16" s="29"/>
      <c r="AQ16" s="29"/>
      <c r="AR16" s="28"/>
      <c r="AS16" s="29"/>
      <c r="AT16" s="29">
        <v>8</v>
      </c>
      <c r="AU16" s="29"/>
      <c r="AV16" s="29"/>
      <c r="AW16" s="29"/>
      <c r="AX16" s="29"/>
      <c r="AY16" s="29"/>
      <c r="AZ16" s="28"/>
      <c r="BA16" s="29"/>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6</v>
      </c>
      <c r="BZ16" s="1">
        <v>6</v>
      </c>
      <c r="CA16" s="1">
        <f ca="1">INDIRECT("V16")+2*INDIRECT("AD16")+3*INDIRECT("AL16")+4*INDIRECT("AT16")+5*INDIRECT("BB16")+6*INDIRECT("BJ16")</f>
        <v>32</v>
      </c>
      <c r="CB16" s="1">
        <v>32</v>
      </c>
      <c r="CC16" s="1">
        <f ca="1">INDIRECT("W16")+2*INDIRECT("AE16")+3*INDIRECT("AM16")+4*INDIRECT("AU16")+5*INDIRECT("BC16")+6*INDIRECT("BK16")</f>
        <v>0</v>
      </c>
      <c r="CD16" s="1">
        <v>0</v>
      </c>
      <c r="CE16" s="1">
        <f ca="1">INDIRECT("X16")+2*INDIRECT("AF16")+3*INDIRECT("AN16")+4*INDIRECT("AV16")+5*INDIRECT("BD16")+6*INDIRECT("BL16")</f>
        <v>60</v>
      </c>
      <c r="CF16" s="1">
        <v>60</v>
      </c>
      <c r="CG16" s="1">
        <f ca="1">INDIRECT("Y16")+2*INDIRECT("AG16")+3*INDIRECT("AO16")+4*INDIRECT("AW16")+5*INDIRECT("BE16")+6*INDIRECT("BM16")</f>
        <v>0</v>
      </c>
      <c r="CH16" s="1">
        <v>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150</v>
      </c>
      <c r="CP16" s="1">
        <v>150</v>
      </c>
      <c r="CQ16" s="1">
        <f ca="1">INDIRECT("AJ16")+2*INDIRECT("AK16")+3*INDIRECT("AL16")+4*INDIRECT("AM16")+5*INDIRECT("AN16")+6*INDIRECT("AO16")+7*INDIRECT("AP16")+8*INDIRECT("AQ16")</f>
        <v>4</v>
      </c>
      <c r="CR16" s="1">
        <v>4</v>
      </c>
      <c r="CS16" s="1">
        <f ca="1">INDIRECT("AR16")+2*INDIRECT("AS16")+3*INDIRECT("AT16")+4*INDIRECT("AU16")+5*INDIRECT("AV16")+6*INDIRECT("AW16")+7*INDIRECT("AX16")+8*INDIRECT("AY16")</f>
        <v>24</v>
      </c>
      <c r="CT16" s="1">
        <v>24</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73" ht="11.25">
      <c r="A17" s="25"/>
      <c r="B17" s="25"/>
      <c r="C17" s="27" t="s">
        <v>112</v>
      </c>
      <c r="D17" s="26" t="s">
        <v>0</v>
      </c>
      <c r="E17" s="1" t="s">
        <v>6</v>
      </c>
      <c r="F17" s="7">
        <f>SUM(F15:F16)</f>
        <v>0</v>
      </c>
      <c r="G17" s="6">
        <f>SUM(G15:G16)</f>
        <v>2</v>
      </c>
      <c r="H17" s="6">
        <f>SUM(H15:H16)</f>
        <v>8</v>
      </c>
      <c r="I17" s="6">
        <f>SUM(I15:I16)</f>
        <v>0</v>
      </c>
      <c r="J17" s="6">
        <f>SUM(J15:J16)</f>
        <v>80</v>
      </c>
      <c r="K17" s="6">
        <f>SUM(K15:K16)</f>
        <v>0</v>
      </c>
      <c r="L17" s="6">
        <f>SUM(L15:L16)</f>
        <v>0</v>
      </c>
      <c r="M17" s="6">
        <f>SUM(M15:M16)</f>
        <v>0</v>
      </c>
      <c r="N17" s="7">
        <f>SUM(N15:N16)</f>
        <v>0</v>
      </c>
      <c r="O17" s="6">
        <f>SUM(O15:O16)</f>
        <v>80</v>
      </c>
      <c r="P17" s="6">
        <f>SUM(P15:P16)</f>
        <v>2</v>
      </c>
      <c r="Q17" s="6">
        <f>SUM(Q15:Q16)</f>
        <v>8</v>
      </c>
      <c r="R17" s="6">
        <f>SUM(R15:R16)</f>
        <v>0</v>
      </c>
      <c r="S17" s="6">
        <f>SUM(S15:S16)</f>
        <v>0</v>
      </c>
      <c r="T17" s="8"/>
      <c r="U17" s="5"/>
      <c r="V17" s="5"/>
      <c r="W17" s="5"/>
      <c r="X17" s="5"/>
      <c r="Y17" s="5"/>
      <c r="Z17" s="5"/>
      <c r="AA17" s="5"/>
      <c r="AB17" s="8"/>
      <c r="AC17" s="5"/>
      <c r="AD17" s="5"/>
      <c r="AE17" s="5"/>
      <c r="AF17" s="5"/>
      <c r="AG17" s="5"/>
      <c r="AH17" s="5"/>
      <c r="AI17" s="5"/>
      <c r="AJ17" s="8"/>
      <c r="AK17" s="5"/>
      <c r="AL17" s="5"/>
      <c r="AM17" s="5"/>
      <c r="AN17" s="5"/>
      <c r="AO17" s="5"/>
      <c r="AP17" s="5"/>
      <c r="AQ17" s="5"/>
      <c r="AR17" s="8"/>
      <c r="AS17" s="5"/>
      <c r="AT17" s="5"/>
      <c r="AU17" s="5"/>
      <c r="AV17" s="5"/>
      <c r="AW17" s="5"/>
      <c r="AX17" s="5"/>
      <c r="AY17" s="5"/>
      <c r="AZ17" s="8"/>
      <c r="BA17" s="5"/>
      <c r="BB17" s="5"/>
      <c r="BC17" s="5"/>
      <c r="BD17" s="5"/>
      <c r="BE17" s="5"/>
      <c r="BF17" s="5"/>
      <c r="BG17" s="5"/>
      <c r="BH17" s="8"/>
      <c r="BI17" s="5"/>
      <c r="BJ17" s="5"/>
      <c r="BK17" s="5"/>
      <c r="BL17" s="5"/>
      <c r="BM17" s="5"/>
      <c r="BN17" s="5"/>
      <c r="BO17" s="5"/>
      <c r="BP17" s="9">
        <v>0</v>
      </c>
      <c r="BQ17" s="1" t="s">
        <v>0</v>
      </c>
      <c r="BR17" s="1" t="s">
        <v>0</v>
      </c>
      <c r="BS17" s="1" t="s">
        <v>0</v>
      </c>
      <c r="BT17" s="1" t="s">
        <v>0</v>
      </c>
      <c r="BU17" s="1" t="s">
        <v>0</v>
      </c>
    </row>
    <row r="18" spans="3:73" ht="11.25">
      <c r="C18" s="1" t="s">
        <v>0</v>
      </c>
      <c r="D18" s="1" t="s">
        <v>0</v>
      </c>
      <c r="E18" s="1" t="s">
        <v>0</v>
      </c>
      <c r="F18" s="7"/>
      <c r="G18" s="6"/>
      <c r="H18" s="6"/>
      <c r="I18" s="6"/>
      <c r="J18" s="6"/>
      <c r="K18" s="6"/>
      <c r="L18" s="6"/>
      <c r="M18" s="6"/>
      <c r="N18" s="7"/>
      <c r="O18" s="6"/>
      <c r="P18" s="6"/>
      <c r="Q18" s="6"/>
      <c r="R18" s="6"/>
      <c r="S18" s="6"/>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c r="BT18" s="1" t="s">
        <v>0</v>
      </c>
      <c r="BU18" s="1" t="s">
        <v>0</v>
      </c>
    </row>
    <row r="19" spans="1:102" ht="11.25">
      <c r="A19" s="30" t="s">
        <v>1</v>
      </c>
      <c r="B19" s="31" t="str">
        <f>HYPERLINK("http://www.dot.ca.gov/hq/transprog/stip2004/ff_sheets/05-1147.xls","1147")</f>
        <v>1147</v>
      </c>
      <c r="C19" s="30" t="s">
        <v>0</v>
      </c>
      <c r="D19" s="30" t="s">
        <v>13</v>
      </c>
      <c r="E19" s="30" t="s">
        <v>3</v>
      </c>
      <c r="F19" s="32">
        <f ca="1">INDIRECT("T19")+INDIRECT("AB19")+INDIRECT("AJ19")+INDIRECT("AR19")+INDIRECT("AZ19")+INDIRECT("BH19")</f>
        <v>0</v>
      </c>
      <c r="G19" s="33">
        <f ca="1">INDIRECT("U19")+INDIRECT("AC19")+INDIRECT("AK19")+INDIRECT("AS19")+INDIRECT("BA19")+INDIRECT("BI19")</f>
        <v>0</v>
      </c>
      <c r="H19" s="33">
        <f ca="1">INDIRECT("V19")+INDIRECT("AD19")+INDIRECT("AL19")+INDIRECT("AT19")+INDIRECT("BB19")+INDIRECT("BJ19")</f>
        <v>0</v>
      </c>
      <c r="I19" s="33">
        <f ca="1">INDIRECT("W19")+INDIRECT("AE19")+INDIRECT("AM19")+INDIRECT("AU19")+INDIRECT("BC19")+INDIRECT("BK19")</f>
        <v>0</v>
      </c>
      <c r="J19" s="33">
        <f ca="1">INDIRECT("X19")+INDIRECT("AF19")+INDIRECT("AN19")+INDIRECT("AV19")+INDIRECT("BD19")+INDIRECT("BL19")</f>
        <v>5</v>
      </c>
      <c r="K19" s="33">
        <f ca="1">INDIRECT("Y19")+INDIRECT("AG19")+INDIRECT("AO19")+INDIRECT("AW19")+INDIRECT("BE19")+INDIRECT("BM19")</f>
        <v>50</v>
      </c>
      <c r="L19" s="33">
        <f ca="1">INDIRECT("Z19")+INDIRECT("AH19")+INDIRECT("AP19")+INDIRECT("AX19")+INDIRECT("BF19")+INDIRECT("BN19")</f>
        <v>0</v>
      </c>
      <c r="M19" s="33">
        <f ca="1">INDIRECT("AA19")+INDIRECT("AI19")+INDIRECT("AQ19")+INDIRECT("AY19")+INDIRECT("BG19")+INDIRECT("BO19")</f>
        <v>0</v>
      </c>
      <c r="N19" s="32">
        <f ca="1">INDIRECT("T19")+INDIRECT("U19")+INDIRECT("V19")+INDIRECT("W19")+INDIRECT("X19")+INDIRECT("Y19")+INDIRECT("Z19")+INDIRECT("AA19")</f>
        <v>0</v>
      </c>
      <c r="O19" s="33">
        <f ca="1">INDIRECT("AB19")+INDIRECT("AC19")+INDIRECT("AD19")+INDIRECT("AE19")+INDIRECT("AF19")+INDIRECT("AG19")+INDIRECT("AH19")+INDIRECT("AI19")</f>
        <v>50</v>
      </c>
      <c r="P19" s="33">
        <f ca="1">INDIRECT("AJ19")+INDIRECT("AK19")+INDIRECT("AL19")+INDIRECT("AM19")+INDIRECT("AN19")+INDIRECT("AO19")+INDIRECT("AP19")+INDIRECT("AQ19")</f>
        <v>0</v>
      </c>
      <c r="Q19" s="33">
        <f ca="1">INDIRECT("AR19")+INDIRECT("AS19")+INDIRECT("AT19")+INDIRECT("AU19")+INDIRECT("AV19")+INDIRECT("AW19")+INDIRECT("AX19")+INDIRECT("AY19")</f>
        <v>5</v>
      </c>
      <c r="R19" s="33">
        <f ca="1">INDIRECT("AZ19")+INDIRECT("BA19")+INDIRECT("BB19")+INDIRECT("BC19")+INDIRECT("BD19")+INDIRECT("BE19")+INDIRECT("BF19")+INDIRECT("BG19")</f>
        <v>0</v>
      </c>
      <c r="S19" s="33">
        <f ca="1">INDIRECT("BH19")+INDIRECT("BI19")+INDIRECT("BJ19")+INDIRECT("BK19")+INDIRECT("BL19")+INDIRECT("BM19")+INDIRECT("BN19")+INDIRECT("BO19")</f>
        <v>0</v>
      </c>
      <c r="T19" s="34"/>
      <c r="U19" s="35"/>
      <c r="V19" s="35"/>
      <c r="W19" s="35"/>
      <c r="X19" s="35"/>
      <c r="Y19" s="35"/>
      <c r="Z19" s="35"/>
      <c r="AA19" s="35"/>
      <c r="AB19" s="34"/>
      <c r="AC19" s="35"/>
      <c r="AD19" s="35"/>
      <c r="AE19" s="35"/>
      <c r="AF19" s="35"/>
      <c r="AG19" s="35">
        <v>50</v>
      </c>
      <c r="AH19" s="35"/>
      <c r="AI19" s="35"/>
      <c r="AJ19" s="34"/>
      <c r="AK19" s="35"/>
      <c r="AL19" s="35"/>
      <c r="AM19" s="35"/>
      <c r="AN19" s="35"/>
      <c r="AO19" s="35"/>
      <c r="AP19" s="35"/>
      <c r="AQ19" s="35"/>
      <c r="AR19" s="34"/>
      <c r="AS19" s="35"/>
      <c r="AT19" s="35"/>
      <c r="AU19" s="35"/>
      <c r="AV19" s="35">
        <v>5</v>
      </c>
      <c r="AW19" s="35"/>
      <c r="AX19" s="35"/>
      <c r="AY19" s="35"/>
      <c r="AZ19" s="34"/>
      <c r="BA19" s="35"/>
      <c r="BB19" s="35"/>
      <c r="BC19" s="35"/>
      <c r="BD19" s="35"/>
      <c r="BE19" s="35"/>
      <c r="BF19" s="35"/>
      <c r="BG19" s="35"/>
      <c r="BH19" s="34"/>
      <c r="BI19" s="35"/>
      <c r="BJ19" s="35"/>
      <c r="BK19" s="35"/>
      <c r="BL19" s="35"/>
      <c r="BM19" s="35"/>
      <c r="BN19" s="35"/>
      <c r="BO19" s="36"/>
      <c r="BP19" s="9">
        <v>10100000184</v>
      </c>
      <c r="BQ19" s="1" t="s">
        <v>3</v>
      </c>
      <c r="BR19" s="1" t="s">
        <v>0</v>
      </c>
      <c r="BS19" s="1" t="s">
        <v>0</v>
      </c>
      <c r="BT19" s="1" t="s">
        <v>0</v>
      </c>
      <c r="BU19" s="1" t="s">
        <v>0</v>
      </c>
      <c r="BW19" s="1">
        <f ca="1">INDIRECT("T19")+2*INDIRECT("AB19")+3*INDIRECT("AJ19")+4*INDIRECT("AR19")+5*INDIRECT("AZ19")+6*INDIRECT("BH19")</f>
        <v>0</v>
      </c>
      <c r="BX19" s="1">
        <v>0</v>
      </c>
      <c r="BY19" s="1">
        <f ca="1">INDIRECT("U19")+2*INDIRECT("AC19")+3*INDIRECT("AK19")+4*INDIRECT("AS19")+5*INDIRECT("BA19")+6*INDIRECT("BI19")</f>
        <v>0</v>
      </c>
      <c r="BZ19" s="1">
        <v>0</v>
      </c>
      <c r="CA19" s="1">
        <f ca="1">INDIRECT("V19")+2*INDIRECT("AD19")+3*INDIRECT("AL19")+4*INDIRECT("AT19")+5*INDIRECT("BB19")+6*INDIRECT("BJ19")</f>
        <v>0</v>
      </c>
      <c r="CB19" s="1">
        <v>0</v>
      </c>
      <c r="CC19" s="1">
        <f ca="1">INDIRECT("W19")+2*INDIRECT("AE19")+3*INDIRECT("AM19")+4*INDIRECT("AU19")+5*INDIRECT("BC19")+6*INDIRECT("BK19")</f>
        <v>0</v>
      </c>
      <c r="CD19" s="1">
        <v>0</v>
      </c>
      <c r="CE19" s="1">
        <f ca="1">INDIRECT("X19")+2*INDIRECT("AF19")+3*INDIRECT("AN19")+4*INDIRECT("AV19")+5*INDIRECT("BD19")+6*INDIRECT("BL19")</f>
        <v>20</v>
      </c>
      <c r="CF19" s="1">
        <v>20</v>
      </c>
      <c r="CG19" s="1">
        <f ca="1">INDIRECT("Y19")+2*INDIRECT("AG19")+3*INDIRECT("AO19")+4*INDIRECT("AW19")+5*INDIRECT("BE19")+6*INDIRECT("BM19")</f>
        <v>100</v>
      </c>
      <c r="CH19" s="1">
        <v>100</v>
      </c>
      <c r="CI19" s="1">
        <f ca="1">INDIRECT("Z19")+2*INDIRECT("AH19")+3*INDIRECT("AP19")+4*INDIRECT("AX19")+5*INDIRECT("BF19")+6*INDIRECT("BN19")</f>
        <v>0</v>
      </c>
      <c r="CJ19" s="1">
        <v>0</v>
      </c>
      <c r="CK19" s="1">
        <f ca="1">INDIRECT("AA19")+2*INDIRECT("AI19")+3*INDIRECT("AQ19")+4*INDIRECT("AY19")+5*INDIRECT("BG19")+6*INDIRECT("BO19")</f>
        <v>0</v>
      </c>
      <c r="CL19" s="1">
        <v>0</v>
      </c>
      <c r="CM19" s="1">
        <f ca="1">INDIRECT("T19")+2*INDIRECT("U19")+3*INDIRECT("V19")+4*INDIRECT("W19")+5*INDIRECT("X19")+6*INDIRECT("Y19")+7*INDIRECT("Z19")+8*INDIRECT("AA19")</f>
        <v>0</v>
      </c>
      <c r="CN19" s="1">
        <v>0</v>
      </c>
      <c r="CO19" s="1">
        <f ca="1">INDIRECT("AB19")+2*INDIRECT("AC19")+3*INDIRECT("AD19")+4*INDIRECT("AE19")+5*INDIRECT("AF19")+6*INDIRECT("AG19")+7*INDIRECT("AH19")+8*INDIRECT("AI19")</f>
        <v>300</v>
      </c>
      <c r="CP19" s="1">
        <v>300</v>
      </c>
      <c r="CQ19" s="1">
        <f ca="1">INDIRECT("AJ19")+2*INDIRECT("AK19")+3*INDIRECT("AL19")+4*INDIRECT("AM19")+5*INDIRECT("AN19")+6*INDIRECT("AO19")+7*INDIRECT("AP19")+8*INDIRECT("AQ19")</f>
        <v>0</v>
      </c>
      <c r="CR19" s="1">
        <v>0</v>
      </c>
      <c r="CS19" s="1">
        <f ca="1">INDIRECT("AR19")+2*INDIRECT("AS19")+3*INDIRECT("AT19")+4*INDIRECT("AU19")+5*INDIRECT("AV19")+6*INDIRECT("AW19")+7*INDIRECT("AX19")+8*INDIRECT("AY19")</f>
        <v>25</v>
      </c>
      <c r="CT19" s="1">
        <v>25</v>
      </c>
      <c r="CU19" s="1">
        <f ca="1">INDIRECT("AZ19")+2*INDIRECT("BA19")+3*INDIRECT("BB19")+4*INDIRECT("BC19")+5*INDIRECT("BD19")+6*INDIRECT("BE19")+7*INDIRECT("BF19")+8*INDIRECT("BG19")</f>
        <v>0</v>
      </c>
      <c r="CV19" s="1">
        <v>0</v>
      </c>
      <c r="CW19" s="1">
        <f ca="1">INDIRECT("BH19")+2*INDIRECT("BI19")+3*INDIRECT("BJ19")+4*INDIRECT("BK19")+5*INDIRECT("BL19")+6*INDIRECT("BM19")+7*INDIRECT("BN19")+8*INDIRECT("BO19")</f>
        <v>0</v>
      </c>
      <c r="CX19" s="1">
        <v>0</v>
      </c>
    </row>
    <row r="20" spans="1:73" ht="11.25">
      <c r="A20" s="1" t="s">
        <v>0</v>
      </c>
      <c r="B20" s="1" t="s">
        <v>0</v>
      </c>
      <c r="C20" s="1" t="s">
        <v>0</v>
      </c>
      <c r="D20" s="1" t="s">
        <v>14</v>
      </c>
      <c r="E20" s="1" t="s">
        <v>6</v>
      </c>
      <c r="F20" s="7">
        <f>SUM(F19:F19)</f>
        <v>0</v>
      </c>
      <c r="G20" s="6">
        <f>SUM(G19:G19)</f>
        <v>0</v>
      </c>
      <c r="H20" s="6">
        <f>SUM(H19:H19)</f>
        <v>0</v>
      </c>
      <c r="I20" s="6">
        <f>SUM(I19:I19)</f>
        <v>0</v>
      </c>
      <c r="J20" s="6">
        <f>SUM(J19:J19)</f>
        <v>5</v>
      </c>
      <c r="K20" s="6">
        <f>SUM(K19:K19)</f>
        <v>50</v>
      </c>
      <c r="L20" s="6">
        <f>SUM(L19:L19)</f>
        <v>0</v>
      </c>
      <c r="M20" s="6">
        <f>SUM(M19:M19)</f>
        <v>0</v>
      </c>
      <c r="N20" s="7">
        <f>SUM(N19:N19)</f>
        <v>0</v>
      </c>
      <c r="O20" s="6">
        <f>SUM(O19:O19)</f>
        <v>50</v>
      </c>
      <c r="P20" s="6">
        <f>SUM(P19:P19)</f>
        <v>0</v>
      </c>
      <c r="Q20" s="6">
        <f>SUM(Q19:Q19)</f>
        <v>5</v>
      </c>
      <c r="R20" s="6">
        <f>SUM(R19:R19)</f>
        <v>0</v>
      </c>
      <c r="S20" s="6">
        <f>SUM(S19:S19)</f>
        <v>0</v>
      </c>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v>0</v>
      </c>
      <c r="BQ20" s="1" t="s">
        <v>0</v>
      </c>
      <c r="BR20" s="1" t="s">
        <v>0</v>
      </c>
      <c r="BS20" s="1" t="s">
        <v>0</v>
      </c>
      <c r="BT20" s="1" t="s">
        <v>0</v>
      </c>
      <c r="BU20" s="1" t="s">
        <v>0</v>
      </c>
    </row>
    <row r="21" spans="1:73" ht="11.25">
      <c r="A21" s="25"/>
      <c r="B21" s="25"/>
      <c r="C21" s="27" t="s">
        <v>112</v>
      </c>
      <c r="D21" s="26" t="s">
        <v>0</v>
      </c>
      <c r="E21" s="1" t="s">
        <v>0</v>
      </c>
      <c r="F21" s="7"/>
      <c r="G21" s="6"/>
      <c r="H21" s="6"/>
      <c r="I21" s="6"/>
      <c r="J21" s="6"/>
      <c r="K21" s="6"/>
      <c r="L21" s="6"/>
      <c r="M21" s="6"/>
      <c r="N21" s="7"/>
      <c r="O21" s="6"/>
      <c r="P21" s="6"/>
      <c r="Q21" s="6"/>
      <c r="R21" s="6"/>
      <c r="S21" s="6"/>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102" ht="11.25">
      <c r="A22" s="30" t="s">
        <v>1</v>
      </c>
      <c r="B22" s="31" t="str">
        <f>HYPERLINK("http://www.dot.ca.gov/hq/transprog/stip2004/ff_sheets/05-1146.xls","1146")</f>
        <v>1146</v>
      </c>
      <c r="C22" s="30" t="s">
        <v>0</v>
      </c>
      <c r="D22" s="30" t="s">
        <v>13</v>
      </c>
      <c r="E22" s="30" t="s">
        <v>3</v>
      </c>
      <c r="F22" s="32">
        <f ca="1">INDIRECT("T22")+INDIRECT("AB22")+INDIRECT("AJ22")+INDIRECT("AR22")+INDIRECT("AZ22")+INDIRECT("BH22")</f>
        <v>0</v>
      </c>
      <c r="G22" s="33">
        <f ca="1">INDIRECT("U22")+INDIRECT("AC22")+INDIRECT("AK22")+INDIRECT("AS22")+INDIRECT("BA22")+INDIRECT("BI22")</f>
        <v>0</v>
      </c>
      <c r="H22" s="33">
        <f ca="1">INDIRECT("V22")+INDIRECT("AD22")+INDIRECT("AL22")+INDIRECT("AT22")+INDIRECT("BB22")+INDIRECT("BJ22")</f>
        <v>0</v>
      </c>
      <c r="I22" s="33">
        <f ca="1">INDIRECT("W22")+INDIRECT("AE22")+INDIRECT("AM22")+INDIRECT("AU22")+INDIRECT("BC22")+INDIRECT("BK22")</f>
        <v>0</v>
      </c>
      <c r="J22" s="33">
        <f ca="1">INDIRECT("X22")+INDIRECT("AF22")+INDIRECT("AN22")+INDIRECT("AV22")+INDIRECT("BD22")+INDIRECT("BL22")</f>
        <v>9</v>
      </c>
      <c r="K22" s="33">
        <f ca="1">INDIRECT("Y22")+INDIRECT("AG22")+INDIRECT("AO22")+INDIRECT("AW22")+INDIRECT("BE22")+INDIRECT("BM22")</f>
        <v>90</v>
      </c>
      <c r="L22" s="33">
        <f ca="1">INDIRECT("Z22")+INDIRECT("AH22")+INDIRECT("AP22")+INDIRECT("AX22")+INDIRECT("BF22")+INDIRECT("BN22")</f>
        <v>0</v>
      </c>
      <c r="M22" s="33">
        <f ca="1">INDIRECT("AA22")+INDIRECT("AI22")+INDIRECT("AQ22")+INDIRECT("AY22")+INDIRECT("BG22")+INDIRECT("BO22")</f>
        <v>0</v>
      </c>
      <c r="N22" s="32">
        <f ca="1">INDIRECT("T22")+INDIRECT("U22")+INDIRECT("V22")+INDIRECT("W22")+INDIRECT("X22")+INDIRECT("Y22")+INDIRECT("Z22")+INDIRECT("AA22")</f>
        <v>0</v>
      </c>
      <c r="O22" s="33">
        <f ca="1">INDIRECT("AB22")+INDIRECT("AC22")+INDIRECT("AD22")+INDIRECT("AE22")+INDIRECT("AF22")+INDIRECT("AG22")+INDIRECT("AH22")+INDIRECT("AI22")</f>
        <v>90</v>
      </c>
      <c r="P22" s="33">
        <f ca="1">INDIRECT("AJ22")+INDIRECT("AK22")+INDIRECT("AL22")+INDIRECT("AM22")+INDIRECT("AN22")+INDIRECT("AO22")+INDIRECT("AP22")+INDIRECT("AQ22")</f>
        <v>0</v>
      </c>
      <c r="Q22" s="33">
        <f ca="1">INDIRECT("AR22")+INDIRECT("AS22")+INDIRECT("AT22")+INDIRECT("AU22")+INDIRECT("AV22")+INDIRECT("AW22")+INDIRECT("AX22")+INDIRECT("AY22")</f>
        <v>9</v>
      </c>
      <c r="R22" s="33">
        <f ca="1">INDIRECT("AZ22")+INDIRECT("BA22")+INDIRECT("BB22")+INDIRECT("BC22")+INDIRECT("BD22")+INDIRECT("BE22")+INDIRECT("BF22")+INDIRECT("BG22")</f>
        <v>0</v>
      </c>
      <c r="S22" s="33">
        <f ca="1">INDIRECT("BH22")+INDIRECT("BI22")+INDIRECT("BJ22")+INDIRECT("BK22")+INDIRECT("BL22")+INDIRECT("BM22")+INDIRECT("BN22")+INDIRECT("BO22")</f>
        <v>0</v>
      </c>
      <c r="T22" s="34"/>
      <c r="U22" s="35"/>
      <c r="V22" s="35"/>
      <c r="W22" s="35"/>
      <c r="X22" s="35"/>
      <c r="Y22" s="35"/>
      <c r="Z22" s="35"/>
      <c r="AA22" s="35"/>
      <c r="AB22" s="34"/>
      <c r="AC22" s="35"/>
      <c r="AD22" s="35"/>
      <c r="AE22" s="35"/>
      <c r="AF22" s="35"/>
      <c r="AG22" s="35">
        <v>90</v>
      </c>
      <c r="AH22" s="35"/>
      <c r="AI22" s="35"/>
      <c r="AJ22" s="34"/>
      <c r="AK22" s="35"/>
      <c r="AL22" s="35"/>
      <c r="AM22" s="35"/>
      <c r="AN22" s="35"/>
      <c r="AO22" s="35"/>
      <c r="AP22" s="35"/>
      <c r="AQ22" s="35"/>
      <c r="AR22" s="34"/>
      <c r="AS22" s="35"/>
      <c r="AT22" s="35"/>
      <c r="AU22" s="35"/>
      <c r="AV22" s="35">
        <v>9</v>
      </c>
      <c r="AW22" s="35"/>
      <c r="AX22" s="35"/>
      <c r="AY22" s="35"/>
      <c r="AZ22" s="34"/>
      <c r="BA22" s="35"/>
      <c r="BB22" s="35"/>
      <c r="BC22" s="35"/>
      <c r="BD22" s="35"/>
      <c r="BE22" s="35"/>
      <c r="BF22" s="35"/>
      <c r="BG22" s="35"/>
      <c r="BH22" s="34"/>
      <c r="BI22" s="35"/>
      <c r="BJ22" s="35"/>
      <c r="BK22" s="35"/>
      <c r="BL22" s="35"/>
      <c r="BM22" s="35"/>
      <c r="BN22" s="35"/>
      <c r="BO22" s="36"/>
      <c r="BP22" s="9">
        <v>10100000213</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0</v>
      </c>
      <c r="CB22" s="1">
        <v>0</v>
      </c>
      <c r="CC22" s="1">
        <f ca="1">INDIRECT("W22")+2*INDIRECT("AE22")+3*INDIRECT("AM22")+4*INDIRECT("AU22")+5*INDIRECT("BC22")+6*INDIRECT("BK22")</f>
        <v>0</v>
      </c>
      <c r="CD22" s="1">
        <v>0</v>
      </c>
      <c r="CE22" s="1">
        <f ca="1">INDIRECT("X22")+2*INDIRECT("AF22")+3*INDIRECT("AN22")+4*INDIRECT("AV22")+5*INDIRECT("BD22")+6*INDIRECT("BL22")</f>
        <v>36</v>
      </c>
      <c r="CF22" s="1">
        <v>36</v>
      </c>
      <c r="CG22" s="1">
        <f ca="1">INDIRECT("Y22")+2*INDIRECT("AG22")+3*INDIRECT("AO22")+4*INDIRECT("AW22")+5*INDIRECT("BE22")+6*INDIRECT("BM22")</f>
        <v>180</v>
      </c>
      <c r="CH22" s="1">
        <v>180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540</v>
      </c>
      <c r="CP22" s="1">
        <v>540</v>
      </c>
      <c r="CQ22" s="1">
        <f ca="1">INDIRECT("AJ22")+2*INDIRECT("AK22")+3*INDIRECT("AL22")+4*INDIRECT("AM22")+5*INDIRECT("AN22")+6*INDIRECT("AO22")+7*INDIRECT("AP22")+8*INDIRECT("AQ22")</f>
        <v>0</v>
      </c>
      <c r="CR22" s="1">
        <v>0</v>
      </c>
      <c r="CS22" s="1">
        <f ca="1">INDIRECT("AR22")+2*INDIRECT("AS22")+3*INDIRECT("AT22")+4*INDIRECT("AU22")+5*INDIRECT("AV22")+6*INDIRECT("AW22")+7*INDIRECT("AX22")+8*INDIRECT("AY22")</f>
        <v>45</v>
      </c>
      <c r="CT22" s="1">
        <v>45</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1" t="s">
        <v>0</v>
      </c>
      <c r="B23" s="1" t="s">
        <v>0</v>
      </c>
      <c r="C23" s="1" t="s">
        <v>0</v>
      </c>
      <c r="D23" s="1" t="s">
        <v>15</v>
      </c>
      <c r="E23" s="1" t="s">
        <v>6</v>
      </c>
      <c r="F23" s="7">
        <f>SUM(F22:F22)</f>
        <v>0</v>
      </c>
      <c r="G23" s="6">
        <f>SUM(G22:G22)</f>
        <v>0</v>
      </c>
      <c r="H23" s="6">
        <f>SUM(H22:H22)</f>
        <v>0</v>
      </c>
      <c r="I23" s="6">
        <f>SUM(I22:I22)</f>
        <v>0</v>
      </c>
      <c r="J23" s="6">
        <f>SUM(J22:J22)</f>
        <v>9</v>
      </c>
      <c r="K23" s="6">
        <f>SUM(K22:K22)</f>
        <v>90</v>
      </c>
      <c r="L23" s="6">
        <f>SUM(L22:L22)</f>
        <v>0</v>
      </c>
      <c r="M23" s="6">
        <f>SUM(M22:M22)</f>
        <v>0</v>
      </c>
      <c r="N23" s="7">
        <f>SUM(N22:N22)</f>
        <v>0</v>
      </c>
      <c r="O23" s="6">
        <f>SUM(O22:O22)</f>
        <v>90</v>
      </c>
      <c r="P23" s="6">
        <f>SUM(P22:P22)</f>
        <v>0</v>
      </c>
      <c r="Q23" s="6">
        <f>SUM(Q22:Q22)</f>
        <v>9</v>
      </c>
      <c r="R23" s="6">
        <f>SUM(R22:R22)</f>
        <v>0</v>
      </c>
      <c r="S23" s="6">
        <f>SUM(S22:S22)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1:73" ht="11.25">
      <c r="A24" s="25"/>
      <c r="B24" s="25"/>
      <c r="C24" s="27" t="s">
        <v>112</v>
      </c>
      <c r="D24" s="26"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102" ht="11.25">
      <c r="A25" s="30" t="s">
        <v>1</v>
      </c>
      <c r="B25" s="31" t="str">
        <f>HYPERLINK("http://www.dot.ca.gov/hq/transprog/stip2004/ff_sheets/05-1012.xls","1012")</f>
        <v>1012</v>
      </c>
      <c r="C25" s="30" t="s">
        <v>0</v>
      </c>
      <c r="D25" s="30" t="s">
        <v>16</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0</v>
      </c>
      <c r="I25" s="33">
        <f ca="1">INDIRECT("W25")+INDIRECT("AE25")+INDIRECT("AM25")+INDIRECT("AU25")+INDIRECT("BC25")+INDIRECT("BK25")</f>
        <v>50</v>
      </c>
      <c r="J25" s="33">
        <f ca="1">INDIRECT("X25")+INDIRECT("AF25")+INDIRECT("AN25")+INDIRECT("AV25")+INDIRECT("BD25")+INDIRECT("BL25")</f>
        <v>0</v>
      </c>
      <c r="K25" s="33">
        <f ca="1">INDIRECT("Y25")+INDIRECT("AG25")+INDIRECT("AO25")+INDIRECT("AW25")+INDIRECT("BE25")+INDIRECT("BM25")</f>
        <v>150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183</v>
      </c>
      <c r="P25" s="33">
        <f ca="1">INDIRECT("AJ25")+INDIRECT("AK25")+INDIRECT("AL25")+INDIRECT("AM25")+INDIRECT("AN25")+INDIRECT("AO25")+INDIRECT("AP25")+INDIRECT("AQ25")</f>
        <v>0</v>
      </c>
      <c r="Q25" s="33">
        <f ca="1">INDIRECT("AR25")+INDIRECT("AS25")+INDIRECT("AT25")+INDIRECT("AU25")+INDIRECT("AV25")+INDIRECT("AW25")+INDIRECT("AX25")+INDIRECT("AY25")</f>
        <v>17</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v>46</v>
      </c>
      <c r="AF25" s="35"/>
      <c r="AG25" s="35">
        <v>137</v>
      </c>
      <c r="AH25" s="35"/>
      <c r="AI25" s="35"/>
      <c r="AJ25" s="34"/>
      <c r="AK25" s="35"/>
      <c r="AL25" s="35"/>
      <c r="AM25" s="35"/>
      <c r="AN25" s="35"/>
      <c r="AO25" s="35"/>
      <c r="AP25" s="35"/>
      <c r="AQ25" s="35"/>
      <c r="AR25" s="34"/>
      <c r="AS25" s="35"/>
      <c r="AT25" s="35"/>
      <c r="AU25" s="35">
        <v>4</v>
      </c>
      <c r="AV25" s="35"/>
      <c r="AW25" s="35">
        <v>13</v>
      </c>
      <c r="AX25" s="35"/>
      <c r="AY25" s="35"/>
      <c r="AZ25" s="34"/>
      <c r="BA25" s="35"/>
      <c r="BB25" s="35"/>
      <c r="BC25" s="35"/>
      <c r="BD25" s="35"/>
      <c r="BE25" s="35"/>
      <c r="BF25" s="35"/>
      <c r="BG25" s="35"/>
      <c r="BH25" s="34"/>
      <c r="BI25" s="35"/>
      <c r="BJ25" s="35"/>
      <c r="BK25" s="35"/>
      <c r="BL25" s="35"/>
      <c r="BM25" s="35"/>
      <c r="BN25" s="35"/>
      <c r="BO25" s="36"/>
      <c r="BP25" s="9">
        <v>10100000165</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108</v>
      </c>
      <c r="CD25" s="1">
        <v>108</v>
      </c>
      <c r="CE25" s="1">
        <f ca="1">INDIRECT("X25")+2*INDIRECT("AF25")+3*INDIRECT("AN25")+4*INDIRECT("AV25")+5*INDIRECT("BD25")+6*INDIRECT("BL25")</f>
        <v>0</v>
      </c>
      <c r="CF25" s="1">
        <v>0</v>
      </c>
      <c r="CG25" s="1">
        <f ca="1">INDIRECT("Y25")+2*INDIRECT("AG25")+3*INDIRECT("AO25")+4*INDIRECT("AW25")+5*INDIRECT("BE25")+6*INDIRECT("BM25")</f>
        <v>326</v>
      </c>
      <c r="CH25" s="1">
        <v>326</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1006</v>
      </c>
      <c r="CP25" s="1">
        <v>1006</v>
      </c>
      <c r="CQ25" s="1">
        <f ca="1">INDIRECT("AJ25")+2*INDIRECT("AK25")+3*INDIRECT("AL25")+4*INDIRECT("AM25")+5*INDIRECT("AN25")+6*INDIRECT("AO25")+7*INDIRECT("AP25")+8*INDIRECT("AQ25")</f>
        <v>0</v>
      </c>
      <c r="CR25" s="1">
        <v>0</v>
      </c>
      <c r="CS25" s="1">
        <f ca="1">INDIRECT("AR25")+2*INDIRECT("AS25")+3*INDIRECT("AT25")+4*INDIRECT("AU25")+5*INDIRECT("AV25")+6*INDIRECT("AW25")+7*INDIRECT("AX25")+8*INDIRECT("AY25")</f>
        <v>94</v>
      </c>
      <c r="CT25" s="1">
        <v>94</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73" ht="11.25">
      <c r="A26" s="1" t="s">
        <v>0</v>
      </c>
      <c r="B26" s="1" t="s">
        <v>0</v>
      </c>
      <c r="C26" s="1" t="s">
        <v>0</v>
      </c>
      <c r="D26" s="1" t="s">
        <v>17</v>
      </c>
      <c r="E26" s="1" t="s">
        <v>6</v>
      </c>
      <c r="F26" s="7">
        <f>SUM(F25:F25)</f>
        <v>0</v>
      </c>
      <c r="G26" s="6">
        <f>SUM(G25:G25)</f>
        <v>0</v>
      </c>
      <c r="H26" s="6">
        <f>SUM(H25:H25)</f>
        <v>0</v>
      </c>
      <c r="I26" s="6">
        <f>SUM(I25:I25)</f>
        <v>50</v>
      </c>
      <c r="J26" s="6">
        <f>SUM(J25:J25)</f>
        <v>0</v>
      </c>
      <c r="K26" s="6">
        <f>SUM(K25:K25)</f>
        <v>150</v>
      </c>
      <c r="L26" s="6">
        <f>SUM(L25:L25)</f>
        <v>0</v>
      </c>
      <c r="M26" s="6">
        <f>SUM(M25:M25)</f>
        <v>0</v>
      </c>
      <c r="N26" s="7">
        <f>SUM(N25:N25)</f>
        <v>0</v>
      </c>
      <c r="O26" s="6">
        <f>SUM(O25:O25)</f>
        <v>183</v>
      </c>
      <c r="P26" s="6">
        <f>SUM(P25:P25)</f>
        <v>0</v>
      </c>
      <c r="Q26" s="6">
        <f>SUM(Q25:Q25)</f>
        <v>17</v>
      </c>
      <c r="R26" s="6">
        <f>SUM(R25:R25)</f>
        <v>0</v>
      </c>
      <c r="S26" s="6">
        <f>SUM(S25:S25)</f>
        <v>0</v>
      </c>
      <c r="T26" s="8"/>
      <c r="U26" s="5"/>
      <c r="V26" s="5"/>
      <c r="W26" s="5"/>
      <c r="X26" s="5"/>
      <c r="Y26" s="5"/>
      <c r="Z26" s="5"/>
      <c r="AA26" s="5"/>
      <c r="AB26" s="8"/>
      <c r="AC26" s="5"/>
      <c r="AD26" s="5"/>
      <c r="AE26" s="5"/>
      <c r="AF26" s="5"/>
      <c r="AG26" s="5"/>
      <c r="AH26" s="5"/>
      <c r="AI26" s="5"/>
      <c r="AJ26" s="8"/>
      <c r="AK26" s="5"/>
      <c r="AL26" s="5"/>
      <c r="AM26" s="5"/>
      <c r="AN26" s="5"/>
      <c r="AO26" s="5"/>
      <c r="AP26" s="5"/>
      <c r="AQ26" s="5"/>
      <c r="AR26" s="8"/>
      <c r="AS26" s="5"/>
      <c r="AT26" s="5"/>
      <c r="AU26" s="5"/>
      <c r="AV26" s="5"/>
      <c r="AW26" s="5"/>
      <c r="AX26" s="5"/>
      <c r="AY26" s="5"/>
      <c r="AZ26" s="8"/>
      <c r="BA26" s="5"/>
      <c r="BB26" s="5"/>
      <c r="BC26" s="5"/>
      <c r="BD26" s="5"/>
      <c r="BE26" s="5"/>
      <c r="BF26" s="5"/>
      <c r="BG26" s="5"/>
      <c r="BH26" s="8"/>
      <c r="BI26" s="5"/>
      <c r="BJ26" s="5"/>
      <c r="BK26" s="5"/>
      <c r="BL26" s="5"/>
      <c r="BM26" s="5"/>
      <c r="BN26" s="5"/>
      <c r="BO26" s="5"/>
      <c r="BP26" s="9">
        <v>0</v>
      </c>
      <c r="BQ26" s="1" t="s">
        <v>0</v>
      </c>
      <c r="BR26" s="1" t="s">
        <v>0</v>
      </c>
      <c r="BS26" s="1" t="s">
        <v>0</v>
      </c>
      <c r="BT26" s="1" t="s">
        <v>0</v>
      </c>
      <c r="BU26" s="1" t="s">
        <v>0</v>
      </c>
    </row>
    <row r="27" spans="1:73" ht="11.25">
      <c r="A27" s="25"/>
      <c r="B27" s="25"/>
      <c r="C27" s="27" t="s">
        <v>112</v>
      </c>
      <c r="D27" s="26" t="s">
        <v>0</v>
      </c>
      <c r="E27" s="1" t="s">
        <v>0</v>
      </c>
      <c r="F27" s="7"/>
      <c r="G27" s="6"/>
      <c r="H27" s="6"/>
      <c r="I27" s="6"/>
      <c r="J27" s="6"/>
      <c r="K27" s="6"/>
      <c r="L27" s="6"/>
      <c r="M27" s="6"/>
      <c r="N27" s="7"/>
      <c r="O27" s="6"/>
      <c r="P27" s="6"/>
      <c r="Q27" s="6"/>
      <c r="R27" s="6"/>
      <c r="S27" s="6"/>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102" ht="11.25">
      <c r="A28" s="30" t="s">
        <v>1</v>
      </c>
      <c r="B28" s="31" t="str">
        <f>HYPERLINK("http://www.dot.ca.gov/hq/transprog/stip2004/ff_sheets/05-1149.xls","1149")</f>
        <v>1149</v>
      </c>
      <c r="C28" s="30" t="s">
        <v>0</v>
      </c>
      <c r="D28" s="30" t="s">
        <v>18</v>
      </c>
      <c r="E28" s="30" t="s">
        <v>3</v>
      </c>
      <c r="F28" s="32">
        <f ca="1">INDIRECT("T28")+INDIRECT("AB28")+INDIRECT("AJ28")+INDIRECT("AR28")+INDIRECT("AZ28")+INDIRECT("BH28")</f>
        <v>0</v>
      </c>
      <c r="G28" s="33">
        <f ca="1">INDIRECT("U28")+INDIRECT("AC28")+INDIRECT("AK28")+INDIRECT("AS28")+INDIRECT("BA28")+INDIRECT("BI28")</f>
        <v>0</v>
      </c>
      <c r="H28" s="33">
        <f ca="1">INDIRECT("V28")+INDIRECT("AD28")+INDIRECT("AL28")+INDIRECT("AT28")+INDIRECT("BB28")+INDIRECT("BJ28")</f>
        <v>0</v>
      </c>
      <c r="I28" s="33">
        <f ca="1">INDIRECT("W28")+INDIRECT("AE28")+INDIRECT("AM28")+INDIRECT("AU28")+INDIRECT("BC28")+INDIRECT("BK28")</f>
        <v>0</v>
      </c>
      <c r="J28" s="33">
        <f ca="1">INDIRECT("X28")+INDIRECT("AF28")+INDIRECT("AN28")+INDIRECT("AV28")+INDIRECT("BD28")+INDIRECT("BL28")</f>
        <v>0</v>
      </c>
      <c r="K28" s="33">
        <f ca="1">INDIRECT("Y28")+INDIRECT("AG28")+INDIRECT("AO28")+INDIRECT("AW28")+INDIRECT("BE28")+INDIRECT("BM28")</f>
        <v>246</v>
      </c>
      <c r="L28" s="33">
        <f ca="1">INDIRECT("Z28")+INDIRECT("AH28")+INDIRECT("AP28")+INDIRECT("AX28")+INDIRECT("BF28")+INDIRECT("BN28")</f>
        <v>0</v>
      </c>
      <c r="M28" s="33">
        <f ca="1">INDIRECT("AA28")+INDIRECT("AI28")+INDIRECT("AQ28")+INDIRECT("AY28")+INDIRECT("BG28")+INDIRECT("BO28")</f>
        <v>0</v>
      </c>
      <c r="N28" s="32">
        <f ca="1">INDIRECT("T28")+INDIRECT("U28")+INDIRECT("V28")+INDIRECT("W28")+INDIRECT("X28")+INDIRECT("Y28")+INDIRECT("Z28")+INDIRECT("AA28")</f>
        <v>0</v>
      </c>
      <c r="O28" s="33">
        <f ca="1">INDIRECT("AB28")+INDIRECT("AC28")+INDIRECT("AD28")+INDIRECT("AE28")+INDIRECT("AF28")+INDIRECT("AG28")+INDIRECT("AH28")+INDIRECT("AI28")</f>
        <v>246</v>
      </c>
      <c r="P28" s="33">
        <f ca="1">INDIRECT("AJ28")+INDIRECT("AK28")+INDIRECT("AL28")+INDIRECT("AM28")+INDIRECT("AN28")+INDIRECT("AO28")+INDIRECT("AP28")+INDIRECT("AQ28")</f>
        <v>0</v>
      </c>
      <c r="Q28" s="33">
        <f ca="1">INDIRECT("AR28")+INDIRECT("AS28")+INDIRECT("AT28")+INDIRECT("AU28")+INDIRECT("AV28")+INDIRECT("AW28")+INDIRECT("AX28")+INDIRECT("AY28")</f>
        <v>0</v>
      </c>
      <c r="R28" s="33">
        <f ca="1">INDIRECT("AZ28")+INDIRECT("BA28")+INDIRECT("BB28")+INDIRECT("BC28")+INDIRECT("BD28")+INDIRECT("BE28")+INDIRECT("BF28")+INDIRECT("BG28")</f>
        <v>0</v>
      </c>
      <c r="S28" s="33">
        <f ca="1">INDIRECT("BH28")+INDIRECT("BI28")+INDIRECT("BJ28")+INDIRECT("BK28")+INDIRECT("BL28")+INDIRECT("BM28")+INDIRECT("BN28")+INDIRECT("BO28")</f>
        <v>0</v>
      </c>
      <c r="T28" s="34"/>
      <c r="U28" s="35"/>
      <c r="V28" s="35"/>
      <c r="W28" s="35"/>
      <c r="X28" s="35"/>
      <c r="Y28" s="35"/>
      <c r="Z28" s="35"/>
      <c r="AA28" s="35"/>
      <c r="AB28" s="34"/>
      <c r="AC28" s="35"/>
      <c r="AD28" s="35"/>
      <c r="AE28" s="35"/>
      <c r="AF28" s="35"/>
      <c r="AG28" s="35">
        <v>246</v>
      </c>
      <c r="AH28" s="35"/>
      <c r="AI28" s="35"/>
      <c r="AJ28" s="34"/>
      <c r="AK28" s="35"/>
      <c r="AL28" s="35"/>
      <c r="AM28" s="35"/>
      <c r="AN28" s="35"/>
      <c r="AO28" s="35"/>
      <c r="AP28" s="35"/>
      <c r="AQ28" s="35"/>
      <c r="AR28" s="34"/>
      <c r="AS28" s="35"/>
      <c r="AT28" s="35"/>
      <c r="AU28" s="35"/>
      <c r="AV28" s="35"/>
      <c r="AW28" s="35"/>
      <c r="AX28" s="35"/>
      <c r="AY28" s="35"/>
      <c r="AZ28" s="34"/>
      <c r="BA28" s="35"/>
      <c r="BB28" s="35"/>
      <c r="BC28" s="35"/>
      <c r="BD28" s="35"/>
      <c r="BE28" s="35"/>
      <c r="BF28" s="35"/>
      <c r="BG28" s="35"/>
      <c r="BH28" s="34"/>
      <c r="BI28" s="35"/>
      <c r="BJ28" s="35"/>
      <c r="BK28" s="35"/>
      <c r="BL28" s="35"/>
      <c r="BM28" s="35"/>
      <c r="BN28" s="35"/>
      <c r="BO28" s="36"/>
      <c r="BP28" s="9">
        <v>10100000185</v>
      </c>
      <c r="BQ28" s="1" t="s">
        <v>3</v>
      </c>
      <c r="BR28" s="1" t="s">
        <v>0</v>
      </c>
      <c r="BS28" s="1" t="s">
        <v>0</v>
      </c>
      <c r="BT28" s="1" t="s">
        <v>0</v>
      </c>
      <c r="BU28" s="1" t="s">
        <v>0</v>
      </c>
      <c r="BW28" s="1">
        <f ca="1">INDIRECT("T28")+2*INDIRECT("AB28")+3*INDIRECT("AJ28")+4*INDIRECT("AR28")+5*INDIRECT("AZ28")+6*INDIRECT("BH28")</f>
        <v>0</v>
      </c>
      <c r="BX28" s="1">
        <v>0</v>
      </c>
      <c r="BY28" s="1">
        <f ca="1">INDIRECT("U28")+2*INDIRECT("AC28")+3*INDIRECT("AK28")+4*INDIRECT("AS28")+5*INDIRECT("BA28")+6*INDIRECT("BI28")</f>
        <v>0</v>
      </c>
      <c r="BZ28" s="1">
        <v>0</v>
      </c>
      <c r="CA28" s="1">
        <f ca="1">INDIRECT("V28")+2*INDIRECT("AD28")+3*INDIRECT("AL28")+4*INDIRECT("AT28")+5*INDIRECT("BB28")+6*INDIRECT("BJ28")</f>
        <v>0</v>
      </c>
      <c r="CB28" s="1">
        <v>0</v>
      </c>
      <c r="CC28" s="1">
        <f ca="1">INDIRECT("W28")+2*INDIRECT("AE28")+3*INDIRECT("AM28")+4*INDIRECT("AU28")+5*INDIRECT("BC28")+6*INDIRECT("BK28")</f>
        <v>0</v>
      </c>
      <c r="CD28" s="1">
        <v>0</v>
      </c>
      <c r="CE28" s="1">
        <f ca="1">INDIRECT("X28")+2*INDIRECT("AF28")+3*INDIRECT("AN28")+4*INDIRECT("AV28")+5*INDIRECT("BD28")+6*INDIRECT("BL28")</f>
        <v>0</v>
      </c>
      <c r="CF28" s="1">
        <v>0</v>
      </c>
      <c r="CG28" s="1">
        <f ca="1">INDIRECT("Y28")+2*INDIRECT("AG28")+3*INDIRECT("AO28")+4*INDIRECT("AW28")+5*INDIRECT("BE28")+6*INDIRECT("BM28")</f>
        <v>492</v>
      </c>
      <c r="CH28" s="1">
        <v>492</v>
      </c>
      <c r="CI28" s="1">
        <f ca="1">INDIRECT("Z28")+2*INDIRECT("AH28")+3*INDIRECT("AP28")+4*INDIRECT("AX28")+5*INDIRECT("BF28")+6*INDIRECT("BN28")</f>
        <v>0</v>
      </c>
      <c r="CJ28" s="1">
        <v>0</v>
      </c>
      <c r="CK28" s="1">
        <f ca="1">INDIRECT("AA28")+2*INDIRECT("AI28")+3*INDIRECT("AQ28")+4*INDIRECT("AY28")+5*INDIRECT("BG28")+6*INDIRECT("BO28")</f>
        <v>0</v>
      </c>
      <c r="CL28" s="1">
        <v>0</v>
      </c>
      <c r="CM28" s="1">
        <f ca="1">INDIRECT("T28")+2*INDIRECT("U28")+3*INDIRECT("V28")+4*INDIRECT("W28")+5*INDIRECT("X28")+6*INDIRECT("Y28")+7*INDIRECT("Z28")+8*INDIRECT("AA28")</f>
        <v>0</v>
      </c>
      <c r="CN28" s="1">
        <v>0</v>
      </c>
      <c r="CO28" s="1">
        <f ca="1">INDIRECT("AB28")+2*INDIRECT("AC28")+3*INDIRECT("AD28")+4*INDIRECT("AE28")+5*INDIRECT("AF28")+6*INDIRECT("AG28")+7*INDIRECT("AH28")+8*INDIRECT("AI28")</f>
        <v>1476</v>
      </c>
      <c r="CP28" s="1">
        <v>1476</v>
      </c>
      <c r="CQ28" s="1">
        <f ca="1">INDIRECT("AJ28")+2*INDIRECT("AK28")+3*INDIRECT("AL28")+4*INDIRECT("AM28")+5*INDIRECT("AN28")+6*INDIRECT("AO28")+7*INDIRECT("AP28")+8*INDIRECT("AQ28")</f>
        <v>0</v>
      </c>
      <c r="CR28" s="1">
        <v>0</v>
      </c>
      <c r="CS28" s="1">
        <f ca="1">INDIRECT("AR28")+2*INDIRECT("AS28")+3*INDIRECT("AT28")+4*INDIRECT("AU28")+5*INDIRECT("AV28")+6*INDIRECT("AW28")+7*INDIRECT("AX28")+8*INDIRECT("AY28")</f>
        <v>0</v>
      </c>
      <c r="CT28" s="1">
        <v>0</v>
      </c>
      <c r="CU28" s="1">
        <f ca="1">INDIRECT("AZ28")+2*INDIRECT("BA28")+3*INDIRECT("BB28")+4*INDIRECT("BC28")+5*INDIRECT("BD28")+6*INDIRECT("BE28")+7*INDIRECT("BF28")+8*INDIRECT("BG28")</f>
        <v>0</v>
      </c>
      <c r="CV28" s="1">
        <v>0</v>
      </c>
      <c r="CW28" s="1">
        <f ca="1">INDIRECT("BH28")+2*INDIRECT("BI28")+3*INDIRECT("BJ28")+4*INDIRECT("BK28")+5*INDIRECT("BL28")+6*INDIRECT("BM28")+7*INDIRECT("BN28")+8*INDIRECT("BO28")</f>
        <v>0</v>
      </c>
      <c r="CX28" s="1">
        <v>0</v>
      </c>
    </row>
    <row r="29" spans="1:102" ht="11.25">
      <c r="A29" s="1" t="s">
        <v>0</v>
      </c>
      <c r="B29" s="1" t="s">
        <v>0</v>
      </c>
      <c r="C29" s="1" t="s">
        <v>0</v>
      </c>
      <c r="D29" s="1" t="s">
        <v>19</v>
      </c>
      <c r="E29" s="1" t="s">
        <v>11</v>
      </c>
      <c r="F29" s="7">
        <f ca="1">INDIRECT("T29")+INDIRECT("AB29")+INDIRECT("AJ29")+INDIRECT("AR29")+INDIRECT("AZ29")+INDIRECT("BH29")</f>
        <v>20</v>
      </c>
      <c r="G29" s="6">
        <f ca="1">INDIRECT("U29")+INDIRECT("AC29")+INDIRECT("AK29")+INDIRECT("AS29")+INDIRECT("BA29")+INDIRECT("BI29")</f>
        <v>10</v>
      </c>
      <c r="H29" s="6">
        <f ca="1">INDIRECT("V29")+INDIRECT("AD29")+INDIRECT("AL29")+INDIRECT("AT29")+INDIRECT("BB29")+INDIRECT("BJ29")</f>
        <v>0</v>
      </c>
      <c r="I29" s="6">
        <f ca="1">INDIRECT("W29")+INDIRECT("AE29")+INDIRECT("AM29")+INDIRECT("AU29")+INDIRECT("BC29")+INDIRECT("BK29")</f>
        <v>0</v>
      </c>
      <c r="J29" s="6">
        <f ca="1">INDIRECT("X29")+INDIRECT("AF29")+INDIRECT("AN29")+INDIRECT("AV29")+INDIRECT("BD29")+INDIRECT("BL29")</f>
        <v>0</v>
      </c>
      <c r="K29" s="6">
        <f ca="1">INDIRECT("Y29")+INDIRECT("AG29")+INDIRECT("AO29")+INDIRECT("AW29")+INDIRECT("BE29")+INDIRECT("BM29")</f>
        <v>0</v>
      </c>
      <c r="L29" s="6">
        <f ca="1">INDIRECT("Z29")+INDIRECT("AH29")+INDIRECT("AP29")+INDIRECT("AX29")+INDIRECT("BF29")+INDIRECT("BN29")</f>
        <v>0</v>
      </c>
      <c r="M29" s="6">
        <f ca="1">INDIRECT("AA29")+INDIRECT("AI29")+INDIRECT("AQ29")+INDIRECT("AY29")+INDIRECT("BG29")+INDIRECT("BO29")</f>
        <v>0</v>
      </c>
      <c r="N29" s="7">
        <f ca="1">INDIRECT("T29")+INDIRECT("U29")+INDIRECT("V29")+INDIRECT("W29")+INDIRECT("X29")+INDIRECT("Y29")+INDIRECT("Z29")+INDIRECT("AA29")</f>
        <v>0</v>
      </c>
      <c r="O29" s="6">
        <f ca="1">INDIRECT("AB29")+INDIRECT("AC29")+INDIRECT("AD29")+INDIRECT("AE29")+INDIRECT("AF29")+INDIRECT("AG29")+INDIRECT("AH29")+INDIRECT("AI29")</f>
        <v>10</v>
      </c>
      <c r="P29" s="6">
        <f ca="1">INDIRECT("AJ29")+INDIRECT("AK29")+INDIRECT("AL29")+INDIRECT("AM29")+INDIRECT("AN29")+INDIRECT("AO29")+INDIRECT("AP29")+INDIRECT("AQ29")</f>
        <v>2</v>
      </c>
      <c r="Q29" s="6">
        <f ca="1">INDIRECT("AR29")+INDIRECT("AS29")+INDIRECT("AT29")+INDIRECT("AU29")+INDIRECT("AV29")+INDIRECT("AW29")+INDIRECT("AX29")+INDIRECT("AY29")</f>
        <v>18</v>
      </c>
      <c r="R29" s="6">
        <f ca="1">INDIRECT("AZ29")+INDIRECT("BA29")+INDIRECT("BB29")+INDIRECT("BC29")+INDIRECT("BD29")+INDIRECT("BE29")+INDIRECT("BF29")+INDIRECT("BG29")</f>
        <v>0</v>
      </c>
      <c r="S29" s="6">
        <f ca="1">INDIRECT("BH29")+INDIRECT("BI29")+INDIRECT("BJ29")+INDIRECT("BK29")+INDIRECT("BL29")+INDIRECT("BM29")+INDIRECT("BN29")+INDIRECT("BO29")</f>
        <v>0</v>
      </c>
      <c r="T29" s="28"/>
      <c r="U29" s="29"/>
      <c r="V29" s="29"/>
      <c r="W29" s="29"/>
      <c r="X29" s="29"/>
      <c r="Y29" s="29"/>
      <c r="Z29" s="29"/>
      <c r="AA29" s="29"/>
      <c r="AB29" s="28"/>
      <c r="AC29" s="29">
        <v>10</v>
      </c>
      <c r="AD29" s="29"/>
      <c r="AE29" s="29"/>
      <c r="AF29" s="29"/>
      <c r="AG29" s="29"/>
      <c r="AH29" s="29"/>
      <c r="AI29" s="29"/>
      <c r="AJ29" s="28">
        <v>2</v>
      </c>
      <c r="AK29" s="29"/>
      <c r="AL29" s="29"/>
      <c r="AM29" s="29"/>
      <c r="AN29" s="29"/>
      <c r="AO29" s="29"/>
      <c r="AP29" s="29"/>
      <c r="AQ29" s="29"/>
      <c r="AR29" s="28">
        <v>18</v>
      </c>
      <c r="AS29" s="29"/>
      <c r="AT29" s="29"/>
      <c r="AU29" s="29"/>
      <c r="AV29" s="29"/>
      <c r="AW29" s="29"/>
      <c r="AX29" s="29"/>
      <c r="AY29" s="29"/>
      <c r="AZ29" s="28"/>
      <c r="BA29" s="29"/>
      <c r="BB29" s="29"/>
      <c r="BC29" s="29"/>
      <c r="BD29" s="29"/>
      <c r="BE29" s="29"/>
      <c r="BF29" s="29"/>
      <c r="BG29" s="29"/>
      <c r="BH29" s="28"/>
      <c r="BI29" s="29"/>
      <c r="BJ29" s="29"/>
      <c r="BK29" s="29"/>
      <c r="BL29" s="29"/>
      <c r="BM29" s="29"/>
      <c r="BN29" s="29"/>
      <c r="BO29" s="29"/>
      <c r="BP29" s="9">
        <v>0</v>
      </c>
      <c r="BQ29" s="1" t="s">
        <v>0</v>
      </c>
      <c r="BR29" s="1" t="s">
        <v>0</v>
      </c>
      <c r="BS29" s="1" t="s">
        <v>0</v>
      </c>
      <c r="BT29" s="1" t="s">
        <v>0</v>
      </c>
      <c r="BU29" s="1" t="s">
        <v>0</v>
      </c>
      <c r="BW29" s="1">
        <f ca="1">INDIRECT("T29")+2*INDIRECT("AB29")+3*INDIRECT("AJ29")+4*INDIRECT("AR29")+5*INDIRECT("AZ29")+6*INDIRECT("BH29")</f>
        <v>78</v>
      </c>
      <c r="BX29" s="1">
        <v>78</v>
      </c>
      <c r="BY29" s="1">
        <f ca="1">INDIRECT("U29")+2*INDIRECT("AC29")+3*INDIRECT("AK29")+4*INDIRECT("AS29")+5*INDIRECT("BA29")+6*INDIRECT("BI29")</f>
        <v>20</v>
      </c>
      <c r="BZ29" s="1">
        <v>20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20</v>
      </c>
      <c r="CP29" s="1">
        <v>20</v>
      </c>
      <c r="CQ29" s="1">
        <f ca="1">INDIRECT("AJ29")+2*INDIRECT("AK29")+3*INDIRECT("AL29")+4*INDIRECT("AM29")+5*INDIRECT("AN29")+6*INDIRECT("AO29")+7*INDIRECT("AP29")+8*INDIRECT("AQ29")</f>
        <v>2</v>
      </c>
      <c r="CR29" s="1">
        <v>2</v>
      </c>
      <c r="CS29" s="1">
        <f ca="1">INDIRECT("AR29")+2*INDIRECT("AS29")+3*INDIRECT("AT29")+4*INDIRECT("AU29")+5*INDIRECT("AV29")+6*INDIRECT("AW29")+7*INDIRECT("AX29")+8*INDIRECT("AY29")</f>
        <v>18</v>
      </c>
      <c r="CT29" s="1">
        <v>18</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25"/>
      <c r="B30" s="25"/>
      <c r="C30" s="27" t="s">
        <v>112</v>
      </c>
      <c r="D30" s="26" t="s">
        <v>0</v>
      </c>
      <c r="E30" s="1" t="s">
        <v>6</v>
      </c>
      <c r="F30" s="7">
        <f>SUM(F28:F29)</f>
        <v>20</v>
      </c>
      <c r="G30" s="6">
        <f>SUM(G28:G29)</f>
        <v>10</v>
      </c>
      <c r="H30" s="6">
        <f>SUM(H28:H29)</f>
        <v>0</v>
      </c>
      <c r="I30" s="6">
        <f>SUM(I28:I29)</f>
        <v>0</v>
      </c>
      <c r="J30" s="6">
        <f>SUM(J28:J29)</f>
        <v>0</v>
      </c>
      <c r="K30" s="6">
        <f>SUM(K28:K29)</f>
        <v>246</v>
      </c>
      <c r="L30" s="6">
        <f>SUM(L28:L29)</f>
        <v>0</v>
      </c>
      <c r="M30" s="6">
        <f>SUM(M28:M29)</f>
        <v>0</v>
      </c>
      <c r="N30" s="7">
        <f>SUM(N28:N29)</f>
        <v>0</v>
      </c>
      <c r="O30" s="6">
        <f>SUM(O28:O29)</f>
        <v>256</v>
      </c>
      <c r="P30" s="6">
        <f>SUM(P28:P29)</f>
        <v>2</v>
      </c>
      <c r="Q30" s="6">
        <f>SUM(Q28:Q29)</f>
        <v>18</v>
      </c>
      <c r="R30" s="6">
        <f>SUM(R28:R29)</f>
        <v>0</v>
      </c>
      <c r="S30" s="6">
        <f>SUM(S28:S29)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3:73" ht="11.25">
      <c r="C31" s="1" t="s">
        <v>0</v>
      </c>
      <c r="D31" s="1"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c r="BT31" s="1" t="s">
        <v>0</v>
      </c>
      <c r="BU31" s="1" t="s">
        <v>0</v>
      </c>
    </row>
    <row r="32" spans="1:102" ht="11.25">
      <c r="A32" s="30" t="s">
        <v>1</v>
      </c>
      <c r="B32" s="31" t="str">
        <f>HYPERLINK("http://www.dot.ca.gov/hq/transprog/stip2004/ff_sheets/05-1154.xls","1154")</f>
        <v>1154</v>
      </c>
      <c r="C32" s="30" t="s">
        <v>0</v>
      </c>
      <c r="D32" s="30" t="s">
        <v>20</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0</v>
      </c>
      <c r="I32" s="33">
        <f ca="1">INDIRECT("W32")+INDIRECT("AE32")+INDIRECT("AM32")+INDIRECT("AU32")+INDIRECT("BC32")+INDIRECT("BK32")</f>
        <v>0</v>
      </c>
      <c r="J32" s="33">
        <f ca="1">INDIRECT("X32")+INDIRECT("AF32")+INDIRECT("AN32")+INDIRECT("AV32")+INDIRECT("BD32")+INDIRECT("BL32")</f>
        <v>0</v>
      </c>
      <c r="K32" s="33">
        <f ca="1">INDIRECT("Y32")+INDIRECT("AG32")+INDIRECT("AO32")+INDIRECT("AW32")+INDIRECT("BE32")+INDIRECT("BM32")</f>
        <v>261</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261</v>
      </c>
      <c r="P32" s="33">
        <f ca="1">INDIRECT("AJ32")+INDIRECT("AK32")+INDIRECT("AL32")+INDIRECT("AM32")+INDIRECT("AN32")+INDIRECT("AO32")+INDIRECT("AP32")+INDIRECT("AQ32")</f>
        <v>0</v>
      </c>
      <c r="Q32" s="33">
        <f ca="1">INDIRECT("AR32")+INDIRECT("AS32")+INDIRECT("AT32")+INDIRECT("AU32")+INDIRECT("AV32")+INDIRECT("AW32")+INDIRECT("AX32")+INDIRECT("AY32")</f>
        <v>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c r="AE32" s="35"/>
      <c r="AF32" s="35"/>
      <c r="AG32" s="35">
        <v>261</v>
      </c>
      <c r="AH32" s="35"/>
      <c r="AI32" s="35"/>
      <c r="AJ32" s="34"/>
      <c r="AK32" s="35"/>
      <c r="AL32" s="35"/>
      <c r="AM32" s="35"/>
      <c r="AN32" s="35"/>
      <c r="AO32" s="35"/>
      <c r="AP32" s="35"/>
      <c r="AQ32" s="35"/>
      <c r="AR32" s="34"/>
      <c r="AS32" s="35"/>
      <c r="AT32" s="35"/>
      <c r="AU32" s="35"/>
      <c r="AV32" s="35"/>
      <c r="AW32" s="35"/>
      <c r="AX32" s="35"/>
      <c r="AY32" s="35"/>
      <c r="AZ32" s="34"/>
      <c r="BA32" s="35"/>
      <c r="BB32" s="35"/>
      <c r="BC32" s="35"/>
      <c r="BD32" s="35"/>
      <c r="BE32" s="35"/>
      <c r="BF32" s="35"/>
      <c r="BG32" s="35"/>
      <c r="BH32" s="34"/>
      <c r="BI32" s="35"/>
      <c r="BJ32" s="35"/>
      <c r="BK32" s="35"/>
      <c r="BL32" s="35"/>
      <c r="BM32" s="35"/>
      <c r="BN32" s="35"/>
      <c r="BO32" s="36"/>
      <c r="BP32" s="9">
        <v>10100000186</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0</v>
      </c>
      <c r="CD32" s="1">
        <v>0</v>
      </c>
      <c r="CE32" s="1">
        <f ca="1">INDIRECT("X32")+2*INDIRECT("AF32")+3*INDIRECT("AN32")+4*INDIRECT("AV32")+5*INDIRECT("BD32")+6*INDIRECT("BL32")</f>
        <v>0</v>
      </c>
      <c r="CF32" s="1">
        <v>0</v>
      </c>
      <c r="CG32" s="1">
        <f ca="1">INDIRECT("Y32")+2*INDIRECT("AG32")+3*INDIRECT("AO32")+4*INDIRECT("AW32")+5*INDIRECT("BE32")+6*INDIRECT("BM32")</f>
        <v>522</v>
      </c>
      <c r="CH32" s="1">
        <v>522</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1566</v>
      </c>
      <c r="CP32" s="1">
        <v>1566</v>
      </c>
      <c r="CQ32" s="1">
        <f ca="1">INDIRECT("AJ32")+2*INDIRECT("AK32")+3*INDIRECT("AL32")+4*INDIRECT("AM32")+5*INDIRECT("AN32")+6*INDIRECT("AO32")+7*INDIRECT("AP32")+8*INDIRECT("AQ32")</f>
        <v>0</v>
      </c>
      <c r="CR32" s="1">
        <v>0</v>
      </c>
      <c r="CS32" s="1">
        <f ca="1">INDIRECT("AR32")+2*INDIRECT("AS32")+3*INDIRECT("AT32")+4*INDIRECT("AU32")+5*INDIRECT("AV32")+6*INDIRECT("AW32")+7*INDIRECT("AX32")+8*INDIRECT("AY32")</f>
        <v>0</v>
      </c>
      <c r="CT32" s="1">
        <v>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102" ht="11.25">
      <c r="A33" s="1" t="s">
        <v>0</v>
      </c>
      <c r="B33" s="1" t="s">
        <v>0</v>
      </c>
      <c r="C33" s="1" t="s">
        <v>0</v>
      </c>
      <c r="D33" s="1" t="s">
        <v>21</v>
      </c>
      <c r="E33" s="1" t="s">
        <v>22</v>
      </c>
      <c r="F33" s="7">
        <f ca="1">INDIRECT("T33")+INDIRECT("AB33")+INDIRECT("AJ33")+INDIRECT("AR33")+INDIRECT("AZ33")+INDIRECT("BH33")</f>
        <v>0</v>
      </c>
      <c r="G33" s="6">
        <f ca="1">INDIRECT("U33")+INDIRECT("AC33")+INDIRECT("AK33")+INDIRECT("AS33")+INDIRECT("BA33")+INDIRECT("BI33")</f>
        <v>378</v>
      </c>
      <c r="H33" s="6">
        <f ca="1">INDIRECT("V33")+INDIRECT("AD33")+INDIRECT("AL33")+INDIRECT("AT33")+INDIRECT("BB33")+INDIRECT("BJ33")</f>
        <v>0</v>
      </c>
      <c r="I33" s="6">
        <f ca="1">INDIRECT("W33")+INDIRECT("AE33")+INDIRECT("AM33")+INDIRECT("AU33")+INDIRECT("BC33")+INDIRECT("BK33")</f>
        <v>0</v>
      </c>
      <c r="J33" s="6">
        <f ca="1">INDIRECT("X33")+INDIRECT("AF33")+INDIRECT("AN33")+INDIRECT("AV33")+INDIRECT("BD33")+INDIRECT("BL33")</f>
        <v>0</v>
      </c>
      <c r="K33" s="6">
        <f ca="1">INDIRECT("Y33")+INDIRECT("AG33")+INDIRECT("AO33")+INDIRECT("AW33")+INDIRECT("BE33")+INDIRECT("BM33")</f>
        <v>0</v>
      </c>
      <c r="L33" s="6">
        <f ca="1">INDIRECT("Z33")+INDIRECT("AH33")+INDIRECT("AP33")+INDIRECT("AX33")+INDIRECT("BF33")+INDIRECT("BN33")</f>
        <v>0</v>
      </c>
      <c r="M33" s="6">
        <f ca="1">INDIRECT("AA33")+INDIRECT("AI33")+INDIRECT("AQ33")+INDIRECT("AY33")+INDIRECT("BG33")+INDIRECT("BO33")</f>
        <v>0</v>
      </c>
      <c r="N33" s="7">
        <f ca="1">INDIRECT("T33")+INDIRECT("U33")+INDIRECT("V33")+INDIRECT("W33")+INDIRECT("X33")+INDIRECT("Y33")+INDIRECT("Z33")+INDIRECT("AA33")</f>
        <v>0</v>
      </c>
      <c r="O33" s="6">
        <f ca="1">INDIRECT("AB33")+INDIRECT("AC33")+INDIRECT("AD33")+INDIRECT("AE33")+INDIRECT("AF33")+INDIRECT("AG33")+INDIRECT("AH33")+INDIRECT("AI33")</f>
        <v>331</v>
      </c>
      <c r="P33" s="6">
        <f ca="1">INDIRECT("AJ33")+INDIRECT("AK33")+INDIRECT("AL33")+INDIRECT("AM33")+INDIRECT("AN33")+INDIRECT("AO33")+INDIRECT("AP33")+INDIRECT("AQ33")</f>
        <v>10</v>
      </c>
      <c r="Q33" s="6">
        <f ca="1">INDIRECT("AR33")+INDIRECT("AS33")+INDIRECT("AT33")+INDIRECT("AU33")+INDIRECT("AV33")+INDIRECT("AW33")+INDIRECT("AX33")+INDIRECT("AY33")</f>
        <v>37</v>
      </c>
      <c r="R33" s="6">
        <f ca="1">INDIRECT("AZ33")+INDIRECT("BA33")+INDIRECT("BB33")+INDIRECT("BC33")+INDIRECT("BD33")+INDIRECT("BE33")+INDIRECT("BF33")+INDIRECT("BG33")</f>
        <v>0</v>
      </c>
      <c r="S33" s="6">
        <f ca="1">INDIRECT("BH33")+INDIRECT("BI33")+INDIRECT("BJ33")+INDIRECT("BK33")+INDIRECT("BL33")+INDIRECT("BM33")+INDIRECT("BN33")+INDIRECT("BO33")</f>
        <v>0</v>
      </c>
      <c r="T33" s="28"/>
      <c r="U33" s="29"/>
      <c r="V33" s="29"/>
      <c r="W33" s="29"/>
      <c r="X33" s="29"/>
      <c r="Y33" s="29"/>
      <c r="Z33" s="29"/>
      <c r="AA33" s="29"/>
      <c r="AB33" s="28"/>
      <c r="AC33" s="29">
        <v>331</v>
      </c>
      <c r="AD33" s="29"/>
      <c r="AE33" s="29"/>
      <c r="AF33" s="29"/>
      <c r="AG33" s="29"/>
      <c r="AH33" s="29"/>
      <c r="AI33" s="29"/>
      <c r="AJ33" s="28"/>
      <c r="AK33" s="29">
        <v>10</v>
      </c>
      <c r="AL33" s="29"/>
      <c r="AM33" s="29"/>
      <c r="AN33" s="29"/>
      <c r="AO33" s="29"/>
      <c r="AP33" s="29"/>
      <c r="AQ33" s="29"/>
      <c r="AR33" s="28"/>
      <c r="AS33" s="29">
        <v>37</v>
      </c>
      <c r="AT33" s="29"/>
      <c r="AU33" s="29"/>
      <c r="AV33" s="29"/>
      <c r="AW33" s="29"/>
      <c r="AX33" s="29"/>
      <c r="AY33" s="29"/>
      <c r="AZ33" s="28"/>
      <c r="BA33" s="29"/>
      <c r="BB33" s="29"/>
      <c r="BC33" s="29"/>
      <c r="BD33" s="29"/>
      <c r="BE33" s="29"/>
      <c r="BF33" s="29"/>
      <c r="BG33" s="29"/>
      <c r="BH33" s="28"/>
      <c r="BI33" s="29"/>
      <c r="BJ33" s="29"/>
      <c r="BK33" s="29"/>
      <c r="BL33" s="29"/>
      <c r="BM33" s="29"/>
      <c r="BN33" s="29"/>
      <c r="BO33" s="29"/>
      <c r="BP33" s="9">
        <v>0</v>
      </c>
      <c r="BQ33" s="1" t="s">
        <v>0</v>
      </c>
      <c r="BR33" s="1" t="s">
        <v>0</v>
      </c>
      <c r="BS33" s="1" t="s">
        <v>0</v>
      </c>
      <c r="BT33" s="1" t="s">
        <v>0</v>
      </c>
      <c r="BU33" s="1" t="s">
        <v>0</v>
      </c>
      <c r="BW33" s="1">
        <f ca="1">INDIRECT("T33")+2*INDIRECT("AB33")+3*INDIRECT("AJ33")+4*INDIRECT("AR33")+5*INDIRECT("AZ33")+6*INDIRECT("BH33")</f>
        <v>0</v>
      </c>
      <c r="BX33" s="1">
        <v>0</v>
      </c>
      <c r="BY33" s="1">
        <f ca="1">INDIRECT("U33")+2*INDIRECT("AC33")+3*INDIRECT("AK33")+4*INDIRECT("AS33")+5*INDIRECT("BA33")+6*INDIRECT("BI33")</f>
        <v>840</v>
      </c>
      <c r="BZ33" s="1">
        <v>840</v>
      </c>
      <c r="CA33" s="1">
        <f ca="1">INDIRECT("V33")+2*INDIRECT("AD33")+3*INDIRECT("AL33")+4*INDIRECT("AT33")+5*INDIRECT("BB33")+6*INDIRECT("BJ33")</f>
        <v>0</v>
      </c>
      <c r="CB33" s="1">
        <v>0</v>
      </c>
      <c r="CC33" s="1">
        <f ca="1">INDIRECT("W33")+2*INDIRECT("AE33")+3*INDIRECT("AM33")+4*INDIRECT("AU33")+5*INDIRECT("BC33")+6*INDIRECT("BK33")</f>
        <v>0</v>
      </c>
      <c r="CD33" s="1">
        <v>0</v>
      </c>
      <c r="CE33" s="1">
        <f ca="1">INDIRECT("X33")+2*INDIRECT("AF33")+3*INDIRECT("AN33")+4*INDIRECT("AV33")+5*INDIRECT("BD33")+6*INDIRECT("BL33")</f>
        <v>0</v>
      </c>
      <c r="CF33" s="1">
        <v>0</v>
      </c>
      <c r="CG33" s="1">
        <f ca="1">INDIRECT("Y33")+2*INDIRECT("AG33")+3*INDIRECT("AO33")+4*INDIRECT("AW33")+5*INDIRECT("BE33")+6*INDIRECT("BM33")</f>
        <v>0</v>
      </c>
      <c r="CH33" s="1">
        <v>0</v>
      </c>
      <c r="CI33" s="1">
        <f ca="1">INDIRECT("Z33")+2*INDIRECT("AH33")+3*INDIRECT("AP33")+4*INDIRECT("AX33")+5*INDIRECT("BF33")+6*INDIRECT("BN33")</f>
        <v>0</v>
      </c>
      <c r="CJ33" s="1">
        <v>0</v>
      </c>
      <c r="CK33" s="1">
        <f ca="1">INDIRECT("AA33")+2*INDIRECT("AI33")+3*INDIRECT("AQ33")+4*INDIRECT("AY33")+5*INDIRECT("BG33")+6*INDIRECT("BO33")</f>
        <v>0</v>
      </c>
      <c r="CL33" s="1">
        <v>0</v>
      </c>
      <c r="CM33" s="1">
        <f ca="1">INDIRECT("T33")+2*INDIRECT("U33")+3*INDIRECT("V33")+4*INDIRECT("W33")+5*INDIRECT("X33")+6*INDIRECT("Y33")+7*INDIRECT("Z33")+8*INDIRECT("AA33")</f>
        <v>0</v>
      </c>
      <c r="CN33" s="1">
        <v>0</v>
      </c>
      <c r="CO33" s="1">
        <f ca="1">INDIRECT("AB33")+2*INDIRECT("AC33")+3*INDIRECT("AD33")+4*INDIRECT("AE33")+5*INDIRECT("AF33")+6*INDIRECT("AG33")+7*INDIRECT("AH33")+8*INDIRECT("AI33")</f>
        <v>662</v>
      </c>
      <c r="CP33" s="1">
        <v>662</v>
      </c>
      <c r="CQ33" s="1">
        <f ca="1">INDIRECT("AJ33")+2*INDIRECT("AK33")+3*INDIRECT("AL33")+4*INDIRECT("AM33")+5*INDIRECT("AN33")+6*INDIRECT("AO33")+7*INDIRECT("AP33")+8*INDIRECT("AQ33")</f>
        <v>20</v>
      </c>
      <c r="CR33" s="1">
        <v>20</v>
      </c>
      <c r="CS33" s="1">
        <f ca="1">INDIRECT("AR33")+2*INDIRECT("AS33")+3*INDIRECT("AT33")+4*INDIRECT("AU33")+5*INDIRECT("AV33")+6*INDIRECT("AW33")+7*INDIRECT("AX33")+8*INDIRECT("AY33")</f>
        <v>74</v>
      </c>
      <c r="CT33" s="1">
        <v>74</v>
      </c>
      <c r="CU33" s="1">
        <f ca="1">INDIRECT("AZ33")+2*INDIRECT("BA33")+3*INDIRECT("BB33")+4*INDIRECT("BC33")+5*INDIRECT("BD33")+6*INDIRECT("BE33")+7*INDIRECT("BF33")+8*INDIRECT("BG33")</f>
        <v>0</v>
      </c>
      <c r="CV33" s="1">
        <v>0</v>
      </c>
      <c r="CW33" s="1">
        <f ca="1">INDIRECT("BH33")+2*INDIRECT("BI33")+3*INDIRECT("BJ33")+4*INDIRECT("BK33")+5*INDIRECT("BL33")+6*INDIRECT("BM33")+7*INDIRECT("BN33")+8*INDIRECT("BO33")</f>
        <v>0</v>
      </c>
      <c r="CX33" s="1">
        <v>0</v>
      </c>
    </row>
    <row r="34" spans="1:73" ht="11.25">
      <c r="A34" s="25"/>
      <c r="B34" s="25"/>
      <c r="C34" s="27" t="s">
        <v>112</v>
      </c>
      <c r="D34" s="26" t="s">
        <v>0</v>
      </c>
      <c r="E34" s="1" t="s">
        <v>6</v>
      </c>
      <c r="F34" s="7">
        <f>SUM(F32:F33)</f>
        <v>0</v>
      </c>
      <c r="G34" s="6">
        <f>SUM(G32:G33)</f>
        <v>378</v>
      </c>
      <c r="H34" s="6">
        <f>SUM(H32:H33)</f>
        <v>0</v>
      </c>
      <c r="I34" s="6">
        <f>SUM(I32:I33)</f>
        <v>0</v>
      </c>
      <c r="J34" s="6">
        <f>SUM(J32:J33)</f>
        <v>0</v>
      </c>
      <c r="K34" s="6">
        <f>SUM(K32:K33)</f>
        <v>261</v>
      </c>
      <c r="L34" s="6">
        <f>SUM(L32:L33)</f>
        <v>0</v>
      </c>
      <c r="M34" s="6">
        <f>SUM(M32:M33)</f>
        <v>0</v>
      </c>
      <c r="N34" s="7">
        <f>SUM(N32:N33)</f>
        <v>0</v>
      </c>
      <c r="O34" s="6">
        <f>SUM(O32:O33)</f>
        <v>592</v>
      </c>
      <c r="P34" s="6">
        <f>SUM(P32:P33)</f>
        <v>10</v>
      </c>
      <c r="Q34" s="6">
        <f>SUM(Q32:Q33)</f>
        <v>37</v>
      </c>
      <c r="R34" s="6">
        <f>SUM(R32:R33)</f>
        <v>0</v>
      </c>
      <c r="S34" s="6">
        <f>SUM(S32:S33)</f>
        <v>0</v>
      </c>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3:73" ht="11.25">
      <c r="C35" s="1" t="s">
        <v>0</v>
      </c>
      <c r="D35" s="1" t="s">
        <v>0</v>
      </c>
      <c r="E35" s="1" t="s">
        <v>0</v>
      </c>
      <c r="F35" s="7"/>
      <c r="G35" s="6"/>
      <c r="H35" s="6"/>
      <c r="I35" s="6"/>
      <c r="J35" s="6"/>
      <c r="K35" s="6"/>
      <c r="L35" s="6"/>
      <c r="M35" s="6"/>
      <c r="N35" s="7"/>
      <c r="O35" s="6"/>
      <c r="P35" s="6"/>
      <c r="Q35" s="6"/>
      <c r="R35" s="6"/>
      <c r="S35" s="6"/>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c r="BT35" s="1" t="s">
        <v>0</v>
      </c>
      <c r="BU35" s="1" t="s">
        <v>0</v>
      </c>
    </row>
    <row r="36" spans="1:102" ht="11.25">
      <c r="A36" s="30" t="s">
        <v>1</v>
      </c>
      <c r="B36" s="31" t="str">
        <f>HYPERLINK("http://www.dot.ca.gov/hq/transprog/stip2004/ff_sheets/05-1150.xls","1150")</f>
        <v>1150</v>
      </c>
      <c r="C36" s="30" t="s">
        <v>0</v>
      </c>
      <c r="D36" s="30" t="s">
        <v>23</v>
      </c>
      <c r="E36" s="30" t="s">
        <v>3</v>
      </c>
      <c r="F36" s="32">
        <f ca="1">INDIRECT("T36")+INDIRECT("AB36")+INDIRECT("AJ36")+INDIRECT("AR36")+INDIRECT("AZ36")+INDIRECT("BH36")</f>
        <v>0</v>
      </c>
      <c r="G36" s="33">
        <f ca="1">INDIRECT("U36")+INDIRECT("AC36")+INDIRECT("AK36")+INDIRECT("AS36")+INDIRECT("BA36")+INDIRECT("BI36")</f>
        <v>0</v>
      </c>
      <c r="H36" s="33">
        <f ca="1">INDIRECT("V36")+INDIRECT("AD36")+INDIRECT("AL36")+INDIRECT("AT36")+INDIRECT("BB36")+INDIRECT("BJ36")</f>
        <v>0</v>
      </c>
      <c r="I36" s="33">
        <f ca="1">INDIRECT("W36")+INDIRECT("AE36")+INDIRECT("AM36")+INDIRECT("AU36")+INDIRECT("BC36")+INDIRECT("BK36")</f>
        <v>0</v>
      </c>
      <c r="J36" s="33">
        <f ca="1">INDIRECT("X36")+INDIRECT("AF36")+INDIRECT("AN36")+INDIRECT("AV36")+INDIRECT("BD36")+INDIRECT("BL36")</f>
        <v>20</v>
      </c>
      <c r="K36" s="33">
        <f ca="1">INDIRECT("Y36")+INDIRECT("AG36")+INDIRECT("AO36")+INDIRECT("AW36")+INDIRECT("BE36")+INDIRECT("BM36")</f>
        <v>409</v>
      </c>
      <c r="L36" s="33">
        <f ca="1">INDIRECT("Z36")+INDIRECT("AH36")+INDIRECT("AP36")+INDIRECT("AX36")+INDIRECT("BF36")+INDIRECT("BN36")</f>
        <v>0</v>
      </c>
      <c r="M36" s="33">
        <f ca="1">INDIRECT("AA36")+INDIRECT("AI36")+INDIRECT("AQ36")+INDIRECT("AY36")+INDIRECT("BG36")+INDIRECT("BO36")</f>
        <v>0</v>
      </c>
      <c r="N36" s="32">
        <f ca="1">INDIRECT("T36")+INDIRECT("U36")+INDIRECT("V36")+INDIRECT("W36")+INDIRECT("X36")+INDIRECT("Y36")+INDIRECT("Z36")+INDIRECT("AA36")</f>
        <v>0</v>
      </c>
      <c r="O36" s="33">
        <f ca="1">INDIRECT("AB36")+INDIRECT("AC36")+INDIRECT("AD36")+INDIRECT("AE36")+INDIRECT("AF36")+INDIRECT("AG36")+INDIRECT("AH36")+INDIRECT("AI36")</f>
        <v>409</v>
      </c>
      <c r="P36" s="33">
        <f ca="1">INDIRECT("AJ36")+INDIRECT("AK36")+INDIRECT("AL36")+INDIRECT("AM36")+INDIRECT("AN36")+INDIRECT("AO36")+INDIRECT("AP36")+INDIRECT("AQ36")</f>
        <v>0</v>
      </c>
      <c r="Q36" s="33">
        <f ca="1">INDIRECT("AR36")+INDIRECT("AS36")+INDIRECT("AT36")+INDIRECT("AU36")+INDIRECT("AV36")+INDIRECT("AW36")+INDIRECT("AX36")+INDIRECT("AY36")</f>
        <v>20</v>
      </c>
      <c r="R36" s="33">
        <f ca="1">INDIRECT("AZ36")+INDIRECT("BA36")+INDIRECT("BB36")+INDIRECT("BC36")+INDIRECT("BD36")+INDIRECT("BE36")+INDIRECT("BF36")+INDIRECT("BG36")</f>
        <v>0</v>
      </c>
      <c r="S36" s="33">
        <f ca="1">INDIRECT("BH36")+INDIRECT("BI36")+INDIRECT("BJ36")+INDIRECT("BK36")+INDIRECT("BL36")+INDIRECT("BM36")+INDIRECT("BN36")+INDIRECT("BO36")</f>
        <v>0</v>
      </c>
      <c r="T36" s="34"/>
      <c r="U36" s="35"/>
      <c r="V36" s="35"/>
      <c r="W36" s="35"/>
      <c r="X36" s="35"/>
      <c r="Y36" s="35"/>
      <c r="Z36" s="35"/>
      <c r="AA36" s="35"/>
      <c r="AB36" s="34"/>
      <c r="AC36" s="35"/>
      <c r="AD36" s="35"/>
      <c r="AE36" s="35"/>
      <c r="AF36" s="35"/>
      <c r="AG36" s="35">
        <v>409</v>
      </c>
      <c r="AH36" s="35"/>
      <c r="AI36" s="35"/>
      <c r="AJ36" s="34"/>
      <c r="AK36" s="35"/>
      <c r="AL36" s="35"/>
      <c r="AM36" s="35"/>
      <c r="AN36" s="35"/>
      <c r="AO36" s="35"/>
      <c r="AP36" s="35"/>
      <c r="AQ36" s="35"/>
      <c r="AR36" s="34"/>
      <c r="AS36" s="35"/>
      <c r="AT36" s="35"/>
      <c r="AU36" s="35"/>
      <c r="AV36" s="35">
        <v>20</v>
      </c>
      <c r="AW36" s="35"/>
      <c r="AX36" s="35"/>
      <c r="AY36" s="35"/>
      <c r="AZ36" s="34"/>
      <c r="BA36" s="35"/>
      <c r="BB36" s="35"/>
      <c r="BC36" s="35"/>
      <c r="BD36" s="35"/>
      <c r="BE36" s="35"/>
      <c r="BF36" s="35"/>
      <c r="BG36" s="35"/>
      <c r="BH36" s="34"/>
      <c r="BI36" s="35"/>
      <c r="BJ36" s="35"/>
      <c r="BK36" s="35"/>
      <c r="BL36" s="35"/>
      <c r="BM36" s="35"/>
      <c r="BN36" s="35"/>
      <c r="BO36" s="36"/>
      <c r="BP36" s="9">
        <v>10100000187</v>
      </c>
      <c r="BQ36" s="1" t="s">
        <v>3</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80</v>
      </c>
      <c r="CF36" s="1">
        <v>80</v>
      </c>
      <c r="CG36" s="1">
        <f ca="1">INDIRECT("Y36")+2*INDIRECT("AG36")+3*INDIRECT("AO36")+4*INDIRECT("AW36")+5*INDIRECT("BE36")+6*INDIRECT("BM36")</f>
        <v>818</v>
      </c>
      <c r="CH36" s="1">
        <v>818</v>
      </c>
      <c r="CI36" s="1">
        <f ca="1">INDIRECT("Z36")+2*INDIRECT("AH36")+3*INDIRECT("AP36")+4*INDIRECT("AX36")+5*INDIRECT("BF36")+6*INDIRECT("BN36")</f>
        <v>0</v>
      </c>
      <c r="CJ36" s="1">
        <v>0</v>
      </c>
      <c r="CK36" s="1">
        <f ca="1">INDIRECT("AA36")+2*INDIRECT("AI36")+3*INDIRECT("AQ36")+4*INDIRECT("AY36")+5*INDIRECT("BG36")+6*INDIRECT("BO36")</f>
        <v>0</v>
      </c>
      <c r="CL36" s="1">
        <v>0</v>
      </c>
      <c r="CM36" s="1">
        <f ca="1">INDIRECT("T36")+2*INDIRECT("U36")+3*INDIRECT("V36")+4*INDIRECT("W36")+5*INDIRECT("X36")+6*INDIRECT("Y36")+7*INDIRECT("Z36")+8*INDIRECT("AA36")</f>
        <v>0</v>
      </c>
      <c r="CN36" s="1">
        <v>0</v>
      </c>
      <c r="CO36" s="1">
        <f ca="1">INDIRECT("AB36")+2*INDIRECT("AC36")+3*INDIRECT("AD36")+4*INDIRECT("AE36")+5*INDIRECT("AF36")+6*INDIRECT("AG36")+7*INDIRECT("AH36")+8*INDIRECT("AI36")</f>
        <v>2454</v>
      </c>
      <c r="CP36" s="1">
        <v>2454</v>
      </c>
      <c r="CQ36" s="1">
        <f ca="1">INDIRECT("AJ36")+2*INDIRECT("AK36")+3*INDIRECT("AL36")+4*INDIRECT("AM36")+5*INDIRECT("AN36")+6*INDIRECT("AO36")+7*INDIRECT("AP36")+8*INDIRECT("AQ36")</f>
        <v>0</v>
      </c>
      <c r="CR36" s="1">
        <v>0</v>
      </c>
      <c r="CS36" s="1">
        <f ca="1">INDIRECT("AR36")+2*INDIRECT("AS36")+3*INDIRECT("AT36")+4*INDIRECT("AU36")+5*INDIRECT("AV36")+6*INDIRECT("AW36")+7*INDIRECT("AX36")+8*INDIRECT("AY36")</f>
        <v>100</v>
      </c>
      <c r="CT36" s="1">
        <v>100</v>
      </c>
      <c r="CU36" s="1">
        <f ca="1">INDIRECT("AZ36")+2*INDIRECT("BA36")+3*INDIRECT("BB36")+4*INDIRECT("BC36")+5*INDIRECT("BD36")+6*INDIRECT("BE36")+7*INDIRECT("BF36")+8*INDIRECT("BG36")</f>
        <v>0</v>
      </c>
      <c r="CV36" s="1">
        <v>0</v>
      </c>
      <c r="CW36" s="1">
        <f ca="1">INDIRECT("BH36")+2*INDIRECT("BI36")+3*INDIRECT("BJ36")+4*INDIRECT("BK36")+5*INDIRECT("BL36")+6*INDIRECT("BM36")+7*INDIRECT("BN36")+8*INDIRECT("BO36")</f>
        <v>0</v>
      </c>
      <c r="CX36" s="1">
        <v>0</v>
      </c>
    </row>
    <row r="37" spans="1:73" ht="11.25">
      <c r="A37" s="1" t="s">
        <v>0</v>
      </c>
      <c r="B37" s="1" t="s">
        <v>0</v>
      </c>
      <c r="C37" s="1" t="s">
        <v>0</v>
      </c>
      <c r="D37" s="1" t="s">
        <v>24</v>
      </c>
      <c r="E37" s="1" t="s">
        <v>6</v>
      </c>
      <c r="F37" s="7">
        <f>SUM(F36:F36)</f>
        <v>0</v>
      </c>
      <c r="G37" s="6">
        <f>SUM(G36:G36)</f>
        <v>0</v>
      </c>
      <c r="H37" s="6">
        <f>SUM(H36:H36)</f>
        <v>0</v>
      </c>
      <c r="I37" s="6">
        <f>SUM(I36:I36)</f>
        <v>0</v>
      </c>
      <c r="J37" s="6">
        <f>SUM(J36:J36)</f>
        <v>20</v>
      </c>
      <c r="K37" s="6">
        <f>SUM(K36:K36)</f>
        <v>409</v>
      </c>
      <c r="L37" s="6">
        <f>SUM(L36:L36)</f>
        <v>0</v>
      </c>
      <c r="M37" s="6">
        <f>SUM(M36:M36)</f>
        <v>0</v>
      </c>
      <c r="N37" s="7">
        <f>SUM(N36:N36)</f>
        <v>0</v>
      </c>
      <c r="O37" s="6">
        <f>SUM(O36:O36)</f>
        <v>409</v>
      </c>
      <c r="P37" s="6">
        <f>SUM(P36:P36)</f>
        <v>0</v>
      </c>
      <c r="Q37" s="6">
        <f>SUM(Q36:Q36)</f>
        <v>20</v>
      </c>
      <c r="R37" s="6">
        <f>SUM(R36:R36)</f>
        <v>0</v>
      </c>
      <c r="S37" s="6">
        <f>SUM(S36:S36)</f>
        <v>0</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73" ht="11.25">
      <c r="A38" s="25"/>
      <c r="B38" s="25"/>
      <c r="C38" s="27" t="s">
        <v>112</v>
      </c>
      <c r="D38" s="26" t="s">
        <v>0</v>
      </c>
      <c r="E38" s="1" t="s">
        <v>0</v>
      </c>
      <c r="F38" s="7"/>
      <c r="G38" s="6"/>
      <c r="H38" s="6"/>
      <c r="I38" s="6"/>
      <c r="J38" s="6"/>
      <c r="K38" s="6"/>
      <c r="L38" s="6"/>
      <c r="M38" s="6"/>
      <c r="N38" s="7"/>
      <c r="O38" s="6"/>
      <c r="P38" s="6"/>
      <c r="Q38" s="6"/>
      <c r="R38" s="6"/>
      <c r="S38" s="6"/>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1:102" ht="11.25">
      <c r="A39" s="30" t="s">
        <v>1</v>
      </c>
      <c r="B39" s="31" t="str">
        <f>HYPERLINK("http://www.dot.ca.gov/hq/transprog/stip2004/ff_sheets/05-1155.xls","1155")</f>
        <v>1155</v>
      </c>
      <c r="C39" s="30" t="s">
        <v>0</v>
      </c>
      <c r="D39" s="30" t="s">
        <v>25</v>
      </c>
      <c r="E39" s="30" t="s">
        <v>3</v>
      </c>
      <c r="F39" s="32">
        <f ca="1">INDIRECT("T39")+INDIRECT("AB39")+INDIRECT("AJ39")+INDIRECT("AR39")+INDIRECT("AZ39")+INDIRECT("BH39")</f>
        <v>0</v>
      </c>
      <c r="G39" s="33">
        <f ca="1">INDIRECT("U39")+INDIRECT("AC39")+INDIRECT("AK39")+INDIRECT("AS39")+INDIRECT("BA39")+INDIRECT("BI39")</f>
        <v>0</v>
      </c>
      <c r="H39" s="33">
        <f ca="1">INDIRECT("V39")+INDIRECT("AD39")+INDIRECT("AL39")+INDIRECT("AT39")+INDIRECT("BB39")+INDIRECT("BJ39")</f>
        <v>0</v>
      </c>
      <c r="I39" s="33">
        <f ca="1">INDIRECT("W39")+INDIRECT("AE39")+INDIRECT("AM39")+INDIRECT("AU39")+INDIRECT("BC39")+INDIRECT("BK39")</f>
        <v>0</v>
      </c>
      <c r="J39" s="33">
        <f ca="1">INDIRECT("X39")+INDIRECT("AF39")+INDIRECT("AN39")+INDIRECT("AV39")+INDIRECT("BD39")+INDIRECT("BL39")</f>
        <v>1500</v>
      </c>
      <c r="K39" s="33">
        <f ca="1">INDIRECT("Y39")+INDIRECT("AG39")+INDIRECT("AO39")+INDIRECT("AW39")+INDIRECT("BE39")+INDIRECT("BM39")</f>
        <v>0</v>
      </c>
      <c r="L39" s="33">
        <f ca="1">INDIRECT("Z39")+INDIRECT("AH39")+INDIRECT("AP39")+INDIRECT("AX39")+INDIRECT("BF39")+INDIRECT("BN39")</f>
        <v>0</v>
      </c>
      <c r="M39" s="33">
        <f ca="1">INDIRECT("AA39")+INDIRECT("AI39")+INDIRECT("AQ39")+INDIRECT("AY39")+INDIRECT("BG39")+INDIRECT("BO39")</f>
        <v>0</v>
      </c>
      <c r="N39" s="32">
        <f ca="1">INDIRECT("T39")+INDIRECT("U39")+INDIRECT("V39")+INDIRECT("W39")+INDIRECT("X39")+INDIRECT("Y39")+INDIRECT("Z39")+INDIRECT("AA39")</f>
        <v>0</v>
      </c>
      <c r="O39" s="33">
        <f ca="1">INDIRECT("AB39")+INDIRECT("AC39")+INDIRECT("AD39")+INDIRECT("AE39")+INDIRECT("AF39")+INDIRECT("AG39")+INDIRECT("AH39")+INDIRECT("AI39")</f>
        <v>1500</v>
      </c>
      <c r="P39" s="33">
        <f ca="1">INDIRECT("AJ39")+INDIRECT("AK39")+INDIRECT("AL39")+INDIRECT("AM39")+INDIRECT("AN39")+INDIRECT("AO39")+INDIRECT("AP39")+INDIRECT("AQ39")</f>
        <v>0</v>
      </c>
      <c r="Q39" s="33">
        <f ca="1">INDIRECT("AR39")+INDIRECT("AS39")+INDIRECT("AT39")+INDIRECT("AU39")+INDIRECT("AV39")+INDIRECT("AW39")+INDIRECT("AX39")+INDIRECT("AY39")</f>
        <v>0</v>
      </c>
      <c r="R39" s="33">
        <f ca="1">INDIRECT("AZ39")+INDIRECT("BA39")+INDIRECT("BB39")+INDIRECT("BC39")+INDIRECT("BD39")+INDIRECT("BE39")+INDIRECT("BF39")+INDIRECT("BG39")</f>
        <v>0</v>
      </c>
      <c r="S39" s="33">
        <f ca="1">INDIRECT("BH39")+INDIRECT("BI39")+INDIRECT("BJ39")+INDIRECT("BK39")+INDIRECT("BL39")+INDIRECT("BM39")+INDIRECT("BN39")+INDIRECT("BO39")</f>
        <v>0</v>
      </c>
      <c r="T39" s="34"/>
      <c r="U39" s="35"/>
      <c r="V39" s="35"/>
      <c r="W39" s="35"/>
      <c r="X39" s="35"/>
      <c r="Y39" s="35"/>
      <c r="Z39" s="35"/>
      <c r="AA39" s="35"/>
      <c r="AB39" s="34"/>
      <c r="AC39" s="35"/>
      <c r="AD39" s="35"/>
      <c r="AE39" s="35"/>
      <c r="AF39" s="35">
        <v>1500</v>
      </c>
      <c r="AG39" s="35"/>
      <c r="AH39" s="35"/>
      <c r="AI39" s="35"/>
      <c r="AJ39" s="34"/>
      <c r="AK39" s="35"/>
      <c r="AL39" s="35"/>
      <c r="AM39" s="35"/>
      <c r="AN39" s="35"/>
      <c r="AO39" s="35"/>
      <c r="AP39" s="35"/>
      <c r="AQ39" s="35"/>
      <c r="AR39" s="34"/>
      <c r="AS39" s="35"/>
      <c r="AT39" s="35"/>
      <c r="AU39" s="35"/>
      <c r="AV39" s="35"/>
      <c r="AW39" s="35"/>
      <c r="AX39" s="35"/>
      <c r="AY39" s="35"/>
      <c r="AZ39" s="34"/>
      <c r="BA39" s="35"/>
      <c r="BB39" s="35"/>
      <c r="BC39" s="35"/>
      <c r="BD39" s="35"/>
      <c r="BE39" s="35"/>
      <c r="BF39" s="35"/>
      <c r="BG39" s="35"/>
      <c r="BH39" s="34"/>
      <c r="BI39" s="35"/>
      <c r="BJ39" s="35"/>
      <c r="BK39" s="35"/>
      <c r="BL39" s="35"/>
      <c r="BM39" s="35"/>
      <c r="BN39" s="35"/>
      <c r="BO39" s="36"/>
      <c r="BP39" s="9">
        <v>10100000180</v>
      </c>
      <c r="BQ39" s="1" t="s">
        <v>3</v>
      </c>
      <c r="BR39" s="1" t="s">
        <v>0</v>
      </c>
      <c r="BS39" s="1" t="s">
        <v>0</v>
      </c>
      <c r="BT39" s="1" t="s">
        <v>0</v>
      </c>
      <c r="BU39" s="1" t="s">
        <v>0</v>
      </c>
      <c r="BW39" s="1">
        <f ca="1">INDIRECT("T39")+2*INDIRECT("AB39")+3*INDIRECT("AJ39")+4*INDIRECT("AR39")+5*INDIRECT("AZ39")+6*INDIRECT("BH39")</f>
        <v>0</v>
      </c>
      <c r="BX39" s="1">
        <v>0</v>
      </c>
      <c r="BY39" s="1">
        <f ca="1">INDIRECT("U39")+2*INDIRECT("AC39")+3*INDIRECT("AK39")+4*INDIRECT("AS39")+5*INDIRECT("BA39")+6*INDIRECT("BI39")</f>
        <v>0</v>
      </c>
      <c r="BZ39" s="1">
        <v>0</v>
      </c>
      <c r="CA39" s="1">
        <f ca="1">INDIRECT("V39")+2*INDIRECT("AD39")+3*INDIRECT("AL39")+4*INDIRECT("AT39")+5*INDIRECT("BB39")+6*INDIRECT("BJ39")</f>
        <v>0</v>
      </c>
      <c r="CB39" s="1">
        <v>0</v>
      </c>
      <c r="CC39" s="1">
        <f ca="1">INDIRECT("W39")+2*INDIRECT("AE39")+3*INDIRECT("AM39")+4*INDIRECT("AU39")+5*INDIRECT("BC39")+6*INDIRECT("BK39")</f>
        <v>0</v>
      </c>
      <c r="CD39" s="1">
        <v>0</v>
      </c>
      <c r="CE39" s="1">
        <f ca="1">INDIRECT("X39")+2*INDIRECT("AF39")+3*INDIRECT("AN39")+4*INDIRECT("AV39")+5*INDIRECT("BD39")+6*INDIRECT("BL39")</f>
        <v>3000</v>
      </c>
      <c r="CF39" s="1">
        <v>3000</v>
      </c>
      <c r="CG39" s="1">
        <f ca="1">INDIRECT("Y39")+2*INDIRECT("AG39")+3*INDIRECT("AO39")+4*INDIRECT("AW39")+5*INDIRECT("BE39")+6*INDIRECT("BM39")</f>
        <v>0</v>
      </c>
      <c r="CH39" s="1">
        <v>0</v>
      </c>
      <c r="CI39" s="1">
        <f ca="1">INDIRECT("Z39")+2*INDIRECT("AH39")+3*INDIRECT("AP39")+4*INDIRECT("AX39")+5*INDIRECT("BF39")+6*INDIRECT("BN39")</f>
        <v>0</v>
      </c>
      <c r="CJ39" s="1">
        <v>0</v>
      </c>
      <c r="CK39" s="1">
        <f ca="1">INDIRECT("AA39")+2*INDIRECT("AI39")+3*INDIRECT("AQ39")+4*INDIRECT("AY39")+5*INDIRECT("BG39")+6*INDIRECT("BO39")</f>
        <v>0</v>
      </c>
      <c r="CL39" s="1">
        <v>0</v>
      </c>
      <c r="CM39" s="1">
        <f ca="1">INDIRECT("T39")+2*INDIRECT("U39")+3*INDIRECT("V39")+4*INDIRECT("W39")+5*INDIRECT("X39")+6*INDIRECT("Y39")+7*INDIRECT("Z39")+8*INDIRECT("AA39")</f>
        <v>0</v>
      </c>
      <c r="CN39" s="1">
        <v>0</v>
      </c>
      <c r="CO39" s="1">
        <f ca="1">INDIRECT("AB39")+2*INDIRECT("AC39")+3*INDIRECT("AD39")+4*INDIRECT("AE39")+5*INDIRECT("AF39")+6*INDIRECT("AG39")+7*INDIRECT("AH39")+8*INDIRECT("AI39")</f>
        <v>7500</v>
      </c>
      <c r="CP39" s="1">
        <v>7500</v>
      </c>
      <c r="CQ39" s="1">
        <f ca="1">INDIRECT("AJ39")+2*INDIRECT("AK39")+3*INDIRECT("AL39")+4*INDIRECT("AM39")+5*INDIRECT("AN39")+6*INDIRECT("AO39")+7*INDIRECT("AP39")+8*INDIRECT("AQ39")</f>
        <v>0</v>
      </c>
      <c r="CR39" s="1">
        <v>0</v>
      </c>
      <c r="CS39" s="1">
        <f ca="1">INDIRECT("AR39")+2*INDIRECT("AS39")+3*INDIRECT("AT39")+4*INDIRECT("AU39")+5*INDIRECT("AV39")+6*INDIRECT("AW39")+7*INDIRECT("AX39")+8*INDIRECT("AY39")</f>
        <v>0</v>
      </c>
      <c r="CT39" s="1">
        <v>0</v>
      </c>
      <c r="CU39" s="1">
        <f ca="1">INDIRECT("AZ39")+2*INDIRECT("BA39")+3*INDIRECT("BB39")+4*INDIRECT("BC39")+5*INDIRECT("BD39")+6*INDIRECT("BE39")+7*INDIRECT("BF39")+8*INDIRECT("BG39")</f>
        <v>0</v>
      </c>
      <c r="CV39" s="1">
        <v>0</v>
      </c>
      <c r="CW39" s="1">
        <f ca="1">INDIRECT("BH39")+2*INDIRECT("BI39")+3*INDIRECT("BJ39")+4*INDIRECT("BK39")+5*INDIRECT("BL39")+6*INDIRECT("BM39")+7*INDIRECT("BN39")+8*INDIRECT("BO39")</f>
        <v>0</v>
      </c>
      <c r="CX39" s="1">
        <v>0</v>
      </c>
    </row>
    <row r="40" spans="1:73" ht="11.25">
      <c r="A40" s="1" t="s">
        <v>0</v>
      </c>
      <c r="B40" s="1" t="s">
        <v>0</v>
      </c>
      <c r="C40" s="1" t="s">
        <v>0</v>
      </c>
      <c r="D40" s="1" t="s">
        <v>26</v>
      </c>
      <c r="E40" s="1" t="s">
        <v>6</v>
      </c>
      <c r="F40" s="7">
        <f>SUM(F39:F39)</f>
        <v>0</v>
      </c>
      <c r="G40" s="6">
        <f>SUM(G39:G39)</f>
        <v>0</v>
      </c>
      <c r="H40" s="6">
        <f>SUM(H39:H39)</f>
        <v>0</v>
      </c>
      <c r="I40" s="6">
        <f>SUM(I39:I39)</f>
        <v>0</v>
      </c>
      <c r="J40" s="6">
        <f>SUM(J39:J39)</f>
        <v>1500</v>
      </c>
      <c r="K40" s="6">
        <f>SUM(K39:K39)</f>
        <v>0</v>
      </c>
      <c r="L40" s="6">
        <f>SUM(L39:L39)</f>
        <v>0</v>
      </c>
      <c r="M40" s="6">
        <f>SUM(M39:M39)</f>
        <v>0</v>
      </c>
      <c r="N40" s="7">
        <f>SUM(N39:N39)</f>
        <v>0</v>
      </c>
      <c r="O40" s="6">
        <f>SUM(O39:O39)</f>
        <v>1500</v>
      </c>
      <c r="P40" s="6">
        <f>SUM(P39:P39)</f>
        <v>0</v>
      </c>
      <c r="Q40" s="6">
        <f>SUM(Q39:Q39)</f>
        <v>0</v>
      </c>
      <c r="R40" s="6">
        <f>SUM(R39:R39)</f>
        <v>0</v>
      </c>
      <c r="S40" s="6">
        <f>SUM(S39:S39)</f>
        <v>0</v>
      </c>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73" ht="11.25">
      <c r="A41" s="25"/>
      <c r="B41" s="25"/>
      <c r="C41" s="27" t="s">
        <v>112</v>
      </c>
      <c r="D41" s="26" t="s">
        <v>0</v>
      </c>
      <c r="E41" s="1" t="s">
        <v>0</v>
      </c>
      <c r="F41" s="7"/>
      <c r="G41" s="6"/>
      <c r="H41" s="6"/>
      <c r="I41" s="6"/>
      <c r="J41" s="6"/>
      <c r="K41" s="6"/>
      <c r="L41" s="6"/>
      <c r="M41" s="6"/>
      <c r="N41" s="7"/>
      <c r="O41" s="6"/>
      <c r="P41" s="6"/>
      <c r="Q41" s="6"/>
      <c r="R41" s="6"/>
      <c r="S41" s="6"/>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1:102" ht="11.25">
      <c r="A42" s="30" t="s">
        <v>1</v>
      </c>
      <c r="B42" s="31" t="str">
        <f>HYPERLINK("http://www.dot.ca.gov/hq/transprog/stip2004/ff_sheets/05-1152.xls","1152")</f>
        <v>1152</v>
      </c>
      <c r="C42" s="30" t="s">
        <v>0</v>
      </c>
      <c r="D42" s="30" t="s">
        <v>25</v>
      </c>
      <c r="E42" s="30" t="s">
        <v>3</v>
      </c>
      <c r="F42" s="32">
        <f ca="1">INDIRECT("T42")+INDIRECT("AB42")+INDIRECT("AJ42")+INDIRECT("AR42")+INDIRECT("AZ42")+INDIRECT("BH42")</f>
        <v>0</v>
      </c>
      <c r="G42" s="33">
        <f ca="1">INDIRECT("U42")+INDIRECT("AC42")+INDIRECT("AK42")+INDIRECT("AS42")+INDIRECT("BA42")+INDIRECT("BI42")</f>
        <v>0</v>
      </c>
      <c r="H42" s="33">
        <f ca="1">INDIRECT("V42")+INDIRECT("AD42")+INDIRECT("AL42")+INDIRECT("AT42")+INDIRECT("BB42")+INDIRECT("BJ42")</f>
        <v>130</v>
      </c>
      <c r="I42" s="33">
        <f ca="1">INDIRECT("W42")+INDIRECT("AE42")+INDIRECT("AM42")+INDIRECT("AU42")+INDIRECT("BC42")+INDIRECT("BK42")</f>
        <v>135</v>
      </c>
      <c r="J42" s="33">
        <f ca="1">INDIRECT("X42")+INDIRECT("AF42")+INDIRECT("AN42")+INDIRECT("AV42")+INDIRECT("BD42")+INDIRECT("BL42")</f>
        <v>135</v>
      </c>
      <c r="K42" s="33">
        <f ca="1">INDIRECT("Y42")+INDIRECT("AG42")+INDIRECT("AO42")+INDIRECT("AW42")+INDIRECT("BE42")+INDIRECT("BM42")</f>
        <v>1100</v>
      </c>
      <c r="L42" s="33">
        <f ca="1">INDIRECT("Z42")+INDIRECT("AH42")+INDIRECT("AP42")+INDIRECT("AX42")+INDIRECT("BF42")+INDIRECT("BN42")</f>
        <v>0</v>
      </c>
      <c r="M42" s="33">
        <f ca="1">INDIRECT("AA42")+INDIRECT("AI42")+INDIRECT("AQ42")+INDIRECT("AY42")+INDIRECT("BG42")+INDIRECT("BO42")</f>
        <v>0</v>
      </c>
      <c r="N42" s="32">
        <f ca="1">INDIRECT("T42")+INDIRECT("U42")+INDIRECT("V42")+INDIRECT("W42")+INDIRECT("X42")+INDIRECT("Y42")+INDIRECT("Z42")+INDIRECT("AA42")</f>
        <v>50</v>
      </c>
      <c r="O42" s="33">
        <f ca="1">INDIRECT("AB42")+INDIRECT("AC42")+INDIRECT("AD42")+INDIRECT("AE42")+INDIRECT("AF42")+INDIRECT("AG42")+INDIRECT("AH42")+INDIRECT("AI42")</f>
        <v>1100</v>
      </c>
      <c r="P42" s="33">
        <f ca="1">INDIRECT("AJ42")+INDIRECT("AK42")+INDIRECT("AL42")+INDIRECT("AM42")+INDIRECT("AN42")+INDIRECT("AO42")+INDIRECT("AP42")+INDIRECT("AQ42")</f>
        <v>265</v>
      </c>
      <c r="Q42" s="33">
        <f ca="1">INDIRECT("AR42")+INDIRECT("AS42")+INDIRECT("AT42")+INDIRECT("AU42")+INDIRECT("AV42")+INDIRECT("AW42")+INDIRECT("AX42")+INDIRECT("AY42")</f>
        <v>85</v>
      </c>
      <c r="R42" s="33">
        <f ca="1">INDIRECT("AZ42")+INDIRECT("BA42")+INDIRECT("BB42")+INDIRECT("BC42")+INDIRECT("BD42")+INDIRECT("BE42")+INDIRECT("BF42")+INDIRECT("BG42")</f>
        <v>0</v>
      </c>
      <c r="S42" s="33">
        <f ca="1">INDIRECT("BH42")+INDIRECT("BI42")+INDIRECT("BJ42")+INDIRECT("BK42")+INDIRECT("BL42")+INDIRECT("BM42")+INDIRECT("BN42")+INDIRECT("BO42")</f>
        <v>0</v>
      </c>
      <c r="T42" s="34"/>
      <c r="U42" s="35"/>
      <c r="V42" s="35"/>
      <c r="W42" s="35"/>
      <c r="X42" s="35">
        <v>50</v>
      </c>
      <c r="Y42" s="35"/>
      <c r="Z42" s="35"/>
      <c r="AA42" s="35"/>
      <c r="AB42" s="34"/>
      <c r="AC42" s="35"/>
      <c r="AD42" s="35"/>
      <c r="AE42" s="35"/>
      <c r="AF42" s="35"/>
      <c r="AG42" s="35">
        <v>1100</v>
      </c>
      <c r="AH42" s="35"/>
      <c r="AI42" s="35"/>
      <c r="AJ42" s="34"/>
      <c r="AK42" s="35"/>
      <c r="AL42" s="35">
        <v>130</v>
      </c>
      <c r="AM42" s="35">
        <v>135</v>
      </c>
      <c r="AN42" s="35"/>
      <c r="AO42" s="35"/>
      <c r="AP42" s="35"/>
      <c r="AQ42" s="35"/>
      <c r="AR42" s="34"/>
      <c r="AS42" s="35"/>
      <c r="AT42" s="35"/>
      <c r="AU42" s="35"/>
      <c r="AV42" s="35">
        <v>85</v>
      </c>
      <c r="AW42" s="35"/>
      <c r="AX42" s="35"/>
      <c r="AY42" s="35"/>
      <c r="AZ42" s="34"/>
      <c r="BA42" s="35"/>
      <c r="BB42" s="35"/>
      <c r="BC42" s="35"/>
      <c r="BD42" s="35"/>
      <c r="BE42" s="35"/>
      <c r="BF42" s="35"/>
      <c r="BG42" s="35"/>
      <c r="BH42" s="34"/>
      <c r="BI42" s="35"/>
      <c r="BJ42" s="35"/>
      <c r="BK42" s="35"/>
      <c r="BL42" s="35"/>
      <c r="BM42" s="35"/>
      <c r="BN42" s="35"/>
      <c r="BO42" s="36"/>
      <c r="BP42" s="9">
        <v>10100000182</v>
      </c>
      <c r="BQ42" s="1" t="s">
        <v>3</v>
      </c>
      <c r="BR42" s="1" t="s">
        <v>0</v>
      </c>
      <c r="BS42" s="1" t="s">
        <v>0</v>
      </c>
      <c r="BT42" s="1" t="s">
        <v>0</v>
      </c>
      <c r="BU42" s="1" t="s">
        <v>0</v>
      </c>
      <c r="BW42" s="1">
        <f ca="1">INDIRECT("T42")+2*INDIRECT("AB42")+3*INDIRECT("AJ42")+4*INDIRECT("AR42")+5*INDIRECT("AZ42")+6*INDIRECT("BH42")</f>
        <v>0</v>
      </c>
      <c r="BX42" s="1">
        <v>0</v>
      </c>
      <c r="BY42" s="1">
        <f ca="1">INDIRECT("U42")+2*INDIRECT("AC42")+3*INDIRECT("AK42")+4*INDIRECT("AS42")+5*INDIRECT("BA42")+6*INDIRECT("BI42")</f>
        <v>0</v>
      </c>
      <c r="BZ42" s="1">
        <v>0</v>
      </c>
      <c r="CA42" s="1">
        <f ca="1">INDIRECT("V42")+2*INDIRECT("AD42")+3*INDIRECT("AL42")+4*INDIRECT("AT42")+5*INDIRECT("BB42")+6*INDIRECT("BJ42")</f>
        <v>390</v>
      </c>
      <c r="CB42" s="1">
        <v>390</v>
      </c>
      <c r="CC42" s="1">
        <f ca="1">INDIRECT("W42")+2*INDIRECT("AE42")+3*INDIRECT("AM42")+4*INDIRECT("AU42")+5*INDIRECT("BC42")+6*INDIRECT("BK42")</f>
        <v>405</v>
      </c>
      <c r="CD42" s="1">
        <v>405</v>
      </c>
      <c r="CE42" s="1">
        <f ca="1">INDIRECT("X42")+2*INDIRECT("AF42")+3*INDIRECT("AN42")+4*INDIRECT("AV42")+5*INDIRECT("BD42")+6*INDIRECT("BL42")</f>
        <v>390</v>
      </c>
      <c r="CF42" s="1">
        <v>390</v>
      </c>
      <c r="CG42" s="1">
        <f ca="1">INDIRECT("Y42")+2*INDIRECT("AG42")+3*INDIRECT("AO42")+4*INDIRECT("AW42")+5*INDIRECT("BE42")+6*INDIRECT("BM42")</f>
        <v>2200</v>
      </c>
      <c r="CH42" s="1">
        <v>2200</v>
      </c>
      <c r="CI42" s="1">
        <f ca="1">INDIRECT("Z42")+2*INDIRECT("AH42")+3*INDIRECT("AP42")+4*INDIRECT("AX42")+5*INDIRECT("BF42")+6*INDIRECT("BN42")</f>
        <v>0</v>
      </c>
      <c r="CJ42" s="1">
        <v>0</v>
      </c>
      <c r="CK42" s="1">
        <f ca="1">INDIRECT("AA42")+2*INDIRECT("AI42")+3*INDIRECT("AQ42")+4*INDIRECT("AY42")+5*INDIRECT("BG42")+6*INDIRECT("BO42")</f>
        <v>0</v>
      </c>
      <c r="CL42" s="1">
        <v>0</v>
      </c>
      <c r="CM42" s="1">
        <f ca="1">INDIRECT("T42")+2*INDIRECT("U42")+3*INDIRECT("V42")+4*INDIRECT("W42")+5*INDIRECT("X42")+6*INDIRECT("Y42")+7*INDIRECT("Z42")+8*INDIRECT("AA42")</f>
        <v>250</v>
      </c>
      <c r="CN42" s="1">
        <v>250</v>
      </c>
      <c r="CO42" s="1">
        <f ca="1">INDIRECT("AB42")+2*INDIRECT("AC42")+3*INDIRECT("AD42")+4*INDIRECT("AE42")+5*INDIRECT("AF42")+6*INDIRECT("AG42")+7*INDIRECT("AH42")+8*INDIRECT("AI42")</f>
        <v>6600</v>
      </c>
      <c r="CP42" s="1">
        <v>6600</v>
      </c>
      <c r="CQ42" s="1">
        <f ca="1">INDIRECT("AJ42")+2*INDIRECT("AK42")+3*INDIRECT("AL42")+4*INDIRECT("AM42")+5*INDIRECT("AN42")+6*INDIRECT("AO42")+7*INDIRECT("AP42")+8*INDIRECT("AQ42")</f>
        <v>930</v>
      </c>
      <c r="CR42" s="1">
        <v>930</v>
      </c>
      <c r="CS42" s="1">
        <f ca="1">INDIRECT("AR42")+2*INDIRECT("AS42")+3*INDIRECT("AT42")+4*INDIRECT("AU42")+5*INDIRECT("AV42")+6*INDIRECT("AW42")+7*INDIRECT("AX42")+8*INDIRECT("AY42")</f>
        <v>425</v>
      </c>
      <c r="CT42" s="1">
        <v>425</v>
      </c>
      <c r="CU42" s="1">
        <f ca="1">INDIRECT("AZ42")+2*INDIRECT("BA42")+3*INDIRECT("BB42")+4*INDIRECT("BC42")+5*INDIRECT("BD42")+6*INDIRECT("BE42")+7*INDIRECT("BF42")+8*INDIRECT("BG42")</f>
        <v>0</v>
      </c>
      <c r="CV42" s="1">
        <v>0</v>
      </c>
      <c r="CW42" s="1">
        <f ca="1">INDIRECT("BH42")+2*INDIRECT("BI42")+3*INDIRECT("BJ42")+4*INDIRECT("BK42")+5*INDIRECT("BL42")+6*INDIRECT("BM42")+7*INDIRECT("BN42")+8*INDIRECT("BO42")</f>
        <v>0</v>
      </c>
      <c r="CX42" s="1">
        <v>0</v>
      </c>
    </row>
    <row r="43" spans="1:102" ht="11.25">
      <c r="A43" s="1" t="s">
        <v>0</v>
      </c>
      <c r="B43" s="1" t="s">
        <v>0</v>
      </c>
      <c r="C43" s="1" t="s">
        <v>0</v>
      </c>
      <c r="D43" s="1" t="s">
        <v>27</v>
      </c>
      <c r="E43" s="1" t="s">
        <v>28</v>
      </c>
      <c r="F43" s="7">
        <f ca="1">INDIRECT("T43")+INDIRECT("AB43")+INDIRECT("AJ43")+INDIRECT("AR43")+INDIRECT("AZ43")+INDIRECT("BH43")</f>
        <v>0</v>
      </c>
      <c r="G43" s="6">
        <f ca="1">INDIRECT("U43")+INDIRECT("AC43")+INDIRECT("AK43")+INDIRECT("AS43")+INDIRECT("BA43")+INDIRECT("BI43")</f>
        <v>0</v>
      </c>
      <c r="H43" s="6">
        <f ca="1">INDIRECT("V43")+INDIRECT("AD43")+INDIRECT("AL43")+INDIRECT("AT43")+INDIRECT("BB43")+INDIRECT("BJ43")</f>
        <v>328</v>
      </c>
      <c r="I43" s="6">
        <f ca="1">INDIRECT("W43")+INDIRECT("AE43")+INDIRECT("AM43")+INDIRECT("AU43")+INDIRECT("BC43")+INDIRECT("BK43")</f>
        <v>322</v>
      </c>
      <c r="J43" s="6">
        <f ca="1">INDIRECT("X43")+INDIRECT("AF43")+INDIRECT("AN43")+INDIRECT("AV43")+INDIRECT("BD43")+INDIRECT("BL43")</f>
        <v>9350</v>
      </c>
      <c r="K43" s="6">
        <f ca="1">INDIRECT("Y43")+INDIRECT("AG43")+INDIRECT("AO43")+INDIRECT("AW43")+INDIRECT("BE43")+INDIRECT("BM43")</f>
        <v>0</v>
      </c>
      <c r="L43" s="6">
        <f ca="1">INDIRECT("Z43")+INDIRECT("AH43")+INDIRECT("AP43")+INDIRECT("AX43")+INDIRECT("BF43")+INDIRECT("BN43")</f>
        <v>0</v>
      </c>
      <c r="M43" s="6">
        <f ca="1">INDIRECT("AA43")+INDIRECT("AI43")+INDIRECT("AQ43")+INDIRECT("AY43")+INDIRECT("BG43")+INDIRECT("BO43")</f>
        <v>0</v>
      </c>
      <c r="N43" s="7">
        <f ca="1">INDIRECT("T43")+INDIRECT("U43")+INDIRECT("V43")+INDIRECT("W43")+INDIRECT("X43")+INDIRECT("Y43")+INDIRECT("Z43")+INDIRECT("AA43")</f>
        <v>200</v>
      </c>
      <c r="O43" s="6">
        <f ca="1">INDIRECT("AB43")+INDIRECT("AC43")+INDIRECT("AD43")+INDIRECT("AE43")+INDIRECT("AF43")+INDIRECT("AG43")+INDIRECT("AH43")+INDIRECT("AI43")</f>
        <v>9150</v>
      </c>
      <c r="P43" s="6">
        <f ca="1">INDIRECT("AJ43")+INDIRECT("AK43")+INDIRECT("AL43")+INDIRECT("AM43")+INDIRECT("AN43")+INDIRECT("AO43")+INDIRECT("AP43")+INDIRECT("AQ43")</f>
        <v>135</v>
      </c>
      <c r="Q43" s="6">
        <f ca="1">INDIRECT("AR43")+INDIRECT("AS43")+INDIRECT("AT43")+INDIRECT("AU43")+INDIRECT("AV43")+INDIRECT("AW43")+INDIRECT("AX43")+INDIRECT("AY43")</f>
        <v>515</v>
      </c>
      <c r="R43" s="6">
        <f ca="1">INDIRECT("AZ43")+INDIRECT("BA43")+INDIRECT("BB43")+INDIRECT("BC43")+INDIRECT("BD43")+INDIRECT("BE43")+INDIRECT("BF43")+INDIRECT("BG43")</f>
        <v>0</v>
      </c>
      <c r="S43" s="6">
        <f ca="1">INDIRECT("BH43")+INDIRECT("BI43")+INDIRECT("BJ43")+INDIRECT("BK43")+INDIRECT("BL43")+INDIRECT("BM43")+INDIRECT("BN43")+INDIRECT("BO43")</f>
        <v>0</v>
      </c>
      <c r="T43" s="28"/>
      <c r="U43" s="29"/>
      <c r="V43" s="29"/>
      <c r="W43" s="29"/>
      <c r="X43" s="29">
        <v>200</v>
      </c>
      <c r="Y43" s="29"/>
      <c r="Z43" s="29"/>
      <c r="AA43" s="29"/>
      <c r="AB43" s="28"/>
      <c r="AC43" s="29"/>
      <c r="AD43" s="29"/>
      <c r="AE43" s="29"/>
      <c r="AF43" s="29">
        <v>9150</v>
      </c>
      <c r="AG43" s="29"/>
      <c r="AH43" s="29"/>
      <c r="AI43" s="29"/>
      <c r="AJ43" s="28"/>
      <c r="AK43" s="29"/>
      <c r="AL43" s="29">
        <v>135</v>
      </c>
      <c r="AM43" s="29"/>
      <c r="AN43" s="29"/>
      <c r="AO43" s="29"/>
      <c r="AP43" s="29"/>
      <c r="AQ43" s="29"/>
      <c r="AR43" s="28"/>
      <c r="AS43" s="29"/>
      <c r="AT43" s="29">
        <v>193</v>
      </c>
      <c r="AU43" s="29">
        <v>322</v>
      </c>
      <c r="AV43" s="29"/>
      <c r="AW43" s="29"/>
      <c r="AX43" s="29"/>
      <c r="AY43" s="29"/>
      <c r="AZ43" s="28"/>
      <c r="BA43" s="29"/>
      <c r="BB43" s="29"/>
      <c r="BC43" s="29"/>
      <c r="BD43" s="29"/>
      <c r="BE43" s="29"/>
      <c r="BF43" s="29"/>
      <c r="BG43" s="29"/>
      <c r="BH43" s="28"/>
      <c r="BI43" s="29"/>
      <c r="BJ43" s="29"/>
      <c r="BK43" s="29"/>
      <c r="BL43" s="29"/>
      <c r="BM43" s="29"/>
      <c r="BN43" s="29"/>
      <c r="BO43" s="29"/>
      <c r="BP43" s="9">
        <v>0</v>
      </c>
      <c r="BQ43" s="1" t="s">
        <v>0</v>
      </c>
      <c r="BR43" s="1" t="s">
        <v>0</v>
      </c>
      <c r="BS43" s="1" t="s">
        <v>0</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1177</v>
      </c>
      <c r="CB43" s="1">
        <v>1177</v>
      </c>
      <c r="CC43" s="1">
        <f ca="1">INDIRECT("W43")+2*INDIRECT("AE43")+3*INDIRECT("AM43")+4*INDIRECT("AU43")+5*INDIRECT("BC43")+6*INDIRECT("BK43")</f>
        <v>1288</v>
      </c>
      <c r="CD43" s="1">
        <v>1288</v>
      </c>
      <c r="CE43" s="1">
        <f ca="1">INDIRECT("X43")+2*INDIRECT("AF43")+3*INDIRECT("AN43")+4*INDIRECT("AV43")+5*INDIRECT("BD43")+6*INDIRECT("BL43")</f>
        <v>18500</v>
      </c>
      <c r="CF43" s="1">
        <v>18500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1000</v>
      </c>
      <c r="CN43" s="1">
        <v>1000</v>
      </c>
      <c r="CO43" s="1">
        <f ca="1">INDIRECT("AB43")+2*INDIRECT("AC43")+3*INDIRECT("AD43")+4*INDIRECT("AE43")+5*INDIRECT("AF43")+6*INDIRECT("AG43")+7*INDIRECT("AH43")+8*INDIRECT("AI43")</f>
        <v>45750</v>
      </c>
      <c r="CP43" s="1">
        <v>45750</v>
      </c>
      <c r="CQ43" s="1">
        <f ca="1">INDIRECT("AJ43")+2*INDIRECT("AK43")+3*INDIRECT("AL43")+4*INDIRECT("AM43")+5*INDIRECT("AN43")+6*INDIRECT("AO43")+7*INDIRECT("AP43")+8*INDIRECT("AQ43")</f>
        <v>405</v>
      </c>
      <c r="CR43" s="1">
        <v>405</v>
      </c>
      <c r="CS43" s="1">
        <f ca="1">INDIRECT("AR43")+2*INDIRECT("AS43")+3*INDIRECT("AT43")+4*INDIRECT("AU43")+5*INDIRECT("AV43")+6*INDIRECT("AW43")+7*INDIRECT("AX43")+8*INDIRECT("AY43")</f>
        <v>1867</v>
      </c>
      <c r="CT43" s="1">
        <v>1867</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102" ht="11.25">
      <c r="A44" s="25"/>
      <c r="B44" s="25"/>
      <c r="C44" s="27" t="s">
        <v>112</v>
      </c>
      <c r="D44" s="26" t="s">
        <v>0</v>
      </c>
      <c r="E44" s="1" t="s">
        <v>29</v>
      </c>
      <c r="F44" s="7">
        <f ca="1">INDIRECT("T44")+INDIRECT("AB44")+INDIRECT("AJ44")+INDIRECT("AR44")+INDIRECT("AZ44")+INDIRECT("BH44")</f>
        <v>0</v>
      </c>
      <c r="G44" s="6">
        <f ca="1">INDIRECT("U44")+INDIRECT("AC44")+INDIRECT("AK44")+INDIRECT("AS44")+INDIRECT("BA44")+INDIRECT("BI44")</f>
        <v>0</v>
      </c>
      <c r="H44" s="6">
        <f ca="1">INDIRECT("V44")+INDIRECT("AD44")+INDIRECT("AL44")+INDIRECT("AT44")+INDIRECT("BB44")+INDIRECT("BJ44")</f>
        <v>0</v>
      </c>
      <c r="I44" s="6">
        <f ca="1">INDIRECT("W44")+INDIRECT("AE44")+INDIRECT("AM44")+INDIRECT("AU44")+INDIRECT("BC44")+INDIRECT("BK44")</f>
        <v>200</v>
      </c>
      <c r="J44" s="6">
        <f ca="1">INDIRECT("X44")+INDIRECT("AF44")+INDIRECT("AN44")+INDIRECT("AV44")+INDIRECT("BD44")+INDIRECT("BL44")</f>
        <v>400</v>
      </c>
      <c r="K44" s="6">
        <f ca="1">INDIRECT("Y44")+INDIRECT("AG44")+INDIRECT("AO44")+INDIRECT("AW44")+INDIRECT("BE44")+INDIRECT("BM44")</f>
        <v>1300</v>
      </c>
      <c r="L44" s="6">
        <f ca="1">INDIRECT("Z44")+INDIRECT("AH44")+INDIRECT("AP44")+INDIRECT("AX44")+INDIRECT("BF44")+INDIRECT("BN44")</f>
        <v>0</v>
      </c>
      <c r="M44" s="6">
        <f ca="1">INDIRECT("AA44")+INDIRECT("AI44")+INDIRECT("AQ44")+INDIRECT("AY44")+INDIRECT("BG44")+INDIRECT("BO44")</f>
        <v>0</v>
      </c>
      <c r="N44" s="7">
        <f ca="1">INDIRECT("T44")+INDIRECT("U44")+INDIRECT("V44")+INDIRECT("W44")+INDIRECT("X44")+INDIRECT("Y44")+INDIRECT("Z44")+INDIRECT("AA44")</f>
        <v>0</v>
      </c>
      <c r="O44" s="6">
        <f ca="1">INDIRECT("AB44")+INDIRECT("AC44")+INDIRECT("AD44")+INDIRECT("AE44")+INDIRECT("AF44")+INDIRECT("AG44")+INDIRECT("AH44")+INDIRECT("AI44")</f>
        <v>1300</v>
      </c>
      <c r="P44" s="6">
        <f ca="1">INDIRECT("AJ44")+INDIRECT("AK44")+INDIRECT("AL44")+INDIRECT("AM44")+INDIRECT("AN44")+INDIRECT("AO44")+INDIRECT("AP44")+INDIRECT("AQ44")</f>
        <v>400</v>
      </c>
      <c r="Q44" s="6">
        <f ca="1">INDIRECT("AR44")+INDIRECT("AS44")+INDIRECT("AT44")+INDIRECT("AU44")+INDIRECT("AV44")+INDIRECT("AW44")+INDIRECT("AX44")+INDIRECT("AY44")</f>
        <v>200</v>
      </c>
      <c r="R44" s="6">
        <f ca="1">INDIRECT("AZ44")+INDIRECT("BA44")+INDIRECT("BB44")+INDIRECT("BC44")+INDIRECT("BD44")+INDIRECT("BE44")+INDIRECT("BF44")+INDIRECT("BG44")</f>
        <v>0</v>
      </c>
      <c r="S44" s="6">
        <f ca="1">INDIRECT("BH44")+INDIRECT("BI44")+INDIRECT("BJ44")+INDIRECT("BK44")+INDIRECT("BL44")+INDIRECT("BM44")+INDIRECT("BN44")+INDIRECT("BO44")</f>
        <v>0</v>
      </c>
      <c r="T44" s="28"/>
      <c r="U44" s="29"/>
      <c r="V44" s="29"/>
      <c r="W44" s="29"/>
      <c r="X44" s="29"/>
      <c r="Y44" s="29"/>
      <c r="Z44" s="29"/>
      <c r="AA44" s="29"/>
      <c r="AB44" s="28"/>
      <c r="AC44" s="29"/>
      <c r="AD44" s="29"/>
      <c r="AE44" s="29"/>
      <c r="AF44" s="29"/>
      <c r="AG44" s="29">
        <v>1300</v>
      </c>
      <c r="AH44" s="29"/>
      <c r="AI44" s="29"/>
      <c r="AJ44" s="28"/>
      <c r="AK44" s="29"/>
      <c r="AL44" s="29"/>
      <c r="AM44" s="29">
        <v>200</v>
      </c>
      <c r="AN44" s="29">
        <v>200</v>
      </c>
      <c r="AO44" s="29"/>
      <c r="AP44" s="29"/>
      <c r="AQ44" s="29"/>
      <c r="AR44" s="28"/>
      <c r="AS44" s="29"/>
      <c r="AT44" s="29"/>
      <c r="AU44" s="29"/>
      <c r="AV44" s="29">
        <v>200</v>
      </c>
      <c r="AW44" s="29"/>
      <c r="AX44" s="29"/>
      <c r="AY44" s="29"/>
      <c r="AZ44" s="28"/>
      <c r="BA44" s="29"/>
      <c r="BB44" s="29"/>
      <c r="BC44" s="29"/>
      <c r="BD44" s="29"/>
      <c r="BE44" s="29"/>
      <c r="BF44" s="29"/>
      <c r="BG44" s="29"/>
      <c r="BH44" s="28"/>
      <c r="BI44" s="29"/>
      <c r="BJ44" s="29"/>
      <c r="BK44" s="29"/>
      <c r="BL44" s="29"/>
      <c r="BM44" s="29"/>
      <c r="BN44" s="29"/>
      <c r="BO44" s="29"/>
      <c r="BP44" s="9">
        <v>0</v>
      </c>
      <c r="BQ44" s="1" t="s">
        <v>0</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600</v>
      </c>
      <c r="CD44" s="1">
        <v>600</v>
      </c>
      <c r="CE44" s="1">
        <f ca="1">INDIRECT("X44")+2*INDIRECT("AF44")+3*INDIRECT("AN44")+4*INDIRECT("AV44")+5*INDIRECT("BD44")+6*INDIRECT("BL44")</f>
        <v>1400</v>
      </c>
      <c r="CF44" s="1">
        <v>1400</v>
      </c>
      <c r="CG44" s="1">
        <f ca="1">INDIRECT("Y44")+2*INDIRECT("AG44")+3*INDIRECT("AO44")+4*INDIRECT("AW44")+5*INDIRECT("BE44")+6*INDIRECT("BM44")</f>
        <v>2600</v>
      </c>
      <c r="CH44" s="1">
        <v>2600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0</v>
      </c>
      <c r="CN44" s="1">
        <v>0</v>
      </c>
      <c r="CO44" s="1">
        <f ca="1">INDIRECT("AB44")+2*INDIRECT("AC44")+3*INDIRECT("AD44")+4*INDIRECT("AE44")+5*INDIRECT("AF44")+6*INDIRECT("AG44")+7*INDIRECT("AH44")+8*INDIRECT("AI44")</f>
        <v>7800</v>
      </c>
      <c r="CP44" s="1">
        <v>7800</v>
      </c>
      <c r="CQ44" s="1">
        <f ca="1">INDIRECT("AJ44")+2*INDIRECT("AK44")+3*INDIRECT("AL44")+4*INDIRECT("AM44")+5*INDIRECT("AN44")+6*INDIRECT("AO44")+7*INDIRECT("AP44")+8*INDIRECT("AQ44")</f>
        <v>1800</v>
      </c>
      <c r="CR44" s="1">
        <v>1800</v>
      </c>
      <c r="CS44" s="1">
        <f ca="1">INDIRECT("AR44")+2*INDIRECT("AS44")+3*INDIRECT("AT44")+4*INDIRECT("AU44")+5*INDIRECT("AV44")+6*INDIRECT("AW44")+7*INDIRECT("AX44")+8*INDIRECT("AY44")</f>
        <v>1000</v>
      </c>
      <c r="CT44" s="1">
        <v>1000</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73" ht="11.25">
      <c r="A45" s="1" t="s">
        <v>0</v>
      </c>
      <c r="B45" s="1" t="s">
        <v>0</v>
      </c>
      <c r="C45" s="1" t="s">
        <v>0</v>
      </c>
      <c r="D45" s="1" t="s">
        <v>0</v>
      </c>
      <c r="E45" s="1" t="s">
        <v>6</v>
      </c>
      <c r="F45" s="7">
        <f>SUM(F42:F44)</f>
        <v>0</v>
      </c>
      <c r="G45" s="6">
        <f>SUM(G42:G44)</f>
        <v>0</v>
      </c>
      <c r="H45" s="6">
        <f>SUM(H42:H44)</f>
        <v>458</v>
      </c>
      <c r="I45" s="6">
        <f>SUM(I42:I44)</f>
        <v>657</v>
      </c>
      <c r="J45" s="6">
        <f>SUM(J42:J44)</f>
        <v>9885</v>
      </c>
      <c r="K45" s="6">
        <f>SUM(K42:K44)</f>
        <v>2400</v>
      </c>
      <c r="L45" s="6">
        <f>SUM(L42:L44)</f>
        <v>0</v>
      </c>
      <c r="M45" s="6">
        <f>SUM(M42:M44)</f>
        <v>0</v>
      </c>
      <c r="N45" s="7">
        <f>SUM(N42:N44)</f>
        <v>250</v>
      </c>
      <c r="O45" s="6">
        <f>SUM(O42:O44)</f>
        <v>11550</v>
      </c>
      <c r="P45" s="6">
        <f>SUM(P42:P44)</f>
        <v>800</v>
      </c>
      <c r="Q45" s="6">
        <f>SUM(Q42:Q44)</f>
        <v>800</v>
      </c>
      <c r="R45" s="6">
        <f>SUM(R42:R44)</f>
        <v>0</v>
      </c>
      <c r="S45" s="6">
        <f>SUM(S42:S44)</f>
        <v>0</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3:73" ht="11.25">
      <c r="C46" s="1" t="s">
        <v>0</v>
      </c>
      <c r="D46" s="1"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c r="BT46" s="1" t="s">
        <v>0</v>
      </c>
      <c r="BU46" s="1" t="s">
        <v>0</v>
      </c>
    </row>
    <row r="47" spans="1:102" ht="11.25">
      <c r="A47" s="30" t="s">
        <v>1</v>
      </c>
      <c r="B47" s="31" t="str">
        <f>HYPERLINK("http://www.dot.ca.gov/hq/transprog/stip2004/ff_sheets/05-1151.xls","1151")</f>
        <v>1151</v>
      </c>
      <c r="C47" s="30" t="s">
        <v>0</v>
      </c>
      <c r="D47" s="30" t="s">
        <v>25</v>
      </c>
      <c r="E47" s="30" t="s">
        <v>3</v>
      </c>
      <c r="F47" s="32">
        <f ca="1">INDIRECT("T47")+INDIRECT("AB47")+INDIRECT("AJ47")+INDIRECT("AR47")+INDIRECT("AZ47")+INDIRECT("BH47")</f>
        <v>0</v>
      </c>
      <c r="G47" s="33">
        <f ca="1">INDIRECT("U47")+INDIRECT("AC47")+INDIRECT("AK47")+INDIRECT("AS47")+INDIRECT("BA47")+INDIRECT("BI47")</f>
        <v>0</v>
      </c>
      <c r="H47" s="33">
        <f ca="1">INDIRECT("V47")+INDIRECT("AD47")+INDIRECT("AL47")+INDIRECT("AT47")+INDIRECT("BB47")+INDIRECT("BJ47")</f>
        <v>0</v>
      </c>
      <c r="I47" s="33">
        <f ca="1">INDIRECT("W47")+INDIRECT("AE47")+INDIRECT("AM47")+INDIRECT("AU47")+INDIRECT("BC47")+INDIRECT("BK47")</f>
        <v>170</v>
      </c>
      <c r="J47" s="33">
        <f ca="1">INDIRECT("X47")+INDIRECT("AF47")+INDIRECT("AN47")+INDIRECT("AV47")+INDIRECT("BD47")+INDIRECT("BL47")</f>
        <v>1960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1960</v>
      </c>
      <c r="P47" s="33">
        <f ca="1">INDIRECT("AJ47")+INDIRECT("AK47")+INDIRECT("AL47")+INDIRECT("AM47")+INDIRECT("AN47")+INDIRECT("AO47")+INDIRECT("AP47")+INDIRECT("AQ47")</f>
        <v>0</v>
      </c>
      <c r="Q47" s="33">
        <f ca="1">INDIRECT("AR47")+INDIRECT("AS47")+INDIRECT("AT47")+INDIRECT("AU47")+INDIRECT("AV47")+INDIRECT("AW47")+INDIRECT("AX47")+INDIRECT("AY47")</f>
        <v>170</v>
      </c>
      <c r="R47" s="33">
        <f ca="1">INDIRECT("AZ47")+INDIRECT("BA47")+INDIRECT("BB47")+INDIRECT("BC47")+INDIRECT("BD47")+INDIRECT("BE47")+INDIRECT("BF47")+INDIRECT("BG47")</f>
        <v>0</v>
      </c>
      <c r="S47" s="33">
        <f ca="1">INDIRECT("BH47")+INDIRECT("BI47")+INDIRECT("BJ47")+INDIRECT("BK47")+INDIRECT("BL47")+INDIRECT("BM47")+INDIRECT("BN47")+INDIRECT("BO47")</f>
        <v>0</v>
      </c>
      <c r="T47" s="34"/>
      <c r="U47" s="35"/>
      <c r="V47" s="35"/>
      <c r="W47" s="35"/>
      <c r="X47" s="35"/>
      <c r="Y47" s="35"/>
      <c r="Z47" s="35"/>
      <c r="AA47" s="35"/>
      <c r="AB47" s="34"/>
      <c r="AC47" s="35"/>
      <c r="AD47" s="35"/>
      <c r="AE47" s="35"/>
      <c r="AF47" s="35">
        <v>1960</v>
      </c>
      <c r="AG47" s="35"/>
      <c r="AH47" s="35"/>
      <c r="AI47" s="35"/>
      <c r="AJ47" s="34"/>
      <c r="AK47" s="35"/>
      <c r="AL47" s="35"/>
      <c r="AM47" s="35"/>
      <c r="AN47" s="35"/>
      <c r="AO47" s="35"/>
      <c r="AP47" s="35"/>
      <c r="AQ47" s="35"/>
      <c r="AR47" s="34"/>
      <c r="AS47" s="35"/>
      <c r="AT47" s="35"/>
      <c r="AU47" s="35">
        <v>170</v>
      </c>
      <c r="AV47" s="35"/>
      <c r="AW47" s="35"/>
      <c r="AX47" s="35"/>
      <c r="AY47" s="35"/>
      <c r="AZ47" s="34"/>
      <c r="BA47" s="35"/>
      <c r="BB47" s="35"/>
      <c r="BC47" s="35"/>
      <c r="BD47" s="35"/>
      <c r="BE47" s="35"/>
      <c r="BF47" s="35"/>
      <c r="BG47" s="35"/>
      <c r="BH47" s="34"/>
      <c r="BI47" s="35"/>
      <c r="BJ47" s="35"/>
      <c r="BK47" s="35"/>
      <c r="BL47" s="35"/>
      <c r="BM47" s="35"/>
      <c r="BN47" s="35"/>
      <c r="BO47" s="36"/>
      <c r="BP47" s="9">
        <v>10100000189</v>
      </c>
      <c r="BQ47" s="1" t="s">
        <v>3</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680</v>
      </c>
      <c r="CD47" s="1">
        <v>680</v>
      </c>
      <c r="CE47" s="1">
        <f ca="1">INDIRECT("X47")+2*INDIRECT("AF47")+3*INDIRECT("AN47")+4*INDIRECT("AV47")+5*INDIRECT("BD47")+6*INDIRECT("BL47")</f>
        <v>3920</v>
      </c>
      <c r="CF47" s="1">
        <v>3920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9800</v>
      </c>
      <c r="CP47" s="1">
        <v>9800</v>
      </c>
      <c r="CQ47" s="1">
        <f ca="1">INDIRECT("AJ47")+2*INDIRECT("AK47")+3*INDIRECT("AL47")+4*INDIRECT("AM47")+5*INDIRECT("AN47")+6*INDIRECT("AO47")+7*INDIRECT("AP47")+8*INDIRECT("AQ47")</f>
        <v>0</v>
      </c>
      <c r="CR47" s="1">
        <v>0</v>
      </c>
      <c r="CS47" s="1">
        <f ca="1">INDIRECT("AR47")+2*INDIRECT("AS47")+3*INDIRECT("AT47")+4*INDIRECT("AU47")+5*INDIRECT("AV47")+6*INDIRECT("AW47")+7*INDIRECT("AX47")+8*INDIRECT("AY47")</f>
        <v>680</v>
      </c>
      <c r="CT47" s="1">
        <v>680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73" ht="11.25">
      <c r="A48" s="1" t="s">
        <v>0</v>
      </c>
      <c r="B48" s="1" t="s">
        <v>0</v>
      </c>
      <c r="C48" s="1" t="s">
        <v>0</v>
      </c>
      <c r="D48" s="1" t="s">
        <v>30</v>
      </c>
      <c r="E48" s="1" t="s">
        <v>6</v>
      </c>
      <c r="F48" s="7">
        <f>SUM(F47:F47)</f>
        <v>0</v>
      </c>
      <c r="G48" s="6">
        <f>SUM(G47:G47)</f>
        <v>0</v>
      </c>
      <c r="H48" s="6">
        <f>SUM(H47:H47)</f>
        <v>0</v>
      </c>
      <c r="I48" s="6">
        <f>SUM(I47:I47)</f>
        <v>170</v>
      </c>
      <c r="J48" s="6">
        <f>SUM(J47:J47)</f>
        <v>1960</v>
      </c>
      <c r="K48" s="6">
        <f>SUM(K47:K47)</f>
        <v>0</v>
      </c>
      <c r="L48" s="6">
        <f>SUM(L47:L47)</f>
        <v>0</v>
      </c>
      <c r="M48" s="6">
        <f>SUM(M47:M47)</f>
        <v>0</v>
      </c>
      <c r="N48" s="7">
        <f>SUM(N47:N47)</f>
        <v>0</v>
      </c>
      <c r="O48" s="6">
        <f>SUM(O47:O47)</f>
        <v>1960</v>
      </c>
      <c r="P48" s="6">
        <f>SUM(P47:P47)</f>
        <v>0</v>
      </c>
      <c r="Q48" s="6">
        <f>SUM(Q47:Q47)</f>
        <v>170</v>
      </c>
      <c r="R48" s="6">
        <f>SUM(R47:R47)</f>
        <v>0</v>
      </c>
      <c r="S48" s="6">
        <f>SUM(S47:S47)</f>
        <v>0</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25"/>
      <c r="B49" s="25"/>
      <c r="C49" s="27" t="s">
        <v>112</v>
      </c>
      <c r="D49" s="26"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102" ht="11.25">
      <c r="A50" s="30" t="s">
        <v>1</v>
      </c>
      <c r="B50" s="31" t="str">
        <f>HYPERLINK("http://www.dot.ca.gov/hq/transprog/stip2004/ff_sheets/05-1153.xls","1153")</f>
        <v>1153</v>
      </c>
      <c r="C50" s="30" t="s">
        <v>0</v>
      </c>
      <c r="D50" s="30" t="s">
        <v>25</v>
      </c>
      <c r="E50" s="30" t="s">
        <v>3</v>
      </c>
      <c r="F50" s="32">
        <f ca="1">INDIRECT("T50")+INDIRECT("AB50")+INDIRECT("AJ50")+INDIRECT("AR50")+INDIRECT("AZ50")+INDIRECT("BH50")</f>
        <v>0</v>
      </c>
      <c r="G50" s="33">
        <f ca="1">INDIRECT("U50")+INDIRECT("AC50")+INDIRECT("AK50")+INDIRECT("AS50")+INDIRECT("BA50")+INDIRECT("BI50")</f>
        <v>200</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3440</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3440</v>
      </c>
      <c r="P50" s="33">
        <f ca="1">INDIRECT("AJ50")+INDIRECT("AK50")+INDIRECT("AL50")+INDIRECT("AM50")+INDIRECT("AN50")+INDIRECT("AO50")+INDIRECT("AP50")+INDIRECT("AQ50")</f>
        <v>0</v>
      </c>
      <c r="Q50" s="33">
        <f ca="1">INDIRECT("AR50")+INDIRECT("AS50")+INDIRECT("AT50")+INDIRECT("AU50")+INDIRECT("AV50")+INDIRECT("AW50")+INDIRECT("AX50")+INDIRECT("AY50")</f>
        <v>200</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c r="AD50" s="35"/>
      <c r="AE50" s="35"/>
      <c r="AF50" s="35">
        <v>3440</v>
      </c>
      <c r="AG50" s="35"/>
      <c r="AH50" s="35"/>
      <c r="AI50" s="35"/>
      <c r="AJ50" s="34"/>
      <c r="AK50" s="35"/>
      <c r="AL50" s="35"/>
      <c r="AM50" s="35"/>
      <c r="AN50" s="35"/>
      <c r="AO50" s="35"/>
      <c r="AP50" s="35"/>
      <c r="AQ50" s="35"/>
      <c r="AR50" s="34"/>
      <c r="AS50" s="35">
        <v>200</v>
      </c>
      <c r="AT50" s="35"/>
      <c r="AU50" s="35"/>
      <c r="AV50" s="35"/>
      <c r="AW50" s="35"/>
      <c r="AX50" s="35"/>
      <c r="AY50" s="35"/>
      <c r="AZ50" s="34"/>
      <c r="BA50" s="35"/>
      <c r="BB50" s="35"/>
      <c r="BC50" s="35"/>
      <c r="BD50" s="35"/>
      <c r="BE50" s="35"/>
      <c r="BF50" s="35"/>
      <c r="BG50" s="35"/>
      <c r="BH50" s="34"/>
      <c r="BI50" s="35"/>
      <c r="BJ50" s="35"/>
      <c r="BK50" s="35"/>
      <c r="BL50" s="35"/>
      <c r="BM50" s="35"/>
      <c r="BN50" s="35"/>
      <c r="BO50" s="36"/>
      <c r="BP50" s="9">
        <v>10100000190</v>
      </c>
      <c r="BQ50" s="1" t="s">
        <v>3</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800</v>
      </c>
      <c r="BZ50" s="1">
        <v>800</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6880</v>
      </c>
      <c r="CF50" s="1">
        <v>6880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17200</v>
      </c>
      <c r="CP50" s="1">
        <v>17200</v>
      </c>
      <c r="CQ50" s="1">
        <f ca="1">INDIRECT("AJ50")+2*INDIRECT("AK50")+3*INDIRECT("AL50")+4*INDIRECT("AM50")+5*INDIRECT("AN50")+6*INDIRECT("AO50")+7*INDIRECT("AP50")+8*INDIRECT("AQ50")</f>
        <v>0</v>
      </c>
      <c r="CR50" s="1">
        <v>0</v>
      </c>
      <c r="CS50" s="1">
        <f ca="1">INDIRECT("AR50")+2*INDIRECT("AS50")+3*INDIRECT("AT50")+4*INDIRECT("AU50")+5*INDIRECT("AV50")+6*INDIRECT("AW50")+7*INDIRECT("AX50")+8*INDIRECT("AY50")</f>
        <v>400</v>
      </c>
      <c r="CT50" s="1">
        <v>400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73" ht="11.25">
      <c r="A51" s="1" t="s">
        <v>0</v>
      </c>
      <c r="B51" s="1" t="s">
        <v>0</v>
      </c>
      <c r="C51" s="1" t="s">
        <v>0</v>
      </c>
      <c r="D51" s="1" t="s">
        <v>31</v>
      </c>
      <c r="E51" s="1" t="s">
        <v>6</v>
      </c>
      <c r="F51" s="7">
        <f>SUM(F50:F50)</f>
        <v>0</v>
      </c>
      <c r="G51" s="6">
        <f>SUM(G50:G50)</f>
        <v>200</v>
      </c>
      <c r="H51" s="6">
        <f>SUM(H50:H50)</f>
        <v>0</v>
      </c>
      <c r="I51" s="6">
        <f>SUM(I50:I50)</f>
        <v>0</v>
      </c>
      <c r="J51" s="6">
        <f>SUM(J50:J50)</f>
        <v>3440</v>
      </c>
      <c r="K51" s="6">
        <f>SUM(K50:K50)</f>
        <v>0</v>
      </c>
      <c r="L51" s="6">
        <f>SUM(L50:L50)</f>
        <v>0</v>
      </c>
      <c r="M51" s="6">
        <f>SUM(M50:M50)</f>
        <v>0</v>
      </c>
      <c r="N51" s="7">
        <f>SUM(N50:N50)</f>
        <v>0</v>
      </c>
      <c r="O51" s="6">
        <f>SUM(O50:O50)</f>
        <v>3440</v>
      </c>
      <c r="P51" s="6">
        <f>SUM(P50:P50)</f>
        <v>0</v>
      </c>
      <c r="Q51" s="6">
        <f>SUM(Q50:Q50)</f>
        <v>200</v>
      </c>
      <c r="R51" s="6">
        <f>SUM(R50:R50)</f>
        <v>0</v>
      </c>
      <c r="S51" s="6">
        <f>SUM(S50:S50)</f>
        <v>0</v>
      </c>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1:73" ht="11.25">
      <c r="A52" s="25"/>
      <c r="B52" s="25"/>
      <c r="C52" s="27" t="s">
        <v>112</v>
      </c>
      <c r="D52" s="26" t="s">
        <v>0</v>
      </c>
      <c r="E52" s="1" t="s">
        <v>0</v>
      </c>
      <c r="F52" s="7"/>
      <c r="G52" s="6"/>
      <c r="H52" s="6"/>
      <c r="I52" s="6"/>
      <c r="J52" s="6"/>
      <c r="K52" s="6"/>
      <c r="L52" s="6"/>
      <c r="M52" s="6"/>
      <c r="N52" s="7"/>
      <c r="O52" s="6"/>
      <c r="P52" s="6"/>
      <c r="Q52" s="6"/>
      <c r="R52" s="6"/>
      <c r="S52" s="6"/>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v>0</v>
      </c>
      <c r="BQ52" s="1" t="s">
        <v>0</v>
      </c>
      <c r="BR52" s="1" t="s">
        <v>0</v>
      </c>
      <c r="BS52" s="1" t="s">
        <v>0</v>
      </c>
      <c r="BT52" s="1" t="s">
        <v>0</v>
      </c>
      <c r="BU52" s="1" t="s">
        <v>0</v>
      </c>
    </row>
    <row r="53" spans="1:102" ht="11.25">
      <c r="A53" s="30" t="s">
        <v>1</v>
      </c>
      <c r="B53" s="31" t="str">
        <f>HYPERLINK("http://www.dot.ca.gov/hq/transprog/stip2004/ff_sheets/05-1157.xls","1157")</f>
        <v>1157</v>
      </c>
      <c r="C53" s="30" t="s">
        <v>0</v>
      </c>
      <c r="D53" s="30" t="s">
        <v>32</v>
      </c>
      <c r="E53" s="30" t="s">
        <v>3</v>
      </c>
      <c r="F53" s="32">
        <f ca="1">INDIRECT("T53")+INDIRECT("AB53")+INDIRECT("AJ53")+INDIRECT("AR53")+INDIRECT("AZ53")+INDIRECT("BH53")</f>
        <v>0</v>
      </c>
      <c r="G53" s="33">
        <f ca="1">INDIRECT("U53")+INDIRECT("AC53")+INDIRECT("AK53")+INDIRECT("AS53")+INDIRECT("BA53")+INDIRECT("BI53")</f>
        <v>0</v>
      </c>
      <c r="H53" s="33">
        <f ca="1">INDIRECT("V53")+INDIRECT("AD53")+INDIRECT("AL53")+INDIRECT("AT53")+INDIRECT("BB53")+INDIRECT("BJ53")</f>
        <v>2500</v>
      </c>
      <c r="I53" s="33">
        <f ca="1">INDIRECT("W53")+INDIRECT("AE53")+INDIRECT("AM53")+INDIRECT("AU53")+INDIRECT("BC53")+INDIRECT("BK53")</f>
        <v>0</v>
      </c>
      <c r="J53" s="33">
        <f ca="1">INDIRECT("X53")+INDIRECT("AF53")+INDIRECT("AN53")+INDIRECT("AV53")+INDIRECT("BD53")+INDIRECT("BL53")</f>
        <v>0</v>
      </c>
      <c r="K53" s="33">
        <f ca="1">INDIRECT("Y53")+INDIRECT("AG53")+INDIRECT("AO53")+INDIRECT("AW53")+INDIRECT("BE53")+INDIRECT("BM53")</f>
        <v>0</v>
      </c>
      <c r="L53" s="33">
        <f ca="1">INDIRECT("Z53")+INDIRECT("AH53")+INDIRECT("AP53")+INDIRECT("AX53")+INDIRECT("BF53")+INDIRECT("BN53")</f>
        <v>0</v>
      </c>
      <c r="M53" s="33">
        <f ca="1">INDIRECT("AA53")+INDIRECT("AI53")+INDIRECT("AQ53")+INDIRECT("AY53")+INDIRECT("BG53")+INDIRECT("BO53")</f>
        <v>0</v>
      </c>
      <c r="N53" s="32">
        <f ca="1">INDIRECT("T53")+INDIRECT("U53")+INDIRECT("V53")+INDIRECT("W53")+INDIRECT("X53")+INDIRECT("Y53")+INDIRECT("Z53")+INDIRECT("AA53")</f>
        <v>0</v>
      </c>
      <c r="O53" s="33">
        <f ca="1">INDIRECT("AB53")+INDIRECT("AC53")+INDIRECT("AD53")+INDIRECT("AE53")+INDIRECT("AF53")+INDIRECT("AG53")+INDIRECT("AH53")+INDIRECT("AI53")</f>
        <v>2500</v>
      </c>
      <c r="P53" s="33">
        <f ca="1">INDIRECT("AJ53")+INDIRECT("AK53")+INDIRECT("AL53")+INDIRECT("AM53")+INDIRECT("AN53")+INDIRECT("AO53")+INDIRECT("AP53")+INDIRECT("AQ53")</f>
        <v>0</v>
      </c>
      <c r="Q53" s="33">
        <f ca="1">INDIRECT("AR53")+INDIRECT("AS53")+INDIRECT("AT53")+INDIRECT("AU53")+INDIRECT("AV53")+INDIRECT("AW53")+INDIRECT("AX53")+INDIRECT("AY53")</f>
        <v>0</v>
      </c>
      <c r="R53" s="33">
        <f ca="1">INDIRECT("AZ53")+INDIRECT("BA53")+INDIRECT("BB53")+INDIRECT("BC53")+INDIRECT("BD53")+INDIRECT("BE53")+INDIRECT("BF53")+INDIRECT("BG53")</f>
        <v>0</v>
      </c>
      <c r="S53" s="33">
        <f ca="1">INDIRECT("BH53")+INDIRECT("BI53")+INDIRECT("BJ53")+INDIRECT("BK53")+INDIRECT("BL53")+INDIRECT("BM53")+INDIRECT("BN53")+INDIRECT("BO53")</f>
        <v>0</v>
      </c>
      <c r="T53" s="34"/>
      <c r="U53" s="35"/>
      <c r="V53" s="35"/>
      <c r="W53" s="35"/>
      <c r="X53" s="35"/>
      <c r="Y53" s="35"/>
      <c r="Z53" s="35"/>
      <c r="AA53" s="35"/>
      <c r="AB53" s="34"/>
      <c r="AC53" s="35"/>
      <c r="AD53" s="35">
        <v>2500</v>
      </c>
      <c r="AE53" s="35"/>
      <c r="AF53" s="35"/>
      <c r="AG53" s="35"/>
      <c r="AH53" s="35"/>
      <c r="AI53" s="35"/>
      <c r="AJ53" s="34"/>
      <c r="AK53" s="35"/>
      <c r="AL53" s="35"/>
      <c r="AM53" s="35"/>
      <c r="AN53" s="35"/>
      <c r="AO53" s="35"/>
      <c r="AP53" s="35"/>
      <c r="AQ53" s="35"/>
      <c r="AR53" s="34"/>
      <c r="AS53" s="35"/>
      <c r="AT53" s="35"/>
      <c r="AU53" s="35"/>
      <c r="AV53" s="35"/>
      <c r="AW53" s="35"/>
      <c r="AX53" s="35"/>
      <c r="AY53" s="35"/>
      <c r="AZ53" s="34"/>
      <c r="BA53" s="35"/>
      <c r="BB53" s="35"/>
      <c r="BC53" s="35"/>
      <c r="BD53" s="35"/>
      <c r="BE53" s="35"/>
      <c r="BF53" s="35"/>
      <c r="BG53" s="35"/>
      <c r="BH53" s="34"/>
      <c r="BI53" s="35"/>
      <c r="BJ53" s="35"/>
      <c r="BK53" s="35"/>
      <c r="BL53" s="35"/>
      <c r="BM53" s="35"/>
      <c r="BN53" s="35"/>
      <c r="BO53" s="36"/>
      <c r="BP53" s="9">
        <v>10100000181</v>
      </c>
      <c r="BQ53" s="1" t="s">
        <v>3</v>
      </c>
      <c r="BR53" s="1" t="s">
        <v>0</v>
      </c>
      <c r="BS53" s="1" t="s">
        <v>0</v>
      </c>
      <c r="BT53" s="1" t="s">
        <v>0</v>
      </c>
      <c r="BU53" s="1" t="s">
        <v>0</v>
      </c>
      <c r="BW53" s="1">
        <f ca="1">INDIRECT("T53")+2*INDIRECT("AB53")+3*INDIRECT("AJ53")+4*INDIRECT("AR53")+5*INDIRECT("AZ53")+6*INDIRECT("BH53")</f>
        <v>0</v>
      </c>
      <c r="BX53" s="1">
        <v>0</v>
      </c>
      <c r="BY53" s="1">
        <f ca="1">INDIRECT("U53")+2*INDIRECT("AC53")+3*INDIRECT("AK53")+4*INDIRECT("AS53")+5*INDIRECT("BA53")+6*INDIRECT("BI53")</f>
        <v>0</v>
      </c>
      <c r="BZ53" s="1">
        <v>0</v>
      </c>
      <c r="CA53" s="1">
        <f ca="1">INDIRECT("V53")+2*INDIRECT("AD53")+3*INDIRECT("AL53")+4*INDIRECT("AT53")+5*INDIRECT("BB53")+6*INDIRECT("BJ53")</f>
        <v>5000</v>
      </c>
      <c r="CB53" s="1">
        <v>5000</v>
      </c>
      <c r="CC53" s="1">
        <f ca="1">INDIRECT("W53")+2*INDIRECT("AE53")+3*INDIRECT("AM53")+4*INDIRECT("AU53")+5*INDIRECT("BC53")+6*INDIRECT("BK53")</f>
        <v>0</v>
      </c>
      <c r="CD53" s="1">
        <v>0</v>
      </c>
      <c r="CE53" s="1">
        <f ca="1">INDIRECT("X53")+2*INDIRECT("AF53")+3*INDIRECT("AN53")+4*INDIRECT("AV53")+5*INDIRECT("BD53")+6*INDIRECT("BL53")</f>
        <v>0</v>
      </c>
      <c r="CF53" s="1">
        <v>0</v>
      </c>
      <c r="CG53" s="1">
        <f ca="1">INDIRECT("Y53")+2*INDIRECT("AG53")+3*INDIRECT("AO53")+4*INDIRECT("AW53")+5*INDIRECT("BE53")+6*INDIRECT("BM53")</f>
        <v>0</v>
      </c>
      <c r="CH53" s="1">
        <v>0</v>
      </c>
      <c r="CI53" s="1">
        <f ca="1">INDIRECT("Z53")+2*INDIRECT("AH53")+3*INDIRECT("AP53")+4*INDIRECT("AX53")+5*INDIRECT("BF53")+6*INDIRECT("BN53")</f>
        <v>0</v>
      </c>
      <c r="CJ53" s="1">
        <v>0</v>
      </c>
      <c r="CK53" s="1">
        <f ca="1">INDIRECT("AA53")+2*INDIRECT("AI53")+3*INDIRECT("AQ53")+4*INDIRECT("AY53")+5*INDIRECT("BG53")+6*INDIRECT("BO53")</f>
        <v>0</v>
      </c>
      <c r="CL53" s="1">
        <v>0</v>
      </c>
      <c r="CM53" s="1">
        <f ca="1">INDIRECT("T53")+2*INDIRECT("U53")+3*INDIRECT("V53")+4*INDIRECT("W53")+5*INDIRECT("X53")+6*INDIRECT("Y53")+7*INDIRECT("Z53")+8*INDIRECT("AA53")</f>
        <v>0</v>
      </c>
      <c r="CN53" s="1">
        <v>0</v>
      </c>
      <c r="CO53" s="1">
        <f ca="1">INDIRECT("AB53")+2*INDIRECT("AC53")+3*INDIRECT("AD53")+4*INDIRECT("AE53")+5*INDIRECT("AF53")+6*INDIRECT("AG53")+7*INDIRECT("AH53")+8*INDIRECT("AI53")</f>
        <v>7500</v>
      </c>
      <c r="CP53" s="1">
        <v>7500</v>
      </c>
      <c r="CQ53" s="1">
        <f ca="1">INDIRECT("AJ53")+2*INDIRECT("AK53")+3*INDIRECT("AL53")+4*INDIRECT("AM53")+5*INDIRECT("AN53")+6*INDIRECT("AO53")+7*INDIRECT("AP53")+8*INDIRECT("AQ53")</f>
        <v>0</v>
      </c>
      <c r="CR53" s="1">
        <v>0</v>
      </c>
      <c r="CS53" s="1">
        <f ca="1">INDIRECT("AR53")+2*INDIRECT("AS53")+3*INDIRECT("AT53")+4*INDIRECT("AU53")+5*INDIRECT("AV53")+6*INDIRECT("AW53")+7*INDIRECT("AX53")+8*INDIRECT("AY53")</f>
        <v>0</v>
      </c>
      <c r="CT53" s="1">
        <v>0</v>
      </c>
      <c r="CU53" s="1">
        <f ca="1">INDIRECT("AZ53")+2*INDIRECT("BA53")+3*INDIRECT("BB53")+4*INDIRECT("BC53")+5*INDIRECT("BD53")+6*INDIRECT("BE53")+7*INDIRECT("BF53")+8*INDIRECT("BG53")</f>
        <v>0</v>
      </c>
      <c r="CV53" s="1">
        <v>0</v>
      </c>
      <c r="CW53" s="1">
        <f ca="1">INDIRECT("BH53")+2*INDIRECT("BI53")+3*INDIRECT("BJ53")+4*INDIRECT("BK53")+5*INDIRECT("BL53")+6*INDIRECT("BM53")+7*INDIRECT("BN53")+8*INDIRECT("BO53")</f>
        <v>0</v>
      </c>
      <c r="CX53" s="1">
        <v>0</v>
      </c>
    </row>
    <row r="54" spans="1:73" ht="11.25">
      <c r="A54" s="1" t="s">
        <v>0</v>
      </c>
      <c r="B54" s="1" t="s">
        <v>0</v>
      </c>
      <c r="C54" s="1" t="s">
        <v>0</v>
      </c>
      <c r="D54" s="1" t="s">
        <v>33</v>
      </c>
      <c r="E54" s="1" t="s">
        <v>6</v>
      </c>
      <c r="F54" s="7">
        <f>SUM(F53:F53)</f>
        <v>0</v>
      </c>
      <c r="G54" s="6">
        <f>SUM(G53:G53)</f>
        <v>0</v>
      </c>
      <c r="H54" s="6">
        <f>SUM(H53:H53)</f>
        <v>2500</v>
      </c>
      <c r="I54" s="6">
        <f>SUM(I53:I53)</f>
        <v>0</v>
      </c>
      <c r="J54" s="6">
        <f>SUM(J53:J53)</f>
        <v>0</v>
      </c>
      <c r="K54" s="6">
        <f>SUM(K53:K53)</f>
        <v>0</v>
      </c>
      <c r="L54" s="6">
        <f>SUM(L53:L53)</f>
        <v>0</v>
      </c>
      <c r="M54" s="6">
        <f>SUM(M53:M53)</f>
        <v>0</v>
      </c>
      <c r="N54" s="7">
        <f>SUM(N53:N53)</f>
        <v>0</v>
      </c>
      <c r="O54" s="6">
        <f>SUM(O53:O53)</f>
        <v>2500</v>
      </c>
      <c r="P54" s="6">
        <f>SUM(P53:P53)</f>
        <v>0</v>
      </c>
      <c r="Q54" s="6">
        <f>SUM(Q53:Q53)</f>
        <v>0</v>
      </c>
      <c r="R54" s="6">
        <f>SUM(R53:R53)</f>
        <v>0</v>
      </c>
      <c r="S54" s="6">
        <f>SUM(S53:S53)</f>
        <v>0</v>
      </c>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73" ht="11.25">
      <c r="A55" s="25"/>
      <c r="B55" s="25"/>
      <c r="C55" s="27" t="s">
        <v>112</v>
      </c>
      <c r="D55" s="26" t="s">
        <v>0</v>
      </c>
      <c r="E55" s="1" t="s">
        <v>0</v>
      </c>
      <c r="F55" s="7"/>
      <c r="G55" s="6"/>
      <c r="H55" s="6"/>
      <c r="I55" s="6"/>
      <c r="J55" s="6"/>
      <c r="K55" s="6"/>
      <c r="L55" s="6"/>
      <c r="M55" s="6"/>
      <c r="N55" s="7"/>
      <c r="O55" s="6"/>
      <c r="P55" s="6"/>
      <c r="Q55" s="6"/>
      <c r="R55" s="6"/>
      <c r="S55" s="6"/>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v>0</v>
      </c>
      <c r="BQ55" s="1" t="s">
        <v>0</v>
      </c>
      <c r="BR55" s="1" t="s">
        <v>0</v>
      </c>
      <c r="BS55" s="1" t="s">
        <v>0</v>
      </c>
      <c r="BT55" s="1" t="s">
        <v>0</v>
      </c>
      <c r="BU55" s="1" t="s">
        <v>0</v>
      </c>
    </row>
    <row r="56" spans="1:102" ht="11.25">
      <c r="A56" s="30" t="s">
        <v>1</v>
      </c>
      <c r="B56" s="31" t="str">
        <f>HYPERLINK("http://www.dot.ca.gov/hq/transprog/stip2004/ff_sheets/05-1158.xls","1158")</f>
        <v>1158</v>
      </c>
      <c r="C56" s="30" t="s">
        <v>0</v>
      </c>
      <c r="D56" s="30" t="s">
        <v>34</v>
      </c>
      <c r="E56" s="30" t="s">
        <v>3</v>
      </c>
      <c r="F56" s="32">
        <f ca="1">INDIRECT("T56")+INDIRECT("AB56")+INDIRECT("AJ56")+INDIRECT("AR56")+INDIRECT("AZ56")+INDIRECT("BH56")</f>
        <v>0</v>
      </c>
      <c r="G56" s="33">
        <f ca="1">INDIRECT("U56")+INDIRECT("AC56")+INDIRECT("AK56")+INDIRECT("AS56")+INDIRECT("BA56")+INDIRECT("BI56")</f>
        <v>0</v>
      </c>
      <c r="H56" s="33">
        <f ca="1">INDIRECT("V56")+INDIRECT("AD56")+INDIRECT("AL56")+INDIRECT("AT56")+INDIRECT("BB56")+INDIRECT("BJ56")</f>
        <v>15</v>
      </c>
      <c r="I56" s="33">
        <f ca="1">INDIRECT("W56")+INDIRECT("AE56")+INDIRECT("AM56")+INDIRECT("AU56")+INDIRECT("BC56")+INDIRECT("BK56")</f>
        <v>0</v>
      </c>
      <c r="J56" s="33">
        <f ca="1">INDIRECT("X56")+INDIRECT("AF56")+INDIRECT("AN56")+INDIRECT("AV56")+INDIRECT("BD56")+INDIRECT("BL56")</f>
        <v>0</v>
      </c>
      <c r="K56" s="33">
        <f ca="1">INDIRECT("Y56")+INDIRECT("AG56")+INDIRECT("AO56")+INDIRECT("AW56")+INDIRECT("BE56")+INDIRECT("BM56")</f>
        <v>459</v>
      </c>
      <c r="L56" s="33">
        <f ca="1">INDIRECT("Z56")+INDIRECT("AH56")+INDIRECT("AP56")+INDIRECT("AX56")+INDIRECT("BF56")+INDIRECT("BN56")</f>
        <v>0</v>
      </c>
      <c r="M56" s="33">
        <f ca="1">INDIRECT("AA56")+INDIRECT("AI56")+INDIRECT("AQ56")+INDIRECT("AY56")+INDIRECT("BG56")+INDIRECT("BO56")</f>
        <v>0</v>
      </c>
      <c r="N56" s="32">
        <f ca="1">INDIRECT("T56")+INDIRECT("U56")+INDIRECT("V56")+INDIRECT("W56")+INDIRECT("X56")+INDIRECT("Y56")+INDIRECT("Z56")+INDIRECT("AA56")</f>
        <v>0</v>
      </c>
      <c r="O56" s="33">
        <f ca="1">INDIRECT("AB56")+INDIRECT("AC56")+INDIRECT("AD56")+INDIRECT("AE56")+INDIRECT("AF56")+INDIRECT("AG56")+INDIRECT("AH56")+INDIRECT("AI56")</f>
        <v>459</v>
      </c>
      <c r="P56" s="33">
        <f ca="1">INDIRECT("AJ56")+INDIRECT("AK56")+INDIRECT("AL56")+INDIRECT("AM56")+INDIRECT("AN56")+INDIRECT("AO56")+INDIRECT("AP56")+INDIRECT("AQ56")</f>
        <v>0</v>
      </c>
      <c r="Q56" s="33">
        <f ca="1">INDIRECT("AR56")+INDIRECT("AS56")+INDIRECT("AT56")+INDIRECT("AU56")+INDIRECT("AV56")+INDIRECT("AW56")+INDIRECT("AX56")+INDIRECT("AY56")</f>
        <v>15</v>
      </c>
      <c r="R56" s="33">
        <f ca="1">INDIRECT("AZ56")+INDIRECT("BA56")+INDIRECT("BB56")+INDIRECT("BC56")+INDIRECT("BD56")+INDIRECT("BE56")+INDIRECT("BF56")+INDIRECT("BG56")</f>
        <v>0</v>
      </c>
      <c r="S56" s="33">
        <f ca="1">INDIRECT("BH56")+INDIRECT("BI56")+INDIRECT("BJ56")+INDIRECT("BK56")+INDIRECT("BL56")+INDIRECT("BM56")+INDIRECT("BN56")+INDIRECT("BO56")</f>
        <v>0</v>
      </c>
      <c r="T56" s="34"/>
      <c r="U56" s="35"/>
      <c r="V56" s="35"/>
      <c r="W56" s="35"/>
      <c r="X56" s="35"/>
      <c r="Y56" s="35"/>
      <c r="Z56" s="35"/>
      <c r="AA56" s="35"/>
      <c r="AB56" s="34"/>
      <c r="AC56" s="35"/>
      <c r="AD56" s="35"/>
      <c r="AE56" s="35"/>
      <c r="AF56" s="35"/>
      <c r="AG56" s="35">
        <v>459</v>
      </c>
      <c r="AH56" s="35"/>
      <c r="AI56" s="35"/>
      <c r="AJ56" s="34"/>
      <c r="AK56" s="35"/>
      <c r="AL56" s="35"/>
      <c r="AM56" s="35"/>
      <c r="AN56" s="35"/>
      <c r="AO56" s="35"/>
      <c r="AP56" s="35"/>
      <c r="AQ56" s="35"/>
      <c r="AR56" s="34"/>
      <c r="AS56" s="35"/>
      <c r="AT56" s="35">
        <v>15</v>
      </c>
      <c r="AU56" s="35"/>
      <c r="AV56" s="35"/>
      <c r="AW56" s="35"/>
      <c r="AX56" s="35"/>
      <c r="AY56" s="35"/>
      <c r="AZ56" s="34"/>
      <c r="BA56" s="35"/>
      <c r="BB56" s="35"/>
      <c r="BC56" s="35"/>
      <c r="BD56" s="35"/>
      <c r="BE56" s="35"/>
      <c r="BF56" s="35"/>
      <c r="BG56" s="35"/>
      <c r="BH56" s="34"/>
      <c r="BI56" s="35"/>
      <c r="BJ56" s="35"/>
      <c r="BK56" s="35"/>
      <c r="BL56" s="35"/>
      <c r="BM56" s="35"/>
      <c r="BN56" s="35"/>
      <c r="BO56" s="36"/>
      <c r="BP56" s="9">
        <v>10100000191</v>
      </c>
      <c r="BQ56" s="1" t="s">
        <v>3</v>
      </c>
      <c r="BR56" s="1" t="s">
        <v>0</v>
      </c>
      <c r="BS56" s="1" t="s">
        <v>0</v>
      </c>
      <c r="BT56" s="1" t="s">
        <v>0</v>
      </c>
      <c r="BU56" s="1" t="s">
        <v>0</v>
      </c>
      <c r="BW56" s="1">
        <f ca="1">INDIRECT("T56")+2*INDIRECT("AB56")+3*INDIRECT("AJ56")+4*INDIRECT("AR56")+5*INDIRECT("AZ56")+6*INDIRECT("BH56")</f>
        <v>0</v>
      </c>
      <c r="BX56" s="1">
        <v>0</v>
      </c>
      <c r="BY56" s="1">
        <f ca="1">INDIRECT("U56")+2*INDIRECT("AC56")+3*INDIRECT("AK56")+4*INDIRECT("AS56")+5*INDIRECT("BA56")+6*INDIRECT("BI56")</f>
        <v>0</v>
      </c>
      <c r="BZ56" s="1">
        <v>0</v>
      </c>
      <c r="CA56" s="1">
        <f ca="1">INDIRECT("V56")+2*INDIRECT("AD56")+3*INDIRECT("AL56")+4*INDIRECT("AT56")+5*INDIRECT("BB56")+6*INDIRECT("BJ56")</f>
        <v>60</v>
      </c>
      <c r="CB56" s="1">
        <v>60</v>
      </c>
      <c r="CC56" s="1">
        <f ca="1">INDIRECT("W56")+2*INDIRECT("AE56")+3*INDIRECT("AM56")+4*INDIRECT("AU56")+5*INDIRECT("BC56")+6*INDIRECT("BK56")</f>
        <v>0</v>
      </c>
      <c r="CD56" s="1">
        <v>0</v>
      </c>
      <c r="CE56" s="1">
        <f ca="1">INDIRECT("X56")+2*INDIRECT("AF56")+3*INDIRECT("AN56")+4*INDIRECT("AV56")+5*INDIRECT("BD56")+6*INDIRECT("BL56")</f>
        <v>0</v>
      </c>
      <c r="CF56" s="1">
        <v>0</v>
      </c>
      <c r="CG56" s="1">
        <f ca="1">INDIRECT("Y56")+2*INDIRECT("AG56")+3*INDIRECT("AO56")+4*INDIRECT("AW56")+5*INDIRECT("BE56")+6*INDIRECT("BM56")</f>
        <v>918</v>
      </c>
      <c r="CH56" s="1">
        <v>918</v>
      </c>
      <c r="CI56" s="1">
        <f ca="1">INDIRECT("Z56")+2*INDIRECT("AH56")+3*INDIRECT("AP56")+4*INDIRECT("AX56")+5*INDIRECT("BF56")+6*INDIRECT("BN56")</f>
        <v>0</v>
      </c>
      <c r="CJ56" s="1">
        <v>0</v>
      </c>
      <c r="CK56" s="1">
        <f ca="1">INDIRECT("AA56")+2*INDIRECT("AI56")+3*INDIRECT("AQ56")+4*INDIRECT("AY56")+5*INDIRECT("BG56")+6*INDIRECT("BO56")</f>
        <v>0</v>
      </c>
      <c r="CL56" s="1">
        <v>0</v>
      </c>
      <c r="CM56" s="1">
        <f ca="1">INDIRECT("T56")+2*INDIRECT("U56")+3*INDIRECT("V56")+4*INDIRECT("W56")+5*INDIRECT("X56")+6*INDIRECT("Y56")+7*INDIRECT("Z56")+8*INDIRECT("AA56")</f>
        <v>0</v>
      </c>
      <c r="CN56" s="1">
        <v>0</v>
      </c>
      <c r="CO56" s="1">
        <f ca="1">INDIRECT("AB56")+2*INDIRECT("AC56")+3*INDIRECT("AD56")+4*INDIRECT("AE56")+5*INDIRECT("AF56")+6*INDIRECT("AG56")+7*INDIRECT("AH56")+8*INDIRECT("AI56")</f>
        <v>2754</v>
      </c>
      <c r="CP56" s="1">
        <v>2754</v>
      </c>
      <c r="CQ56" s="1">
        <f ca="1">INDIRECT("AJ56")+2*INDIRECT("AK56")+3*INDIRECT("AL56")+4*INDIRECT("AM56")+5*INDIRECT("AN56")+6*INDIRECT("AO56")+7*INDIRECT("AP56")+8*INDIRECT("AQ56")</f>
        <v>0</v>
      </c>
      <c r="CR56" s="1">
        <v>0</v>
      </c>
      <c r="CS56" s="1">
        <f ca="1">INDIRECT("AR56")+2*INDIRECT("AS56")+3*INDIRECT("AT56")+4*INDIRECT("AU56")+5*INDIRECT("AV56")+6*INDIRECT("AW56")+7*INDIRECT("AX56")+8*INDIRECT("AY56")</f>
        <v>45</v>
      </c>
      <c r="CT56" s="1">
        <v>45</v>
      </c>
      <c r="CU56" s="1">
        <f ca="1">INDIRECT("AZ56")+2*INDIRECT("BA56")+3*INDIRECT("BB56")+4*INDIRECT("BC56")+5*INDIRECT("BD56")+6*INDIRECT("BE56")+7*INDIRECT("BF56")+8*INDIRECT("BG56")</f>
        <v>0</v>
      </c>
      <c r="CV56" s="1">
        <v>0</v>
      </c>
      <c r="CW56" s="1">
        <f ca="1">INDIRECT("BH56")+2*INDIRECT("BI56")+3*INDIRECT("BJ56")+4*INDIRECT("BK56")+5*INDIRECT("BL56")+6*INDIRECT("BM56")+7*INDIRECT("BN56")+8*INDIRECT("BO56")</f>
        <v>0</v>
      </c>
      <c r="CX56" s="1">
        <v>0</v>
      </c>
    </row>
    <row r="57" spans="1:102" ht="11.25">
      <c r="A57" s="1" t="s">
        <v>0</v>
      </c>
      <c r="B57" s="1" t="s">
        <v>0</v>
      </c>
      <c r="C57" s="1" t="s">
        <v>0</v>
      </c>
      <c r="D57" s="1" t="s">
        <v>35</v>
      </c>
      <c r="E57" s="1" t="s">
        <v>11</v>
      </c>
      <c r="F57" s="7">
        <f ca="1">INDIRECT("T57")+INDIRECT("AB57")+INDIRECT("AJ57")+INDIRECT("AR57")+INDIRECT("AZ57")+INDIRECT("BH57")</f>
        <v>0</v>
      </c>
      <c r="G57" s="6">
        <f ca="1">INDIRECT("U57")+INDIRECT("AC57")+INDIRECT("AK57")+INDIRECT("AS57")+INDIRECT("BA57")+INDIRECT("BI57")</f>
        <v>6</v>
      </c>
      <c r="H57" s="6">
        <f ca="1">INDIRECT("V57")+INDIRECT("AD57")+INDIRECT("AL57")+INDIRECT("AT57")+INDIRECT("BB57")+INDIRECT("BJ57")</f>
        <v>0</v>
      </c>
      <c r="I57" s="6">
        <f ca="1">INDIRECT("W57")+INDIRECT("AE57")+INDIRECT("AM57")+INDIRECT("AU57")+INDIRECT("BC57")+INDIRECT("BK57")</f>
        <v>0</v>
      </c>
      <c r="J57" s="6">
        <f ca="1">INDIRECT("X57")+INDIRECT("AF57")+INDIRECT("AN57")+INDIRECT("AV57")+INDIRECT("BD57")+INDIRECT("BL57")</f>
        <v>0</v>
      </c>
      <c r="K57" s="6">
        <f ca="1">INDIRECT("Y57")+INDIRECT("AG57")+INDIRECT("AO57")+INDIRECT("AW57")+INDIRECT("BE57")+INDIRECT("BM57")</f>
        <v>0</v>
      </c>
      <c r="L57" s="6">
        <f ca="1">INDIRECT("Z57")+INDIRECT("AH57")+INDIRECT("AP57")+INDIRECT("AX57")+INDIRECT("BF57")+INDIRECT("BN57")</f>
        <v>0</v>
      </c>
      <c r="M57" s="6">
        <f ca="1">INDIRECT("AA57")+INDIRECT("AI57")+INDIRECT("AQ57")+INDIRECT("AY57")+INDIRECT("BG57")+INDIRECT("BO57")</f>
        <v>0</v>
      </c>
      <c r="N57" s="7">
        <f ca="1">INDIRECT("T57")+INDIRECT("U57")+INDIRECT("V57")+INDIRECT("W57")+INDIRECT("X57")+INDIRECT("Y57")+INDIRECT("Z57")+INDIRECT("AA57")</f>
        <v>0</v>
      </c>
      <c r="O57" s="6">
        <f ca="1">INDIRECT("AB57")+INDIRECT("AC57")+INDIRECT("AD57")+INDIRECT("AE57")+INDIRECT("AF57")+INDIRECT("AG57")+INDIRECT("AH57")+INDIRECT("AI57")</f>
        <v>6</v>
      </c>
      <c r="P57" s="6">
        <f ca="1">INDIRECT("AJ57")+INDIRECT("AK57")+INDIRECT("AL57")+INDIRECT("AM57")+INDIRECT("AN57")+INDIRECT("AO57")+INDIRECT("AP57")+INDIRECT("AQ57")</f>
        <v>0</v>
      </c>
      <c r="Q57" s="6">
        <f ca="1">INDIRECT("AR57")+INDIRECT("AS57")+INDIRECT("AT57")+INDIRECT("AU57")+INDIRECT("AV57")+INDIRECT("AW57")+INDIRECT("AX57")+INDIRECT("AY57")</f>
        <v>0</v>
      </c>
      <c r="R57" s="6">
        <f ca="1">INDIRECT("AZ57")+INDIRECT("BA57")+INDIRECT("BB57")+INDIRECT("BC57")+INDIRECT("BD57")+INDIRECT("BE57")+INDIRECT("BF57")+INDIRECT("BG57")</f>
        <v>0</v>
      </c>
      <c r="S57" s="6">
        <f ca="1">INDIRECT("BH57")+INDIRECT("BI57")+INDIRECT("BJ57")+INDIRECT("BK57")+INDIRECT("BL57")+INDIRECT("BM57")+INDIRECT("BN57")+INDIRECT("BO57")</f>
        <v>0</v>
      </c>
      <c r="T57" s="28"/>
      <c r="U57" s="29"/>
      <c r="V57" s="29"/>
      <c r="W57" s="29"/>
      <c r="X57" s="29"/>
      <c r="Y57" s="29"/>
      <c r="Z57" s="29"/>
      <c r="AA57" s="29"/>
      <c r="AB57" s="28"/>
      <c r="AC57" s="29">
        <v>6</v>
      </c>
      <c r="AD57" s="29"/>
      <c r="AE57" s="29"/>
      <c r="AF57" s="29"/>
      <c r="AG57" s="29"/>
      <c r="AH57" s="29"/>
      <c r="AI57" s="29"/>
      <c r="AJ57" s="28"/>
      <c r="AK57" s="29"/>
      <c r="AL57" s="29"/>
      <c r="AM57" s="29"/>
      <c r="AN57" s="29"/>
      <c r="AO57" s="29"/>
      <c r="AP57" s="29"/>
      <c r="AQ57" s="29"/>
      <c r="AR57" s="28"/>
      <c r="AS57" s="29"/>
      <c r="AT57" s="29"/>
      <c r="AU57" s="29"/>
      <c r="AV57" s="29"/>
      <c r="AW57" s="29"/>
      <c r="AX57" s="29"/>
      <c r="AY57" s="29"/>
      <c r="AZ57" s="28"/>
      <c r="BA57" s="29"/>
      <c r="BB57" s="29"/>
      <c r="BC57" s="29"/>
      <c r="BD57" s="29"/>
      <c r="BE57" s="29"/>
      <c r="BF57" s="29"/>
      <c r="BG57" s="29"/>
      <c r="BH57" s="28"/>
      <c r="BI57" s="29"/>
      <c r="BJ57" s="29"/>
      <c r="BK57" s="29"/>
      <c r="BL57" s="29"/>
      <c r="BM57" s="29"/>
      <c r="BN57" s="29"/>
      <c r="BO57" s="29"/>
      <c r="BP57" s="9">
        <v>0</v>
      </c>
      <c r="BQ57" s="1" t="s">
        <v>0</v>
      </c>
      <c r="BR57" s="1" t="s">
        <v>0</v>
      </c>
      <c r="BS57" s="1" t="s">
        <v>0</v>
      </c>
      <c r="BT57" s="1" t="s">
        <v>0</v>
      </c>
      <c r="BU57" s="1" t="s">
        <v>0</v>
      </c>
      <c r="BW57" s="1">
        <f ca="1">INDIRECT("T57")+2*INDIRECT("AB57")+3*INDIRECT("AJ57")+4*INDIRECT("AR57")+5*INDIRECT("AZ57")+6*INDIRECT("BH57")</f>
        <v>0</v>
      </c>
      <c r="BX57" s="1">
        <v>0</v>
      </c>
      <c r="BY57" s="1">
        <f ca="1">INDIRECT("U57")+2*INDIRECT("AC57")+3*INDIRECT("AK57")+4*INDIRECT("AS57")+5*INDIRECT("BA57")+6*INDIRECT("BI57")</f>
        <v>12</v>
      </c>
      <c r="BZ57" s="1">
        <v>12</v>
      </c>
      <c r="CA57" s="1">
        <f ca="1">INDIRECT("V57")+2*INDIRECT("AD57")+3*INDIRECT("AL57")+4*INDIRECT("AT57")+5*INDIRECT("BB57")+6*INDIRECT("BJ57")</f>
        <v>0</v>
      </c>
      <c r="CB57" s="1">
        <v>0</v>
      </c>
      <c r="CC57" s="1">
        <f ca="1">INDIRECT("W57")+2*INDIRECT("AE57")+3*INDIRECT("AM57")+4*INDIRECT("AU57")+5*INDIRECT("BC57")+6*INDIRECT("BK57")</f>
        <v>0</v>
      </c>
      <c r="CD57" s="1">
        <v>0</v>
      </c>
      <c r="CE57" s="1">
        <f ca="1">INDIRECT("X57")+2*INDIRECT("AF57")+3*INDIRECT("AN57")+4*INDIRECT("AV57")+5*INDIRECT("BD57")+6*INDIRECT("BL57")</f>
        <v>0</v>
      </c>
      <c r="CF57" s="1">
        <v>0</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0</v>
      </c>
      <c r="CN57" s="1">
        <v>0</v>
      </c>
      <c r="CO57" s="1">
        <f ca="1">INDIRECT("AB57")+2*INDIRECT("AC57")+3*INDIRECT("AD57")+4*INDIRECT("AE57")+5*INDIRECT("AF57")+6*INDIRECT("AG57")+7*INDIRECT("AH57")+8*INDIRECT("AI57")</f>
        <v>12</v>
      </c>
      <c r="CP57" s="1">
        <v>12</v>
      </c>
      <c r="CQ57" s="1">
        <f ca="1">INDIRECT("AJ57")+2*INDIRECT("AK57")+3*INDIRECT("AL57")+4*INDIRECT("AM57")+5*INDIRECT("AN57")+6*INDIRECT("AO57")+7*INDIRECT("AP57")+8*INDIRECT("AQ57")</f>
        <v>0</v>
      </c>
      <c r="CR57" s="1">
        <v>0</v>
      </c>
      <c r="CS57" s="1">
        <f ca="1">INDIRECT("AR57")+2*INDIRECT("AS57")+3*INDIRECT("AT57")+4*INDIRECT("AU57")+5*INDIRECT("AV57")+6*INDIRECT("AW57")+7*INDIRECT("AX57")+8*INDIRECT("AY57")</f>
        <v>0</v>
      </c>
      <c r="CT57" s="1">
        <v>0</v>
      </c>
      <c r="CU57" s="1">
        <f ca="1">INDIRECT("AZ57")+2*INDIRECT("BA57")+3*INDIRECT("BB57")+4*INDIRECT("BC57")+5*INDIRECT("BD57")+6*INDIRECT("BE57")+7*INDIRECT("BF57")+8*INDIRECT("BG57")</f>
        <v>0</v>
      </c>
      <c r="CV57" s="1">
        <v>0</v>
      </c>
      <c r="CW57" s="1">
        <f ca="1">INDIRECT("BH57")+2*INDIRECT("BI57")+3*INDIRECT("BJ57")+4*INDIRECT("BK57")+5*INDIRECT("BL57")+6*INDIRECT("BM57")+7*INDIRECT("BN57")+8*INDIRECT("BO57")</f>
        <v>0</v>
      </c>
      <c r="CX57" s="1">
        <v>0</v>
      </c>
    </row>
    <row r="58" spans="1:73" ht="11.25">
      <c r="A58" s="25"/>
      <c r="B58" s="25"/>
      <c r="C58" s="27" t="s">
        <v>112</v>
      </c>
      <c r="D58" s="26" t="s">
        <v>0</v>
      </c>
      <c r="E58" s="1" t="s">
        <v>6</v>
      </c>
      <c r="F58" s="7">
        <f>SUM(F56:F57)</f>
        <v>0</v>
      </c>
      <c r="G58" s="6">
        <f>SUM(G56:G57)</f>
        <v>6</v>
      </c>
      <c r="H58" s="6">
        <f>SUM(H56:H57)</f>
        <v>15</v>
      </c>
      <c r="I58" s="6">
        <f>SUM(I56:I57)</f>
        <v>0</v>
      </c>
      <c r="J58" s="6">
        <f>SUM(J56:J57)</f>
        <v>0</v>
      </c>
      <c r="K58" s="6">
        <f>SUM(K56:K57)</f>
        <v>459</v>
      </c>
      <c r="L58" s="6">
        <f>SUM(L56:L57)</f>
        <v>0</v>
      </c>
      <c r="M58" s="6">
        <f>SUM(M56:M57)</f>
        <v>0</v>
      </c>
      <c r="N58" s="7">
        <f>SUM(N56:N57)</f>
        <v>0</v>
      </c>
      <c r="O58" s="6">
        <f>SUM(O56:O57)</f>
        <v>465</v>
      </c>
      <c r="P58" s="6">
        <f>SUM(P56:P57)</f>
        <v>0</v>
      </c>
      <c r="Q58" s="6">
        <f>SUM(Q56:Q57)</f>
        <v>15</v>
      </c>
      <c r="R58" s="6">
        <f>SUM(R56:R57)</f>
        <v>0</v>
      </c>
      <c r="S58" s="6">
        <f>SUM(S56:S57)</f>
        <v>0</v>
      </c>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3:73" ht="11.25">
      <c r="C59" s="1" t="s">
        <v>0</v>
      </c>
      <c r="D59" s="1" t="s">
        <v>0</v>
      </c>
      <c r="E59" s="1" t="s">
        <v>0</v>
      </c>
      <c r="F59" s="7"/>
      <c r="G59" s="6"/>
      <c r="H59" s="6"/>
      <c r="I59" s="6"/>
      <c r="J59" s="6"/>
      <c r="K59" s="6"/>
      <c r="L59" s="6"/>
      <c r="M59" s="6"/>
      <c r="N59" s="7"/>
      <c r="O59" s="6"/>
      <c r="P59" s="6"/>
      <c r="Q59" s="6"/>
      <c r="R59" s="6"/>
      <c r="S59" s="6"/>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c r="BT59" s="1" t="s">
        <v>0</v>
      </c>
      <c r="BU59" s="1" t="s">
        <v>0</v>
      </c>
    </row>
    <row r="60" spans="1:102" ht="11.25">
      <c r="A60" s="30" t="s">
        <v>1</v>
      </c>
      <c r="B60" s="31" t="str">
        <f>HYPERLINK("http://www.dot.ca.gov/hq/transprog/stip2004/ff_sheets/05-1016.xls","1016")</f>
        <v>1016</v>
      </c>
      <c r="C60" s="30" t="s">
        <v>0</v>
      </c>
      <c r="D60" s="30" t="s">
        <v>36</v>
      </c>
      <c r="E60" s="30" t="s">
        <v>3</v>
      </c>
      <c r="F60" s="32">
        <f ca="1">INDIRECT("T60")+INDIRECT("AB60")+INDIRECT("AJ60")+INDIRECT("AR60")+INDIRECT("AZ60")+INDIRECT("BH60")</f>
        <v>0</v>
      </c>
      <c r="G60" s="33">
        <f ca="1">INDIRECT("U60")+INDIRECT("AC60")+INDIRECT("AK60")+INDIRECT("AS60")+INDIRECT("BA60")+INDIRECT("BI60")</f>
        <v>0</v>
      </c>
      <c r="H60" s="33">
        <f ca="1">INDIRECT("V60")+INDIRECT("AD60")+INDIRECT("AL60")+INDIRECT("AT60")+INDIRECT("BB60")+INDIRECT("BJ60")</f>
        <v>0</v>
      </c>
      <c r="I60" s="33">
        <f ca="1">INDIRECT("W60")+INDIRECT("AE60")+INDIRECT("AM60")+INDIRECT("AU60")+INDIRECT("BC60")+INDIRECT("BK60")</f>
        <v>0</v>
      </c>
      <c r="J60" s="33">
        <f ca="1">INDIRECT("X60")+INDIRECT("AF60")+INDIRECT("AN60")+INDIRECT("AV60")+INDIRECT("BD60")+INDIRECT("BL60")</f>
        <v>0</v>
      </c>
      <c r="K60" s="33">
        <f ca="1">INDIRECT("Y60")+INDIRECT("AG60")+INDIRECT("AO60")+INDIRECT("AW60")+INDIRECT("BE60")+INDIRECT("BM60")</f>
        <v>0</v>
      </c>
      <c r="L60" s="33">
        <f ca="1">INDIRECT("Z60")+INDIRECT("AH60")+INDIRECT("AP60")+INDIRECT("AX60")+INDIRECT("BF60")+INDIRECT("BN60")</f>
        <v>0</v>
      </c>
      <c r="M60" s="33">
        <f ca="1">INDIRECT("AA60")+INDIRECT("AI60")+INDIRECT("AQ60")+INDIRECT("AY60")+INDIRECT("BG60")+INDIRECT("BO60")</f>
        <v>0</v>
      </c>
      <c r="N60" s="32">
        <f ca="1">INDIRECT("T60")+INDIRECT("U60")+INDIRECT("V60")+INDIRECT("W60")+INDIRECT("X60")+INDIRECT("Y60")+INDIRECT("Z60")+INDIRECT("AA60")</f>
        <v>0</v>
      </c>
      <c r="O60" s="33">
        <f ca="1">INDIRECT("AB60")+INDIRECT("AC60")+INDIRECT("AD60")+INDIRECT("AE60")+INDIRECT("AF60")+INDIRECT("AG60")+INDIRECT("AH60")+INDIRECT("AI60")</f>
        <v>0</v>
      </c>
      <c r="P60" s="33">
        <f ca="1">INDIRECT("AJ60")+INDIRECT("AK60")+INDIRECT("AL60")+INDIRECT("AM60")+INDIRECT("AN60")+INDIRECT("AO60")+INDIRECT("AP60")+INDIRECT("AQ60")</f>
        <v>0</v>
      </c>
      <c r="Q60" s="33">
        <f ca="1">INDIRECT("AR60")+INDIRECT("AS60")+INDIRECT("AT60")+INDIRECT("AU60")+INDIRECT("AV60")+INDIRECT("AW60")+INDIRECT("AX60")+INDIRECT("AY60")</f>
        <v>0</v>
      </c>
      <c r="R60" s="33">
        <f ca="1">INDIRECT("AZ60")+INDIRECT("BA60")+INDIRECT("BB60")+INDIRECT("BC60")+INDIRECT("BD60")+INDIRECT("BE60")+INDIRECT("BF60")+INDIRECT("BG60")</f>
        <v>0</v>
      </c>
      <c r="S60" s="33">
        <f ca="1">INDIRECT("BH60")+INDIRECT("BI60")+INDIRECT("BJ60")+INDIRECT("BK60")+INDIRECT("BL60")+INDIRECT("BM60")+INDIRECT("BN60")+INDIRECT("BO60")</f>
        <v>0</v>
      </c>
      <c r="T60" s="34"/>
      <c r="U60" s="35"/>
      <c r="V60" s="35"/>
      <c r="W60" s="35"/>
      <c r="X60" s="35"/>
      <c r="Y60" s="35"/>
      <c r="Z60" s="35"/>
      <c r="AA60" s="35"/>
      <c r="AB60" s="34"/>
      <c r="AC60" s="35"/>
      <c r="AD60" s="35"/>
      <c r="AE60" s="35"/>
      <c r="AF60" s="35"/>
      <c r="AG60" s="35"/>
      <c r="AH60" s="35"/>
      <c r="AI60" s="35"/>
      <c r="AJ60" s="34"/>
      <c r="AK60" s="35"/>
      <c r="AL60" s="35"/>
      <c r="AM60" s="35"/>
      <c r="AN60" s="35"/>
      <c r="AO60" s="35"/>
      <c r="AP60" s="35"/>
      <c r="AQ60" s="35"/>
      <c r="AR60" s="34"/>
      <c r="AS60" s="35"/>
      <c r="AT60" s="35"/>
      <c r="AU60" s="35"/>
      <c r="AV60" s="35"/>
      <c r="AW60" s="35"/>
      <c r="AX60" s="35"/>
      <c r="AY60" s="35"/>
      <c r="AZ60" s="34"/>
      <c r="BA60" s="35"/>
      <c r="BB60" s="35"/>
      <c r="BC60" s="35"/>
      <c r="BD60" s="35"/>
      <c r="BE60" s="35"/>
      <c r="BF60" s="35"/>
      <c r="BG60" s="35"/>
      <c r="BH60" s="34"/>
      <c r="BI60" s="35"/>
      <c r="BJ60" s="35"/>
      <c r="BK60" s="35"/>
      <c r="BL60" s="35"/>
      <c r="BM60" s="35"/>
      <c r="BN60" s="35"/>
      <c r="BO60" s="36"/>
      <c r="BP60" s="9">
        <v>10100000169</v>
      </c>
      <c r="BQ60" s="1" t="s">
        <v>3</v>
      </c>
      <c r="BR60" s="1" t="s">
        <v>0</v>
      </c>
      <c r="BS60" s="1" t="s">
        <v>0</v>
      </c>
      <c r="BT60" s="1" t="s">
        <v>0</v>
      </c>
      <c r="BU60" s="1" t="s">
        <v>0</v>
      </c>
      <c r="BW60" s="1">
        <f ca="1">INDIRECT("T60")+2*INDIRECT("AB60")+3*INDIRECT("AJ60")+4*INDIRECT("AR60")+5*INDIRECT("AZ60")+6*INDIRECT("BH60")</f>
        <v>0</v>
      </c>
      <c r="BX60" s="1">
        <v>0</v>
      </c>
      <c r="BY60" s="1">
        <f ca="1">INDIRECT("U60")+2*INDIRECT("AC60")+3*INDIRECT("AK60")+4*INDIRECT("AS60")+5*INDIRECT("BA60")+6*INDIRECT("BI60")</f>
        <v>0</v>
      </c>
      <c r="BZ60" s="1">
        <v>0</v>
      </c>
      <c r="CA60" s="1">
        <f ca="1">INDIRECT("V60")+2*INDIRECT("AD60")+3*INDIRECT("AL60")+4*INDIRECT("AT60")+5*INDIRECT("BB60")+6*INDIRECT("BJ60")</f>
        <v>0</v>
      </c>
      <c r="CB60" s="1">
        <v>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0</v>
      </c>
      <c r="CN60" s="1">
        <v>0</v>
      </c>
      <c r="CO60" s="1">
        <f ca="1">INDIRECT("AB60")+2*INDIRECT("AC60")+3*INDIRECT("AD60")+4*INDIRECT("AE60")+5*INDIRECT("AF60")+6*INDIRECT("AG60")+7*INDIRECT("AH60")+8*INDIRECT("AI60")</f>
        <v>0</v>
      </c>
      <c r="CP60" s="1">
        <v>0</v>
      </c>
      <c r="CQ60" s="1">
        <f ca="1">INDIRECT("AJ60")+2*INDIRECT("AK60")+3*INDIRECT("AL60")+4*INDIRECT("AM60")+5*INDIRECT("AN60")+6*INDIRECT("AO60")+7*INDIRECT("AP60")+8*INDIRECT("AQ60")</f>
        <v>0</v>
      </c>
      <c r="CR60" s="1">
        <v>0</v>
      </c>
      <c r="CS60" s="1">
        <f ca="1">INDIRECT("AR60")+2*INDIRECT("AS60")+3*INDIRECT("AT60")+4*INDIRECT("AU60")+5*INDIRECT("AV60")+6*INDIRECT("AW60")+7*INDIRECT("AX60")+8*INDIRECT("AY60")</f>
        <v>0</v>
      </c>
      <c r="CT60" s="1">
        <v>0</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102" ht="11.25">
      <c r="A61" s="1" t="s">
        <v>0</v>
      </c>
      <c r="B61" s="1" t="s">
        <v>37</v>
      </c>
      <c r="C61" s="1" t="s">
        <v>0</v>
      </c>
      <c r="D61" s="1" t="s">
        <v>38</v>
      </c>
      <c r="E61" s="1" t="s">
        <v>11</v>
      </c>
      <c r="F61" s="7">
        <f ca="1">INDIRECT("T61")+INDIRECT("AB61")+INDIRECT("AJ61")+INDIRECT("AR61")+INDIRECT("AZ61")+INDIRECT("BH61")</f>
        <v>45</v>
      </c>
      <c r="G61" s="6">
        <f ca="1">INDIRECT("U61")+INDIRECT("AC61")+INDIRECT("AK61")+INDIRECT("AS61")+INDIRECT("BA61")+INDIRECT("BI61")</f>
        <v>551</v>
      </c>
      <c r="H61" s="6">
        <f ca="1">INDIRECT("V61")+INDIRECT("AD61")+INDIRECT("AL61")+INDIRECT("AT61")+INDIRECT("BB61")+INDIRECT("BJ61")</f>
        <v>0</v>
      </c>
      <c r="I61" s="6">
        <f ca="1">INDIRECT("W61")+INDIRECT("AE61")+INDIRECT("AM61")+INDIRECT("AU61")+INDIRECT("BC61")+INDIRECT("BK61")</f>
        <v>0</v>
      </c>
      <c r="J61" s="6">
        <f ca="1">INDIRECT("X61")+INDIRECT("AF61")+INDIRECT("AN61")+INDIRECT("AV61")+INDIRECT("BD61")+INDIRECT("BL61")</f>
        <v>0</v>
      </c>
      <c r="K61" s="6">
        <f ca="1">INDIRECT("Y61")+INDIRECT("AG61")+INDIRECT("AO61")+INDIRECT("AW61")+INDIRECT("BE61")+INDIRECT("BM61")</f>
        <v>0</v>
      </c>
      <c r="L61" s="6">
        <f ca="1">INDIRECT("Z61")+INDIRECT("AH61")+INDIRECT("AP61")+INDIRECT("AX61")+INDIRECT("BF61")+INDIRECT("BN61")</f>
        <v>0</v>
      </c>
      <c r="M61" s="6">
        <f ca="1">INDIRECT("AA61")+INDIRECT("AI61")+INDIRECT("AQ61")+INDIRECT("AY61")+INDIRECT("BG61")+INDIRECT("BO61")</f>
        <v>0</v>
      </c>
      <c r="N61" s="7">
        <f ca="1">INDIRECT("T61")+INDIRECT("U61")+INDIRECT("V61")+INDIRECT("W61")+INDIRECT("X61")+INDIRECT("Y61")+INDIRECT("Z61")+INDIRECT("AA61")</f>
        <v>0</v>
      </c>
      <c r="O61" s="6">
        <f ca="1">INDIRECT("AB61")+INDIRECT("AC61")+INDIRECT("AD61")+INDIRECT("AE61")+INDIRECT("AF61")+INDIRECT("AG61")+INDIRECT("AH61")+INDIRECT("AI61")</f>
        <v>551</v>
      </c>
      <c r="P61" s="6">
        <f ca="1">INDIRECT("AJ61")+INDIRECT("AK61")+INDIRECT("AL61")+INDIRECT("AM61")+INDIRECT("AN61")+INDIRECT("AO61")+INDIRECT("AP61")+INDIRECT("AQ61")</f>
        <v>5</v>
      </c>
      <c r="Q61" s="6">
        <f ca="1">INDIRECT("AR61")+INDIRECT("AS61")+INDIRECT("AT61")+INDIRECT("AU61")+INDIRECT("AV61")+INDIRECT("AW61")+INDIRECT("AX61")+INDIRECT("AY61")</f>
        <v>40</v>
      </c>
      <c r="R61" s="6">
        <f ca="1">INDIRECT("AZ61")+INDIRECT("BA61")+INDIRECT("BB61")+INDIRECT("BC61")+INDIRECT("BD61")+INDIRECT("BE61")+INDIRECT("BF61")+INDIRECT("BG61")</f>
        <v>0</v>
      </c>
      <c r="S61" s="6">
        <f ca="1">INDIRECT("BH61")+INDIRECT("BI61")+INDIRECT("BJ61")+INDIRECT("BK61")+INDIRECT("BL61")+INDIRECT("BM61")+INDIRECT("BN61")+INDIRECT("BO61")</f>
        <v>0</v>
      </c>
      <c r="T61" s="28"/>
      <c r="U61" s="29"/>
      <c r="V61" s="29"/>
      <c r="W61" s="29"/>
      <c r="X61" s="29"/>
      <c r="Y61" s="29"/>
      <c r="Z61" s="29"/>
      <c r="AA61" s="29"/>
      <c r="AB61" s="28"/>
      <c r="AC61" s="29">
        <v>551</v>
      </c>
      <c r="AD61" s="29"/>
      <c r="AE61" s="29"/>
      <c r="AF61" s="29"/>
      <c r="AG61" s="29"/>
      <c r="AH61" s="29"/>
      <c r="AI61" s="29"/>
      <c r="AJ61" s="28">
        <v>5</v>
      </c>
      <c r="AK61" s="29"/>
      <c r="AL61" s="29"/>
      <c r="AM61" s="29"/>
      <c r="AN61" s="29"/>
      <c r="AO61" s="29"/>
      <c r="AP61" s="29"/>
      <c r="AQ61" s="29"/>
      <c r="AR61" s="28">
        <v>40</v>
      </c>
      <c r="AS61" s="29"/>
      <c r="AT61" s="29"/>
      <c r="AU61" s="29"/>
      <c r="AV61" s="29"/>
      <c r="AW61" s="29"/>
      <c r="AX61" s="29"/>
      <c r="AY61" s="29"/>
      <c r="AZ61" s="28"/>
      <c r="BA61" s="29"/>
      <c r="BB61" s="29"/>
      <c r="BC61" s="29"/>
      <c r="BD61" s="29"/>
      <c r="BE61" s="29"/>
      <c r="BF61" s="29"/>
      <c r="BG61" s="29"/>
      <c r="BH61" s="28"/>
      <c r="BI61" s="29"/>
      <c r="BJ61" s="29"/>
      <c r="BK61" s="29"/>
      <c r="BL61" s="29"/>
      <c r="BM61" s="29"/>
      <c r="BN61" s="29"/>
      <c r="BO61" s="29"/>
      <c r="BP61" s="9">
        <v>0</v>
      </c>
      <c r="BQ61" s="1" t="s">
        <v>0</v>
      </c>
      <c r="BR61" s="1" t="s">
        <v>0</v>
      </c>
      <c r="BS61" s="1" t="s">
        <v>0</v>
      </c>
      <c r="BT61" s="1" t="s">
        <v>0</v>
      </c>
      <c r="BU61" s="1" t="s">
        <v>0</v>
      </c>
      <c r="BW61" s="1">
        <f ca="1">INDIRECT("T61")+2*INDIRECT("AB61")+3*INDIRECT("AJ61")+4*INDIRECT("AR61")+5*INDIRECT("AZ61")+6*INDIRECT("BH61")</f>
        <v>175</v>
      </c>
      <c r="BX61" s="1">
        <v>175</v>
      </c>
      <c r="BY61" s="1">
        <f ca="1">INDIRECT("U61")+2*INDIRECT("AC61")+3*INDIRECT("AK61")+4*INDIRECT("AS61")+5*INDIRECT("BA61")+6*INDIRECT("BI61")</f>
        <v>1102</v>
      </c>
      <c r="BZ61" s="1">
        <v>1102</v>
      </c>
      <c r="CA61" s="1">
        <f ca="1">INDIRECT("V61")+2*INDIRECT("AD61")+3*INDIRECT("AL61")+4*INDIRECT("AT61")+5*INDIRECT("BB61")+6*INDIRECT("BJ61")</f>
        <v>0</v>
      </c>
      <c r="CB61" s="1">
        <v>0</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1102</v>
      </c>
      <c r="CP61" s="1">
        <v>1102</v>
      </c>
      <c r="CQ61" s="1">
        <f ca="1">INDIRECT("AJ61")+2*INDIRECT("AK61")+3*INDIRECT("AL61")+4*INDIRECT("AM61")+5*INDIRECT("AN61")+6*INDIRECT("AO61")+7*INDIRECT("AP61")+8*INDIRECT("AQ61")</f>
        <v>5</v>
      </c>
      <c r="CR61" s="1">
        <v>5</v>
      </c>
      <c r="CS61" s="1">
        <f ca="1">INDIRECT("AR61")+2*INDIRECT("AS61")+3*INDIRECT("AT61")+4*INDIRECT("AU61")+5*INDIRECT("AV61")+6*INDIRECT("AW61")+7*INDIRECT("AX61")+8*INDIRECT("AY61")</f>
        <v>40</v>
      </c>
      <c r="CT61" s="1">
        <v>40</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73" ht="11.25">
      <c r="A62" s="25"/>
      <c r="B62" s="25"/>
      <c r="C62" s="27" t="s">
        <v>112</v>
      </c>
      <c r="D62" s="26" t="s">
        <v>0</v>
      </c>
      <c r="E62" s="1" t="s">
        <v>6</v>
      </c>
      <c r="F62" s="7">
        <f>SUM(F60:F61)</f>
        <v>45</v>
      </c>
      <c r="G62" s="6">
        <f>SUM(G60:G61)</f>
        <v>551</v>
      </c>
      <c r="H62" s="6">
        <f>SUM(H60:H61)</f>
        <v>0</v>
      </c>
      <c r="I62" s="6">
        <f>SUM(I60:I61)</f>
        <v>0</v>
      </c>
      <c r="J62" s="6">
        <f>SUM(J60:J61)</f>
        <v>0</v>
      </c>
      <c r="K62" s="6">
        <f>SUM(K60:K61)</f>
        <v>0</v>
      </c>
      <c r="L62" s="6">
        <f>SUM(L60:L61)</f>
        <v>0</v>
      </c>
      <c r="M62" s="6">
        <f>SUM(M60:M61)</f>
        <v>0</v>
      </c>
      <c r="N62" s="7">
        <f>SUM(N60:N61)</f>
        <v>0</v>
      </c>
      <c r="O62" s="6">
        <f>SUM(O60:O61)</f>
        <v>551</v>
      </c>
      <c r="P62" s="6">
        <f>SUM(P60:P61)</f>
        <v>5</v>
      </c>
      <c r="Q62" s="6">
        <f>SUM(Q60:Q61)</f>
        <v>40</v>
      </c>
      <c r="R62" s="6">
        <f>SUM(R60:R61)</f>
        <v>0</v>
      </c>
      <c r="S62" s="6">
        <f>SUM(S60:S61)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3:73" ht="11.25">
      <c r="C63" s="1" t="s">
        <v>0</v>
      </c>
      <c r="D63" s="1"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c r="BT63" s="1" t="s">
        <v>0</v>
      </c>
      <c r="BU63" s="1" t="s">
        <v>0</v>
      </c>
    </row>
    <row r="64" spans="1:102" ht="11.25">
      <c r="A64" s="30" t="s">
        <v>1</v>
      </c>
      <c r="B64" s="31" t="str">
        <f>HYPERLINK("http://www.dot.ca.gov/hq/transprog/stip2004/ff_sheets/05-1160.xls","1160")</f>
        <v>1160</v>
      </c>
      <c r="C64" s="30" t="s">
        <v>0</v>
      </c>
      <c r="D64" s="30" t="s">
        <v>36</v>
      </c>
      <c r="E64" s="30" t="s">
        <v>3</v>
      </c>
      <c r="F64" s="32">
        <f ca="1">INDIRECT("T64")+INDIRECT("AB64")+INDIRECT("AJ64")+INDIRECT("AR64")+INDIRECT("AZ64")+INDIRECT("BH64")</f>
        <v>0</v>
      </c>
      <c r="G64" s="33">
        <f ca="1">INDIRECT("U64")+INDIRECT("AC64")+INDIRECT("AK64")+INDIRECT("AS64")+INDIRECT("BA64")+INDIRECT("BI64")</f>
        <v>1000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0</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1000</v>
      </c>
      <c r="P64" s="33">
        <f ca="1">INDIRECT("AJ64")+INDIRECT("AK64")+INDIRECT("AL64")+INDIRECT("AM64")+INDIRECT("AN64")+INDIRECT("AO64")+INDIRECT("AP64")+INDIRECT("AQ64")</f>
        <v>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v>1000</v>
      </c>
      <c r="AD64" s="35"/>
      <c r="AE64" s="35"/>
      <c r="AF64" s="35"/>
      <c r="AG64" s="35"/>
      <c r="AH64" s="35"/>
      <c r="AI64" s="35"/>
      <c r="AJ64" s="34"/>
      <c r="AK64" s="35"/>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10100000183</v>
      </c>
      <c r="BQ64" s="1" t="s">
        <v>3</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2000</v>
      </c>
      <c r="BZ64" s="1">
        <v>2000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0</v>
      </c>
      <c r="CH64" s="1">
        <v>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2000</v>
      </c>
      <c r="CP64" s="1">
        <v>2000</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102" ht="11.25">
      <c r="A65" s="1" t="s">
        <v>0</v>
      </c>
      <c r="B65" s="1" t="s">
        <v>0</v>
      </c>
      <c r="C65" s="1" t="s">
        <v>0</v>
      </c>
      <c r="D65" s="1" t="s">
        <v>39</v>
      </c>
      <c r="E65" s="1" t="s">
        <v>40</v>
      </c>
      <c r="F65" s="7">
        <f ca="1">INDIRECT("T65")+INDIRECT("AB65")+INDIRECT("AJ65")+INDIRECT("AR65")+INDIRECT("AZ65")+INDIRECT("BH65")</f>
        <v>0</v>
      </c>
      <c r="G65" s="6">
        <f ca="1">INDIRECT("U65")+INDIRECT("AC65")+INDIRECT("AK65")+INDIRECT("AS65")+INDIRECT("BA65")+INDIRECT("BI65")</f>
        <v>2014</v>
      </c>
      <c r="H65" s="6">
        <f ca="1">INDIRECT("V65")+INDIRECT("AD65")+INDIRECT("AL65")+INDIRECT("AT65")+INDIRECT("BB65")+INDIRECT("BJ65")</f>
        <v>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0</v>
      </c>
      <c r="O65" s="6">
        <f ca="1">INDIRECT("AB65")+INDIRECT("AC65")+INDIRECT("AD65")+INDIRECT("AE65")+INDIRECT("AF65")+INDIRECT("AG65")+INDIRECT("AH65")+INDIRECT("AI65")</f>
        <v>2014</v>
      </c>
      <c r="P65" s="6">
        <f ca="1">INDIRECT("AJ65")+INDIRECT("AK65")+INDIRECT("AL65")+INDIRECT("AM65")+INDIRECT("AN65")+INDIRECT("AO65")+INDIRECT("AP65")+INDIRECT("AQ65")</f>
        <v>0</v>
      </c>
      <c r="Q65" s="6">
        <f ca="1">INDIRECT("AR65")+INDIRECT("AS65")+INDIRECT("AT65")+INDIRECT("AU65")+INDIRECT("AV65")+INDIRECT("AW65")+INDIRECT("AX65")+INDIRECT("AY65")</f>
        <v>0</v>
      </c>
      <c r="R65" s="6">
        <f ca="1">INDIRECT("AZ65")+INDIRECT("BA65")+INDIRECT("BB65")+INDIRECT("BC65")+INDIRECT("BD65")+INDIRECT("BE65")+INDIRECT("BF65")+INDIRECT("BG65")</f>
        <v>0</v>
      </c>
      <c r="S65" s="6">
        <f ca="1">INDIRECT("BH65")+INDIRECT("BI65")+INDIRECT("BJ65")+INDIRECT("BK65")+INDIRECT("BL65")+INDIRECT("BM65")+INDIRECT("BN65")+INDIRECT("BO65")</f>
        <v>0</v>
      </c>
      <c r="T65" s="28"/>
      <c r="U65" s="29"/>
      <c r="V65" s="29"/>
      <c r="W65" s="29"/>
      <c r="X65" s="29"/>
      <c r="Y65" s="29"/>
      <c r="Z65" s="29"/>
      <c r="AA65" s="29"/>
      <c r="AB65" s="28"/>
      <c r="AC65" s="29">
        <v>2014</v>
      </c>
      <c r="AD65" s="29"/>
      <c r="AE65" s="29"/>
      <c r="AF65" s="29"/>
      <c r="AG65" s="29"/>
      <c r="AH65" s="29"/>
      <c r="AI65" s="29"/>
      <c r="AJ65" s="28"/>
      <c r="AK65" s="29"/>
      <c r="AL65" s="29"/>
      <c r="AM65" s="29"/>
      <c r="AN65" s="29"/>
      <c r="AO65" s="29"/>
      <c r="AP65" s="29"/>
      <c r="AQ65" s="29"/>
      <c r="AR65" s="28"/>
      <c r="AS65" s="29"/>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0</v>
      </c>
      <c r="BX65" s="1">
        <v>0</v>
      </c>
      <c r="BY65" s="1">
        <f ca="1">INDIRECT("U65")+2*INDIRECT("AC65")+3*INDIRECT("AK65")+4*INDIRECT("AS65")+5*INDIRECT("BA65")+6*INDIRECT("BI65")</f>
        <v>4028</v>
      </c>
      <c r="BZ65" s="1">
        <v>4028</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4028</v>
      </c>
      <c r="CP65" s="1">
        <v>4028</v>
      </c>
      <c r="CQ65" s="1">
        <f ca="1">INDIRECT("AJ65")+2*INDIRECT("AK65")+3*INDIRECT("AL65")+4*INDIRECT("AM65")+5*INDIRECT("AN65")+6*INDIRECT("AO65")+7*INDIRECT("AP65")+8*INDIRECT("AQ65")</f>
        <v>0</v>
      </c>
      <c r="CR65" s="1">
        <v>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73" ht="11.25">
      <c r="A66" s="25"/>
      <c r="B66" s="25"/>
      <c r="C66" s="27" t="s">
        <v>112</v>
      </c>
      <c r="D66" s="26" t="s">
        <v>0</v>
      </c>
      <c r="E66" s="1" t="s">
        <v>6</v>
      </c>
      <c r="F66" s="7">
        <f>SUM(F64:F65)</f>
        <v>0</v>
      </c>
      <c r="G66" s="6">
        <f>SUM(G64:G65)</f>
        <v>3014</v>
      </c>
      <c r="H66" s="6">
        <f>SUM(H64:H65)</f>
        <v>0</v>
      </c>
      <c r="I66" s="6">
        <f>SUM(I64:I65)</f>
        <v>0</v>
      </c>
      <c r="J66" s="6">
        <f>SUM(J64:J65)</f>
        <v>0</v>
      </c>
      <c r="K66" s="6">
        <f>SUM(K64:K65)</f>
        <v>0</v>
      </c>
      <c r="L66" s="6">
        <f>SUM(L64:L65)</f>
        <v>0</v>
      </c>
      <c r="M66" s="6">
        <f>SUM(M64:M65)</f>
        <v>0</v>
      </c>
      <c r="N66" s="7">
        <f>SUM(N64:N65)</f>
        <v>0</v>
      </c>
      <c r="O66" s="6">
        <f>SUM(O64:O65)</f>
        <v>3014</v>
      </c>
      <c r="P66" s="6">
        <f>SUM(P64:P65)</f>
        <v>0</v>
      </c>
      <c r="Q66" s="6">
        <f>SUM(Q64:Q65)</f>
        <v>0</v>
      </c>
      <c r="R66" s="6">
        <f>SUM(R64:R65)</f>
        <v>0</v>
      </c>
      <c r="S66" s="6">
        <f>SUM(S64:S65)</f>
        <v>0</v>
      </c>
      <c r="T66" s="8"/>
      <c r="U66" s="5"/>
      <c r="V66" s="5"/>
      <c r="W66" s="5"/>
      <c r="X66" s="5"/>
      <c r="Y66" s="5"/>
      <c r="Z66" s="5"/>
      <c r="AA66" s="5"/>
      <c r="AB66" s="8"/>
      <c r="AC66" s="5"/>
      <c r="AD66" s="5"/>
      <c r="AE66" s="5"/>
      <c r="AF66" s="5"/>
      <c r="AG66" s="5"/>
      <c r="AH66" s="5"/>
      <c r="AI66" s="5"/>
      <c r="AJ66" s="8"/>
      <c r="AK66" s="5"/>
      <c r="AL66" s="5"/>
      <c r="AM66" s="5"/>
      <c r="AN66" s="5"/>
      <c r="AO66" s="5"/>
      <c r="AP66" s="5"/>
      <c r="AQ66" s="5"/>
      <c r="AR66" s="8"/>
      <c r="AS66" s="5"/>
      <c r="AT66" s="5"/>
      <c r="AU66" s="5"/>
      <c r="AV66" s="5"/>
      <c r="AW66" s="5"/>
      <c r="AX66" s="5"/>
      <c r="AY66" s="5"/>
      <c r="AZ66" s="8"/>
      <c r="BA66" s="5"/>
      <c r="BB66" s="5"/>
      <c r="BC66" s="5"/>
      <c r="BD66" s="5"/>
      <c r="BE66" s="5"/>
      <c r="BF66" s="5"/>
      <c r="BG66" s="5"/>
      <c r="BH66" s="8"/>
      <c r="BI66" s="5"/>
      <c r="BJ66" s="5"/>
      <c r="BK66" s="5"/>
      <c r="BL66" s="5"/>
      <c r="BM66" s="5"/>
      <c r="BN66" s="5"/>
      <c r="BO66" s="5"/>
      <c r="BP66" s="9">
        <v>0</v>
      </c>
      <c r="BQ66" s="1" t="s">
        <v>0</v>
      </c>
      <c r="BR66" s="1" t="s">
        <v>0</v>
      </c>
      <c r="BS66" s="1" t="s">
        <v>0</v>
      </c>
      <c r="BT66" s="1" t="s">
        <v>0</v>
      </c>
      <c r="BU66" s="1" t="s">
        <v>0</v>
      </c>
    </row>
    <row r="67" spans="3:73" ht="11.25">
      <c r="C67" s="1" t="s">
        <v>0</v>
      </c>
      <c r="D67" s="1" t="s">
        <v>0</v>
      </c>
      <c r="E67" s="1" t="s">
        <v>0</v>
      </c>
      <c r="F67" s="7"/>
      <c r="G67" s="6"/>
      <c r="H67" s="6"/>
      <c r="I67" s="6"/>
      <c r="J67" s="6"/>
      <c r="K67" s="6"/>
      <c r="L67" s="6"/>
      <c r="M67" s="6"/>
      <c r="N67" s="7"/>
      <c r="O67" s="6"/>
      <c r="P67" s="6"/>
      <c r="Q67" s="6"/>
      <c r="R67" s="6"/>
      <c r="S67" s="6"/>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c r="BT67" s="1" t="s">
        <v>0</v>
      </c>
      <c r="BU67" s="1" t="s">
        <v>0</v>
      </c>
    </row>
    <row r="68" spans="1:102" ht="11.25">
      <c r="A68" s="30" t="s">
        <v>1</v>
      </c>
      <c r="B68" s="31" t="str">
        <f>HYPERLINK("http://www.dot.ca.gov/hq/transprog/stip2004/ff_sheets/05-1159.xls","1159")</f>
        <v>1159</v>
      </c>
      <c r="C68" s="30" t="s">
        <v>0</v>
      </c>
      <c r="D68" s="30" t="s">
        <v>36</v>
      </c>
      <c r="E68" s="30" t="s">
        <v>3</v>
      </c>
      <c r="F68" s="32">
        <f ca="1">INDIRECT("T68")+INDIRECT("AB68")+INDIRECT("AJ68")+INDIRECT("AR68")+INDIRECT("AZ68")+INDIRECT("BH68")</f>
        <v>0</v>
      </c>
      <c r="G68" s="33">
        <f ca="1">INDIRECT("U68")+INDIRECT("AC68")+INDIRECT("AK68")+INDIRECT("AS68")+INDIRECT("BA68")+INDIRECT("BI68")</f>
        <v>0</v>
      </c>
      <c r="H68" s="33">
        <f ca="1">INDIRECT("V68")+INDIRECT("AD68")+INDIRECT("AL68")+INDIRECT("AT68")+INDIRECT("BB68")+INDIRECT("BJ68")</f>
        <v>0</v>
      </c>
      <c r="I68" s="33">
        <f ca="1">INDIRECT("W68")+INDIRECT("AE68")+INDIRECT("AM68")+INDIRECT("AU68")+INDIRECT("BC68")+INDIRECT("BK68")</f>
        <v>0</v>
      </c>
      <c r="J68" s="33">
        <f ca="1">INDIRECT("X68")+INDIRECT("AF68")+INDIRECT("AN68")+INDIRECT("AV68")+INDIRECT("BD68")+INDIRECT("BL68")</f>
        <v>993</v>
      </c>
      <c r="K68" s="33">
        <f ca="1">INDIRECT("Y68")+INDIRECT("AG68")+INDIRECT("AO68")+INDIRECT("AW68")+INDIRECT("BE68")+INDIRECT("BM68")</f>
        <v>1986</v>
      </c>
      <c r="L68" s="33">
        <f ca="1">INDIRECT("Z68")+INDIRECT("AH68")+INDIRECT("AP68")+INDIRECT("AX68")+INDIRECT("BF68")+INDIRECT("BN68")</f>
        <v>0</v>
      </c>
      <c r="M68" s="33">
        <f ca="1">INDIRECT("AA68")+INDIRECT("AI68")+INDIRECT("AQ68")+INDIRECT("AY68")+INDIRECT("BG68")+INDIRECT("BO68")</f>
        <v>0</v>
      </c>
      <c r="N68" s="32">
        <f ca="1">INDIRECT("T68")+INDIRECT("U68")+INDIRECT("V68")+INDIRECT("W68")+INDIRECT("X68")+INDIRECT("Y68")+INDIRECT("Z68")+INDIRECT("AA68")</f>
        <v>0</v>
      </c>
      <c r="O68" s="33">
        <f ca="1">INDIRECT("AB68")+INDIRECT("AC68")+INDIRECT("AD68")+INDIRECT("AE68")+INDIRECT("AF68")+INDIRECT("AG68")+INDIRECT("AH68")+INDIRECT("AI68")</f>
        <v>2979</v>
      </c>
      <c r="P68" s="33">
        <f ca="1">INDIRECT("AJ68")+INDIRECT("AK68")+INDIRECT("AL68")+INDIRECT("AM68")+INDIRECT("AN68")+INDIRECT("AO68")+INDIRECT("AP68")+INDIRECT("AQ68")</f>
        <v>0</v>
      </c>
      <c r="Q68" s="33">
        <f ca="1">INDIRECT("AR68")+INDIRECT("AS68")+INDIRECT("AT68")+INDIRECT("AU68")+INDIRECT("AV68")+INDIRECT("AW68")+INDIRECT("AX68")+INDIRECT("AY68")</f>
        <v>0</v>
      </c>
      <c r="R68" s="33">
        <f ca="1">INDIRECT("AZ68")+INDIRECT("BA68")+INDIRECT("BB68")+INDIRECT("BC68")+INDIRECT("BD68")+INDIRECT("BE68")+INDIRECT("BF68")+INDIRECT("BG68")</f>
        <v>0</v>
      </c>
      <c r="S68" s="33">
        <f ca="1">INDIRECT("BH68")+INDIRECT("BI68")+INDIRECT("BJ68")+INDIRECT("BK68")+INDIRECT("BL68")+INDIRECT("BM68")+INDIRECT("BN68")+INDIRECT("BO68")</f>
        <v>0</v>
      </c>
      <c r="T68" s="34"/>
      <c r="U68" s="35"/>
      <c r="V68" s="35"/>
      <c r="W68" s="35"/>
      <c r="X68" s="35"/>
      <c r="Y68" s="35"/>
      <c r="Z68" s="35"/>
      <c r="AA68" s="35"/>
      <c r="AB68" s="34"/>
      <c r="AC68" s="35"/>
      <c r="AD68" s="35"/>
      <c r="AE68" s="35"/>
      <c r="AF68" s="35">
        <v>993</v>
      </c>
      <c r="AG68" s="35">
        <v>1986</v>
      </c>
      <c r="AH68" s="35"/>
      <c r="AI68" s="35"/>
      <c r="AJ68" s="34"/>
      <c r="AK68" s="35"/>
      <c r="AL68" s="35"/>
      <c r="AM68" s="35"/>
      <c r="AN68" s="35"/>
      <c r="AO68" s="35"/>
      <c r="AP68" s="35"/>
      <c r="AQ68" s="35"/>
      <c r="AR68" s="34"/>
      <c r="AS68" s="35"/>
      <c r="AT68" s="35"/>
      <c r="AU68" s="35"/>
      <c r="AV68" s="35"/>
      <c r="AW68" s="35"/>
      <c r="AX68" s="35"/>
      <c r="AY68" s="35"/>
      <c r="AZ68" s="34"/>
      <c r="BA68" s="35"/>
      <c r="BB68" s="35"/>
      <c r="BC68" s="35"/>
      <c r="BD68" s="35"/>
      <c r="BE68" s="35"/>
      <c r="BF68" s="35"/>
      <c r="BG68" s="35"/>
      <c r="BH68" s="34"/>
      <c r="BI68" s="35"/>
      <c r="BJ68" s="35"/>
      <c r="BK68" s="35"/>
      <c r="BL68" s="35"/>
      <c r="BM68" s="35"/>
      <c r="BN68" s="35"/>
      <c r="BO68" s="36"/>
      <c r="BP68" s="9">
        <v>10100000192</v>
      </c>
      <c r="BQ68" s="1" t="s">
        <v>3</v>
      </c>
      <c r="BR68" s="1" t="s">
        <v>0</v>
      </c>
      <c r="BS68" s="1" t="s">
        <v>0</v>
      </c>
      <c r="BT68" s="1" t="s">
        <v>0</v>
      </c>
      <c r="BU68" s="1" t="s">
        <v>0</v>
      </c>
      <c r="BW68" s="1">
        <f ca="1">INDIRECT("T68")+2*INDIRECT("AB68")+3*INDIRECT("AJ68")+4*INDIRECT("AR68")+5*INDIRECT("AZ68")+6*INDIRECT("BH68")</f>
        <v>0</v>
      </c>
      <c r="BX68" s="1">
        <v>0</v>
      </c>
      <c r="BY68" s="1">
        <f ca="1">INDIRECT("U68")+2*INDIRECT("AC68")+3*INDIRECT("AK68")+4*INDIRECT("AS68")+5*INDIRECT("BA68")+6*INDIRECT("BI68")</f>
        <v>0</v>
      </c>
      <c r="BZ68" s="1">
        <v>0</v>
      </c>
      <c r="CA68" s="1">
        <f ca="1">INDIRECT("V68")+2*INDIRECT("AD68")+3*INDIRECT("AL68")+4*INDIRECT("AT68")+5*INDIRECT("BB68")+6*INDIRECT("BJ68")</f>
        <v>0</v>
      </c>
      <c r="CB68" s="1">
        <v>0</v>
      </c>
      <c r="CC68" s="1">
        <f ca="1">INDIRECT("W68")+2*INDIRECT("AE68")+3*INDIRECT("AM68")+4*INDIRECT("AU68")+5*INDIRECT("BC68")+6*INDIRECT("BK68")</f>
        <v>0</v>
      </c>
      <c r="CD68" s="1">
        <v>0</v>
      </c>
      <c r="CE68" s="1">
        <f ca="1">INDIRECT("X68")+2*INDIRECT("AF68")+3*INDIRECT("AN68")+4*INDIRECT("AV68")+5*INDIRECT("BD68")+6*INDIRECT("BL68")</f>
        <v>1986</v>
      </c>
      <c r="CF68" s="1">
        <v>1986</v>
      </c>
      <c r="CG68" s="1">
        <f ca="1">INDIRECT("Y68")+2*INDIRECT("AG68")+3*INDIRECT("AO68")+4*INDIRECT("AW68")+5*INDIRECT("BE68")+6*INDIRECT("BM68")</f>
        <v>3972</v>
      </c>
      <c r="CH68" s="1">
        <v>3972</v>
      </c>
      <c r="CI68" s="1">
        <f ca="1">INDIRECT("Z68")+2*INDIRECT("AH68")+3*INDIRECT("AP68")+4*INDIRECT("AX68")+5*INDIRECT("BF68")+6*INDIRECT("BN68")</f>
        <v>0</v>
      </c>
      <c r="CJ68" s="1">
        <v>0</v>
      </c>
      <c r="CK68" s="1">
        <f ca="1">INDIRECT("AA68")+2*INDIRECT("AI68")+3*INDIRECT("AQ68")+4*INDIRECT("AY68")+5*INDIRECT("BG68")+6*INDIRECT("BO68")</f>
        <v>0</v>
      </c>
      <c r="CL68" s="1">
        <v>0</v>
      </c>
      <c r="CM68" s="1">
        <f ca="1">INDIRECT("T68")+2*INDIRECT("U68")+3*INDIRECT("V68")+4*INDIRECT("W68")+5*INDIRECT("X68")+6*INDIRECT("Y68")+7*INDIRECT("Z68")+8*INDIRECT("AA68")</f>
        <v>0</v>
      </c>
      <c r="CN68" s="1">
        <v>0</v>
      </c>
      <c r="CO68" s="1">
        <f ca="1">INDIRECT("AB68")+2*INDIRECT("AC68")+3*INDIRECT("AD68")+4*INDIRECT("AE68")+5*INDIRECT("AF68")+6*INDIRECT("AG68")+7*INDIRECT("AH68")+8*INDIRECT("AI68")</f>
        <v>16881</v>
      </c>
      <c r="CP68" s="1">
        <v>16881</v>
      </c>
      <c r="CQ68" s="1">
        <f ca="1">INDIRECT("AJ68")+2*INDIRECT("AK68")+3*INDIRECT("AL68")+4*INDIRECT("AM68")+5*INDIRECT("AN68")+6*INDIRECT("AO68")+7*INDIRECT("AP68")+8*INDIRECT("AQ68")</f>
        <v>0</v>
      </c>
      <c r="CR68" s="1">
        <v>0</v>
      </c>
      <c r="CS68" s="1">
        <f ca="1">INDIRECT("AR68")+2*INDIRECT("AS68")+3*INDIRECT("AT68")+4*INDIRECT("AU68")+5*INDIRECT("AV68")+6*INDIRECT("AW68")+7*INDIRECT("AX68")+8*INDIRECT("AY68")</f>
        <v>0</v>
      </c>
      <c r="CT68" s="1">
        <v>0</v>
      </c>
      <c r="CU68" s="1">
        <f ca="1">INDIRECT("AZ68")+2*INDIRECT("BA68")+3*INDIRECT("BB68")+4*INDIRECT("BC68")+5*INDIRECT("BD68")+6*INDIRECT("BE68")+7*INDIRECT("BF68")+8*INDIRECT("BG68")</f>
        <v>0</v>
      </c>
      <c r="CV68" s="1">
        <v>0</v>
      </c>
      <c r="CW68" s="1">
        <f ca="1">INDIRECT("BH68")+2*INDIRECT("BI68")+3*INDIRECT("BJ68")+4*INDIRECT("BK68")+5*INDIRECT("BL68")+6*INDIRECT("BM68")+7*INDIRECT("BN68")+8*INDIRECT("BO68")</f>
        <v>0</v>
      </c>
      <c r="CX68" s="1">
        <v>0</v>
      </c>
    </row>
    <row r="69" spans="1:102" ht="11.25">
      <c r="A69" s="1" t="s">
        <v>0</v>
      </c>
      <c r="B69" s="1" t="s">
        <v>0</v>
      </c>
      <c r="C69" s="1" t="s">
        <v>0</v>
      </c>
      <c r="D69" s="1" t="s">
        <v>41</v>
      </c>
      <c r="E69" s="1" t="s">
        <v>11</v>
      </c>
      <c r="F69" s="7">
        <f ca="1">INDIRECT("T69")+INDIRECT("AB69")+INDIRECT("AJ69")+INDIRECT("AR69")+INDIRECT("AZ69")+INDIRECT("BH69")</f>
        <v>35</v>
      </c>
      <c r="G69" s="6">
        <f ca="1">INDIRECT("U69")+INDIRECT("AC69")+INDIRECT("AK69")+INDIRECT("AS69")+INDIRECT("BA69")+INDIRECT("BI69")</f>
        <v>97</v>
      </c>
      <c r="H69" s="6">
        <f ca="1">INDIRECT("V69")+INDIRECT("AD69")+INDIRECT("AL69")+INDIRECT("AT69")+INDIRECT("BB69")+INDIRECT("BJ69")</f>
        <v>0</v>
      </c>
      <c r="I69" s="6">
        <f ca="1">INDIRECT("W69")+INDIRECT("AE69")+INDIRECT("AM69")+INDIRECT("AU69")+INDIRECT("BC69")+INDIRECT("BK69")</f>
        <v>0</v>
      </c>
      <c r="J69" s="6">
        <f ca="1">INDIRECT("X69")+INDIRECT("AF69")+INDIRECT("AN69")+INDIRECT("AV69")+INDIRECT("BD69")+INDIRECT("BL69")</f>
        <v>0</v>
      </c>
      <c r="K69" s="6">
        <f ca="1">INDIRECT("Y69")+INDIRECT("AG69")+INDIRECT("AO69")+INDIRECT("AW69")+INDIRECT("BE69")+INDIRECT("BM69")</f>
        <v>0</v>
      </c>
      <c r="L69" s="6">
        <f ca="1">INDIRECT("Z69")+INDIRECT("AH69")+INDIRECT("AP69")+INDIRECT("AX69")+INDIRECT("BF69")+INDIRECT("BN69")</f>
        <v>0</v>
      </c>
      <c r="M69" s="6">
        <f ca="1">INDIRECT("AA69")+INDIRECT("AI69")+INDIRECT("AQ69")+INDIRECT("AY69")+INDIRECT("BG69")+INDIRECT("BO69")</f>
        <v>0</v>
      </c>
      <c r="N69" s="7">
        <f ca="1">INDIRECT("T69")+INDIRECT("U69")+INDIRECT("V69")+INDIRECT("W69")+INDIRECT("X69")+INDIRECT("Y69")+INDIRECT("Z69")+INDIRECT("AA69")</f>
        <v>0</v>
      </c>
      <c r="O69" s="6">
        <f ca="1">INDIRECT("AB69")+INDIRECT("AC69")+INDIRECT("AD69")+INDIRECT("AE69")+INDIRECT("AF69")+INDIRECT("AG69")+INDIRECT("AH69")+INDIRECT("AI69")</f>
        <v>57</v>
      </c>
      <c r="P69" s="6">
        <f ca="1">INDIRECT("AJ69")+INDIRECT("AK69")+INDIRECT("AL69")+INDIRECT("AM69")+INDIRECT("AN69")+INDIRECT("AO69")+INDIRECT("AP69")+INDIRECT("AQ69")</f>
        <v>35</v>
      </c>
      <c r="Q69" s="6">
        <f ca="1">INDIRECT("AR69")+INDIRECT("AS69")+INDIRECT("AT69")+INDIRECT("AU69")+INDIRECT("AV69")+INDIRECT("AW69")+INDIRECT("AX69")+INDIRECT("AY69")</f>
        <v>40</v>
      </c>
      <c r="R69" s="6">
        <f ca="1">INDIRECT("AZ69")+INDIRECT("BA69")+INDIRECT("BB69")+INDIRECT("BC69")+INDIRECT("BD69")+INDIRECT("BE69")+INDIRECT("BF69")+INDIRECT("BG69")</f>
        <v>0</v>
      </c>
      <c r="S69" s="6">
        <f ca="1">INDIRECT("BH69")+INDIRECT("BI69")+INDIRECT("BJ69")+INDIRECT("BK69")+INDIRECT("BL69")+INDIRECT("BM69")+INDIRECT("BN69")+INDIRECT("BO69")</f>
        <v>0</v>
      </c>
      <c r="T69" s="28"/>
      <c r="U69" s="29"/>
      <c r="V69" s="29"/>
      <c r="W69" s="29"/>
      <c r="X69" s="29"/>
      <c r="Y69" s="29"/>
      <c r="Z69" s="29"/>
      <c r="AA69" s="29"/>
      <c r="AB69" s="28"/>
      <c r="AC69" s="29">
        <v>57</v>
      </c>
      <c r="AD69" s="29"/>
      <c r="AE69" s="29"/>
      <c r="AF69" s="29"/>
      <c r="AG69" s="29"/>
      <c r="AH69" s="29"/>
      <c r="AI69" s="29"/>
      <c r="AJ69" s="28">
        <v>35</v>
      </c>
      <c r="AK69" s="29"/>
      <c r="AL69" s="29"/>
      <c r="AM69" s="29"/>
      <c r="AN69" s="29"/>
      <c r="AO69" s="29"/>
      <c r="AP69" s="29"/>
      <c r="AQ69" s="29"/>
      <c r="AR69" s="28"/>
      <c r="AS69" s="29">
        <v>40</v>
      </c>
      <c r="AT69" s="29"/>
      <c r="AU69" s="29"/>
      <c r="AV69" s="29"/>
      <c r="AW69" s="29"/>
      <c r="AX69" s="29"/>
      <c r="AY69" s="29"/>
      <c r="AZ69" s="28"/>
      <c r="BA69" s="29"/>
      <c r="BB69" s="29"/>
      <c r="BC69" s="29"/>
      <c r="BD69" s="29"/>
      <c r="BE69" s="29"/>
      <c r="BF69" s="29"/>
      <c r="BG69" s="29"/>
      <c r="BH69" s="28"/>
      <c r="BI69" s="29"/>
      <c r="BJ69" s="29"/>
      <c r="BK69" s="29"/>
      <c r="BL69" s="29"/>
      <c r="BM69" s="29"/>
      <c r="BN69" s="29"/>
      <c r="BO69" s="29"/>
      <c r="BP69" s="9">
        <v>0</v>
      </c>
      <c r="BQ69" s="1" t="s">
        <v>0</v>
      </c>
      <c r="BR69" s="1" t="s">
        <v>0</v>
      </c>
      <c r="BS69" s="1" t="s">
        <v>0</v>
      </c>
      <c r="BT69" s="1" t="s">
        <v>0</v>
      </c>
      <c r="BU69" s="1" t="s">
        <v>0</v>
      </c>
      <c r="BW69" s="1">
        <f ca="1">INDIRECT("T69")+2*INDIRECT("AB69")+3*INDIRECT("AJ69")+4*INDIRECT("AR69")+5*INDIRECT("AZ69")+6*INDIRECT("BH69")</f>
        <v>105</v>
      </c>
      <c r="BX69" s="1">
        <v>105</v>
      </c>
      <c r="BY69" s="1">
        <f ca="1">INDIRECT("U69")+2*INDIRECT("AC69")+3*INDIRECT("AK69")+4*INDIRECT("AS69")+5*INDIRECT("BA69")+6*INDIRECT("BI69")</f>
        <v>274</v>
      </c>
      <c r="BZ69" s="1">
        <v>274</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114</v>
      </c>
      <c r="CP69" s="1">
        <v>114</v>
      </c>
      <c r="CQ69" s="1">
        <f ca="1">INDIRECT("AJ69")+2*INDIRECT("AK69")+3*INDIRECT("AL69")+4*INDIRECT("AM69")+5*INDIRECT("AN69")+6*INDIRECT("AO69")+7*INDIRECT("AP69")+8*INDIRECT("AQ69")</f>
        <v>35</v>
      </c>
      <c r="CR69" s="1">
        <v>35</v>
      </c>
      <c r="CS69" s="1">
        <f ca="1">INDIRECT("AR69")+2*INDIRECT("AS69")+3*INDIRECT("AT69")+4*INDIRECT("AU69")+5*INDIRECT("AV69")+6*INDIRECT("AW69")+7*INDIRECT("AX69")+8*INDIRECT("AY69")</f>
        <v>80</v>
      </c>
      <c r="CT69" s="1">
        <v>80</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73" ht="11.25">
      <c r="A70" s="25"/>
      <c r="B70" s="25"/>
      <c r="C70" s="27" t="s">
        <v>112</v>
      </c>
      <c r="D70" s="26" t="s">
        <v>0</v>
      </c>
      <c r="E70" s="1" t="s">
        <v>6</v>
      </c>
      <c r="F70" s="7">
        <f>SUM(F68:F69)</f>
        <v>35</v>
      </c>
      <c r="G70" s="6">
        <f>SUM(G68:G69)</f>
        <v>97</v>
      </c>
      <c r="H70" s="6">
        <f>SUM(H68:H69)</f>
        <v>0</v>
      </c>
      <c r="I70" s="6">
        <f>SUM(I68:I69)</f>
        <v>0</v>
      </c>
      <c r="J70" s="6">
        <f>SUM(J68:J69)</f>
        <v>993</v>
      </c>
      <c r="K70" s="6">
        <f>SUM(K68:K69)</f>
        <v>1986</v>
      </c>
      <c r="L70" s="6">
        <f>SUM(L68:L69)</f>
        <v>0</v>
      </c>
      <c r="M70" s="6">
        <f>SUM(M68:M69)</f>
        <v>0</v>
      </c>
      <c r="N70" s="7">
        <f>SUM(N68:N69)</f>
        <v>0</v>
      </c>
      <c r="O70" s="6">
        <f>SUM(O68:O69)</f>
        <v>3036</v>
      </c>
      <c r="P70" s="6">
        <f>SUM(P68:P69)</f>
        <v>35</v>
      </c>
      <c r="Q70" s="6">
        <f>SUM(Q68:Q69)</f>
        <v>40</v>
      </c>
      <c r="R70" s="6">
        <f>SUM(R68:R69)</f>
        <v>0</v>
      </c>
      <c r="S70" s="6">
        <f>SUM(S68:S69)</f>
        <v>0</v>
      </c>
      <c r="T70" s="8"/>
      <c r="U70" s="5"/>
      <c r="V70" s="5"/>
      <c r="W70" s="5"/>
      <c r="X70" s="5"/>
      <c r="Y70" s="5"/>
      <c r="Z70" s="5"/>
      <c r="AA70" s="5"/>
      <c r="AB70" s="8"/>
      <c r="AC70" s="5"/>
      <c r="AD70" s="5"/>
      <c r="AE70" s="5"/>
      <c r="AF70" s="5"/>
      <c r="AG70" s="5"/>
      <c r="AH70" s="5"/>
      <c r="AI70" s="5"/>
      <c r="AJ70" s="8"/>
      <c r="AK70" s="5"/>
      <c r="AL70" s="5"/>
      <c r="AM70" s="5"/>
      <c r="AN70" s="5"/>
      <c r="AO70" s="5"/>
      <c r="AP70" s="5"/>
      <c r="AQ70" s="5"/>
      <c r="AR70" s="8"/>
      <c r="AS70" s="5"/>
      <c r="AT70" s="5"/>
      <c r="AU70" s="5"/>
      <c r="AV70" s="5"/>
      <c r="AW70" s="5"/>
      <c r="AX70" s="5"/>
      <c r="AY70" s="5"/>
      <c r="AZ70" s="8"/>
      <c r="BA70" s="5"/>
      <c r="BB70" s="5"/>
      <c r="BC70" s="5"/>
      <c r="BD70" s="5"/>
      <c r="BE70" s="5"/>
      <c r="BF70" s="5"/>
      <c r="BG70" s="5"/>
      <c r="BH70" s="8"/>
      <c r="BI70" s="5"/>
      <c r="BJ70" s="5"/>
      <c r="BK70" s="5"/>
      <c r="BL70" s="5"/>
      <c r="BM70" s="5"/>
      <c r="BN70" s="5"/>
      <c r="BO70" s="5"/>
      <c r="BP70" s="9">
        <v>0</v>
      </c>
      <c r="BQ70" s="1" t="s">
        <v>0</v>
      </c>
      <c r="BR70" s="1" t="s">
        <v>0</v>
      </c>
      <c r="BS70" s="1" t="s">
        <v>0</v>
      </c>
      <c r="BT70" s="1" t="s">
        <v>0</v>
      </c>
      <c r="BU70" s="1" t="s">
        <v>0</v>
      </c>
    </row>
    <row r="71" spans="3:73" ht="11.25">
      <c r="C71" s="1" t="s">
        <v>0</v>
      </c>
      <c r="D71" s="1" t="s">
        <v>0</v>
      </c>
      <c r="E71" s="1" t="s">
        <v>0</v>
      </c>
      <c r="F71" s="7"/>
      <c r="G71" s="6"/>
      <c r="H71" s="6"/>
      <c r="I71" s="6"/>
      <c r="J71" s="6"/>
      <c r="K71" s="6"/>
      <c r="L71" s="6"/>
      <c r="M71" s="6"/>
      <c r="N71" s="7"/>
      <c r="O71" s="6"/>
      <c r="P71" s="6"/>
      <c r="Q71" s="6"/>
      <c r="R71" s="6"/>
      <c r="S71" s="6"/>
      <c r="T71" s="8"/>
      <c r="U71" s="5"/>
      <c r="V71" s="5"/>
      <c r="W71" s="5"/>
      <c r="X71" s="5"/>
      <c r="Y71" s="5"/>
      <c r="Z71" s="5"/>
      <c r="AA71" s="5"/>
      <c r="AB71" s="8"/>
      <c r="AC71" s="5"/>
      <c r="AD71" s="5"/>
      <c r="AE71" s="5"/>
      <c r="AF71" s="5"/>
      <c r="AG71" s="5"/>
      <c r="AH71" s="5"/>
      <c r="AI71" s="5"/>
      <c r="AJ71" s="8"/>
      <c r="AK71" s="5"/>
      <c r="AL71" s="5"/>
      <c r="AM71" s="5"/>
      <c r="AN71" s="5"/>
      <c r="AO71" s="5"/>
      <c r="AP71" s="5"/>
      <c r="AQ71" s="5"/>
      <c r="AR71" s="8"/>
      <c r="AS71" s="5"/>
      <c r="AT71" s="5"/>
      <c r="AU71" s="5"/>
      <c r="AV71" s="5"/>
      <c r="AW71" s="5"/>
      <c r="AX71" s="5"/>
      <c r="AY71" s="5"/>
      <c r="AZ71" s="8"/>
      <c r="BA71" s="5"/>
      <c r="BB71" s="5"/>
      <c r="BC71" s="5"/>
      <c r="BD71" s="5"/>
      <c r="BE71" s="5"/>
      <c r="BF71" s="5"/>
      <c r="BG71" s="5"/>
      <c r="BH71" s="8"/>
      <c r="BI71" s="5"/>
      <c r="BJ71" s="5"/>
      <c r="BK71" s="5"/>
      <c r="BL71" s="5"/>
      <c r="BM71" s="5"/>
      <c r="BN71" s="5"/>
      <c r="BO71" s="5"/>
      <c r="BP71" s="9"/>
      <c r="BT71" s="1" t="s">
        <v>0</v>
      </c>
      <c r="BU71" s="1" t="s">
        <v>0</v>
      </c>
    </row>
    <row r="72" spans="1:102" ht="11.25">
      <c r="A72" s="30" t="s">
        <v>1</v>
      </c>
      <c r="B72" s="31" t="str">
        <f>HYPERLINK("http://www.dot.ca.gov/hq/transprog/stip2004/ff_sheets/05-1010a.xls","1010A")</f>
        <v>1010A</v>
      </c>
      <c r="C72" s="30" t="s">
        <v>0</v>
      </c>
      <c r="D72" s="30" t="s">
        <v>42</v>
      </c>
      <c r="E72" s="30" t="s">
        <v>3</v>
      </c>
      <c r="F72" s="32">
        <f ca="1">INDIRECT("T72")+INDIRECT("AB72")+INDIRECT("AJ72")+INDIRECT("AR72")+INDIRECT("AZ72")+INDIRECT("BH72")</f>
        <v>0</v>
      </c>
      <c r="G72" s="33">
        <f ca="1">INDIRECT("U72")+INDIRECT("AC72")+INDIRECT("AK72")+INDIRECT("AS72")+INDIRECT("BA72")+INDIRECT("BI72")</f>
        <v>0</v>
      </c>
      <c r="H72" s="33">
        <f ca="1">INDIRECT("V72")+INDIRECT("AD72")+INDIRECT("AL72")+INDIRECT("AT72")+INDIRECT("BB72")+INDIRECT("BJ72")</f>
        <v>0</v>
      </c>
      <c r="I72" s="33">
        <f ca="1">INDIRECT("W72")+INDIRECT("AE72")+INDIRECT("AM72")+INDIRECT("AU72")+INDIRECT("BC72")+INDIRECT("BK72")</f>
        <v>0</v>
      </c>
      <c r="J72" s="33">
        <f ca="1">INDIRECT("X72")+INDIRECT("AF72")+INDIRECT("AN72")+INDIRECT("AV72")+INDIRECT("BD72")+INDIRECT("BL72")</f>
        <v>0</v>
      </c>
      <c r="K72" s="33">
        <f ca="1">INDIRECT("Y72")+INDIRECT("AG72")+INDIRECT("AO72")+INDIRECT("AW72")+INDIRECT("BE72")+INDIRECT("BM72")</f>
        <v>150</v>
      </c>
      <c r="L72" s="33">
        <f ca="1">INDIRECT("Z72")+INDIRECT("AH72")+INDIRECT("AP72")+INDIRECT("AX72")+INDIRECT("BF72")+INDIRECT("BN72")</f>
        <v>0</v>
      </c>
      <c r="M72" s="33">
        <f ca="1">INDIRECT("AA72")+INDIRECT("AI72")+INDIRECT("AQ72")+INDIRECT("AY72")+INDIRECT("BG72")+INDIRECT("BO72")</f>
        <v>0</v>
      </c>
      <c r="N72" s="32">
        <f ca="1">INDIRECT("T72")+INDIRECT("U72")+INDIRECT("V72")+INDIRECT("W72")+INDIRECT("X72")+INDIRECT("Y72")+INDIRECT("Z72")+INDIRECT("AA72")</f>
        <v>0</v>
      </c>
      <c r="O72" s="33">
        <f ca="1">INDIRECT("AB72")+INDIRECT("AC72")+INDIRECT("AD72")+INDIRECT("AE72")+INDIRECT("AF72")+INDIRECT("AG72")+INDIRECT("AH72")+INDIRECT("AI72")</f>
        <v>138</v>
      </c>
      <c r="P72" s="33">
        <f ca="1">INDIRECT("AJ72")+INDIRECT("AK72")+INDIRECT("AL72")+INDIRECT("AM72")+INDIRECT("AN72")+INDIRECT("AO72")+INDIRECT("AP72")+INDIRECT("AQ72")</f>
        <v>4</v>
      </c>
      <c r="Q72" s="33">
        <f ca="1">INDIRECT("AR72")+INDIRECT("AS72")+INDIRECT("AT72")+INDIRECT("AU72")+INDIRECT("AV72")+INDIRECT("AW72")+INDIRECT("AX72")+INDIRECT("AY72")</f>
        <v>8</v>
      </c>
      <c r="R72" s="33">
        <f ca="1">INDIRECT("AZ72")+INDIRECT("BA72")+INDIRECT("BB72")+INDIRECT("BC72")+INDIRECT("BD72")+INDIRECT("BE72")+INDIRECT("BF72")+INDIRECT("BG72")</f>
        <v>0</v>
      </c>
      <c r="S72" s="33">
        <f ca="1">INDIRECT("BH72")+INDIRECT("BI72")+INDIRECT("BJ72")+INDIRECT("BK72")+INDIRECT("BL72")+INDIRECT("BM72")+INDIRECT("BN72")+INDIRECT("BO72")</f>
        <v>0</v>
      </c>
      <c r="T72" s="34"/>
      <c r="U72" s="35"/>
      <c r="V72" s="35"/>
      <c r="W72" s="35"/>
      <c r="X72" s="35"/>
      <c r="Y72" s="35"/>
      <c r="Z72" s="35"/>
      <c r="AA72" s="35"/>
      <c r="AB72" s="34"/>
      <c r="AC72" s="35"/>
      <c r="AD72" s="35"/>
      <c r="AE72" s="35"/>
      <c r="AF72" s="35"/>
      <c r="AG72" s="35">
        <v>138</v>
      </c>
      <c r="AH72" s="35"/>
      <c r="AI72" s="35"/>
      <c r="AJ72" s="34"/>
      <c r="AK72" s="35"/>
      <c r="AL72" s="35"/>
      <c r="AM72" s="35"/>
      <c r="AN72" s="35"/>
      <c r="AO72" s="35">
        <v>4</v>
      </c>
      <c r="AP72" s="35"/>
      <c r="AQ72" s="35"/>
      <c r="AR72" s="34"/>
      <c r="AS72" s="35"/>
      <c r="AT72" s="35"/>
      <c r="AU72" s="35"/>
      <c r="AV72" s="35"/>
      <c r="AW72" s="35">
        <v>8</v>
      </c>
      <c r="AX72" s="35"/>
      <c r="AY72" s="35"/>
      <c r="AZ72" s="34"/>
      <c r="BA72" s="35"/>
      <c r="BB72" s="35"/>
      <c r="BC72" s="35"/>
      <c r="BD72" s="35"/>
      <c r="BE72" s="35"/>
      <c r="BF72" s="35"/>
      <c r="BG72" s="35"/>
      <c r="BH72" s="34"/>
      <c r="BI72" s="35"/>
      <c r="BJ72" s="35"/>
      <c r="BK72" s="35"/>
      <c r="BL72" s="35"/>
      <c r="BM72" s="35"/>
      <c r="BN72" s="35"/>
      <c r="BO72" s="36"/>
      <c r="BP72" s="9">
        <v>10100000215</v>
      </c>
      <c r="BQ72" s="1" t="s">
        <v>3</v>
      </c>
      <c r="BR72" s="1" t="s">
        <v>0</v>
      </c>
      <c r="BS72" s="1" t="s">
        <v>0</v>
      </c>
      <c r="BT72" s="1" t="s">
        <v>0</v>
      </c>
      <c r="BU72" s="1" t="s">
        <v>0</v>
      </c>
      <c r="BW72" s="1">
        <f ca="1">INDIRECT("T72")+2*INDIRECT("AB72")+3*INDIRECT("AJ72")+4*INDIRECT("AR72")+5*INDIRECT("AZ72")+6*INDIRECT("BH72")</f>
        <v>0</v>
      </c>
      <c r="BX72" s="1">
        <v>0</v>
      </c>
      <c r="BY72" s="1">
        <f ca="1">INDIRECT("U72")+2*INDIRECT("AC72")+3*INDIRECT("AK72")+4*INDIRECT("AS72")+5*INDIRECT("BA72")+6*INDIRECT("BI72")</f>
        <v>0</v>
      </c>
      <c r="BZ72" s="1">
        <v>0</v>
      </c>
      <c r="CA72" s="1">
        <f ca="1">INDIRECT("V72")+2*INDIRECT("AD72")+3*INDIRECT("AL72")+4*INDIRECT("AT72")+5*INDIRECT("BB72")+6*INDIRECT("BJ72")</f>
        <v>0</v>
      </c>
      <c r="CB72" s="1">
        <v>0</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320</v>
      </c>
      <c r="CH72" s="1">
        <v>320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0</v>
      </c>
      <c r="CN72" s="1">
        <v>0</v>
      </c>
      <c r="CO72" s="1">
        <f ca="1">INDIRECT("AB72")+2*INDIRECT("AC72")+3*INDIRECT("AD72")+4*INDIRECT("AE72")+5*INDIRECT("AF72")+6*INDIRECT("AG72")+7*INDIRECT("AH72")+8*INDIRECT("AI72")</f>
        <v>828</v>
      </c>
      <c r="CP72" s="1">
        <v>828</v>
      </c>
      <c r="CQ72" s="1">
        <f ca="1">INDIRECT("AJ72")+2*INDIRECT("AK72")+3*INDIRECT("AL72")+4*INDIRECT("AM72")+5*INDIRECT("AN72")+6*INDIRECT("AO72")+7*INDIRECT("AP72")+8*INDIRECT("AQ72")</f>
        <v>24</v>
      </c>
      <c r="CR72" s="1">
        <v>24</v>
      </c>
      <c r="CS72" s="1">
        <f ca="1">INDIRECT("AR72")+2*INDIRECT("AS72")+3*INDIRECT("AT72")+4*INDIRECT("AU72")+5*INDIRECT("AV72")+6*INDIRECT("AW72")+7*INDIRECT("AX72")+8*INDIRECT("AY72")</f>
        <v>48</v>
      </c>
      <c r="CT72" s="1">
        <v>48</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73" ht="11.25">
      <c r="A73" s="1" t="s">
        <v>0</v>
      </c>
      <c r="B73" s="1" t="s">
        <v>0</v>
      </c>
      <c r="C73" s="1" t="s">
        <v>0</v>
      </c>
      <c r="D73" s="1" t="s">
        <v>43</v>
      </c>
      <c r="E73" s="1" t="s">
        <v>6</v>
      </c>
      <c r="F73" s="7">
        <f>SUM(F72:F72)</f>
        <v>0</v>
      </c>
      <c r="G73" s="6">
        <f>SUM(G72:G72)</f>
        <v>0</v>
      </c>
      <c r="H73" s="6">
        <f>SUM(H72:H72)</f>
        <v>0</v>
      </c>
      <c r="I73" s="6">
        <f>SUM(I72:I72)</f>
        <v>0</v>
      </c>
      <c r="J73" s="6">
        <f>SUM(J72:J72)</f>
        <v>0</v>
      </c>
      <c r="K73" s="6">
        <f>SUM(K72:K72)</f>
        <v>150</v>
      </c>
      <c r="L73" s="6">
        <f>SUM(L72:L72)</f>
        <v>0</v>
      </c>
      <c r="M73" s="6">
        <f>SUM(M72:M72)</f>
        <v>0</v>
      </c>
      <c r="N73" s="7">
        <f>SUM(N72:N72)</f>
        <v>0</v>
      </c>
      <c r="O73" s="6">
        <f>SUM(O72:O72)</f>
        <v>138</v>
      </c>
      <c r="P73" s="6">
        <f>SUM(P72:P72)</f>
        <v>4</v>
      </c>
      <c r="Q73" s="6">
        <f>SUM(Q72:Q72)</f>
        <v>8</v>
      </c>
      <c r="R73" s="6">
        <f>SUM(R72:R72)</f>
        <v>0</v>
      </c>
      <c r="S73" s="6">
        <f>SUM(S72:S72)</f>
        <v>0</v>
      </c>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v>0</v>
      </c>
      <c r="BQ73" s="1" t="s">
        <v>0</v>
      </c>
      <c r="BR73" s="1" t="s">
        <v>0</v>
      </c>
      <c r="BS73" s="1" t="s">
        <v>0</v>
      </c>
      <c r="BT73" s="1" t="s">
        <v>0</v>
      </c>
      <c r="BU73" s="1" t="s">
        <v>0</v>
      </c>
    </row>
    <row r="74" spans="1:73" ht="11.25">
      <c r="A74" s="25"/>
      <c r="B74" s="25"/>
      <c r="C74" s="27" t="s">
        <v>112</v>
      </c>
      <c r="D74" s="26" t="s">
        <v>0</v>
      </c>
      <c r="E74" s="1" t="s">
        <v>0</v>
      </c>
      <c r="F74" s="7"/>
      <c r="G74" s="6"/>
      <c r="H74" s="6"/>
      <c r="I74" s="6"/>
      <c r="J74" s="6"/>
      <c r="K74" s="6"/>
      <c r="L74" s="6"/>
      <c r="M74" s="6"/>
      <c r="N74" s="7"/>
      <c r="O74" s="6"/>
      <c r="P74" s="6"/>
      <c r="Q74" s="6"/>
      <c r="R74" s="6"/>
      <c r="S74" s="6"/>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1:102" ht="11.25">
      <c r="A75" s="30" t="s">
        <v>1</v>
      </c>
      <c r="B75" s="31" t="str">
        <f>HYPERLINK("http://www.dot.ca.gov/hq/transprog/stip2004/ff_sheets/05-1162.xls","1162")</f>
        <v>1162</v>
      </c>
      <c r="C75" s="30" t="s">
        <v>0</v>
      </c>
      <c r="D75" s="30" t="s">
        <v>44</v>
      </c>
      <c r="E75" s="30" t="s">
        <v>3</v>
      </c>
      <c r="F75" s="32">
        <f ca="1">INDIRECT("T75")+INDIRECT("AB75")+INDIRECT("AJ75")+INDIRECT("AR75")+INDIRECT("AZ75")+INDIRECT("BH75")</f>
        <v>0</v>
      </c>
      <c r="G75" s="33">
        <f ca="1">INDIRECT("U75")+INDIRECT("AC75")+INDIRECT("AK75")+INDIRECT("AS75")+INDIRECT("BA75")+INDIRECT("BI75")</f>
        <v>0</v>
      </c>
      <c r="H75" s="33">
        <f ca="1">INDIRECT("V75")+INDIRECT("AD75")+INDIRECT("AL75")+INDIRECT("AT75")+INDIRECT("BB75")+INDIRECT("BJ75")</f>
        <v>0</v>
      </c>
      <c r="I75" s="33">
        <f ca="1">INDIRECT("W75")+INDIRECT("AE75")+INDIRECT("AM75")+INDIRECT("AU75")+INDIRECT("BC75")+INDIRECT("BK75")</f>
        <v>430</v>
      </c>
      <c r="J75" s="33">
        <f ca="1">INDIRECT("X75")+INDIRECT("AF75")+INDIRECT("AN75")+INDIRECT("AV75")+INDIRECT("BD75")+INDIRECT("BL75")</f>
        <v>251</v>
      </c>
      <c r="K75" s="33">
        <f ca="1">INDIRECT("Y75")+INDIRECT("AG75")+INDIRECT("AO75")+INDIRECT("AW75")+INDIRECT("BE75")+INDIRECT("BM75")</f>
        <v>0</v>
      </c>
      <c r="L75" s="33">
        <f ca="1">INDIRECT("Z75")+INDIRECT("AH75")+INDIRECT("AP75")+INDIRECT("AX75")+INDIRECT("BF75")+INDIRECT("BN75")</f>
        <v>0</v>
      </c>
      <c r="M75" s="33">
        <f ca="1">INDIRECT("AA75")+INDIRECT("AI75")+INDIRECT("AQ75")+INDIRECT("AY75")+INDIRECT("BG75")+INDIRECT("BO75")</f>
        <v>0</v>
      </c>
      <c r="N75" s="32">
        <f ca="1">INDIRECT("T75")+INDIRECT("U75")+INDIRECT("V75")+INDIRECT("W75")+INDIRECT("X75")+INDIRECT("Y75")+INDIRECT("Z75")+INDIRECT("AA75")</f>
        <v>0</v>
      </c>
      <c r="O75" s="33">
        <f ca="1">INDIRECT("AB75")+INDIRECT("AC75")+INDIRECT("AD75")+INDIRECT("AE75")+INDIRECT("AF75")+INDIRECT("AG75")+INDIRECT("AH75")+INDIRECT("AI75")</f>
        <v>681</v>
      </c>
      <c r="P75" s="33">
        <f ca="1">INDIRECT("AJ75")+INDIRECT("AK75")+INDIRECT("AL75")+INDIRECT("AM75")+INDIRECT("AN75")+INDIRECT("AO75")+INDIRECT("AP75")+INDIRECT("AQ75")</f>
        <v>0</v>
      </c>
      <c r="Q75" s="33">
        <f ca="1">INDIRECT("AR75")+INDIRECT("AS75")+INDIRECT("AT75")+INDIRECT("AU75")+INDIRECT("AV75")+INDIRECT("AW75")+INDIRECT("AX75")+INDIRECT("AY75")</f>
        <v>0</v>
      </c>
      <c r="R75" s="33">
        <f ca="1">INDIRECT("AZ75")+INDIRECT("BA75")+INDIRECT("BB75")+INDIRECT("BC75")+INDIRECT("BD75")+INDIRECT("BE75")+INDIRECT("BF75")+INDIRECT("BG75")</f>
        <v>0</v>
      </c>
      <c r="S75" s="33">
        <f ca="1">INDIRECT("BH75")+INDIRECT("BI75")+INDIRECT("BJ75")+INDIRECT("BK75")+INDIRECT("BL75")+INDIRECT("BM75")+INDIRECT("BN75")+INDIRECT("BO75")</f>
        <v>0</v>
      </c>
      <c r="T75" s="34"/>
      <c r="U75" s="35"/>
      <c r="V75" s="35"/>
      <c r="W75" s="35"/>
      <c r="X75" s="35"/>
      <c r="Y75" s="35"/>
      <c r="Z75" s="35"/>
      <c r="AA75" s="35"/>
      <c r="AB75" s="34"/>
      <c r="AC75" s="35"/>
      <c r="AD75" s="35"/>
      <c r="AE75" s="35">
        <v>430</v>
      </c>
      <c r="AF75" s="35">
        <v>251</v>
      </c>
      <c r="AG75" s="35"/>
      <c r="AH75" s="35"/>
      <c r="AI75" s="35"/>
      <c r="AJ75" s="34"/>
      <c r="AK75" s="35"/>
      <c r="AL75" s="35"/>
      <c r="AM75" s="35"/>
      <c r="AN75" s="35"/>
      <c r="AO75" s="35"/>
      <c r="AP75" s="35"/>
      <c r="AQ75" s="35"/>
      <c r="AR75" s="34"/>
      <c r="AS75" s="35"/>
      <c r="AT75" s="35"/>
      <c r="AU75" s="35"/>
      <c r="AV75" s="35"/>
      <c r="AW75" s="35"/>
      <c r="AX75" s="35"/>
      <c r="AY75" s="35"/>
      <c r="AZ75" s="34"/>
      <c r="BA75" s="35"/>
      <c r="BB75" s="35"/>
      <c r="BC75" s="35"/>
      <c r="BD75" s="35"/>
      <c r="BE75" s="35"/>
      <c r="BF75" s="35"/>
      <c r="BG75" s="35"/>
      <c r="BH75" s="34"/>
      <c r="BI75" s="35"/>
      <c r="BJ75" s="35"/>
      <c r="BK75" s="35"/>
      <c r="BL75" s="35"/>
      <c r="BM75" s="35"/>
      <c r="BN75" s="35"/>
      <c r="BO75" s="36"/>
      <c r="BP75" s="9">
        <v>10100000193</v>
      </c>
      <c r="BQ75" s="1" t="s">
        <v>3</v>
      </c>
      <c r="BR75" s="1" t="s">
        <v>0</v>
      </c>
      <c r="BS75" s="1" t="s">
        <v>0</v>
      </c>
      <c r="BT75" s="1" t="s">
        <v>0</v>
      </c>
      <c r="BU75" s="1" t="s">
        <v>0</v>
      </c>
      <c r="BW75" s="1">
        <f ca="1">INDIRECT("T75")+2*INDIRECT("AB75")+3*INDIRECT("AJ75")+4*INDIRECT("AR75")+5*INDIRECT("AZ75")+6*INDIRECT("BH75")</f>
        <v>0</v>
      </c>
      <c r="BX75" s="1">
        <v>0</v>
      </c>
      <c r="BY75" s="1">
        <f ca="1">INDIRECT("U75")+2*INDIRECT("AC75")+3*INDIRECT("AK75")+4*INDIRECT("AS75")+5*INDIRECT("BA75")+6*INDIRECT("BI75")</f>
        <v>0</v>
      </c>
      <c r="BZ75" s="1">
        <v>0</v>
      </c>
      <c r="CA75" s="1">
        <f ca="1">INDIRECT("V75")+2*INDIRECT("AD75")+3*INDIRECT("AL75")+4*INDIRECT("AT75")+5*INDIRECT("BB75")+6*INDIRECT("BJ75")</f>
        <v>0</v>
      </c>
      <c r="CB75" s="1">
        <v>0</v>
      </c>
      <c r="CC75" s="1">
        <f ca="1">INDIRECT("W75")+2*INDIRECT("AE75")+3*INDIRECT("AM75")+4*INDIRECT("AU75")+5*INDIRECT("BC75")+6*INDIRECT("BK75")</f>
        <v>860</v>
      </c>
      <c r="CD75" s="1">
        <v>860</v>
      </c>
      <c r="CE75" s="1">
        <f ca="1">INDIRECT("X75")+2*INDIRECT("AF75")+3*INDIRECT("AN75")+4*INDIRECT("AV75")+5*INDIRECT("BD75")+6*INDIRECT("BL75")</f>
        <v>502</v>
      </c>
      <c r="CF75" s="1">
        <v>502</v>
      </c>
      <c r="CG75" s="1">
        <f ca="1">INDIRECT("Y75")+2*INDIRECT("AG75")+3*INDIRECT("AO75")+4*INDIRECT("AW75")+5*INDIRECT("BE75")+6*INDIRECT("BM75")</f>
        <v>0</v>
      </c>
      <c r="CH75" s="1">
        <v>0</v>
      </c>
      <c r="CI75" s="1">
        <f ca="1">INDIRECT("Z75")+2*INDIRECT("AH75")+3*INDIRECT("AP75")+4*INDIRECT("AX75")+5*INDIRECT("BF75")+6*INDIRECT("BN75")</f>
        <v>0</v>
      </c>
      <c r="CJ75" s="1">
        <v>0</v>
      </c>
      <c r="CK75" s="1">
        <f ca="1">INDIRECT("AA75")+2*INDIRECT("AI75")+3*INDIRECT("AQ75")+4*INDIRECT("AY75")+5*INDIRECT("BG75")+6*INDIRECT("BO75")</f>
        <v>0</v>
      </c>
      <c r="CL75" s="1">
        <v>0</v>
      </c>
      <c r="CM75" s="1">
        <f ca="1">INDIRECT("T75")+2*INDIRECT("U75")+3*INDIRECT("V75")+4*INDIRECT("W75")+5*INDIRECT("X75")+6*INDIRECT("Y75")+7*INDIRECT("Z75")+8*INDIRECT("AA75")</f>
        <v>0</v>
      </c>
      <c r="CN75" s="1">
        <v>0</v>
      </c>
      <c r="CO75" s="1">
        <f ca="1">INDIRECT("AB75")+2*INDIRECT("AC75")+3*INDIRECT("AD75")+4*INDIRECT("AE75")+5*INDIRECT("AF75")+6*INDIRECT("AG75")+7*INDIRECT("AH75")+8*INDIRECT("AI75")</f>
        <v>2975</v>
      </c>
      <c r="CP75" s="1">
        <v>2975</v>
      </c>
      <c r="CQ75" s="1">
        <f ca="1">INDIRECT("AJ75")+2*INDIRECT("AK75")+3*INDIRECT("AL75")+4*INDIRECT("AM75")+5*INDIRECT("AN75")+6*INDIRECT("AO75")+7*INDIRECT("AP75")+8*INDIRECT("AQ75")</f>
        <v>0</v>
      </c>
      <c r="CR75" s="1">
        <v>0</v>
      </c>
      <c r="CS75" s="1">
        <f ca="1">INDIRECT("AR75")+2*INDIRECT("AS75")+3*INDIRECT("AT75")+4*INDIRECT("AU75")+5*INDIRECT("AV75")+6*INDIRECT("AW75")+7*INDIRECT("AX75")+8*INDIRECT("AY75")</f>
        <v>0</v>
      </c>
      <c r="CT75" s="1">
        <v>0</v>
      </c>
      <c r="CU75" s="1">
        <f ca="1">INDIRECT("AZ75")+2*INDIRECT("BA75")+3*INDIRECT("BB75")+4*INDIRECT("BC75")+5*INDIRECT("BD75")+6*INDIRECT("BE75")+7*INDIRECT("BF75")+8*INDIRECT("BG75")</f>
        <v>0</v>
      </c>
      <c r="CV75" s="1">
        <v>0</v>
      </c>
      <c r="CW75" s="1">
        <f ca="1">INDIRECT("BH75")+2*INDIRECT("BI75")+3*INDIRECT("BJ75")+4*INDIRECT("BK75")+5*INDIRECT("BL75")+6*INDIRECT("BM75")+7*INDIRECT("BN75")+8*INDIRECT("BO75")</f>
        <v>0</v>
      </c>
      <c r="CX75" s="1">
        <v>0</v>
      </c>
    </row>
    <row r="76" spans="1:102" ht="11.25">
      <c r="A76" s="1" t="s">
        <v>0</v>
      </c>
      <c r="B76" s="1" t="s">
        <v>0</v>
      </c>
      <c r="C76" s="1" t="s">
        <v>0</v>
      </c>
      <c r="D76" s="1" t="s">
        <v>45</v>
      </c>
      <c r="E76" s="1" t="s">
        <v>10</v>
      </c>
      <c r="F76" s="7">
        <f ca="1">INDIRECT("T76")+INDIRECT("AB76")+INDIRECT("AJ76")+INDIRECT("AR76")+INDIRECT("AZ76")+INDIRECT("BH76")</f>
        <v>102</v>
      </c>
      <c r="G76" s="6">
        <f ca="1">INDIRECT("U76")+INDIRECT("AC76")+INDIRECT("AK76")+INDIRECT("AS76")+INDIRECT("BA76")+INDIRECT("BI76")</f>
        <v>199</v>
      </c>
      <c r="H76" s="6">
        <f ca="1">INDIRECT("V76")+INDIRECT("AD76")+INDIRECT("AL76")+INDIRECT("AT76")+INDIRECT("BB76")+INDIRECT("BJ76")</f>
        <v>0</v>
      </c>
      <c r="I76" s="6">
        <f ca="1">INDIRECT("W76")+INDIRECT("AE76")+INDIRECT("AM76")+INDIRECT("AU76")+INDIRECT("BC76")+INDIRECT("BK76")</f>
        <v>0</v>
      </c>
      <c r="J76" s="6">
        <f ca="1">INDIRECT("X76")+INDIRECT("AF76")+INDIRECT("AN76")+INDIRECT("AV76")+INDIRECT("BD76")+INDIRECT("BL76")</f>
        <v>0</v>
      </c>
      <c r="K76" s="6">
        <f ca="1">INDIRECT("Y76")+INDIRECT("AG76")+INDIRECT("AO76")+INDIRECT("AW76")+INDIRECT("BE76")+INDIRECT("BM76")</f>
        <v>0</v>
      </c>
      <c r="L76" s="6">
        <f ca="1">INDIRECT("Z76")+INDIRECT("AH76")+INDIRECT("AP76")+INDIRECT("AX76")+INDIRECT("BF76")+INDIRECT("BN76")</f>
        <v>0</v>
      </c>
      <c r="M76" s="6">
        <f ca="1">INDIRECT("AA76")+INDIRECT("AI76")+INDIRECT("AQ76")+INDIRECT("AY76")+INDIRECT("BG76")+INDIRECT("BO76")</f>
        <v>0</v>
      </c>
      <c r="N76" s="7">
        <f ca="1">INDIRECT("T76")+INDIRECT("U76")+INDIRECT("V76")+INDIRECT("W76")+INDIRECT("X76")+INDIRECT("Y76")+INDIRECT("Z76")+INDIRECT("AA76")</f>
        <v>0</v>
      </c>
      <c r="O76" s="6">
        <f ca="1">INDIRECT("AB76")+INDIRECT("AC76")+INDIRECT("AD76")+INDIRECT("AE76")+INDIRECT("AF76")+INDIRECT("AG76")+INDIRECT("AH76")+INDIRECT("AI76")</f>
        <v>199</v>
      </c>
      <c r="P76" s="6">
        <f ca="1">INDIRECT("AJ76")+INDIRECT("AK76")+INDIRECT("AL76")+INDIRECT("AM76")+INDIRECT("AN76")+INDIRECT("AO76")+INDIRECT("AP76")+INDIRECT("AQ76")</f>
        <v>2</v>
      </c>
      <c r="Q76" s="6">
        <f ca="1">INDIRECT("AR76")+INDIRECT("AS76")+INDIRECT("AT76")+INDIRECT("AU76")+INDIRECT("AV76")+INDIRECT("AW76")+INDIRECT("AX76")+INDIRECT("AY76")</f>
        <v>100</v>
      </c>
      <c r="R76" s="6">
        <f ca="1">INDIRECT("AZ76")+INDIRECT("BA76")+INDIRECT("BB76")+INDIRECT("BC76")+INDIRECT("BD76")+INDIRECT("BE76")+INDIRECT("BF76")+INDIRECT("BG76")</f>
        <v>0</v>
      </c>
      <c r="S76" s="6">
        <f ca="1">INDIRECT("BH76")+INDIRECT("BI76")+INDIRECT("BJ76")+INDIRECT("BK76")+INDIRECT("BL76")+INDIRECT("BM76")+INDIRECT("BN76")+INDIRECT("BO76")</f>
        <v>0</v>
      </c>
      <c r="T76" s="28"/>
      <c r="U76" s="29"/>
      <c r="V76" s="29"/>
      <c r="W76" s="29"/>
      <c r="X76" s="29"/>
      <c r="Y76" s="29"/>
      <c r="Z76" s="29"/>
      <c r="AA76" s="29"/>
      <c r="AB76" s="28"/>
      <c r="AC76" s="29">
        <v>199</v>
      </c>
      <c r="AD76" s="29"/>
      <c r="AE76" s="29"/>
      <c r="AF76" s="29"/>
      <c r="AG76" s="29"/>
      <c r="AH76" s="29"/>
      <c r="AI76" s="29"/>
      <c r="AJ76" s="28">
        <v>2</v>
      </c>
      <c r="AK76" s="29"/>
      <c r="AL76" s="29"/>
      <c r="AM76" s="29"/>
      <c r="AN76" s="29"/>
      <c r="AO76" s="29"/>
      <c r="AP76" s="29"/>
      <c r="AQ76" s="29"/>
      <c r="AR76" s="28">
        <v>100</v>
      </c>
      <c r="AS76" s="29"/>
      <c r="AT76" s="29"/>
      <c r="AU76" s="29"/>
      <c r="AV76" s="29"/>
      <c r="AW76" s="29"/>
      <c r="AX76" s="29"/>
      <c r="AY76" s="29"/>
      <c r="AZ76" s="28"/>
      <c r="BA76" s="29"/>
      <c r="BB76" s="29"/>
      <c r="BC76" s="29"/>
      <c r="BD76" s="29"/>
      <c r="BE76" s="29"/>
      <c r="BF76" s="29"/>
      <c r="BG76" s="29"/>
      <c r="BH76" s="28"/>
      <c r="BI76" s="29"/>
      <c r="BJ76" s="29"/>
      <c r="BK76" s="29"/>
      <c r="BL76" s="29"/>
      <c r="BM76" s="29"/>
      <c r="BN76" s="29"/>
      <c r="BO76" s="29"/>
      <c r="BP76" s="9">
        <v>0</v>
      </c>
      <c r="BQ76" s="1" t="s">
        <v>0</v>
      </c>
      <c r="BR76" s="1" t="s">
        <v>0</v>
      </c>
      <c r="BS76" s="1" t="s">
        <v>0</v>
      </c>
      <c r="BT76" s="1" t="s">
        <v>0</v>
      </c>
      <c r="BU76" s="1" t="s">
        <v>0</v>
      </c>
      <c r="BW76" s="1">
        <f ca="1">INDIRECT("T76")+2*INDIRECT("AB76")+3*INDIRECT("AJ76")+4*INDIRECT("AR76")+5*INDIRECT("AZ76")+6*INDIRECT("BH76")</f>
        <v>406</v>
      </c>
      <c r="BX76" s="1">
        <v>406</v>
      </c>
      <c r="BY76" s="1">
        <f ca="1">INDIRECT("U76")+2*INDIRECT("AC76")+3*INDIRECT("AK76")+4*INDIRECT("AS76")+5*INDIRECT("BA76")+6*INDIRECT("BI76")</f>
        <v>398</v>
      </c>
      <c r="BZ76" s="1">
        <v>398</v>
      </c>
      <c r="CA76" s="1">
        <f ca="1">INDIRECT("V76")+2*INDIRECT("AD76")+3*INDIRECT("AL76")+4*INDIRECT("AT76")+5*INDIRECT("BB76")+6*INDIRECT("BJ76")</f>
        <v>0</v>
      </c>
      <c r="CB76" s="1">
        <v>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398</v>
      </c>
      <c r="CP76" s="1">
        <v>398</v>
      </c>
      <c r="CQ76" s="1">
        <f ca="1">INDIRECT("AJ76")+2*INDIRECT("AK76")+3*INDIRECT("AL76")+4*INDIRECT("AM76")+5*INDIRECT("AN76")+6*INDIRECT("AO76")+7*INDIRECT("AP76")+8*INDIRECT("AQ76")</f>
        <v>2</v>
      </c>
      <c r="CR76" s="1">
        <v>2</v>
      </c>
      <c r="CS76" s="1">
        <f ca="1">INDIRECT("AR76")+2*INDIRECT("AS76")+3*INDIRECT("AT76")+4*INDIRECT("AU76")+5*INDIRECT("AV76")+6*INDIRECT("AW76")+7*INDIRECT("AX76")+8*INDIRECT("AY76")</f>
        <v>100</v>
      </c>
      <c r="CT76" s="1">
        <v>100</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73" ht="11.25">
      <c r="A77" s="25"/>
      <c r="B77" s="25"/>
      <c r="C77" s="27" t="s">
        <v>112</v>
      </c>
      <c r="D77" s="26" t="s">
        <v>0</v>
      </c>
      <c r="E77" s="1" t="s">
        <v>6</v>
      </c>
      <c r="F77" s="7">
        <f>SUM(F75:F76)</f>
        <v>102</v>
      </c>
      <c r="G77" s="6">
        <f>SUM(G75:G76)</f>
        <v>199</v>
      </c>
      <c r="H77" s="6">
        <f>SUM(H75:H76)</f>
        <v>0</v>
      </c>
      <c r="I77" s="6">
        <f>SUM(I75:I76)</f>
        <v>430</v>
      </c>
      <c r="J77" s="6">
        <f>SUM(J75:J76)</f>
        <v>251</v>
      </c>
      <c r="K77" s="6">
        <f>SUM(K75:K76)</f>
        <v>0</v>
      </c>
      <c r="L77" s="6">
        <f>SUM(L75:L76)</f>
        <v>0</v>
      </c>
      <c r="M77" s="6">
        <f>SUM(M75:M76)</f>
        <v>0</v>
      </c>
      <c r="N77" s="7">
        <f>SUM(N75:N76)</f>
        <v>0</v>
      </c>
      <c r="O77" s="6">
        <f>SUM(O75:O76)</f>
        <v>880</v>
      </c>
      <c r="P77" s="6">
        <f>SUM(P75:P76)</f>
        <v>2</v>
      </c>
      <c r="Q77" s="6">
        <f>SUM(Q75:Q76)</f>
        <v>100</v>
      </c>
      <c r="R77" s="6">
        <f>SUM(R75:R76)</f>
        <v>0</v>
      </c>
      <c r="S77" s="6">
        <f>SUM(S75:S76)</f>
        <v>0</v>
      </c>
      <c r="T77" s="8"/>
      <c r="U77" s="5"/>
      <c r="V77" s="5"/>
      <c r="W77" s="5"/>
      <c r="X77" s="5"/>
      <c r="Y77" s="5"/>
      <c r="Z77" s="5"/>
      <c r="AA77" s="5"/>
      <c r="AB77" s="8"/>
      <c r="AC77" s="5"/>
      <c r="AD77" s="5"/>
      <c r="AE77" s="5"/>
      <c r="AF77" s="5"/>
      <c r="AG77" s="5"/>
      <c r="AH77" s="5"/>
      <c r="AI77" s="5"/>
      <c r="AJ77" s="8"/>
      <c r="AK77" s="5"/>
      <c r="AL77" s="5"/>
      <c r="AM77" s="5"/>
      <c r="AN77" s="5"/>
      <c r="AO77" s="5"/>
      <c r="AP77" s="5"/>
      <c r="AQ77" s="5"/>
      <c r="AR77" s="8"/>
      <c r="AS77" s="5"/>
      <c r="AT77" s="5"/>
      <c r="AU77" s="5"/>
      <c r="AV77" s="5"/>
      <c r="AW77" s="5"/>
      <c r="AX77" s="5"/>
      <c r="AY77" s="5"/>
      <c r="AZ77" s="8"/>
      <c r="BA77" s="5"/>
      <c r="BB77" s="5"/>
      <c r="BC77" s="5"/>
      <c r="BD77" s="5"/>
      <c r="BE77" s="5"/>
      <c r="BF77" s="5"/>
      <c r="BG77" s="5"/>
      <c r="BH77" s="8"/>
      <c r="BI77" s="5"/>
      <c r="BJ77" s="5"/>
      <c r="BK77" s="5"/>
      <c r="BL77" s="5"/>
      <c r="BM77" s="5"/>
      <c r="BN77" s="5"/>
      <c r="BO77" s="5"/>
      <c r="BP77" s="9">
        <v>0</v>
      </c>
      <c r="BQ77" s="1" t="s">
        <v>0</v>
      </c>
      <c r="BR77" s="1" t="s">
        <v>0</v>
      </c>
      <c r="BS77" s="1" t="s">
        <v>0</v>
      </c>
      <c r="BT77" s="1" t="s">
        <v>0</v>
      </c>
      <c r="BU77" s="1" t="s">
        <v>0</v>
      </c>
    </row>
    <row r="78" spans="3:73" ht="11.25">
      <c r="C78" s="1" t="s">
        <v>0</v>
      </c>
      <c r="D78" s="1" t="s">
        <v>0</v>
      </c>
      <c r="E78" s="1" t="s">
        <v>0</v>
      </c>
      <c r="F78" s="7"/>
      <c r="G78" s="6"/>
      <c r="H78" s="6"/>
      <c r="I78" s="6"/>
      <c r="J78" s="6"/>
      <c r="K78" s="6"/>
      <c r="L78" s="6"/>
      <c r="M78" s="6"/>
      <c r="N78" s="7"/>
      <c r="O78" s="6"/>
      <c r="P78" s="6"/>
      <c r="Q78" s="6"/>
      <c r="R78" s="6"/>
      <c r="S78" s="6"/>
      <c r="T78" s="8"/>
      <c r="U78" s="5"/>
      <c r="V78" s="5"/>
      <c r="W78" s="5"/>
      <c r="X78" s="5"/>
      <c r="Y78" s="5"/>
      <c r="Z78" s="5"/>
      <c r="AA78" s="5"/>
      <c r="AB78" s="8"/>
      <c r="AC78" s="5"/>
      <c r="AD78" s="5"/>
      <c r="AE78" s="5"/>
      <c r="AF78" s="5"/>
      <c r="AG78" s="5"/>
      <c r="AH78" s="5"/>
      <c r="AI78" s="5"/>
      <c r="AJ78" s="8"/>
      <c r="AK78" s="5"/>
      <c r="AL78" s="5"/>
      <c r="AM78" s="5"/>
      <c r="AN78" s="5"/>
      <c r="AO78" s="5"/>
      <c r="AP78" s="5"/>
      <c r="AQ78" s="5"/>
      <c r="AR78" s="8"/>
      <c r="AS78" s="5"/>
      <c r="AT78" s="5"/>
      <c r="AU78" s="5"/>
      <c r="AV78" s="5"/>
      <c r="AW78" s="5"/>
      <c r="AX78" s="5"/>
      <c r="AY78" s="5"/>
      <c r="AZ78" s="8"/>
      <c r="BA78" s="5"/>
      <c r="BB78" s="5"/>
      <c r="BC78" s="5"/>
      <c r="BD78" s="5"/>
      <c r="BE78" s="5"/>
      <c r="BF78" s="5"/>
      <c r="BG78" s="5"/>
      <c r="BH78" s="8"/>
      <c r="BI78" s="5"/>
      <c r="BJ78" s="5"/>
      <c r="BK78" s="5"/>
      <c r="BL78" s="5"/>
      <c r="BM78" s="5"/>
      <c r="BN78" s="5"/>
      <c r="BO78" s="5"/>
      <c r="BP78" s="9"/>
      <c r="BT78" s="1" t="s">
        <v>0</v>
      </c>
      <c r="BU78" s="1" t="s">
        <v>0</v>
      </c>
    </row>
    <row r="79" spans="1:102" ht="11.25">
      <c r="A79" s="30" t="s">
        <v>1</v>
      </c>
      <c r="B79" s="31" t="str">
        <f>HYPERLINK("http://www.dot.ca.gov/hq/transprog/stip2004/ff_sheets/05-1015a.xls","1015A")</f>
        <v>1015A</v>
      </c>
      <c r="C79" s="30" t="s">
        <v>0</v>
      </c>
      <c r="D79" s="30" t="s">
        <v>46</v>
      </c>
      <c r="E79" s="30" t="s">
        <v>3</v>
      </c>
      <c r="F79" s="32">
        <f ca="1">INDIRECT("T79")+INDIRECT("AB79")+INDIRECT("AJ79")+INDIRECT("AR79")+INDIRECT("AZ79")+INDIRECT("BH79")</f>
        <v>0</v>
      </c>
      <c r="G79" s="33">
        <f ca="1">INDIRECT("U79")+INDIRECT("AC79")+INDIRECT("AK79")+INDIRECT("AS79")+INDIRECT("BA79")+INDIRECT("BI79")</f>
        <v>0</v>
      </c>
      <c r="H79" s="33">
        <f ca="1">INDIRECT("V79")+INDIRECT("AD79")+INDIRECT("AL79")+INDIRECT("AT79")+INDIRECT("BB79")+INDIRECT("BJ79")</f>
        <v>0</v>
      </c>
      <c r="I79" s="33">
        <f ca="1">INDIRECT("W79")+INDIRECT("AE79")+INDIRECT("AM79")+INDIRECT("AU79")+INDIRECT("BC79")+INDIRECT("BK79")</f>
        <v>0</v>
      </c>
      <c r="J79" s="33">
        <f ca="1">INDIRECT("X79")+INDIRECT("AF79")+INDIRECT("AN79")+INDIRECT("AV79")+INDIRECT("BD79")+INDIRECT("BL79")</f>
        <v>0</v>
      </c>
      <c r="K79" s="33">
        <f ca="1">INDIRECT("Y79")+INDIRECT("AG79")+INDIRECT("AO79")+INDIRECT("AW79")+INDIRECT("BE79")+INDIRECT("BM79")</f>
        <v>444</v>
      </c>
      <c r="L79" s="33">
        <f ca="1">INDIRECT("Z79")+INDIRECT("AH79")+INDIRECT("AP79")+INDIRECT("AX79")+INDIRECT("BF79")+INDIRECT("BN79")</f>
        <v>0</v>
      </c>
      <c r="M79" s="33">
        <f ca="1">INDIRECT("AA79")+INDIRECT("AI79")+INDIRECT("AQ79")+INDIRECT("AY79")+INDIRECT("BG79")+INDIRECT("BO79")</f>
        <v>0</v>
      </c>
      <c r="N79" s="32">
        <f ca="1">INDIRECT("T79")+INDIRECT("U79")+INDIRECT("V79")+INDIRECT("W79")+INDIRECT("X79")+INDIRECT("Y79")+INDIRECT("Z79")+INDIRECT("AA79")</f>
        <v>0</v>
      </c>
      <c r="O79" s="33">
        <f ca="1">INDIRECT("AB79")+INDIRECT("AC79")+INDIRECT("AD79")+INDIRECT("AE79")+INDIRECT("AF79")+INDIRECT("AG79")+INDIRECT("AH79")+INDIRECT("AI79")</f>
        <v>411</v>
      </c>
      <c r="P79" s="33">
        <f ca="1">INDIRECT("AJ79")+INDIRECT("AK79")+INDIRECT("AL79")+INDIRECT("AM79")+INDIRECT("AN79")+INDIRECT("AO79")+INDIRECT("AP79")+INDIRECT("AQ79")</f>
        <v>0</v>
      </c>
      <c r="Q79" s="33">
        <f ca="1">INDIRECT("AR79")+INDIRECT("AS79")+INDIRECT("AT79")+INDIRECT("AU79")+INDIRECT("AV79")+INDIRECT("AW79")+INDIRECT("AX79")+INDIRECT("AY79")</f>
        <v>33</v>
      </c>
      <c r="R79" s="33">
        <f ca="1">INDIRECT("AZ79")+INDIRECT("BA79")+INDIRECT("BB79")+INDIRECT("BC79")+INDIRECT("BD79")+INDIRECT("BE79")+INDIRECT("BF79")+INDIRECT("BG79")</f>
        <v>0</v>
      </c>
      <c r="S79" s="33">
        <f ca="1">INDIRECT("BH79")+INDIRECT("BI79")+INDIRECT("BJ79")+INDIRECT("BK79")+INDIRECT("BL79")+INDIRECT("BM79")+INDIRECT("BN79")+INDIRECT("BO79")</f>
        <v>0</v>
      </c>
      <c r="T79" s="34"/>
      <c r="U79" s="35"/>
      <c r="V79" s="35"/>
      <c r="W79" s="35"/>
      <c r="X79" s="35"/>
      <c r="Y79" s="35"/>
      <c r="Z79" s="35"/>
      <c r="AA79" s="35"/>
      <c r="AB79" s="34"/>
      <c r="AC79" s="35"/>
      <c r="AD79" s="35"/>
      <c r="AE79" s="35"/>
      <c r="AF79" s="35"/>
      <c r="AG79" s="35">
        <v>411</v>
      </c>
      <c r="AH79" s="35"/>
      <c r="AI79" s="35"/>
      <c r="AJ79" s="34"/>
      <c r="AK79" s="35"/>
      <c r="AL79" s="35"/>
      <c r="AM79" s="35"/>
      <c r="AN79" s="35"/>
      <c r="AO79" s="35"/>
      <c r="AP79" s="35"/>
      <c r="AQ79" s="35"/>
      <c r="AR79" s="34"/>
      <c r="AS79" s="35"/>
      <c r="AT79" s="35"/>
      <c r="AU79" s="35"/>
      <c r="AV79" s="35"/>
      <c r="AW79" s="35">
        <v>33</v>
      </c>
      <c r="AX79" s="35"/>
      <c r="AY79" s="35"/>
      <c r="AZ79" s="34"/>
      <c r="BA79" s="35"/>
      <c r="BB79" s="35"/>
      <c r="BC79" s="35"/>
      <c r="BD79" s="35"/>
      <c r="BE79" s="35"/>
      <c r="BF79" s="35"/>
      <c r="BG79" s="35"/>
      <c r="BH79" s="34"/>
      <c r="BI79" s="35"/>
      <c r="BJ79" s="35"/>
      <c r="BK79" s="35"/>
      <c r="BL79" s="35"/>
      <c r="BM79" s="35"/>
      <c r="BN79" s="35"/>
      <c r="BO79" s="36"/>
      <c r="BP79" s="9">
        <v>10100000168</v>
      </c>
      <c r="BQ79" s="1" t="s">
        <v>3</v>
      </c>
      <c r="BR79" s="1" t="s">
        <v>0</v>
      </c>
      <c r="BS79" s="1" t="s">
        <v>0</v>
      </c>
      <c r="BT79" s="1" t="s">
        <v>0</v>
      </c>
      <c r="BU79" s="1" t="s">
        <v>0</v>
      </c>
      <c r="BW79" s="1">
        <f ca="1">INDIRECT("T79")+2*INDIRECT("AB79")+3*INDIRECT("AJ79")+4*INDIRECT("AR79")+5*INDIRECT("AZ79")+6*INDIRECT("BH79")</f>
        <v>0</v>
      </c>
      <c r="BX79" s="1">
        <v>0</v>
      </c>
      <c r="BY79" s="1">
        <f ca="1">INDIRECT("U79")+2*INDIRECT("AC79")+3*INDIRECT("AK79")+4*INDIRECT("AS79")+5*INDIRECT("BA79")+6*INDIRECT("BI79")</f>
        <v>0</v>
      </c>
      <c r="BZ79" s="1">
        <v>0</v>
      </c>
      <c r="CA79" s="1">
        <f ca="1">INDIRECT("V79")+2*INDIRECT("AD79")+3*INDIRECT("AL79")+4*INDIRECT("AT79")+5*INDIRECT("BB79")+6*INDIRECT("BJ79")</f>
        <v>0</v>
      </c>
      <c r="CB79" s="1">
        <v>0</v>
      </c>
      <c r="CC79" s="1">
        <f ca="1">INDIRECT("W79")+2*INDIRECT("AE79")+3*INDIRECT("AM79")+4*INDIRECT("AU79")+5*INDIRECT("BC79")+6*INDIRECT("BK79")</f>
        <v>0</v>
      </c>
      <c r="CD79" s="1">
        <v>0</v>
      </c>
      <c r="CE79" s="1">
        <f ca="1">INDIRECT("X79")+2*INDIRECT("AF79")+3*INDIRECT("AN79")+4*INDIRECT("AV79")+5*INDIRECT("BD79")+6*INDIRECT("BL79")</f>
        <v>0</v>
      </c>
      <c r="CF79" s="1">
        <v>0</v>
      </c>
      <c r="CG79" s="1">
        <f ca="1">INDIRECT("Y79")+2*INDIRECT("AG79")+3*INDIRECT("AO79")+4*INDIRECT("AW79")+5*INDIRECT("BE79")+6*INDIRECT("BM79")</f>
        <v>954</v>
      </c>
      <c r="CH79" s="1">
        <v>954</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0</v>
      </c>
      <c r="CN79" s="1">
        <v>0</v>
      </c>
      <c r="CO79" s="1">
        <f ca="1">INDIRECT("AB79")+2*INDIRECT("AC79")+3*INDIRECT("AD79")+4*INDIRECT("AE79")+5*INDIRECT("AF79")+6*INDIRECT("AG79")+7*INDIRECT("AH79")+8*INDIRECT("AI79")</f>
        <v>2466</v>
      </c>
      <c r="CP79" s="1">
        <v>2466</v>
      </c>
      <c r="CQ79" s="1">
        <f ca="1">INDIRECT("AJ79")+2*INDIRECT("AK79")+3*INDIRECT("AL79")+4*INDIRECT("AM79")+5*INDIRECT("AN79")+6*INDIRECT("AO79")+7*INDIRECT("AP79")+8*INDIRECT("AQ79")</f>
        <v>0</v>
      </c>
      <c r="CR79" s="1">
        <v>0</v>
      </c>
      <c r="CS79" s="1">
        <f ca="1">INDIRECT("AR79")+2*INDIRECT("AS79")+3*INDIRECT("AT79")+4*INDIRECT("AU79")+5*INDIRECT("AV79")+6*INDIRECT("AW79")+7*INDIRECT("AX79")+8*INDIRECT("AY79")</f>
        <v>198</v>
      </c>
      <c r="CT79" s="1">
        <v>198</v>
      </c>
      <c r="CU79" s="1">
        <f ca="1">INDIRECT("AZ79")+2*INDIRECT("BA79")+3*INDIRECT("BB79")+4*INDIRECT("BC79")+5*INDIRECT("BD79")+6*INDIRECT("BE79")+7*INDIRECT("BF79")+8*INDIRECT("BG79")</f>
        <v>0</v>
      </c>
      <c r="CV79" s="1">
        <v>0</v>
      </c>
      <c r="CW79" s="1">
        <f ca="1">INDIRECT("BH79")+2*INDIRECT("BI79")+3*INDIRECT("BJ79")+4*INDIRECT("BK79")+5*INDIRECT("BL79")+6*INDIRECT("BM79")+7*INDIRECT("BN79")+8*INDIRECT("BO79")</f>
        <v>0</v>
      </c>
      <c r="CX79" s="1">
        <v>0</v>
      </c>
    </row>
    <row r="80" spans="1:73" ht="11.25">
      <c r="A80" s="1" t="s">
        <v>0</v>
      </c>
      <c r="B80" s="1" t="s">
        <v>0</v>
      </c>
      <c r="C80" s="1" t="s">
        <v>0</v>
      </c>
      <c r="D80" s="1" t="s">
        <v>47</v>
      </c>
      <c r="E80" s="1" t="s">
        <v>6</v>
      </c>
      <c r="F80" s="7">
        <f>SUM(F79:F79)</f>
        <v>0</v>
      </c>
      <c r="G80" s="6">
        <f>SUM(G79:G79)</f>
        <v>0</v>
      </c>
      <c r="H80" s="6">
        <f>SUM(H79:H79)</f>
        <v>0</v>
      </c>
      <c r="I80" s="6">
        <f>SUM(I79:I79)</f>
        <v>0</v>
      </c>
      <c r="J80" s="6">
        <f>SUM(J79:J79)</f>
        <v>0</v>
      </c>
      <c r="K80" s="6">
        <f>SUM(K79:K79)</f>
        <v>444</v>
      </c>
      <c r="L80" s="6">
        <f>SUM(L79:L79)</f>
        <v>0</v>
      </c>
      <c r="M80" s="6">
        <f>SUM(M79:M79)</f>
        <v>0</v>
      </c>
      <c r="N80" s="7">
        <f>SUM(N79:N79)</f>
        <v>0</v>
      </c>
      <c r="O80" s="6">
        <f>SUM(O79:O79)</f>
        <v>411</v>
      </c>
      <c r="P80" s="6">
        <f>SUM(P79:P79)</f>
        <v>0</v>
      </c>
      <c r="Q80" s="6">
        <f>SUM(Q79:Q79)</f>
        <v>33</v>
      </c>
      <c r="R80" s="6">
        <f>SUM(R79:R79)</f>
        <v>0</v>
      </c>
      <c r="S80" s="6">
        <f>SUM(S79:S79)</f>
        <v>0</v>
      </c>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v>0</v>
      </c>
      <c r="BQ80" s="1" t="s">
        <v>0</v>
      </c>
      <c r="BR80" s="1" t="s">
        <v>0</v>
      </c>
      <c r="BS80" s="1" t="s">
        <v>0</v>
      </c>
      <c r="BT80" s="1" t="s">
        <v>0</v>
      </c>
      <c r="BU80" s="1" t="s">
        <v>0</v>
      </c>
    </row>
    <row r="81" spans="1:73" ht="11.25">
      <c r="A81" s="25"/>
      <c r="B81" s="25"/>
      <c r="C81" s="27" t="s">
        <v>112</v>
      </c>
      <c r="D81" s="26" t="s">
        <v>0</v>
      </c>
      <c r="E81" s="1" t="s">
        <v>0</v>
      </c>
      <c r="F81" s="7"/>
      <c r="G81" s="6"/>
      <c r="H81" s="6"/>
      <c r="I81" s="6"/>
      <c r="J81" s="6"/>
      <c r="K81" s="6"/>
      <c r="L81" s="6"/>
      <c r="M81" s="6"/>
      <c r="N81" s="7"/>
      <c r="O81" s="6"/>
      <c r="P81" s="6"/>
      <c r="Q81" s="6"/>
      <c r="R81" s="6"/>
      <c r="S81" s="6"/>
      <c r="T81" s="8"/>
      <c r="U81" s="5"/>
      <c r="V81" s="5"/>
      <c r="W81" s="5"/>
      <c r="X81" s="5"/>
      <c r="Y81" s="5"/>
      <c r="Z81" s="5"/>
      <c r="AA81" s="5"/>
      <c r="AB81" s="8"/>
      <c r="AC81" s="5"/>
      <c r="AD81" s="5"/>
      <c r="AE81" s="5"/>
      <c r="AF81" s="5"/>
      <c r="AG81" s="5"/>
      <c r="AH81" s="5"/>
      <c r="AI81" s="5"/>
      <c r="AJ81" s="8"/>
      <c r="AK81" s="5"/>
      <c r="AL81" s="5"/>
      <c r="AM81" s="5"/>
      <c r="AN81" s="5"/>
      <c r="AO81" s="5"/>
      <c r="AP81" s="5"/>
      <c r="AQ81" s="5"/>
      <c r="AR81" s="8"/>
      <c r="AS81" s="5"/>
      <c r="AT81" s="5"/>
      <c r="AU81" s="5"/>
      <c r="AV81" s="5"/>
      <c r="AW81" s="5"/>
      <c r="AX81" s="5"/>
      <c r="AY81" s="5"/>
      <c r="AZ81" s="8"/>
      <c r="BA81" s="5"/>
      <c r="BB81" s="5"/>
      <c r="BC81" s="5"/>
      <c r="BD81" s="5"/>
      <c r="BE81" s="5"/>
      <c r="BF81" s="5"/>
      <c r="BG81" s="5"/>
      <c r="BH81" s="8"/>
      <c r="BI81" s="5"/>
      <c r="BJ81" s="5"/>
      <c r="BK81" s="5"/>
      <c r="BL81" s="5"/>
      <c r="BM81" s="5"/>
      <c r="BN81" s="5"/>
      <c r="BO81" s="5"/>
      <c r="BP81" s="9">
        <v>0</v>
      </c>
      <c r="BQ81" s="1" t="s">
        <v>0</v>
      </c>
      <c r="BR81" s="1" t="s">
        <v>0</v>
      </c>
      <c r="BS81" s="1" t="s">
        <v>0</v>
      </c>
      <c r="BT81" s="1" t="s">
        <v>0</v>
      </c>
      <c r="BU81" s="1" t="s">
        <v>0</v>
      </c>
    </row>
    <row r="82" spans="1:102" ht="11.25">
      <c r="A82" s="30" t="s">
        <v>1</v>
      </c>
      <c r="B82" s="31" t="str">
        <f>HYPERLINK("http://www.dot.ca.gov/hq/transprog/stip2004/ff_sheets/05-1165.xls","1165")</f>
        <v>1165</v>
      </c>
      <c r="C82" s="30" t="s">
        <v>0</v>
      </c>
      <c r="D82" s="30" t="s">
        <v>48</v>
      </c>
      <c r="E82" s="30" t="s">
        <v>3</v>
      </c>
      <c r="F82" s="32">
        <f ca="1">INDIRECT("T82")+INDIRECT("AB82")+INDIRECT("AJ82")+INDIRECT("AR82")+INDIRECT("AZ82")+INDIRECT("BH82")</f>
        <v>0</v>
      </c>
      <c r="G82" s="33">
        <f ca="1">INDIRECT("U82")+INDIRECT("AC82")+INDIRECT("AK82")+INDIRECT("AS82")+INDIRECT("BA82")+INDIRECT("BI82")</f>
        <v>0</v>
      </c>
      <c r="H82" s="33">
        <f ca="1">INDIRECT("V82")+INDIRECT("AD82")+INDIRECT("AL82")+INDIRECT("AT82")+INDIRECT("BB82")+INDIRECT("BJ82")</f>
        <v>513</v>
      </c>
      <c r="I82" s="33">
        <f ca="1">INDIRECT("W82")+INDIRECT("AE82")+INDIRECT("AM82")+INDIRECT("AU82")+INDIRECT("BC82")+INDIRECT("BK82")</f>
        <v>525</v>
      </c>
      <c r="J82" s="33">
        <f ca="1">INDIRECT("X82")+INDIRECT("AF82")+INDIRECT("AN82")+INDIRECT("AV82")+INDIRECT("BD82")+INDIRECT("BL82")</f>
        <v>538</v>
      </c>
      <c r="K82" s="33">
        <f ca="1">INDIRECT("Y82")+INDIRECT("AG82")+INDIRECT("AO82")+INDIRECT("AW82")+INDIRECT("BE82")+INDIRECT("BM82")</f>
        <v>0</v>
      </c>
      <c r="L82" s="33">
        <f ca="1">INDIRECT("Z82")+INDIRECT("AH82")+INDIRECT("AP82")+INDIRECT("AX82")+INDIRECT("BF82")+INDIRECT("BN82")</f>
        <v>0</v>
      </c>
      <c r="M82" s="33">
        <f ca="1">INDIRECT("AA82")+INDIRECT("AI82")+INDIRECT("AQ82")+INDIRECT("AY82")+INDIRECT("BG82")+INDIRECT("BO82")</f>
        <v>0</v>
      </c>
      <c r="N82" s="32">
        <f ca="1">INDIRECT("T82")+INDIRECT("U82")+INDIRECT("V82")+INDIRECT("W82")+INDIRECT("X82")+INDIRECT("Y82")+INDIRECT("Z82")+INDIRECT("AA82")</f>
        <v>0</v>
      </c>
      <c r="O82" s="33">
        <f ca="1">INDIRECT("AB82")+INDIRECT("AC82")+INDIRECT("AD82")+INDIRECT("AE82")+INDIRECT("AF82")+INDIRECT("AG82")+INDIRECT("AH82")+INDIRECT("AI82")</f>
        <v>1576</v>
      </c>
      <c r="P82" s="33">
        <f ca="1">INDIRECT("AJ82")+INDIRECT("AK82")+INDIRECT("AL82")+INDIRECT("AM82")+INDIRECT("AN82")+INDIRECT("AO82")+INDIRECT("AP82")+INDIRECT("AQ82")</f>
        <v>0</v>
      </c>
      <c r="Q82" s="33">
        <f ca="1">INDIRECT("AR82")+INDIRECT("AS82")+INDIRECT("AT82")+INDIRECT("AU82")+INDIRECT("AV82")+INDIRECT("AW82")+INDIRECT("AX82")+INDIRECT("AY82")</f>
        <v>0</v>
      </c>
      <c r="R82" s="33">
        <f ca="1">INDIRECT("AZ82")+INDIRECT("BA82")+INDIRECT("BB82")+INDIRECT("BC82")+INDIRECT("BD82")+INDIRECT("BE82")+INDIRECT("BF82")+INDIRECT("BG82")</f>
        <v>0</v>
      </c>
      <c r="S82" s="33">
        <f ca="1">INDIRECT("BH82")+INDIRECT("BI82")+INDIRECT("BJ82")+INDIRECT("BK82")+INDIRECT("BL82")+INDIRECT("BM82")+INDIRECT("BN82")+INDIRECT("BO82")</f>
        <v>0</v>
      </c>
      <c r="T82" s="34"/>
      <c r="U82" s="35"/>
      <c r="V82" s="35"/>
      <c r="W82" s="35"/>
      <c r="X82" s="35"/>
      <c r="Y82" s="35"/>
      <c r="Z82" s="35"/>
      <c r="AA82" s="35"/>
      <c r="AB82" s="34"/>
      <c r="AC82" s="35"/>
      <c r="AD82" s="35">
        <v>513</v>
      </c>
      <c r="AE82" s="35">
        <v>525</v>
      </c>
      <c r="AF82" s="35">
        <v>538</v>
      </c>
      <c r="AG82" s="35"/>
      <c r="AH82" s="35"/>
      <c r="AI82" s="35"/>
      <c r="AJ82" s="34"/>
      <c r="AK82" s="35"/>
      <c r="AL82" s="35"/>
      <c r="AM82" s="35"/>
      <c r="AN82" s="35"/>
      <c r="AO82" s="35"/>
      <c r="AP82" s="35"/>
      <c r="AQ82" s="35"/>
      <c r="AR82" s="34"/>
      <c r="AS82" s="35"/>
      <c r="AT82" s="35"/>
      <c r="AU82" s="35"/>
      <c r="AV82" s="35"/>
      <c r="AW82" s="35"/>
      <c r="AX82" s="35"/>
      <c r="AY82" s="35"/>
      <c r="AZ82" s="34"/>
      <c r="BA82" s="35"/>
      <c r="BB82" s="35"/>
      <c r="BC82" s="35"/>
      <c r="BD82" s="35"/>
      <c r="BE82" s="35"/>
      <c r="BF82" s="35"/>
      <c r="BG82" s="35"/>
      <c r="BH82" s="34"/>
      <c r="BI82" s="35"/>
      <c r="BJ82" s="35"/>
      <c r="BK82" s="35"/>
      <c r="BL82" s="35"/>
      <c r="BM82" s="35"/>
      <c r="BN82" s="35"/>
      <c r="BO82" s="36"/>
      <c r="BP82" s="9">
        <v>10100000022</v>
      </c>
      <c r="BQ82" s="1" t="s">
        <v>3</v>
      </c>
      <c r="BR82" s="1" t="s">
        <v>0</v>
      </c>
      <c r="BS82" s="1" t="s">
        <v>0</v>
      </c>
      <c r="BT82" s="1" t="s">
        <v>0</v>
      </c>
      <c r="BU82" s="1" t="s">
        <v>0</v>
      </c>
      <c r="BW82" s="1">
        <f ca="1">INDIRECT("T82")+2*INDIRECT("AB82")+3*INDIRECT("AJ82")+4*INDIRECT("AR82")+5*INDIRECT("AZ82")+6*INDIRECT("BH82")</f>
        <v>0</v>
      </c>
      <c r="BX82" s="1">
        <v>0</v>
      </c>
      <c r="BY82" s="1">
        <f ca="1">INDIRECT("U82")+2*INDIRECT("AC82")+3*INDIRECT("AK82")+4*INDIRECT("AS82")+5*INDIRECT("BA82")+6*INDIRECT("BI82")</f>
        <v>0</v>
      </c>
      <c r="BZ82" s="1">
        <v>0</v>
      </c>
      <c r="CA82" s="1">
        <f ca="1">INDIRECT("V82")+2*INDIRECT("AD82")+3*INDIRECT("AL82")+4*INDIRECT("AT82")+5*INDIRECT("BB82")+6*INDIRECT("BJ82")</f>
        <v>1026</v>
      </c>
      <c r="CB82" s="1">
        <v>1026</v>
      </c>
      <c r="CC82" s="1">
        <f ca="1">INDIRECT("W82")+2*INDIRECT("AE82")+3*INDIRECT("AM82")+4*INDIRECT("AU82")+5*INDIRECT("BC82")+6*INDIRECT("BK82")</f>
        <v>1050</v>
      </c>
      <c r="CD82" s="1">
        <v>1050</v>
      </c>
      <c r="CE82" s="1">
        <f ca="1">INDIRECT("X82")+2*INDIRECT("AF82")+3*INDIRECT("AN82")+4*INDIRECT("AV82")+5*INDIRECT("BD82")+6*INDIRECT("BL82")</f>
        <v>1076</v>
      </c>
      <c r="CF82" s="1">
        <v>1076</v>
      </c>
      <c r="CG82" s="1">
        <f ca="1">INDIRECT("Y82")+2*INDIRECT("AG82")+3*INDIRECT("AO82")+4*INDIRECT("AW82")+5*INDIRECT("BE82")+6*INDIRECT("BM82")</f>
        <v>0</v>
      </c>
      <c r="CH82" s="1">
        <v>0</v>
      </c>
      <c r="CI82" s="1">
        <f ca="1">INDIRECT("Z82")+2*INDIRECT("AH82")+3*INDIRECT("AP82")+4*INDIRECT("AX82")+5*INDIRECT("BF82")+6*INDIRECT("BN82")</f>
        <v>0</v>
      </c>
      <c r="CJ82" s="1">
        <v>0</v>
      </c>
      <c r="CK82" s="1">
        <f ca="1">INDIRECT("AA82")+2*INDIRECT("AI82")+3*INDIRECT("AQ82")+4*INDIRECT("AY82")+5*INDIRECT("BG82")+6*INDIRECT("BO82")</f>
        <v>0</v>
      </c>
      <c r="CL82" s="1">
        <v>0</v>
      </c>
      <c r="CM82" s="1">
        <f ca="1">INDIRECT("T82")+2*INDIRECT("U82")+3*INDIRECT("V82")+4*INDIRECT("W82")+5*INDIRECT("X82")+6*INDIRECT("Y82")+7*INDIRECT("Z82")+8*INDIRECT("AA82")</f>
        <v>0</v>
      </c>
      <c r="CN82" s="1">
        <v>0</v>
      </c>
      <c r="CO82" s="1">
        <f ca="1">INDIRECT("AB82")+2*INDIRECT("AC82")+3*INDIRECT("AD82")+4*INDIRECT("AE82")+5*INDIRECT("AF82")+6*INDIRECT("AG82")+7*INDIRECT("AH82")+8*INDIRECT("AI82")</f>
        <v>6329</v>
      </c>
      <c r="CP82" s="1">
        <v>6329</v>
      </c>
      <c r="CQ82" s="1">
        <f ca="1">INDIRECT("AJ82")+2*INDIRECT("AK82")+3*INDIRECT("AL82")+4*INDIRECT("AM82")+5*INDIRECT("AN82")+6*INDIRECT("AO82")+7*INDIRECT("AP82")+8*INDIRECT("AQ82")</f>
        <v>0</v>
      </c>
      <c r="CR82" s="1">
        <v>0</v>
      </c>
      <c r="CS82" s="1">
        <f ca="1">INDIRECT("AR82")+2*INDIRECT("AS82")+3*INDIRECT("AT82")+4*INDIRECT("AU82")+5*INDIRECT("AV82")+6*INDIRECT("AW82")+7*INDIRECT("AX82")+8*INDIRECT("AY82")</f>
        <v>0</v>
      </c>
      <c r="CT82" s="1">
        <v>0</v>
      </c>
      <c r="CU82" s="1">
        <f ca="1">INDIRECT("AZ82")+2*INDIRECT("BA82")+3*INDIRECT("BB82")+4*INDIRECT("BC82")+5*INDIRECT("BD82")+6*INDIRECT("BE82")+7*INDIRECT("BF82")+8*INDIRECT("BG82")</f>
        <v>0</v>
      </c>
      <c r="CV82" s="1">
        <v>0</v>
      </c>
      <c r="CW82" s="1">
        <f ca="1">INDIRECT("BH82")+2*INDIRECT("BI82")+3*INDIRECT("BJ82")+4*INDIRECT("BK82")+5*INDIRECT("BL82")+6*INDIRECT("BM82")+7*INDIRECT("BN82")+8*INDIRECT("BO82")</f>
        <v>0</v>
      </c>
      <c r="CX82" s="1">
        <v>0</v>
      </c>
    </row>
    <row r="83" spans="1:73" ht="11.25">
      <c r="A83" s="1" t="s">
        <v>0</v>
      </c>
      <c r="B83" s="1" t="s">
        <v>49</v>
      </c>
      <c r="C83" s="1" t="s">
        <v>0</v>
      </c>
      <c r="D83" s="1" t="s">
        <v>50</v>
      </c>
      <c r="E83" s="1" t="s">
        <v>6</v>
      </c>
      <c r="F83" s="7">
        <f>SUM(F82:F82)</f>
        <v>0</v>
      </c>
      <c r="G83" s="6">
        <f>SUM(G82:G82)</f>
        <v>0</v>
      </c>
      <c r="H83" s="6">
        <f>SUM(H82:H82)</f>
        <v>513</v>
      </c>
      <c r="I83" s="6">
        <f>SUM(I82:I82)</f>
        <v>525</v>
      </c>
      <c r="J83" s="6">
        <f>SUM(J82:J82)</f>
        <v>538</v>
      </c>
      <c r="K83" s="6">
        <f>SUM(K82:K82)</f>
        <v>0</v>
      </c>
      <c r="L83" s="6">
        <f>SUM(L82:L82)</f>
        <v>0</v>
      </c>
      <c r="M83" s="6">
        <f>SUM(M82:M82)</f>
        <v>0</v>
      </c>
      <c r="N83" s="7">
        <f>SUM(N82:N82)</f>
        <v>0</v>
      </c>
      <c r="O83" s="6">
        <f>SUM(O82:O82)</f>
        <v>1576</v>
      </c>
      <c r="P83" s="6">
        <f>SUM(P82:P82)</f>
        <v>0</v>
      </c>
      <c r="Q83" s="6">
        <f>SUM(Q82:Q82)</f>
        <v>0</v>
      </c>
      <c r="R83" s="6">
        <f>SUM(R82:R82)</f>
        <v>0</v>
      </c>
      <c r="S83" s="6">
        <f>SUM(S82:S82)</f>
        <v>0</v>
      </c>
      <c r="T83" s="8"/>
      <c r="U83" s="5"/>
      <c r="V83" s="5"/>
      <c r="W83" s="5"/>
      <c r="X83" s="5"/>
      <c r="Y83" s="5"/>
      <c r="Z83" s="5"/>
      <c r="AA83" s="5"/>
      <c r="AB83" s="8"/>
      <c r="AC83" s="5"/>
      <c r="AD83" s="5"/>
      <c r="AE83" s="5"/>
      <c r="AF83" s="5"/>
      <c r="AG83" s="5"/>
      <c r="AH83" s="5"/>
      <c r="AI83" s="5"/>
      <c r="AJ83" s="8"/>
      <c r="AK83" s="5"/>
      <c r="AL83" s="5"/>
      <c r="AM83" s="5"/>
      <c r="AN83" s="5"/>
      <c r="AO83" s="5"/>
      <c r="AP83" s="5"/>
      <c r="AQ83" s="5"/>
      <c r="AR83" s="8"/>
      <c r="AS83" s="5"/>
      <c r="AT83" s="5"/>
      <c r="AU83" s="5"/>
      <c r="AV83" s="5"/>
      <c r="AW83" s="5"/>
      <c r="AX83" s="5"/>
      <c r="AY83" s="5"/>
      <c r="AZ83" s="8"/>
      <c r="BA83" s="5"/>
      <c r="BB83" s="5"/>
      <c r="BC83" s="5"/>
      <c r="BD83" s="5"/>
      <c r="BE83" s="5"/>
      <c r="BF83" s="5"/>
      <c r="BG83" s="5"/>
      <c r="BH83" s="8"/>
      <c r="BI83" s="5"/>
      <c r="BJ83" s="5"/>
      <c r="BK83" s="5"/>
      <c r="BL83" s="5"/>
      <c r="BM83" s="5"/>
      <c r="BN83" s="5"/>
      <c r="BO83" s="5"/>
      <c r="BP83" s="9">
        <v>0</v>
      </c>
      <c r="BQ83" s="1" t="s">
        <v>0</v>
      </c>
      <c r="BR83" s="1" t="s">
        <v>0</v>
      </c>
      <c r="BS83" s="1" t="s">
        <v>0</v>
      </c>
      <c r="BT83" s="1" t="s">
        <v>0</v>
      </c>
      <c r="BU83" s="1" t="s">
        <v>0</v>
      </c>
    </row>
    <row r="84" spans="1:73" ht="11.25">
      <c r="A84" s="25"/>
      <c r="B84" s="25"/>
      <c r="C84" s="27" t="s">
        <v>112</v>
      </c>
      <c r="D84" s="26" t="s">
        <v>0</v>
      </c>
      <c r="E84" s="1" t="s">
        <v>0</v>
      </c>
      <c r="F84" s="7"/>
      <c r="G84" s="6"/>
      <c r="H84" s="6"/>
      <c r="I84" s="6"/>
      <c r="J84" s="6"/>
      <c r="K84" s="6"/>
      <c r="L84" s="6"/>
      <c r="M84" s="6"/>
      <c r="N84" s="7"/>
      <c r="O84" s="6"/>
      <c r="P84" s="6"/>
      <c r="Q84" s="6"/>
      <c r="R84" s="6"/>
      <c r="S84" s="6"/>
      <c r="T84" s="8"/>
      <c r="U84" s="5"/>
      <c r="V84" s="5"/>
      <c r="W84" s="5"/>
      <c r="X84" s="5"/>
      <c r="Y84" s="5"/>
      <c r="Z84" s="5"/>
      <c r="AA84" s="5"/>
      <c r="AB84" s="8"/>
      <c r="AC84" s="5"/>
      <c r="AD84" s="5"/>
      <c r="AE84" s="5"/>
      <c r="AF84" s="5"/>
      <c r="AG84" s="5"/>
      <c r="AH84" s="5"/>
      <c r="AI84" s="5"/>
      <c r="AJ84" s="8"/>
      <c r="AK84" s="5"/>
      <c r="AL84" s="5"/>
      <c r="AM84" s="5"/>
      <c r="AN84" s="5"/>
      <c r="AO84" s="5"/>
      <c r="AP84" s="5"/>
      <c r="AQ84" s="5"/>
      <c r="AR84" s="8"/>
      <c r="AS84" s="5"/>
      <c r="AT84" s="5"/>
      <c r="AU84" s="5"/>
      <c r="AV84" s="5"/>
      <c r="AW84" s="5"/>
      <c r="AX84" s="5"/>
      <c r="AY84" s="5"/>
      <c r="AZ84" s="8"/>
      <c r="BA84" s="5"/>
      <c r="BB84" s="5"/>
      <c r="BC84" s="5"/>
      <c r="BD84" s="5"/>
      <c r="BE84" s="5"/>
      <c r="BF84" s="5"/>
      <c r="BG84" s="5"/>
      <c r="BH84" s="8"/>
      <c r="BI84" s="5"/>
      <c r="BJ84" s="5"/>
      <c r="BK84" s="5"/>
      <c r="BL84" s="5"/>
      <c r="BM84" s="5"/>
      <c r="BN84" s="5"/>
      <c r="BO84" s="5"/>
      <c r="BP84" s="9">
        <v>0</v>
      </c>
      <c r="BQ84" s="1" t="s">
        <v>0</v>
      </c>
      <c r="BR84" s="1" t="s">
        <v>0</v>
      </c>
      <c r="BS84" s="1" t="s">
        <v>0</v>
      </c>
      <c r="BT84" s="1" t="s">
        <v>0</v>
      </c>
      <c r="BU84" s="1" t="s">
        <v>0</v>
      </c>
    </row>
    <row r="85" spans="1:102" ht="11.25">
      <c r="A85" s="30" t="s">
        <v>1</v>
      </c>
      <c r="B85" s="31" t="str">
        <f>HYPERLINK("http://www.dot.ca.gov/hq/transprog/stip2004/ff_sheets/05-1164.xls","1164")</f>
        <v>1164</v>
      </c>
      <c r="C85" s="30" t="s">
        <v>0</v>
      </c>
      <c r="D85" s="30" t="s">
        <v>48</v>
      </c>
      <c r="E85" s="30" t="s">
        <v>51</v>
      </c>
      <c r="F85" s="32">
        <f ca="1">INDIRECT("T85")+INDIRECT("AB85")+INDIRECT("AJ85")+INDIRECT("AR85")+INDIRECT("AZ85")+INDIRECT("BH85")</f>
        <v>0</v>
      </c>
      <c r="G85" s="33">
        <f ca="1">INDIRECT("U85")+INDIRECT("AC85")+INDIRECT("AK85")+INDIRECT("AS85")+INDIRECT("BA85")+INDIRECT("BI85")</f>
        <v>98</v>
      </c>
      <c r="H85" s="33">
        <f ca="1">INDIRECT("V85")+INDIRECT("AD85")+INDIRECT("AL85")+INDIRECT("AT85")+INDIRECT("BB85")+INDIRECT("BJ85")</f>
        <v>102</v>
      </c>
      <c r="I85" s="33">
        <f ca="1">INDIRECT("W85")+INDIRECT("AE85")+INDIRECT("AM85")+INDIRECT("AU85")+INDIRECT("BC85")+INDIRECT("BK85")</f>
        <v>0</v>
      </c>
      <c r="J85" s="33">
        <f ca="1">INDIRECT("X85")+INDIRECT("AF85")+INDIRECT("AN85")+INDIRECT("AV85")+INDIRECT("BD85")+INDIRECT("BL85")</f>
        <v>0</v>
      </c>
      <c r="K85" s="33">
        <f ca="1">INDIRECT("Y85")+INDIRECT("AG85")+INDIRECT("AO85")+INDIRECT("AW85")+INDIRECT("BE85")+INDIRECT("BM85")</f>
        <v>0</v>
      </c>
      <c r="L85" s="33">
        <f ca="1">INDIRECT("Z85")+INDIRECT("AH85")+INDIRECT("AP85")+INDIRECT("AX85")+INDIRECT("BF85")+INDIRECT("BN85")</f>
        <v>0</v>
      </c>
      <c r="M85" s="33">
        <f ca="1">INDIRECT("AA85")+INDIRECT("AI85")+INDIRECT("AQ85")+INDIRECT("AY85")+INDIRECT("BG85")+INDIRECT("BO85")</f>
        <v>0</v>
      </c>
      <c r="N85" s="32">
        <f ca="1">INDIRECT("T85")+INDIRECT("U85")+INDIRECT("V85")+INDIRECT("W85")+INDIRECT("X85")+INDIRECT("Y85")+INDIRECT("Z85")+INDIRECT("AA85")</f>
        <v>0</v>
      </c>
      <c r="O85" s="33">
        <f ca="1">INDIRECT("AB85")+INDIRECT("AC85")+INDIRECT("AD85")+INDIRECT("AE85")+INDIRECT("AF85")+INDIRECT("AG85")+INDIRECT("AH85")+INDIRECT("AI85")</f>
        <v>0</v>
      </c>
      <c r="P85" s="33">
        <f ca="1">INDIRECT("AJ85")+INDIRECT("AK85")+INDIRECT("AL85")+INDIRECT("AM85")+INDIRECT("AN85")+INDIRECT("AO85")+INDIRECT("AP85")+INDIRECT("AQ85")</f>
        <v>98</v>
      </c>
      <c r="Q85" s="33">
        <f ca="1">INDIRECT("AR85")+INDIRECT("AS85")+INDIRECT("AT85")+INDIRECT("AU85")+INDIRECT("AV85")+INDIRECT("AW85")+INDIRECT("AX85")+INDIRECT("AY85")</f>
        <v>102</v>
      </c>
      <c r="R85" s="33">
        <f ca="1">INDIRECT("AZ85")+INDIRECT("BA85")+INDIRECT("BB85")+INDIRECT("BC85")+INDIRECT("BD85")+INDIRECT("BE85")+INDIRECT("BF85")+INDIRECT("BG85")</f>
        <v>0</v>
      </c>
      <c r="S85" s="33">
        <f ca="1">INDIRECT("BH85")+INDIRECT("BI85")+INDIRECT("BJ85")+INDIRECT("BK85")+INDIRECT("BL85")+INDIRECT("BM85")+INDIRECT("BN85")+INDIRECT("BO85")</f>
        <v>0</v>
      </c>
      <c r="T85" s="34"/>
      <c r="U85" s="35"/>
      <c r="V85" s="35"/>
      <c r="W85" s="35"/>
      <c r="X85" s="35"/>
      <c r="Y85" s="35"/>
      <c r="Z85" s="35"/>
      <c r="AA85" s="35"/>
      <c r="AB85" s="34"/>
      <c r="AC85" s="35"/>
      <c r="AD85" s="35"/>
      <c r="AE85" s="35"/>
      <c r="AF85" s="35"/>
      <c r="AG85" s="35"/>
      <c r="AH85" s="35"/>
      <c r="AI85" s="35"/>
      <c r="AJ85" s="34"/>
      <c r="AK85" s="35">
        <v>98</v>
      </c>
      <c r="AL85" s="35"/>
      <c r="AM85" s="35"/>
      <c r="AN85" s="35"/>
      <c r="AO85" s="35"/>
      <c r="AP85" s="35"/>
      <c r="AQ85" s="35"/>
      <c r="AR85" s="34"/>
      <c r="AS85" s="35"/>
      <c r="AT85" s="35">
        <v>102</v>
      </c>
      <c r="AU85" s="35"/>
      <c r="AV85" s="35"/>
      <c r="AW85" s="35"/>
      <c r="AX85" s="35"/>
      <c r="AY85" s="35"/>
      <c r="AZ85" s="34"/>
      <c r="BA85" s="35"/>
      <c r="BB85" s="35"/>
      <c r="BC85" s="35"/>
      <c r="BD85" s="35"/>
      <c r="BE85" s="35"/>
      <c r="BF85" s="35"/>
      <c r="BG85" s="35"/>
      <c r="BH85" s="34"/>
      <c r="BI85" s="35"/>
      <c r="BJ85" s="35"/>
      <c r="BK85" s="35"/>
      <c r="BL85" s="35"/>
      <c r="BM85" s="35"/>
      <c r="BN85" s="35"/>
      <c r="BO85" s="36"/>
      <c r="BP85" s="9">
        <v>10100000212</v>
      </c>
      <c r="BQ85" s="1" t="s">
        <v>0</v>
      </c>
      <c r="BR85" s="1" t="s">
        <v>0</v>
      </c>
      <c r="BS85" s="1" t="s">
        <v>0</v>
      </c>
      <c r="BT85" s="1" t="s">
        <v>0</v>
      </c>
      <c r="BU85" s="1" t="s">
        <v>0</v>
      </c>
      <c r="BW85" s="1">
        <f ca="1">INDIRECT("T85")+2*INDIRECT("AB85")+3*INDIRECT("AJ85")+4*INDIRECT("AR85")+5*INDIRECT("AZ85")+6*INDIRECT("BH85")</f>
        <v>0</v>
      </c>
      <c r="BX85" s="1">
        <v>0</v>
      </c>
      <c r="BY85" s="1">
        <f ca="1">INDIRECT("U85")+2*INDIRECT("AC85")+3*INDIRECT("AK85")+4*INDIRECT("AS85")+5*INDIRECT("BA85")+6*INDIRECT("BI85")</f>
        <v>294</v>
      </c>
      <c r="BZ85" s="1">
        <v>294</v>
      </c>
      <c r="CA85" s="1">
        <f ca="1">INDIRECT("V85")+2*INDIRECT("AD85")+3*INDIRECT("AL85")+4*INDIRECT("AT85")+5*INDIRECT("BB85")+6*INDIRECT("BJ85")</f>
        <v>408</v>
      </c>
      <c r="CB85" s="1">
        <v>408</v>
      </c>
      <c r="CC85" s="1">
        <f ca="1">INDIRECT("W85")+2*INDIRECT("AE85")+3*INDIRECT("AM85")+4*INDIRECT("AU85")+5*INDIRECT("BC85")+6*INDIRECT("BK85")</f>
        <v>0</v>
      </c>
      <c r="CD85" s="1">
        <v>0</v>
      </c>
      <c r="CE85" s="1">
        <f ca="1">INDIRECT("X85")+2*INDIRECT("AF85")+3*INDIRECT("AN85")+4*INDIRECT("AV85")+5*INDIRECT("BD85")+6*INDIRECT("BL85")</f>
        <v>0</v>
      </c>
      <c r="CF85" s="1">
        <v>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0</v>
      </c>
      <c r="CN85" s="1">
        <v>0</v>
      </c>
      <c r="CO85" s="1">
        <f ca="1">INDIRECT("AB85")+2*INDIRECT("AC85")+3*INDIRECT("AD85")+4*INDIRECT("AE85")+5*INDIRECT("AF85")+6*INDIRECT("AG85")+7*INDIRECT("AH85")+8*INDIRECT("AI85")</f>
        <v>0</v>
      </c>
      <c r="CP85" s="1">
        <v>0</v>
      </c>
      <c r="CQ85" s="1">
        <f ca="1">INDIRECT("AJ85")+2*INDIRECT("AK85")+3*INDIRECT("AL85")+4*INDIRECT("AM85")+5*INDIRECT("AN85")+6*INDIRECT("AO85")+7*INDIRECT("AP85")+8*INDIRECT("AQ85")</f>
        <v>196</v>
      </c>
      <c r="CR85" s="1">
        <v>196</v>
      </c>
      <c r="CS85" s="1">
        <f ca="1">INDIRECT("AR85")+2*INDIRECT("AS85")+3*INDIRECT("AT85")+4*INDIRECT("AU85")+5*INDIRECT("AV85")+6*INDIRECT("AW85")+7*INDIRECT("AX85")+8*INDIRECT("AY85")</f>
        <v>306</v>
      </c>
      <c r="CT85" s="1">
        <v>306</v>
      </c>
      <c r="CU85" s="1">
        <f ca="1">INDIRECT("AZ85")+2*INDIRECT("BA85")+3*INDIRECT("BB85")+4*INDIRECT("BC85")+5*INDIRECT("BD85")+6*INDIRECT("BE85")+7*INDIRECT("BF85")+8*INDIRECT("BG85")</f>
        <v>0</v>
      </c>
      <c r="CV85" s="1">
        <v>0</v>
      </c>
      <c r="CW85" s="1">
        <f ca="1">INDIRECT("BH85")+2*INDIRECT("BI85")+3*INDIRECT("BJ85")+4*INDIRECT("BK85")+5*INDIRECT("BL85")+6*INDIRECT("BM85")+7*INDIRECT("BN85")+8*INDIRECT("BO85")</f>
        <v>0</v>
      </c>
      <c r="CX85" s="1">
        <v>0</v>
      </c>
    </row>
    <row r="86" spans="1:102" ht="11.25">
      <c r="A86" s="1" t="s">
        <v>0</v>
      </c>
      <c r="B86" s="1" t="s">
        <v>0</v>
      </c>
      <c r="C86" s="1" t="s">
        <v>0</v>
      </c>
      <c r="D86" s="1" t="s">
        <v>52</v>
      </c>
      <c r="E86" s="1" t="s">
        <v>3</v>
      </c>
      <c r="F86" s="7">
        <f ca="1">INDIRECT("T86")+INDIRECT("AB86")+INDIRECT("AJ86")+INDIRECT("AR86")+INDIRECT("AZ86")+INDIRECT("BH86")</f>
        <v>0</v>
      </c>
      <c r="G86" s="6">
        <f ca="1">INDIRECT("U86")+INDIRECT("AC86")+INDIRECT("AK86")+INDIRECT("AS86")+INDIRECT("BA86")+INDIRECT("BI86")</f>
        <v>0</v>
      </c>
      <c r="H86" s="6">
        <f ca="1">INDIRECT("V86")+INDIRECT("AD86")+INDIRECT("AL86")+INDIRECT("AT86")+INDIRECT("BB86")+INDIRECT("BJ86")</f>
        <v>0</v>
      </c>
      <c r="I86" s="6">
        <f ca="1">INDIRECT("W86")+INDIRECT("AE86")+INDIRECT("AM86")+INDIRECT("AU86")+INDIRECT("BC86")+INDIRECT("BK86")</f>
        <v>0</v>
      </c>
      <c r="J86" s="6">
        <f ca="1">INDIRECT("X86")+INDIRECT("AF86")+INDIRECT("AN86")+INDIRECT("AV86")+INDIRECT("BD86")+INDIRECT("BL86")</f>
        <v>0</v>
      </c>
      <c r="K86" s="6">
        <f ca="1">INDIRECT("Y86")+INDIRECT("AG86")+INDIRECT("AO86")+INDIRECT("AW86")+INDIRECT("BE86")+INDIRECT("BM86")</f>
        <v>3000</v>
      </c>
      <c r="L86" s="6">
        <f ca="1">INDIRECT("Z86")+INDIRECT("AH86")+INDIRECT("AP86")+INDIRECT("AX86")+INDIRECT("BF86")+INDIRECT("BN86")</f>
        <v>0</v>
      </c>
      <c r="M86" s="6">
        <f ca="1">INDIRECT("AA86")+INDIRECT("AI86")+INDIRECT("AQ86")+INDIRECT("AY86")+INDIRECT("BG86")+INDIRECT("BO86")</f>
        <v>0</v>
      </c>
      <c r="N86" s="7">
        <f ca="1">INDIRECT("T86")+INDIRECT("U86")+INDIRECT("V86")+INDIRECT("W86")+INDIRECT("X86")+INDIRECT("Y86")+INDIRECT("Z86")+INDIRECT("AA86")</f>
        <v>0</v>
      </c>
      <c r="O86" s="6">
        <f ca="1">INDIRECT("AB86")+INDIRECT("AC86")+INDIRECT("AD86")+INDIRECT("AE86")+INDIRECT("AF86")+INDIRECT("AG86")+INDIRECT("AH86")+INDIRECT("AI86")</f>
        <v>3000</v>
      </c>
      <c r="P86" s="6">
        <f ca="1">INDIRECT("AJ86")+INDIRECT("AK86")+INDIRECT("AL86")+INDIRECT("AM86")+INDIRECT("AN86")+INDIRECT("AO86")+INDIRECT("AP86")+INDIRECT("AQ86")</f>
        <v>0</v>
      </c>
      <c r="Q86" s="6">
        <f ca="1">INDIRECT("AR86")+INDIRECT("AS86")+INDIRECT("AT86")+INDIRECT("AU86")+INDIRECT("AV86")+INDIRECT("AW86")+INDIRECT("AX86")+INDIRECT("AY86")</f>
        <v>0</v>
      </c>
      <c r="R86" s="6">
        <f ca="1">INDIRECT("AZ86")+INDIRECT("BA86")+INDIRECT("BB86")+INDIRECT("BC86")+INDIRECT("BD86")+INDIRECT("BE86")+INDIRECT("BF86")+INDIRECT("BG86")</f>
        <v>0</v>
      </c>
      <c r="S86" s="6">
        <f ca="1">INDIRECT("BH86")+INDIRECT("BI86")+INDIRECT("BJ86")+INDIRECT("BK86")+INDIRECT("BL86")+INDIRECT("BM86")+INDIRECT("BN86")+INDIRECT("BO86")</f>
        <v>0</v>
      </c>
      <c r="T86" s="28"/>
      <c r="U86" s="29"/>
      <c r="V86" s="29"/>
      <c r="W86" s="29"/>
      <c r="X86" s="29"/>
      <c r="Y86" s="29"/>
      <c r="Z86" s="29"/>
      <c r="AA86" s="29"/>
      <c r="AB86" s="28"/>
      <c r="AC86" s="29"/>
      <c r="AD86" s="29"/>
      <c r="AE86" s="29"/>
      <c r="AF86" s="29"/>
      <c r="AG86" s="29">
        <v>3000</v>
      </c>
      <c r="AH86" s="29"/>
      <c r="AI86" s="29"/>
      <c r="AJ86" s="28"/>
      <c r="AK86" s="29"/>
      <c r="AL86" s="29"/>
      <c r="AM86" s="29"/>
      <c r="AN86" s="29"/>
      <c r="AO86" s="29"/>
      <c r="AP86" s="29"/>
      <c r="AQ86" s="29"/>
      <c r="AR86" s="28"/>
      <c r="AS86" s="29"/>
      <c r="AT86" s="29"/>
      <c r="AU86" s="29"/>
      <c r="AV86" s="29"/>
      <c r="AW86" s="29"/>
      <c r="AX86" s="29"/>
      <c r="AY86" s="29"/>
      <c r="AZ86" s="28"/>
      <c r="BA86" s="29"/>
      <c r="BB86" s="29"/>
      <c r="BC86" s="29"/>
      <c r="BD86" s="29"/>
      <c r="BE86" s="29"/>
      <c r="BF86" s="29"/>
      <c r="BG86" s="29"/>
      <c r="BH86" s="28"/>
      <c r="BI86" s="29"/>
      <c r="BJ86" s="29"/>
      <c r="BK86" s="29"/>
      <c r="BL86" s="29"/>
      <c r="BM86" s="29"/>
      <c r="BN86" s="29"/>
      <c r="BO86" s="29"/>
      <c r="BP86" s="9">
        <v>0</v>
      </c>
      <c r="BQ86" s="1" t="s">
        <v>3</v>
      </c>
      <c r="BR86" s="1" t="s">
        <v>0</v>
      </c>
      <c r="BS86" s="1" t="s">
        <v>0</v>
      </c>
      <c r="BT86" s="1" t="s">
        <v>0</v>
      </c>
      <c r="BU86" s="1" t="s">
        <v>0</v>
      </c>
      <c r="BW86" s="1">
        <f ca="1">INDIRECT("T86")+2*INDIRECT("AB86")+3*INDIRECT("AJ86")+4*INDIRECT("AR86")+5*INDIRECT("AZ86")+6*INDIRECT("BH86")</f>
        <v>0</v>
      </c>
      <c r="BX86" s="1">
        <v>0</v>
      </c>
      <c r="BY86" s="1">
        <f ca="1">INDIRECT("U86")+2*INDIRECT("AC86")+3*INDIRECT("AK86")+4*INDIRECT("AS86")+5*INDIRECT("BA86")+6*INDIRECT("BI86")</f>
        <v>0</v>
      </c>
      <c r="BZ86" s="1">
        <v>0</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0</v>
      </c>
      <c r="CF86" s="1">
        <v>0</v>
      </c>
      <c r="CG86" s="1">
        <f ca="1">INDIRECT("Y86")+2*INDIRECT("AG86")+3*INDIRECT("AO86")+4*INDIRECT("AW86")+5*INDIRECT("BE86")+6*INDIRECT("BM86")</f>
        <v>6000</v>
      </c>
      <c r="CH86" s="1">
        <v>6000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18000</v>
      </c>
      <c r="CP86" s="1">
        <v>18000</v>
      </c>
      <c r="CQ86" s="1">
        <f ca="1">INDIRECT("AJ86")+2*INDIRECT("AK86")+3*INDIRECT("AL86")+4*INDIRECT("AM86")+5*INDIRECT("AN86")+6*INDIRECT("AO86")+7*INDIRECT("AP86")+8*INDIRECT("AQ86")</f>
        <v>0</v>
      </c>
      <c r="CR86" s="1">
        <v>0</v>
      </c>
      <c r="CS86" s="1">
        <f ca="1">INDIRECT("AR86")+2*INDIRECT("AS86")+3*INDIRECT("AT86")+4*INDIRECT("AU86")+5*INDIRECT("AV86")+6*INDIRECT("AW86")+7*INDIRECT("AX86")+8*INDIRECT("AY86")</f>
        <v>0</v>
      </c>
      <c r="CT86" s="1">
        <v>0</v>
      </c>
      <c r="CU86" s="1">
        <f ca="1">INDIRECT("AZ86")+2*INDIRECT("BA86")+3*INDIRECT("BB86")+4*INDIRECT("BC86")+5*INDIRECT("BD86")+6*INDIRECT("BE86")+7*INDIRECT("BF86")+8*INDIRECT("BG86")</f>
        <v>0</v>
      </c>
      <c r="CV86" s="1">
        <v>0</v>
      </c>
      <c r="CW86" s="1">
        <f ca="1">INDIRECT("BH86")+2*INDIRECT("BI86")+3*INDIRECT("BJ86")+4*INDIRECT("BK86")+5*INDIRECT("BL86")+6*INDIRECT("BM86")+7*INDIRECT("BN86")+8*INDIRECT("BO86")</f>
        <v>0</v>
      </c>
      <c r="CX86" s="1">
        <v>0</v>
      </c>
    </row>
    <row r="87" spans="1:102" ht="11.25">
      <c r="A87" s="25"/>
      <c r="B87" s="25"/>
      <c r="C87" s="27" t="s">
        <v>112</v>
      </c>
      <c r="D87" s="26" t="s">
        <v>0</v>
      </c>
      <c r="E87" s="1" t="s">
        <v>53</v>
      </c>
      <c r="F87" s="7">
        <f ca="1">INDIRECT("T87")+INDIRECT("AB87")+INDIRECT("AJ87")+INDIRECT("AR87")+INDIRECT("AZ87")+INDIRECT("BH87")</f>
        <v>0</v>
      </c>
      <c r="G87" s="6">
        <f ca="1">INDIRECT("U87")+INDIRECT("AC87")+INDIRECT("AK87")+INDIRECT("AS87")+INDIRECT("BA87")+INDIRECT("BI87")</f>
        <v>0</v>
      </c>
      <c r="H87" s="6">
        <f ca="1">INDIRECT("V87")+INDIRECT("AD87")+INDIRECT("AL87")+INDIRECT("AT87")+INDIRECT("BB87")+INDIRECT("BJ87")</f>
        <v>0</v>
      </c>
      <c r="I87" s="6">
        <f ca="1">INDIRECT("W87")+INDIRECT("AE87")+INDIRECT("AM87")+INDIRECT("AU87")+INDIRECT("BC87")+INDIRECT("BK87")</f>
        <v>93</v>
      </c>
      <c r="J87" s="6">
        <f ca="1">INDIRECT("X87")+INDIRECT("AF87")+INDIRECT("AN87")+INDIRECT("AV87")+INDIRECT("BD87")+INDIRECT("BL87")</f>
        <v>122</v>
      </c>
      <c r="K87" s="6">
        <f ca="1">INDIRECT("Y87")+INDIRECT("AG87")+INDIRECT("AO87")+INDIRECT("AW87")+INDIRECT("BE87")+INDIRECT("BM87")</f>
        <v>0</v>
      </c>
      <c r="L87" s="6">
        <f ca="1">INDIRECT("Z87")+INDIRECT("AH87")+INDIRECT("AP87")+INDIRECT("AX87")+INDIRECT("BF87")+INDIRECT("BN87")</f>
        <v>0</v>
      </c>
      <c r="M87" s="6">
        <f ca="1">INDIRECT("AA87")+INDIRECT("AI87")+INDIRECT("AQ87")+INDIRECT("AY87")+INDIRECT("BG87")+INDIRECT("BO87")</f>
        <v>0</v>
      </c>
      <c r="N87" s="7">
        <f ca="1">INDIRECT("T87")+INDIRECT("U87")+INDIRECT("V87")+INDIRECT("W87")+INDIRECT("X87")+INDIRECT("Y87")+INDIRECT("Z87")+INDIRECT("AA87")</f>
        <v>0</v>
      </c>
      <c r="O87" s="6">
        <f ca="1">INDIRECT("AB87")+INDIRECT("AC87")+INDIRECT("AD87")+INDIRECT("AE87")+INDIRECT("AF87")+INDIRECT("AG87")+INDIRECT("AH87")+INDIRECT("AI87")</f>
        <v>122</v>
      </c>
      <c r="P87" s="6">
        <f ca="1">INDIRECT("AJ87")+INDIRECT("AK87")+INDIRECT("AL87")+INDIRECT("AM87")+INDIRECT("AN87")+INDIRECT("AO87")+INDIRECT("AP87")+INDIRECT("AQ87")</f>
        <v>0</v>
      </c>
      <c r="Q87" s="6">
        <f ca="1">INDIRECT("AR87")+INDIRECT("AS87")+INDIRECT("AT87")+INDIRECT("AU87")+INDIRECT("AV87")+INDIRECT("AW87")+INDIRECT("AX87")+INDIRECT("AY87")</f>
        <v>93</v>
      </c>
      <c r="R87" s="6">
        <f ca="1">INDIRECT("AZ87")+INDIRECT("BA87")+INDIRECT("BB87")+INDIRECT("BC87")+INDIRECT("BD87")+INDIRECT("BE87")+INDIRECT("BF87")+INDIRECT("BG87")</f>
        <v>0</v>
      </c>
      <c r="S87" s="6">
        <f ca="1">INDIRECT("BH87")+INDIRECT("BI87")+INDIRECT("BJ87")+INDIRECT("BK87")+INDIRECT("BL87")+INDIRECT("BM87")+INDIRECT("BN87")+INDIRECT("BO87")</f>
        <v>0</v>
      </c>
      <c r="T87" s="28"/>
      <c r="U87" s="29"/>
      <c r="V87" s="29"/>
      <c r="W87" s="29"/>
      <c r="X87" s="29"/>
      <c r="Y87" s="29"/>
      <c r="Z87" s="29"/>
      <c r="AA87" s="29"/>
      <c r="AB87" s="28"/>
      <c r="AC87" s="29"/>
      <c r="AD87" s="29"/>
      <c r="AE87" s="29"/>
      <c r="AF87" s="29">
        <v>122</v>
      </c>
      <c r="AG87" s="29"/>
      <c r="AH87" s="29"/>
      <c r="AI87" s="29"/>
      <c r="AJ87" s="28"/>
      <c r="AK87" s="29"/>
      <c r="AL87" s="29"/>
      <c r="AM87" s="29"/>
      <c r="AN87" s="29"/>
      <c r="AO87" s="29"/>
      <c r="AP87" s="29"/>
      <c r="AQ87" s="29"/>
      <c r="AR87" s="28"/>
      <c r="AS87" s="29"/>
      <c r="AT87" s="29"/>
      <c r="AU87" s="29">
        <v>93</v>
      </c>
      <c r="AV87" s="29"/>
      <c r="AW87" s="29"/>
      <c r="AX87" s="29"/>
      <c r="AY87" s="29"/>
      <c r="AZ87" s="28"/>
      <c r="BA87" s="29"/>
      <c r="BB87" s="29"/>
      <c r="BC87" s="29"/>
      <c r="BD87" s="29"/>
      <c r="BE87" s="29"/>
      <c r="BF87" s="29"/>
      <c r="BG87" s="29"/>
      <c r="BH87" s="28"/>
      <c r="BI87" s="29"/>
      <c r="BJ87" s="29"/>
      <c r="BK87" s="29"/>
      <c r="BL87" s="29"/>
      <c r="BM87" s="29"/>
      <c r="BN87" s="29"/>
      <c r="BO87" s="29"/>
      <c r="BP87" s="9">
        <v>0</v>
      </c>
      <c r="BQ87" s="1" t="s">
        <v>0</v>
      </c>
      <c r="BR87" s="1" t="s">
        <v>0</v>
      </c>
      <c r="BS87" s="1" t="s">
        <v>0</v>
      </c>
      <c r="BT87" s="1" t="s">
        <v>0</v>
      </c>
      <c r="BU87" s="1" t="s">
        <v>0</v>
      </c>
      <c r="BW87" s="1">
        <f ca="1">INDIRECT("T87")+2*INDIRECT("AB87")+3*INDIRECT("AJ87")+4*INDIRECT("AR87")+5*INDIRECT("AZ87")+6*INDIRECT("BH87")</f>
        <v>0</v>
      </c>
      <c r="BX87" s="1">
        <v>0</v>
      </c>
      <c r="BY87" s="1">
        <f ca="1">INDIRECT("U87")+2*INDIRECT("AC87")+3*INDIRECT("AK87")+4*INDIRECT("AS87")+5*INDIRECT("BA87")+6*INDIRECT("BI87")</f>
        <v>0</v>
      </c>
      <c r="BZ87" s="1">
        <v>0</v>
      </c>
      <c r="CA87" s="1">
        <f ca="1">INDIRECT("V87")+2*INDIRECT("AD87")+3*INDIRECT("AL87")+4*INDIRECT("AT87")+5*INDIRECT("BB87")+6*INDIRECT("BJ87")</f>
        <v>0</v>
      </c>
      <c r="CB87" s="1">
        <v>0</v>
      </c>
      <c r="CC87" s="1">
        <f ca="1">INDIRECT("W87")+2*INDIRECT("AE87")+3*INDIRECT("AM87")+4*INDIRECT("AU87")+5*INDIRECT("BC87")+6*INDIRECT("BK87")</f>
        <v>372</v>
      </c>
      <c r="CD87" s="1">
        <v>372</v>
      </c>
      <c r="CE87" s="1">
        <f ca="1">INDIRECT("X87")+2*INDIRECT("AF87")+3*INDIRECT("AN87")+4*INDIRECT("AV87")+5*INDIRECT("BD87")+6*INDIRECT("BL87")</f>
        <v>244</v>
      </c>
      <c r="CF87" s="1">
        <v>244</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0</v>
      </c>
      <c r="CL87" s="1">
        <v>0</v>
      </c>
      <c r="CM87" s="1">
        <f ca="1">INDIRECT("T87")+2*INDIRECT("U87")+3*INDIRECT("V87")+4*INDIRECT("W87")+5*INDIRECT("X87")+6*INDIRECT("Y87")+7*INDIRECT("Z87")+8*INDIRECT("AA87")</f>
        <v>0</v>
      </c>
      <c r="CN87" s="1">
        <v>0</v>
      </c>
      <c r="CO87" s="1">
        <f ca="1">INDIRECT("AB87")+2*INDIRECT("AC87")+3*INDIRECT("AD87")+4*INDIRECT("AE87")+5*INDIRECT("AF87")+6*INDIRECT("AG87")+7*INDIRECT("AH87")+8*INDIRECT("AI87")</f>
        <v>610</v>
      </c>
      <c r="CP87" s="1">
        <v>610</v>
      </c>
      <c r="CQ87" s="1">
        <f ca="1">INDIRECT("AJ87")+2*INDIRECT("AK87")+3*INDIRECT("AL87")+4*INDIRECT("AM87")+5*INDIRECT("AN87")+6*INDIRECT("AO87")+7*INDIRECT("AP87")+8*INDIRECT("AQ87")</f>
        <v>0</v>
      </c>
      <c r="CR87" s="1">
        <v>0</v>
      </c>
      <c r="CS87" s="1">
        <f ca="1">INDIRECT("AR87")+2*INDIRECT("AS87")+3*INDIRECT("AT87")+4*INDIRECT("AU87")+5*INDIRECT("AV87")+6*INDIRECT("AW87")+7*INDIRECT("AX87")+8*INDIRECT("AY87")</f>
        <v>372</v>
      </c>
      <c r="CT87" s="1">
        <v>372</v>
      </c>
      <c r="CU87" s="1">
        <f ca="1">INDIRECT("AZ87")+2*INDIRECT("BA87")+3*INDIRECT("BB87")+4*INDIRECT("BC87")+5*INDIRECT("BD87")+6*INDIRECT("BE87")+7*INDIRECT("BF87")+8*INDIRECT("BG87")</f>
        <v>0</v>
      </c>
      <c r="CV87" s="1">
        <v>0</v>
      </c>
      <c r="CW87" s="1">
        <f ca="1">INDIRECT("BH87")+2*INDIRECT("BI87")+3*INDIRECT("BJ87")+4*INDIRECT("BK87")+5*INDIRECT("BL87")+6*INDIRECT("BM87")+7*INDIRECT("BN87")+8*INDIRECT("BO87")</f>
        <v>0</v>
      </c>
      <c r="CX87" s="1">
        <v>0</v>
      </c>
    </row>
    <row r="88" spans="1:73" ht="11.25">
      <c r="A88" s="1" t="s">
        <v>0</v>
      </c>
      <c r="B88" s="1" t="s">
        <v>0</v>
      </c>
      <c r="C88" s="1" t="s">
        <v>0</v>
      </c>
      <c r="D88" s="1" t="s">
        <v>0</v>
      </c>
      <c r="E88" s="1" t="s">
        <v>6</v>
      </c>
      <c r="F88" s="7">
        <f>SUM(F85:F87)</f>
        <v>0</v>
      </c>
      <c r="G88" s="6">
        <f>SUM(G85:G87)</f>
        <v>98</v>
      </c>
      <c r="H88" s="6">
        <f>SUM(H85:H87)</f>
        <v>102</v>
      </c>
      <c r="I88" s="6">
        <f>SUM(I85:I87)</f>
        <v>93</v>
      </c>
      <c r="J88" s="6">
        <f>SUM(J85:J87)</f>
        <v>122</v>
      </c>
      <c r="K88" s="6">
        <f>SUM(K85:K87)</f>
        <v>3000</v>
      </c>
      <c r="L88" s="6">
        <f>SUM(L85:L87)</f>
        <v>0</v>
      </c>
      <c r="M88" s="6">
        <f>SUM(M85:M87)</f>
        <v>0</v>
      </c>
      <c r="N88" s="7">
        <f>SUM(N85:N87)</f>
        <v>0</v>
      </c>
      <c r="O88" s="6">
        <f>SUM(O85:O87)</f>
        <v>3122</v>
      </c>
      <c r="P88" s="6">
        <f>SUM(P85:P87)</f>
        <v>98</v>
      </c>
      <c r="Q88" s="6">
        <f>SUM(Q85:Q87)</f>
        <v>195</v>
      </c>
      <c r="R88" s="6">
        <f>SUM(R85:R87)</f>
        <v>0</v>
      </c>
      <c r="S88" s="6">
        <f>SUM(S85:S87)</f>
        <v>0</v>
      </c>
      <c r="T88" s="8"/>
      <c r="U88" s="5"/>
      <c r="V88" s="5"/>
      <c r="W88" s="5"/>
      <c r="X88" s="5"/>
      <c r="Y88" s="5"/>
      <c r="Z88" s="5"/>
      <c r="AA88" s="5"/>
      <c r="AB88" s="8"/>
      <c r="AC88" s="5"/>
      <c r="AD88" s="5"/>
      <c r="AE88" s="5"/>
      <c r="AF88" s="5"/>
      <c r="AG88" s="5"/>
      <c r="AH88" s="5"/>
      <c r="AI88" s="5"/>
      <c r="AJ88" s="8"/>
      <c r="AK88" s="5"/>
      <c r="AL88" s="5"/>
      <c r="AM88" s="5"/>
      <c r="AN88" s="5"/>
      <c r="AO88" s="5"/>
      <c r="AP88" s="5"/>
      <c r="AQ88" s="5"/>
      <c r="AR88" s="8"/>
      <c r="AS88" s="5"/>
      <c r="AT88" s="5"/>
      <c r="AU88" s="5"/>
      <c r="AV88" s="5"/>
      <c r="AW88" s="5"/>
      <c r="AX88" s="5"/>
      <c r="AY88" s="5"/>
      <c r="AZ88" s="8"/>
      <c r="BA88" s="5"/>
      <c r="BB88" s="5"/>
      <c r="BC88" s="5"/>
      <c r="BD88" s="5"/>
      <c r="BE88" s="5"/>
      <c r="BF88" s="5"/>
      <c r="BG88" s="5"/>
      <c r="BH88" s="8"/>
      <c r="BI88" s="5"/>
      <c r="BJ88" s="5"/>
      <c r="BK88" s="5"/>
      <c r="BL88" s="5"/>
      <c r="BM88" s="5"/>
      <c r="BN88" s="5"/>
      <c r="BO88" s="5"/>
      <c r="BP88" s="9">
        <v>0</v>
      </c>
      <c r="BQ88" s="1" t="s">
        <v>0</v>
      </c>
      <c r="BR88" s="1" t="s">
        <v>0</v>
      </c>
      <c r="BS88" s="1" t="s">
        <v>0</v>
      </c>
      <c r="BT88" s="1" t="s">
        <v>0</v>
      </c>
      <c r="BU88" s="1" t="s">
        <v>0</v>
      </c>
    </row>
    <row r="89" spans="3:73" ht="11.25">
      <c r="C89" s="1" t="s">
        <v>0</v>
      </c>
      <c r="D89" s="1" t="s">
        <v>0</v>
      </c>
      <c r="E89" s="1" t="s">
        <v>0</v>
      </c>
      <c r="F89" s="7"/>
      <c r="G89" s="6"/>
      <c r="H89" s="6"/>
      <c r="I89" s="6"/>
      <c r="J89" s="6"/>
      <c r="K89" s="6"/>
      <c r="L89" s="6"/>
      <c r="M89" s="6"/>
      <c r="N89" s="7"/>
      <c r="O89" s="6"/>
      <c r="P89" s="6"/>
      <c r="Q89" s="6"/>
      <c r="R89" s="6"/>
      <c r="S89" s="6"/>
      <c r="T89" s="8"/>
      <c r="U89" s="5"/>
      <c r="V89" s="5"/>
      <c r="W89" s="5"/>
      <c r="X89" s="5"/>
      <c r="Y89" s="5"/>
      <c r="Z89" s="5"/>
      <c r="AA89" s="5"/>
      <c r="AB89" s="8"/>
      <c r="AC89" s="5"/>
      <c r="AD89" s="5"/>
      <c r="AE89" s="5"/>
      <c r="AF89" s="5"/>
      <c r="AG89" s="5"/>
      <c r="AH89" s="5"/>
      <c r="AI89" s="5"/>
      <c r="AJ89" s="8"/>
      <c r="AK89" s="5"/>
      <c r="AL89" s="5"/>
      <c r="AM89" s="5"/>
      <c r="AN89" s="5"/>
      <c r="AO89" s="5"/>
      <c r="AP89" s="5"/>
      <c r="AQ89" s="5"/>
      <c r="AR89" s="8"/>
      <c r="AS89" s="5"/>
      <c r="AT89" s="5"/>
      <c r="AU89" s="5"/>
      <c r="AV89" s="5"/>
      <c r="AW89" s="5"/>
      <c r="AX89" s="5"/>
      <c r="AY89" s="5"/>
      <c r="AZ89" s="8"/>
      <c r="BA89" s="5"/>
      <c r="BB89" s="5"/>
      <c r="BC89" s="5"/>
      <c r="BD89" s="5"/>
      <c r="BE89" s="5"/>
      <c r="BF89" s="5"/>
      <c r="BG89" s="5"/>
      <c r="BH89" s="8"/>
      <c r="BI89" s="5"/>
      <c r="BJ89" s="5"/>
      <c r="BK89" s="5"/>
      <c r="BL89" s="5"/>
      <c r="BM89" s="5"/>
      <c r="BN89" s="5"/>
      <c r="BO89" s="5"/>
      <c r="BP89" s="9"/>
      <c r="BT89" s="1" t="s">
        <v>0</v>
      </c>
      <c r="BU89" s="1" t="s">
        <v>0</v>
      </c>
    </row>
    <row r="90" spans="1:102" ht="11.25">
      <c r="A90" s="30" t="s">
        <v>1</v>
      </c>
      <c r="B90" s="31" t="str">
        <f>HYPERLINK("http://www.dot.ca.gov/hq/transprog/stip2004/ff_sheets/05-0032g.xls","0032G")</f>
        <v>0032G</v>
      </c>
      <c r="C90" s="30" t="s">
        <v>54</v>
      </c>
      <c r="D90" s="30" t="s">
        <v>55</v>
      </c>
      <c r="E90" s="30" t="s">
        <v>3</v>
      </c>
      <c r="F90" s="32">
        <f ca="1">INDIRECT("T90")+INDIRECT("AB90")+INDIRECT("AJ90")+INDIRECT("AR90")+INDIRECT("AZ90")+INDIRECT("BH90")</f>
        <v>1161</v>
      </c>
      <c r="G90" s="33">
        <f ca="1">INDIRECT("U90")+INDIRECT("AC90")+INDIRECT("AK90")+INDIRECT("AS90")+INDIRECT("BA90")+INDIRECT("BI90")</f>
        <v>0</v>
      </c>
      <c r="H90" s="33">
        <f ca="1">INDIRECT("V90")+INDIRECT("AD90")+INDIRECT("AL90")+INDIRECT("AT90")+INDIRECT("BB90")+INDIRECT("BJ90")</f>
        <v>0</v>
      </c>
      <c r="I90" s="33">
        <f ca="1">INDIRECT("W90")+INDIRECT("AE90")+INDIRECT("AM90")+INDIRECT("AU90")+INDIRECT("BC90")+INDIRECT("BK90")</f>
        <v>0</v>
      </c>
      <c r="J90" s="33">
        <f ca="1">INDIRECT("X90")+INDIRECT("AF90")+INDIRECT("AN90")+INDIRECT("AV90")+INDIRECT("BD90")+INDIRECT("BL90")</f>
        <v>0</v>
      </c>
      <c r="K90" s="33">
        <f ca="1">INDIRECT("Y90")+INDIRECT("AG90")+INDIRECT("AO90")+INDIRECT("AW90")+INDIRECT("BE90")+INDIRECT("BM90")</f>
        <v>0</v>
      </c>
      <c r="L90" s="33">
        <f ca="1">INDIRECT("Z90")+INDIRECT("AH90")+INDIRECT("AP90")+INDIRECT("AX90")+INDIRECT("BF90")+INDIRECT("BN90")</f>
        <v>0</v>
      </c>
      <c r="M90" s="33">
        <f ca="1">INDIRECT("AA90")+INDIRECT("AI90")+INDIRECT("AQ90")+INDIRECT("AY90")+INDIRECT("BG90")+INDIRECT("BO90")</f>
        <v>0</v>
      </c>
      <c r="N90" s="32">
        <f ca="1">INDIRECT("T90")+INDIRECT("U90")+INDIRECT("V90")+INDIRECT("W90")+INDIRECT("X90")+INDIRECT("Y90")+INDIRECT("Z90")+INDIRECT("AA90")</f>
        <v>0</v>
      </c>
      <c r="O90" s="33">
        <f ca="1">INDIRECT("AB90")+INDIRECT("AC90")+INDIRECT("AD90")+INDIRECT("AE90")+INDIRECT("AF90")+INDIRECT("AG90")+INDIRECT("AH90")+INDIRECT("AI90")</f>
        <v>0</v>
      </c>
      <c r="P90" s="33">
        <f ca="1">INDIRECT("AJ90")+INDIRECT("AK90")+INDIRECT("AL90")+INDIRECT("AM90")+INDIRECT("AN90")+INDIRECT("AO90")+INDIRECT("AP90")+INDIRECT("AQ90")</f>
        <v>1161</v>
      </c>
      <c r="Q90" s="33">
        <f ca="1">INDIRECT("AR90")+INDIRECT("AS90")+INDIRECT("AT90")+INDIRECT("AU90")+INDIRECT("AV90")+INDIRECT("AW90")+INDIRECT("AX90")+INDIRECT("AY90")</f>
        <v>0</v>
      </c>
      <c r="R90" s="33">
        <f ca="1">INDIRECT("AZ90")+INDIRECT("BA90")+INDIRECT("BB90")+INDIRECT("BC90")+INDIRECT("BD90")+INDIRECT("BE90")+INDIRECT("BF90")+INDIRECT("BG90")</f>
        <v>0</v>
      </c>
      <c r="S90" s="33">
        <f ca="1">INDIRECT("BH90")+INDIRECT("BI90")+INDIRECT("BJ90")+INDIRECT("BK90")+INDIRECT("BL90")+INDIRECT("BM90")+INDIRECT("BN90")+INDIRECT("BO90")</f>
        <v>0</v>
      </c>
      <c r="T90" s="34"/>
      <c r="U90" s="35"/>
      <c r="V90" s="35"/>
      <c r="W90" s="35"/>
      <c r="X90" s="35"/>
      <c r="Y90" s="35"/>
      <c r="Z90" s="35"/>
      <c r="AA90" s="35"/>
      <c r="AB90" s="34"/>
      <c r="AC90" s="35"/>
      <c r="AD90" s="35"/>
      <c r="AE90" s="35"/>
      <c r="AF90" s="35"/>
      <c r="AG90" s="35"/>
      <c r="AH90" s="35"/>
      <c r="AI90" s="35"/>
      <c r="AJ90" s="34">
        <v>1161</v>
      </c>
      <c r="AK90" s="35"/>
      <c r="AL90" s="35"/>
      <c r="AM90" s="35"/>
      <c r="AN90" s="35"/>
      <c r="AO90" s="35"/>
      <c r="AP90" s="35"/>
      <c r="AQ90" s="35"/>
      <c r="AR90" s="34"/>
      <c r="AS90" s="35"/>
      <c r="AT90" s="35"/>
      <c r="AU90" s="35"/>
      <c r="AV90" s="35"/>
      <c r="AW90" s="35"/>
      <c r="AX90" s="35"/>
      <c r="AY90" s="35"/>
      <c r="AZ90" s="34"/>
      <c r="BA90" s="35"/>
      <c r="BB90" s="35"/>
      <c r="BC90" s="35"/>
      <c r="BD90" s="35"/>
      <c r="BE90" s="35"/>
      <c r="BF90" s="35"/>
      <c r="BG90" s="35"/>
      <c r="BH90" s="34"/>
      <c r="BI90" s="35"/>
      <c r="BJ90" s="35"/>
      <c r="BK90" s="35"/>
      <c r="BL90" s="35"/>
      <c r="BM90" s="35"/>
      <c r="BN90" s="35"/>
      <c r="BO90" s="36"/>
      <c r="BP90" s="9">
        <v>10100000117</v>
      </c>
      <c r="BQ90" s="1" t="s">
        <v>3</v>
      </c>
      <c r="BR90" s="1" t="s">
        <v>0</v>
      </c>
      <c r="BS90" s="1" t="s">
        <v>0</v>
      </c>
      <c r="BT90" s="1" t="s">
        <v>0</v>
      </c>
      <c r="BU90" s="1" t="s">
        <v>57</v>
      </c>
      <c r="BW90" s="1">
        <f ca="1">INDIRECT("T90")+2*INDIRECT("AB90")+3*INDIRECT("AJ90")+4*INDIRECT("AR90")+5*INDIRECT("AZ90")+6*INDIRECT("BH90")</f>
        <v>3483</v>
      </c>
      <c r="BX90" s="1">
        <v>3483</v>
      </c>
      <c r="BY90" s="1">
        <f ca="1">INDIRECT("U90")+2*INDIRECT("AC90")+3*INDIRECT("AK90")+4*INDIRECT("AS90")+5*INDIRECT("BA90")+6*INDIRECT("BI90")</f>
        <v>0</v>
      </c>
      <c r="BZ90" s="1">
        <v>0</v>
      </c>
      <c r="CA90" s="1">
        <f ca="1">INDIRECT("V90")+2*INDIRECT("AD90")+3*INDIRECT("AL90")+4*INDIRECT("AT90")+5*INDIRECT("BB90")+6*INDIRECT("BJ90")</f>
        <v>0</v>
      </c>
      <c r="CB90" s="1">
        <v>0</v>
      </c>
      <c r="CC90" s="1">
        <f ca="1">INDIRECT("W90")+2*INDIRECT("AE90")+3*INDIRECT("AM90")+4*INDIRECT("AU90")+5*INDIRECT("BC90")+6*INDIRECT("BK90")</f>
        <v>0</v>
      </c>
      <c r="CD90" s="1">
        <v>0</v>
      </c>
      <c r="CE90" s="1">
        <f ca="1">INDIRECT("X90")+2*INDIRECT("AF90")+3*INDIRECT("AN90")+4*INDIRECT("AV90")+5*INDIRECT("BD90")+6*INDIRECT("BL90")</f>
        <v>0</v>
      </c>
      <c r="CF90" s="1">
        <v>0</v>
      </c>
      <c r="CG90" s="1">
        <f ca="1">INDIRECT("Y90")+2*INDIRECT("AG90")+3*INDIRECT("AO90")+4*INDIRECT("AW90")+5*INDIRECT("BE90")+6*INDIRECT("BM90")</f>
        <v>0</v>
      </c>
      <c r="CH90" s="1">
        <v>0</v>
      </c>
      <c r="CI90" s="1">
        <f ca="1">INDIRECT("Z90")+2*INDIRECT("AH90")+3*INDIRECT("AP90")+4*INDIRECT("AX90")+5*INDIRECT("BF90")+6*INDIRECT("BN90")</f>
        <v>0</v>
      </c>
      <c r="CJ90" s="1">
        <v>0</v>
      </c>
      <c r="CK90" s="1">
        <f ca="1">INDIRECT("AA90")+2*INDIRECT("AI90")+3*INDIRECT("AQ90")+4*INDIRECT("AY90")+5*INDIRECT("BG90")+6*INDIRECT("BO90")</f>
        <v>0</v>
      </c>
      <c r="CL90" s="1">
        <v>0</v>
      </c>
      <c r="CM90" s="1">
        <f ca="1">INDIRECT("T90")+2*INDIRECT("U90")+3*INDIRECT("V90")+4*INDIRECT("W90")+5*INDIRECT("X90")+6*INDIRECT("Y90")+7*INDIRECT("Z90")+8*INDIRECT("AA90")</f>
        <v>0</v>
      </c>
      <c r="CN90" s="1">
        <v>0</v>
      </c>
      <c r="CO90" s="1">
        <f ca="1">INDIRECT("AB90")+2*INDIRECT("AC90")+3*INDIRECT("AD90")+4*INDIRECT("AE90")+5*INDIRECT("AF90")+6*INDIRECT("AG90")+7*INDIRECT("AH90")+8*INDIRECT("AI90")</f>
        <v>0</v>
      </c>
      <c r="CP90" s="1">
        <v>0</v>
      </c>
      <c r="CQ90" s="1">
        <f ca="1">INDIRECT("AJ90")+2*INDIRECT("AK90")+3*INDIRECT("AL90")+4*INDIRECT("AM90")+5*INDIRECT("AN90")+6*INDIRECT("AO90")+7*INDIRECT("AP90")+8*INDIRECT("AQ90")</f>
        <v>1161</v>
      </c>
      <c r="CR90" s="1">
        <v>1161</v>
      </c>
      <c r="CS90" s="1">
        <f ca="1">INDIRECT("AR90")+2*INDIRECT("AS90")+3*INDIRECT("AT90")+4*INDIRECT("AU90")+5*INDIRECT("AV90")+6*INDIRECT("AW90")+7*INDIRECT("AX90")+8*INDIRECT("AY90")</f>
        <v>0</v>
      </c>
      <c r="CT90" s="1">
        <v>0</v>
      </c>
      <c r="CU90" s="1">
        <f ca="1">INDIRECT("AZ90")+2*INDIRECT("BA90")+3*INDIRECT("BB90")+4*INDIRECT("BC90")+5*INDIRECT("BD90")+6*INDIRECT("BE90")+7*INDIRECT("BF90")+8*INDIRECT("BG90")</f>
        <v>0</v>
      </c>
      <c r="CV90" s="1">
        <v>0</v>
      </c>
      <c r="CW90" s="1">
        <f ca="1">INDIRECT("BH90")+2*INDIRECT("BI90")+3*INDIRECT("BJ90")+4*INDIRECT("BK90")+5*INDIRECT("BL90")+6*INDIRECT("BM90")+7*INDIRECT("BN90")+8*INDIRECT("BO90")</f>
        <v>0</v>
      </c>
      <c r="CX90" s="1">
        <v>0</v>
      </c>
    </row>
    <row r="91" spans="1:102" ht="11.25">
      <c r="A91" s="1" t="s">
        <v>0</v>
      </c>
      <c r="B91" s="1" t="s">
        <v>58</v>
      </c>
      <c r="C91" s="1" t="s">
        <v>59</v>
      </c>
      <c r="D91" s="1" t="s">
        <v>60</v>
      </c>
      <c r="E91" s="1" t="s">
        <v>61</v>
      </c>
      <c r="F91" s="7">
        <f ca="1">INDIRECT("T91")+INDIRECT("AB91")+INDIRECT("AJ91")+INDIRECT("AR91")+INDIRECT("AZ91")+INDIRECT("BH91")</f>
        <v>1114</v>
      </c>
      <c r="G91" s="6">
        <f ca="1">INDIRECT("U91")+INDIRECT("AC91")+INDIRECT("AK91")+INDIRECT("AS91")+INDIRECT("BA91")+INDIRECT("BI91")</f>
        <v>0</v>
      </c>
      <c r="H91" s="6">
        <f ca="1">INDIRECT("V91")+INDIRECT("AD91")+INDIRECT("AL91")+INDIRECT("AT91")+INDIRECT("BB91")+INDIRECT("BJ91")</f>
        <v>0</v>
      </c>
      <c r="I91" s="6">
        <f ca="1">INDIRECT("W91")+INDIRECT("AE91")+INDIRECT("AM91")+INDIRECT("AU91")+INDIRECT("BC91")+INDIRECT("BK91")</f>
        <v>0</v>
      </c>
      <c r="J91" s="6">
        <f ca="1">INDIRECT("X91")+INDIRECT("AF91")+INDIRECT("AN91")+INDIRECT("AV91")+INDIRECT("BD91")+INDIRECT("BL91")</f>
        <v>0</v>
      </c>
      <c r="K91" s="6">
        <f ca="1">INDIRECT("Y91")+INDIRECT("AG91")+INDIRECT("AO91")+INDIRECT("AW91")+INDIRECT("BE91")+INDIRECT("BM91")</f>
        <v>0</v>
      </c>
      <c r="L91" s="6">
        <f ca="1">INDIRECT("Z91")+INDIRECT("AH91")+INDIRECT("AP91")+INDIRECT("AX91")+INDIRECT("BF91")+INDIRECT("BN91")</f>
        <v>0</v>
      </c>
      <c r="M91" s="6">
        <f ca="1">INDIRECT("AA91")+INDIRECT("AI91")+INDIRECT("AQ91")+INDIRECT("AY91")+INDIRECT("BG91")+INDIRECT("BO91")</f>
        <v>0</v>
      </c>
      <c r="N91" s="7">
        <f ca="1">INDIRECT("T91")+INDIRECT("U91")+INDIRECT("V91")+INDIRECT("W91")+INDIRECT("X91")+INDIRECT("Y91")+INDIRECT("Z91")+INDIRECT("AA91")</f>
        <v>0</v>
      </c>
      <c r="O91" s="6">
        <f ca="1">INDIRECT("AB91")+INDIRECT("AC91")+INDIRECT("AD91")+INDIRECT("AE91")+INDIRECT("AF91")+INDIRECT("AG91")+INDIRECT("AH91")+INDIRECT("AI91")</f>
        <v>0</v>
      </c>
      <c r="P91" s="6">
        <f ca="1">INDIRECT("AJ91")+INDIRECT("AK91")+INDIRECT("AL91")+INDIRECT("AM91")+INDIRECT("AN91")+INDIRECT("AO91")+INDIRECT("AP91")+INDIRECT("AQ91")</f>
        <v>1114</v>
      </c>
      <c r="Q91" s="6">
        <f ca="1">INDIRECT("AR91")+INDIRECT("AS91")+INDIRECT("AT91")+INDIRECT("AU91")+INDIRECT("AV91")+INDIRECT("AW91")+INDIRECT("AX91")+INDIRECT("AY91")</f>
        <v>0</v>
      </c>
      <c r="R91" s="6">
        <f ca="1">INDIRECT("AZ91")+INDIRECT("BA91")+INDIRECT("BB91")+INDIRECT("BC91")+INDIRECT("BD91")+INDIRECT("BE91")+INDIRECT("BF91")+INDIRECT("BG91")</f>
        <v>0</v>
      </c>
      <c r="S91" s="6">
        <f ca="1">INDIRECT("BH91")+INDIRECT("BI91")+INDIRECT("BJ91")+INDIRECT("BK91")+INDIRECT("BL91")+INDIRECT("BM91")+INDIRECT("BN91")+INDIRECT("BO91")</f>
        <v>0</v>
      </c>
      <c r="T91" s="28"/>
      <c r="U91" s="29"/>
      <c r="V91" s="29"/>
      <c r="W91" s="29"/>
      <c r="X91" s="29"/>
      <c r="Y91" s="29"/>
      <c r="Z91" s="29"/>
      <c r="AA91" s="29"/>
      <c r="AB91" s="28"/>
      <c r="AC91" s="29"/>
      <c r="AD91" s="29"/>
      <c r="AE91" s="29"/>
      <c r="AF91" s="29"/>
      <c r="AG91" s="29"/>
      <c r="AH91" s="29"/>
      <c r="AI91" s="29"/>
      <c r="AJ91" s="28">
        <v>1114</v>
      </c>
      <c r="AK91" s="29"/>
      <c r="AL91" s="29"/>
      <c r="AM91" s="29"/>
      <c r="AN91" s="29"/>
      <c r="AO91" s="29"/>
      <c r="AP91" s="29"/>
      <c r="AQ91" s="29"/>
      <c r="AR91" s="28"/>
      <c r="AS91" s="29"/>
      <c r="AT91" s="29"/>
      <c r="AU91" s="29"/>
      <c r="AV91" s="29"/>
      <c r="AW91" s="29"/>
      <c r="AX91" s="29"/>
      <c r="AY91" s="29"/>
      <c r="AZ91" s="28"/>
      <c r="BA91" s="29"/>
      <c r="BB91" s="29"/>
      <c r="BC91" s="29"/>
      <c r="BD91" s="29"/>
      <c r="BE91" s="29"/>
      <c r="BF91" s="29"/>
      <c r="BG91" s="29"/>
      <c r="BH91" s="28"/>
      <c r="BI91" s="29"/>
      <c r="BJ91" s="29"/>
      <c r="BK91" s="29"/>
      <c r="BL91" s="29"/>
      <c r="BM91" s="29"/>
      <c r="BN91" s="29"/>
      <c r="BO91" s="29"/>
      <c r="BP91" s="9">
        <v>0</v>
      </c>
      <c r="BQ91" s="1" t="s">
        <v>0</v>
      </c>
      <c r="BR91" s="1" t="s">
        <v>0</v>
      </c>
      <c r="BS91" s="1" t="s">
        <v>0</v>
      </c>
      <c r="BT91" s="1" t="s">
        <v>0</v>
      </c>
      <c r="BU91" s="1" t="s">
        <v>0</v>
      </c>
      <c r="BW91" s="1">
        <f ca="1">INDIRECT("T91")+2*INDIRECT("AB91")+3*INDIRECT("AJ91")+4*INDIRECT("AR91")+5*INDIRECT("AZ91")+6*INDIRECT("BH91")</f>
        <v>3342</v>
      </c>
      <c r="BX91" s="1">
        <v>3342</v>
      </c>
      <c r="BY91" s="1">
        <f ca="1">INDIRECT("U91")+2*INDIRECT("AC91")+3*INDIRECT("AK91")+4*INDIRECT("AS91")+5*INDIRECT("BA91")+6*INDIRECT("BI91")</f>
        <v>0</v>
      </c>
      <c r="BZ91" s="1">
        <v>0</v>
      </c>
      <c r="CA91" s="1">
        <f ca="1">INDIRECT("V91")+2*INDIRECT("AD91")+3*INDIRECT("AL91")+4*INDIRECT("AT91")+5*INDIRECT("BB91")+6*INDIRECT("BJ91")</f>
        <v>0</v>
      </c>
      <c r="CB91" s="1">
        <v>0</v>
      </c>
      <c r="CC91" s="1">
        <f ca="1">INDIRECT("W91")+2*INDIRECT("AE91")+3*INDIRECT("AM91")+4*INDIRECT("AU91")+5*INDIRECT("BC91")+6*INDIRECT("BK91")</f>
        <v>0</v>
      </c>
      <c r="CD91" s="1">
        <v>0</v>
      </c>
      <c r="CE91" s="1">
        <f ca="1">INDIRECT("X91")+2*INDIRECT("AF91")+3*INDIRECT("AN91")+4*INDIRECT("AV91")+5*INDIRECT("BD91")+6*INDIRECT("BL91")</f>
        <v>0</v>
      </c>
      <c r="CF91" s="1">
        <v>0</v>
      </c>
      <c r="CG91" s="1">
        <f ca="1">INDIRECT("Y91")+2*INDIRECT("AG91")+3*INDIRECT("AO91")+4*INDIRECT("AW91")+5*INDIRECT("BE91")+6*INDIRECT("BM91")</f>
        <v>0</v>
      </c>
      <c r="CH91" s="1">
        <v>0</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0</v>
      </c>
      <c r="CN91" s="1">
        <v>0</v>
      </c>
      <c r="CO91" s="1">
        <f ca="1">INDIRECT("AB91")+2*INDIRECT("AC91")+3*INDIRECT("AD91")+4*INDIRECT("AE91")+5*INDIRECT("AF91")+6*INDIRECT("AG91")+7*INDIRECT("AH91")+8*INDIRECT("AI91")</f>
        <v>0</v>
      </c>
      <c r="CP91" s="1">
        <v>0</v>
      </c>
      <c r="CQ91" s="1">
        <f ca="1">INDIRECT("AJ91")+2*INDIRECT("AK91")+3*INDIRECT("AL91")+4*INDIRECT("AM91")+5*INDIRECT("AN91")+6*INDIRECT("AO91")+7*INDIRECT("AP91")+8*INDIRECT("AQ91")</f>
        <v>1114</v>
      </c>
      <c r="CR91" s="1">
        <v>1114</v>
      </c>
      <c r="CS91" s="1">
        <f ca="1">INDIRECT("AR91")+2*INDIRECT("AS91")+3*INDIRECT("AT91")+4*INDIRECT("AU91")+5*INDIRECT("AV91")+6*INDIRECT("AW91")+7*INDIRECT("AX91")+8*INDIRECT("AY91")</f>
        <v>0</v>
      </c>
      <c r="CT91" s="1">
        <v>0</v>
      </c>
      <c r="CU91" s="1">
        <f ca="1">INDIRECT("AZ91")+2*INDIRECT("BA91")+3*INDIRECT("BB91")+4*INDIRECT("BC91")+5*INDIRECT("BD91")+6*INDIRECT("BE91")+7*INDIRECT("BF91")+8*INDIRECT("BG91")</f>
        <v>0</v>
      </c>
      <c r="CV91" s="1">
        <v>0</v>
      </c>
      <c r="CW91" s="1">
        <f ca="1">INDIRECT("BH91")+2*INDIRECT("BI91")+3*INDIRECT("BJ91")+4*INDIRECT("BK91")+5*INDIRECT("BL91")+6*INDIRECT("BM91")+7*INDIRECT("BN91")+8*INDIRECT("BO91")</f>
        <v>0</v>
      </c>
      <c r="CX91" s="1">
        <v>0</v>
      </c>
    </row>
    <row r="92" spans="1:102" ht="11.25">
      <c r="A92" s="25"/>
      <c r="B92" s="25"/>
      <c r="C92" s="27" t="s">
        <v>112</v>
      </c>
      <c r="D92" s="26" t="s">
        <v>0</v>
      </c>
      <c r="E92" s="1" t="s">
        <v>40</v>
      </c>
      <c r="F92" s="7">
        <f ca="1">INDIRECT("T92")+INDIRECT("AB92")+INDIRECT("AJ92")+INDIRECT("AR92")+INDIRECT("AZ92")+INDIRECT("BH92")</f>
        <v>0</v>
      </c>
      <c r="G92" s="6">
        <f ca="1">INDIRECT("U92")+INDIRECT("AC92")+INDIRECT("AK92")+INDIRECT("AS92")+INDIRECT("BA92")+INDIRECT("BI92")</f>
        <v>0</v>
      </c>
      <c r="H92" s="6">
        <f ca="1">INDIRECT("V92")+INDIRECT("AD92")+INDIRECT("AL92")+INDIRECT("AT92")+INDIRECT("BB92")+INDIRECT("BJ92")</f>
        <v>0</v>
      </c>
      <c r="I92" s="6">
        <f ca="1">INDIRECT("W92")+INDIRECT("AE92")+INDIRECT("AM92")+INDIRECT("AU92")+INDIRECT("BC92")+INDIRECT("BK92")</f>
        <v>3013</v>
      </c>
      <c r="J92" s="6">
        <f ca="1">INDIRECT("X92")+INDIRECT("AF92")+INDIRECT("AN92")+INDIRECT("AV92")+INDIRECT("BD92")+INDIRECT("BL92")</f>
        <v>0</v>
      </c>
      <c r="K92" s="6">
        <f ca="1">INDIRECT("Y92")+INDIRECT("AG92")+INDIRECT("AO92")+INDIRECT("AW92")+INDIRECT("BE92")+INDIRECT("BM92")</f>
        <v>109</v>
      </c>
      <c r="L92" s="6">
        <f ca="1">INDIRECT("Z92")+INDIRECT("AH92")+INDIRECT("AP92")+INDIRECT("AX92")+INDIRECT("BF92")+INDIRECT("BN92")</f>
        <v>1757</v>
      </c>
      <c r="M92" s="6">
        <f ca="1">INDIRECT("AA92")+INDIRECT("AI92")+INDIRECT("AQ92")+INDIRECT("AY92")+INDIRECT("BG92")+INDIRECT("BO92")</f>
        <v>35747</v>
      </c>
      <c r="N92" s="7">
        <f ca="1">INDIRECT("T92")+INDIRECT("U92")+INDIRECT("V92")+INDIRECT("W92")+INDIRECT("X92")+INDIRECT("Y92")+INDIRECT("Z92")+INDIRECT("AA92")</f>
        <v>1757</v>
      </c>
      <c r="O92" s="6">
        <f ca="1">INDIRECT("AB92")+INDIRECT("AC92")+INDIRECT("AD92")+INDIRECT("AE92")+INDIRECT("AF92")+INDIRECT("AG92")+INDIRECT("AH92")+INDIRECT("AI92")</f>
        <v>32203</v>
      </c>
      <c r="P92" s="6">
        <f ca="1">INDIRECT("AJ92")+INDIRECT("AK92")+INDIRECT("AL92")+INDIRECT("AM92")+INDIRECT("AN92")+INDIRECT("AO92")+INDIRECT("AP92")+INDIRECT("AQ92")</f>
        <v>0</v>
      </c>
      <c r="Q92" s="6">
        <f ca="1">INDIRECT("AR92")+INDIRECT("AS92")+INDIRECT("AT92")+INDIRECT("AU92")+INDIRECT("AV92")+INDIRECT("AW92")+INDIRECT("AX92")+INDIRECT("AY92")</f>
        <v>3013</v>
      </c>
      <c r="R92" s="6">
        <f ca="1">INDIRECT("AZ92")+INDIRECT("BA92")+INDIRECT("BB92")+INDIRECT("BC92")+INDIRECT("BD92")+INDIRECT("BE92")+INDIRECT("BF92")+INDIRECT("BG92")</f>
        <v>109</v>
      </c>
      <c r="S92" s="6">
        <f ca="1">INDIRECT("BH92")+INDIRECT("BI92")+INDIRECT("BJ92")+INDIRECT("BK92")+INDIRECT("BL92")+INDIRECT("BM92")+INDIRECT("BN92")+INDIRECT("BO92")</f>
        <v>3544</v>
      </c>
      <c r="T92" s="28"/>
      <c r="U92" s="29"/>
      <c r="V92" s="29"/>
      <c r="W92" s="29"/>
      <c r="X92" s="29"/>
      <c r="Y92" s="29"/>
      <c r="Z92" s="29">
        <v>1757</v>
      </c>
      <c r="AA92" s="29"/>
      <c r="AB92" s="28"/>
      <c r="AC92" s="29"/>
      <c r="AD92" s="29"/>
      <c r="AE92" s="29"/>
      <c r="AF92" s="29"/>
      <c r="AG92" s="29"/>
      <c r="AH92" s="29"/>
      <c r="AI92" s="29">
        <v>32203</v>
      </c>
      <c r="AJ92" s="28"/>
      <c r="AK92" s="29"/>
      <c r="AL92" s="29"/>
      <c r="AM92" s="29"/>
      <c r="AN92" s="29"/>
      <c r="AO92" s="29"/>
      <c r="AP92" s="29"/>
      <c r="AQ92" s="29"/>
      <c r="AR92" s="28"/>
      <c r="AS92" s="29"/>
      <c r="AT92" s="29"/>
      <c r="AU92" s="29">
        <v>3013</v>
      </c>
      <c r="AV92" s="29"/>
      <c r="AW92" s="29"/>
      <c r="AX92" s="29"/>
      <c r="AY92" s="29"/>
      <c r="AZ92" s="28"/>
      <c r="BA92" s="29"/>
      <c r="BB92" s="29"/>
      <c r="BC92" s="29"/>
      <c r="BD92" s="29"/>
      <c r="BE92" s="29">
        <v>109</v>
      </c>
      <c r="BF92" s="29"/>
      <c r="BG92" s="29"/>
      <c r="BH92" s="28"/>
      <c r="BI92" s="29"/>
      <c r="BJ92" s="29"/>
      <c r="BK92" s="29"/>
      <c r="BL92" s="29"/>
      <c r="BM92" s="29"/>
      <c r="BN92" s="29"/>
      <c r="BO92" s="29">
        <v>3544</v>
      </c>
      <c r="BP92" s="9">
        <v>0</v>
      </c>
      <c r="BQ92" s="1" t="s">
        <v>0</v>
      </c>
      <c r="BR92" s="1" t="s">
        <v>0</v>
      </c>
      <c r="BS92" s="1" t="s">
        <v>0</v>
      </c>
      <c r="BT92" s="1" t="s">
        <v>0</v>
      </c>
      <c r="BU92" s="1" t="s">
        <v>0</v>
      </c>
      <c r="BW92" s="1">
        <f ca="1">INDIRECT("T92")+2*INDIRECT("AB92")+3*INDIRECT("AJ92")+4*INDIRECT("AR92")+5*INDIRECT("AZ92")+6*INDIRECT("BH92")</f>
        <v>0</v>
      </c>
      <c r="BX92" s="1">
        <v>0</v>
      </c>
      <c r="BY92" s="1">
        <f ca="1">INDIRECT("U92")+2*INDIRECT("AC92")+3*INDIRECT("AK92")+4*INDIRECT("AS92")+5*INDIRECT("BA92")+6*INDIRECT("BI92")</f>
        <v>0</v>
      </c>
      <c r="BZ92" s="1">
        <v>0</v>
      </c>
      <c r="CA92" s="1">
        <f ca="1">INDIRECT("V92")+2*INDIRECT("AD92")+3*INDIRECT("AL92")+4*INDIRECT("AT92")+5*INDIRECT("BB92")+6*INDIRECT("BJ92")</f>
        <v>0</v>
      </c>
      <c r="CB92" s="1">
        <v>0</v>
      </c>
      <c r="CC92" s="1">
        <f ca="1">INDIRECT("W92")+2*INDIRECT("AE92")+3*INDIRECT("AM92")+4*INDIRECT("AU92")+5*INDIRECT("BC92")+6*INDIRECT("BK92")</f>
        <v>12052</v>
      </c>
      <c r="CD92" s="1">
        <v>12052</v>
      </c>
      <c r="CE92" s="1">
        <f ca="1">INDIRECT("X92")+2*INDIRECT("AF92")+3*INDIRECT("AN92")+4*INDIRECT("AV92")+5*INDIRECT("BD92")+6*INDIRECT("BL92")</f>
        <v>0</v>
      </c>
      <c r="CF92" s="1">
        <v>0</v>
      </c>
      <c r="CG92" s="1">
        <f ca="1">INDIRECT("Y92")+2*INDIRECT("AG92")+3*INDIRECT("AO92")+4*INDIRECT("AW92")+5*INDIRECT("BE92")+6*INDIRECT("BM92")</f>
        <v>545</v>
      </c>
      <c r="CH92" s="1">
        <v>545</v>
      </c>
      <c r="CI92" s="1">
        <f ca="1">INDIRECT("Z92")+2*INDIRECT("AH92")+3*INDIRECT("AP92")+4*INDIRECT("AX92")+5*INDIRECT("BF92")+6*INDIRECT("BN92")</f>
        <v>1757</v>
      </c>
      <c r="CJ92" s="1">
        <v>1757</v>
      </c>
      <c r="CK92" s="1">
        <f ca="1">INDIRECT("AA92")+2*INDIRECT("AI92")+3*INDIRECT("AQ92")+4*INDIRECT("AY92")+5*INDIRECT("BG92")+6*INDIRECT("BO92")</f>
        <v>85670</v>
      </c>
      <c r="CL92" s="1">
        <v>85670</v>
      </c>
      <c r="CM92" s="1">
        <f ca="1">INDIRECT("T92")+2*INDIRECT("U92")+3*INDIRECT("V92")+4*INDIRECT("W92")+5*INDIRECT("X92")+6*INDIRECT("Y92")+7*INDIRECT("Z92")+8*INDIRECT("AA92")</f>
        <v>12299</v>
      </c>
      <c r="CN92" s="1">
        <v>12299</v>
      </c>
      <c r="CO92" s="1">
        <f ca="1">INDIRECT("AB92")+2*INDIRECT("AC92")+3*INDIRECT("AD92")+4*INDIRECT("AE92")+5*INDIRECT("AF92")+6*INDIRECT("AG92")+7*INDIRECT("AH92")+8*INDIRECT("AI92")</f>
        <v>257624</v>
      </c>
      <c r="CP92" s="1">
        <v>257624</v>
      </c>
      <c r="CQ92" s="1">
        <f ca="1">INDIRECT("AJ92")+2*INDIRECT("AK92")+3*INDIRECT("AL92")+4*INDIRECT("AM92")+5*INDIRECT("AN92")+6*INDIRECT("AO92")+7*INDIRECT("AP92")+8*INDIRECT("AQ92")</f>
        <v>0</v>
      </c>
      <c r="CR92" s="1">
        <v>0</v>
      </c>
      <c r="CS92" s="1">
        <f ca="1">INDIRECT("AR92")+2*INDIRECT("AS92")+3*INDIRECT("AT92")+4*INDIRECT("AU92")+5*INDIRECT("AV92")+6*INDIRECT("AW92")+7*INDIRECT("AX92")+8*INDIRECT("AY92")</f>
        <v>12052</v>
      </c>
      <c r="CT92" s="1">
        <v>12052</v>
      </c>
      <c r="CU92" s="1">
        <f ca="1">INDIRECT("AZ92")+2*INDIRECT("BA92")+3*INDIRECT("BB92")+4*INDIRECT("BC92")+5*INDIRECT("BD92")+6*INDIRECT("BE92")+7*INDIRECT("BF92")+8*INDIRECT("BG92")</f>
        <v>654</v>
      </c>
      <c r="CV92" s="1">
        <v>654</v>
      </c>
      <c r="CW92" s="1">
        <f ca="1">INDIRECT("BH92")+2*INDIRECT("BI92")+3*INDIRECT("BJ92")+4*INDIRECT("BK92")+5*INDIRECT("BL92")+6*INDIRECT("BM92")+7*INDIRECT("BN92")+8*INDIRECT("BO92")</f>
        <v>28352</v>
      </c>
      <c r="CX92" s="1">
        <v>28352</v>
      </c>
    </row>
    <row r="93" spans="1:73" ht="11.25">
      <c r="A93" s="1" t="s">
        <v>0</v>
      </c>
      <c r="B93" s="1" t="s">
        <v>0</v>
      </c>
      <c r="C93" s="1" t="s">
        <v>0</v>
      </c>
      <c r="D93" s="1" t="s">
        <v>0</v>
      </c>
      <c r="E93" s="1" t="s">
        <v>6</v>
      </c>
      <c r="F93" s="7">
        <f>SUM(F90:F92)</f>
        <v>2275</v>
      </c>
      <c r="G93" s="6">
        <f>SUM(G90:G92)</f>
        <v>0</v>
      </c>
      <c r="H93" s="6">
        <f>SUM(H90:H92)</f>
        <v>0</v>
      </c>
      <c r="I93" s="6">
        <f>SUM(I90:I92)</f>
        <v>3013</v>
      </c>
      <c r="J93" s="6">
        <f>SUM(J90:J92)</f>
        <v>0</v>
      </c>
      <c r="K93" s="6">
        <f>SUM(K90:K92)</f>
        <v>109</v>
      </c>
      <c r="L93" s="6">
        <f>SUM(L90:L92)</f>
        <v>1757</v>
      </c>
      <c r="M93" s="6">
        <f>SUM(M90:M92)</f>
        <v>35747</v>
      </c>
      <c r="N93" s="7">
        <f>SUM(N90:N92)</f>
        <v>1757</v>
      </c>
      <c r="O93" s="6">
        <f>SUM(O90:O92)</f>
        <v>32203</v>
      </c>
      <c r="P93" s="6">
        <f>SUM(P90:P92)</f>
        <v>2275</v>
      </c>
      <c r="Q93" s="6">
        <f>SUM(Q90:Q92)</f>
        <v>3013</v>
      </c>
      <c r="R93" s="6">
        <f>SUM(R90:R92)</f>
        <v>109</v>
      </c>
      <c r="S93" s="6">
        <f>SUM(S90:S92)</f>
        <v>3544</v>
      </c>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v>0</v>
      </c>
      <c r="BQ93" s="1" t="s">
        <v>0</v>
      </c>
      <c r="BR93" s="1" t="s">
        <v>0</v>
      </c>
      <c r="BS93" s="1" t="s">
        <v>0</v>
      </c>
      <c r="BT93" s="1" t="s">
        <v>0</v>
      </c>
      <c r="BU93" s="1" t="s">
        <v>0</v>
      </c>
    </row>
    <row r="94" spans="3:73" ht="11.25">
      <c r="C94" s="1" t="s">
        <v>0</v>
      </c>
      <c r="D94" s="1" t="s">
        <v>0</v>
      </c>
      <c r="E94" s="1" t="s">
        <v>0</v>
      </c>
      <c r="F94" s="7"/>
      <c r="G94" s="6"/>
      <c r="H94" s="6"/>
      <c r="I94" s="6"/>
      <c r="J94" s="6"/>
      <c r="K94" s="6"/>
      <c r="L94" s="6"/>
      <c r="M94" s="6"/>
      <c r="N94" s="7"/>
      <c r="O94" s="6"/>
      <c r="P94" s="6"/>
      <c r="Q94" s="6"/>
      <c r="R94" s="6"/>
      <c r="S94" s="6"/>
      <c r="T94" s="8"/>
      <c r="U94" s="5"/>
      <c r="V94" s="5"/>
      <c r="W94" s="5"/>
      <c r="X94" s="5"/>
      <c r="Y94" s="5"/>
      <c r="Z94" s="5"/>
      <c r="AA94" s="5"/>
      <c r="AB94" s="8"/>
      <c r="AC94" s="5"/>
      <c r="AD94" s="5"/>
      <c r="AE94" s="5"/>
      <c r="AF94" s="5"/>
      <c r="AG94" s="5"/>
      <c r="AH94" s="5"/>
      <c r="AI94" s="5"/>
      <c r="AJ94" s="8"/>
      <c r="AK94" s="5"/>
      <c r="AL94" s="5"/>
      <c r="AM94" s="5"/>
      <c r="AN94" s="5"/>
      <c r="AO94" s="5"/>
      <c r="AP94" s="5"/>
      <c r="AQ94" s="5"/>
      <c r="AR94" s="8"/>
      <c r="AS94" s="5"/>
      <c r="AT94" s="5"/>
      <c r="AU94" s="5"/>
      <c r="AV94" s="5"/>
      <c r="AW94" s="5"/>
      <c r="AX94" s="5"/>
      <c r="AY94" s="5"/>
      <c r="AZ94" s="8"/>
      <c r="BA94" s="5"/>
      <c r="BB94" s="5"/>
      <c r="BC94" s="5"/>
      <c r="BD94" s="5"/>
      <c r="BE94" s="5"/>
      <c r="BF94" s="5"/>
      <c r="BG94" s="5"/>
      <c r="BH94" s="8"/>
      <c r="BI94" s="5"/>
      <c r="BJ94" s="5"/>
      <c r="BK94" s="5"/>
      <c r="BL94" s="5"/>
      <c r="BM94" s="5"/>
      <c r="BN94" s="5"/>
      <c r="BO94" s="5"/>
      <c r="BP94" s="9"/>
      <c r="BT94" s="1" t="s">
        <v>0</v>
      </c>
      <c r="BU94" s="1" t="s">
        <v>0</v>
      </c>
    </row>
    <row r="95" spans="1:102" ht="11.25">
      <c r="A95" s="30" t="s">
        <v>1</v>
      </c>
      <c r="B95" s="31" t="str">
        <f>HYPERLINK("http://www.dot.ca.gov/hq/transprog/stip2004/ff_sheets/05-4281.xls","4281")</f>
        <v>4281</v>
      </c>
      <c r="C95" s="30" t="s">
        <v>54</v>
      </c>
      <c r="D95" s="30" t="s">
        <v>48</v>
      </c>
      <c r="E95" s="30" t="s">
        <v>3</v>
      </c>
      <c r="F95" s="32">
        <f ca="1">INDIRECT("T95")+INDIRECT("AB95")+INDIRECT("AJ95")+INDIRECT("AR95")+INDIRECT("AZ95")+INDIRECT("BH95")</f>
        <v>0</v>
      </c>
      <c r="G95" s="33">
        <f ca="1">INDIRECT("U95")+INDIRECT("AC95")+INDIRECT("AK95")+INDIRECT("AS95")+INDIRECT("BA95")+INDIRECT("BI95")</f>
        <v>0</v>
      </c>
      <c r="H95" s="33">
        <f ca="1">INDIRECT("V95")+INDIRECT("AD95")+INDIRECT("AL95")+INDIRECT("AT95")+INDIRECT("BB95")+INDIRECT("BJ95")</f>
        <v>0</v>
      </c>
      <c r="I95" s="33">
        <f ca="1">INDIRECT("W95")+INDIRECT("AE95")+INDIRECT("AM95")+INDIRECT("AU95")+INDIRECT("BC95")+INDIRECT("BK95")</f>
        <v>1400</v>
      </c>
      <c r="J95" s="33">
        <f ca="1">INDIRECT("X95")+INDIRECT("AF95")+INDIRECT("AN95")+INDIRECT("AV95")+INDIRECT("BD95")+INDIRECT("BL95")</f>
        <v>0</v>
      </c>
      <c r="K95" s="33">
        <f ca="1">INDIRECT("Y95")+INDIRECT("AG95")+INDIRECT("AO95")+INDIRECT("AW95")+INDIRECT("BE95")+INDIRECT("BM95")</f>
        <v>0</v>
      </c>
      <c r="L95" s="33">
        <f ca="1">INDIRECT("Z95")+INDIRECT("AH95")+INDIRECT("AP95")+INDIRECT("AX95")+INDIRECT("BF95")+INDIRECT("BN95")</f>
        <v>0</v>
      </c>
      <c r="M95" s="33">
        <f ca="1">INDIRECT("AA95")+INDIRECT("AI95")+INDIRECT("AQ95")+INDIRECT("AY95")+INDIRECT("BG95")+INDIRECT("BO95")</f>
        <v>0</v>
      </c>
      <c r="N95" s="32">
        <f ca="1">INDIRECT("T95")+INDIRECT("U95")+INDIRECT("V95")+INDIRECT("W95")+INDIRECT("X95")+INDIRECT("Y95")+INDIRECT("Z95")+INDIRECT("AA95")</f>
        <v>0</v>
      </c>
      <c r="O95" s="33">
        <f ca="1">INDIRECT("AB95")+INDIRECT("AC95")+INDIRECT("AD95")+INDIRECT("AE95")+INDIRECT("AF95")+INDIRECT("AG95")+INDIRECT("AH95")+INDIRECT("AI95")</f>
        <v>0</v>
      </c>
      <c r="P95" s="33">
        <f ca="1">INDIRECT("AJ95")+INDIRECT("AK95")+INDIRECT("AL95")+INDIRECT("AM95")+INDIRECT("AN95")+INDIRECT("AO95")+INDIRECT("AP95")+INDIRECT("AQ95")</f>
        <v>1400</v>
      </c>
      <c r="Q95" s="33">
        <f ca="1">INDIRECT("AR95")+INDIRECT("AS95")+INDIRECT("AT95")+INDIRECT("AU95")+INDIRECT("AV95")+INDIRECT("AW95")+INDIRECT("AX95")+INDIRECT("AY95")</f>
        <v>0</v>
      </c>
      <c r="R95" s="33">
        <f ca="1">INDIRECT("AZ95")+INDIRECT("BA95")+INDIRECT("BB95")+INDIRECT("BC95")+INDIRECT("BD95")+INDIRECT("BE95")+INDIRECT("BF95")+INDIRECT("BG95")</f>
        <v>0</v>
      </c>
      <c r="S95" s="33">
        <f ca="1">INDIRECT("BH95")+INDIRECT("BI95")+INDIRECT("BJ95")+INDIRECT("BK95")+INDIRECT("BL95")+INDIRECT("BM95")+INDIRECT("BN95")+INDIRECT("BO95")</f>
        <v>0</v>
      </c>
      <c r="T95" s="34"/>
      <c r="U95" s="35"/>
      <c r="V95" s="35"/>
      <c r="W95" s="35"/>
      <c r="X95" s="35"/>
      <c r="Y95" s="35"/>
      <c r="Z95" s="35"/>
      <c r="AA95" s="35"/>
      <c r="AB95" s="34"/>
      <c r="AC95" s="35"/>
      <c r="AD95" s="35"/>
      <c r="AE95" s="35"/>
      <c r="AF95" s="35"/>
      <c r="AG95" s="35"/>
      <c r="AH95" s="35"/>
      <c r="AI95" s="35"/>
      <c r="AJ95" s="34"/>
      <c r="AK95" s="35"/>
      <c r="AL95" s="35"/>
      <c r="AM95" s="35">
        <v>1400</v>
      </c>
      <c r="AN95" s="35"/>
      <c r="AO95" s="35"/>
      <c r="AP95" s="35"/>
      <c r="AQ95" s="35"/>
      <c r="AR95" s="34"/>
      <c r="AS95" s="35"/>
      <c r="AT95" s="35"/>
      <c r="AU95" s="35"/>
      <c r="AV95" s="35"/>
      <c r="AW95" s="35"/>
      <c r="AX95" s="35"/>
      <c r="AY95" s="35"/>
      <c r="AZ95" s="34"/>
      <c r="BA95" s="35"/>
      <c r="BB95" s="35"/>
      <c r="BC95" s="35"/>
      <c r="BD95" s="35"/>
      <c r="BE95" s="35"/>
      <c r="BF95" s="35"/>
      <c r="BG95" s="35"/>
      <c r="BH95" s="34"/>
      <c r="BI95" s="35"/>
      <c r="BJ95" s="35"/>
      <c r="BK95" s="35"/>
      <c r="BL95" s="35"/>
      <c r="BM95" s="35"/>
      <c r="BN95" s="35"/>
      <c r="BO95" s="36"/>
      <c r="BP95" s="9">
        <v>10100000219</v>
      </c>
      <c r="BQ95" s="1" t="s">
        <v>3</v>
      </c>
      <c r="BR95" s="1" t="s">
        <v>0</v>
      </c>
      <c r="BS95" s="1" t="s">
        <v>0</v>
      </c>
      <c r="BT95" s="1" t="s">
        <v>0</v>
      </c>
      <c r="BU95" s="1" t="s">
        <v>57</v>
      </c>
      <c r="BW95" s="1">
        <f ca="1">INDIRECT("T95")+2*INDIRECT("AB95")+3*INDIRECT("AJ95")+4*INDIRECT("AR95")+5*INDIRECT("AZ95")+6*INDIRECT("BH95")</f>
        <v>0</v>
      </c>
      <c r="BX95" s="1">
        <v>0</v>
      </c>
      <c r="BY95" s="1">
        <f ca="1">INDIRECT("U95")+2*INDIRECT("AC95")+3*INDIRECT("AK95")+4*INDIRECT("AS95")+5*INDIRECT("BA95")+6*INDIRECT("BI95")</f>
        <v>0</v>
      </c>
      <c r="BZ95" s="1">
        <v>0</v>
      </c>
      <c r="CA95" s="1">
        <f ca="1">INDIRECT("V95")+2*INDIRECT("AD95")+3*INDIRECT("AL95")+4*INDIRECT("AT95")+5*INDIRECT("BB95")+6*INDIRECT("BJ95")</f>
        <v>0</v>
      </c>
      <c r="CB95" s="1">
        <v>0</v>
      </c>
      <c r="CC95" s="1">
        <f ca="1">INDIRECT("W95")+2*INDIRECT("AE95")+3*INDIRECT("AM95")+4*INDIRECT("AU95")+5*INDIRECT("BC95")+6*INDIRECT("BK95")</f>
        <v>4200</v>
      </c>
      <c r="CD95" s="1">
        <v>4200</v>
      </c>
      <c r="CE95" s="1">
        <f ca="1">INDIRECT("X95")+2*INDIRECT("AF95")+3*INDIRECT("AN95")+4*INDIRECT("AV95")+5*INDIRECT("BD95")+6*INDIRECT("BL95")</f>
        <v>0</v>
      </c>
      <c r="CF95" s="1">
        <v>0</v>
      </c>
      <c r="CG95" s="1">
        <f ca="1">INDIRECT("Y95")+2*INDIRECT("AG95")+3*INDIRECT("AO95")+4*INDIRECT("AW95")+5*INDIRECT("BE95")+6*INDIRECT("BM95")</f>
        <v>0</v>
      </c>
      <c r="CH95" s="1">
        <v>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0</v>
      </c>
      <c r="CN95" s="1">
        <v>0</v>
      </c>
      <c r="CO95" s="1">
        <f ca="1">INDIRECT("AB95")+2*INDIRECT("AC95")+3*INDIRECT("AD95")+4*INDIRECT("AE95")+5*INDIRECT("AF95")+6*INDIRECT("AG95")+7*INDIRECT("AH95")+8*INDIRECT("AI95")</f>
        <v>0</v>
      </c>
      <c r="CP95" s="1">
        <v>0</v>
      </c>
      <c r="CQ95" s="1">
        <f ca="1">INDIRECT("AJ95")+2*INDIRECT("AK95")+3*INDIRECT("AL95")+4*INDIRECT("AM95")+5*INDIRECT("AN95")+6*INDIRECT("AO95")+7*INDIRECT("AP95")+8*INDIRECT("AQ95")</f>
        <v>5600</v>
      </c>
      <c r="CR95" s="1">
        <v>5600</v>
      </c>
      <c r="CS95" s="1">
        <f ca="1">INDIRECT("AR95")+2*INDIRECT("AS95")+3*INDIRECT("AT95")+4*INDIRECT("AU95")+5*INDIRECT("AV95")+6*INDIRECT("AW95")+7*INDIRECT("AX95")+8*INDIRECT("AY95")</f>
        <v>0</v>
      </c>
      <c r="CT95" s="1">
        <v>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102" ht="11.25">
      <c r="A96" s="1" t="s">
        <v>0</v>
      </c>
      <c r="B96" s="1" t="s">
        <v>62</v>
      </c>
      <c r="C96" s="1" t="s">
        <v>63</v>
      </c>
      <c r="D96" s="1" t="s">
        <v>64</v>
      </c>
      <c r="E96" s="1" t="s">
        <v>40</v>
      </c>
      <c r="F96" s="7">
        <f ca="1">INDIRECT("T96")+INDIRECT("AB96")+INDIRECT("AJ96")+INDIRECT("AR96")+INDIRECT("AZ96")+INDIRECT("BH96")</f>
        <v>0</v>
      </c>
      <c r="G96" s="6">
        <f ca="1">INDIRECT("U96")+INDIRECT("AC96")+INDIRECT("AK96")+INDIRECT("AS96")+INDIRECT("BA96")+INDIRECT("BI96")</f>
        <v>0</v>
      </c>
      <c r="H96" s="6">
        <f ca="1">INDIRECT("V96")+INDIRECT("AD96")+INDIRECT("AL96")+INDIRECT("AT96")+INDIRECT("BB96")+INDIRECT("BJ96")</f>
        <v>0</v>
      </c>
      <c r="I96" s="6">
        <f ca="1">INDIRECT("W96")+INDIRECT("AE96")+INDIRECT("AM96")+INDIRECT("AU96")+INDIRECT("BC96")+INDIRECT("BK96")</f>
        <v>0</v>
      </c>
      <c r="J96" s="6">
        <f ca="1">INDIRECT("X96")+INDIRECT("AF96")+INDIRECT("AN96")+INDIRECT("AV96")+INDIRECT("BD96")+INDIRECT("BL96")</f>
        <v>1310</v>
      </c>
      <c r="K96" s="6">
        <f ca="1">INDIRECT("Y96")+INDIRECT("AG96")+INDIRECT("AO96")+INDIRECT("AW96")+INDIRECT("BE96")+INDIRECT("BM96")</f>
        <v>0</v>
      </c>
      <c r="L96" s="6">
        <f ca="1">INDIRECT("Z96")+INDIRECT("AH96")+INDIRECT("AP96")+INDIRECT("AX96")+INDIRECT("BF96")+INDIRECT("BN96")</f>
        <v>0</v>
      </c>
      <c r="M96" s="6">
        <f ca="1">INDIRECT("AA96")+INDIRECT("AI96")+INDIRECT("AQ96")+INDIRECT("AY96")+INDIRECT("BG96")+INDIRECT("BO96")</f>
        <v>0</v>
      </c>
      <c r="N96" s="7">
        <f ca="1">INDIRECT("T96")+INDIRECT("U96")+INDIRECT("V96")+INDIRECT("W96")+INDIRECT("X96")+INDIRECT("Y96")+INDIRECT("Z96")+INDIRECT("AA96")</f>
        <v>0</v>
      </c>
      <c r="O96" s="6">
        <f ca="1">INDIRECT("AB96")+INDIRECT("AC96")+INDIRECT("AD96")+INDIRECT("AE96")+INDIRECT("AF96")+INDIRECT("AG96")+INDIRECT("AH96")+INDIRECT("AI96")</f>
        <v>0</v>
      </c>
      <c r="P96" s="6">
        <f ca="1">INDIRECT("AJ96")+INDIRECT("AK96")+INDIRECT("AL96")+INDIRECT("AM96")+INDIRECT("AN96")+INDIRECT("AO96")+INDIRECT("AP96")+INDIRECT("AQ96")</f>
        <v>0</v>
      </c>
      <c r="Q96" s="6">
        <f ca="1">INDIRECT("AR96")+INDIRECT("AS96")+INDIRECT("AT96")+INDIRECT("AU96")+INDIRECT("AV96")+INDIRECT("AW96")+INDIRECT("AX96")+INDIRECT("AY96")</f>
        <v>1310</v>
      </c>
      <c r="R96" s="6">
        <f ca="1">INDIRECT("AZ96")+INDIRECT("BA96")+INDIRECT("BB96")+INDIRECT("BC96")+INDIRECT("BD96")+INDIRECT("BE96")+INDIRECT("BF96")+INDIRECT("BG96")</f>
        <v>0</v>
      </c>
      <c r="S96" s="6">
        <f ca="1">INDIRECT("BH96")+INDIRECT("BI96")+INDIRECT("BJ96")+INDIRECT("BK96")+INDIRECT("BL96")+INDIRECT("BM96")+INDIRECT("BN96")+INDIRECT("BO96")</f>
        <v>0</v>
      </c>
      <c r="T96" s="28"/>
      <c r="U96" s="29"/>
      <c r="V96" s="29"/>
      <c r="W96" s="29"/>
      <c r="X96" s="29"/>
      <c r="Y96" s="29"/>
      <c r="Z96" s="29"/>
      <c r="AA96" s="29"/>
      <c r="AB96" s="28"/>
      <c r="AC96" s="29"/>
      <c r="AD96" s="29"/>
      <c r="AE96" s="29"/>
      <c r="AF96" s="29"/>
      <c r="AG96" s="29"/>
      <c r="AH96" s="29"/>
      <c r="AI96" s="29"/>
      <c r="AJ96" s="28"/>
      <c r="AK96" s="29"/>
      <c r="AL96" s="29"/>
      <c r="AM96" s="29"/>
      <c r="AN96" s="29"/>
      <c r="AO96" s="29"/>
      <c r="AP96" s="29"/>
      <c r="AQ96" s="29"/>
      <c r="AR96" s="28"/>
      <c r="AS96" s="29"/>
      <c r="AT96" s="29"/>
      <c r="AU96" s="29"/>
      <c r="AV96" s="29">
        <v>1310</v>
      </c>
      <c r="AW96" s="29"/>
      <c r="AX96" s="29"/>
      <c r="AY96" s="29"/>
      <c r="AZ96" s="28"/>
      <c r="BA96" s="29"/>
      <c r="BB96" s="29"/>
      <c r="BC96" s="29"/>
      <c r="BD96" s="29"/>
      <c r="BE96" s="29"/>
      <c r="BF96" s="29"/>
      <c r="BG96" s="29"/>
      <c r="BH96" s="28"/>
      <c r="BI96" s="29"/>
      <c r="BJ96" s="29"/>
      <c r="BK96" s="29"/>
      <c r="BL96" s="29"/>
      <c r="BM96" s="29"/>
      <c r="BN96" s="29"/>
      <c r="BO96" s="29"/>
      <c r="BP96" s="9">
        <v>0</v>
      </c>
      <c r="BQ96" s="1" t="s">
        <v>0</v>
      </c>
      <c r="BR96" s="1" t="s">
        <v>0</v>
      </c>
      <c r="BS96" s="1" t="s">
        <v>0</v>
      </c>
      <c r="BT96" s="1" t="s">
        <v>0</v>
      </c>
      <c r="BU96" s="1" t="s">
        <v>0</v>
      </c>
      <c r="BW96" s="1">
        <f ca="1">INDIRECT("T96")+2*INDIRECT("AB96")+3*INDIRECT("AJ96")+4*INDIRECT("AR96")+5*INDIRECT("AZ96")+6*INDIRECT("BH96")</f>
        <v>0</v>
      </c>
      <c r="BX96" s="1">
        <v>0</v>
      </c>
      <c r="BY96" s="1">
        <f ca="1">INDIRECT("U96")+2*INDIRECT("AC96")+3*INDIRECT("AK96")+4*INDIRECT("AS96")+5*INDIRECT("BA96")+6*INDIRECT("BI96")</f>
        <v>0</v>
      </c>
      <c r="BZ96" s="1">
        <v>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5240</v>
      </c>
      <c r="CF96" s="1">
        <v>5240</v>
      </c>
      <c r="CG96" s="1">
        <f ca="1">INDIRECT("Y96")+2*INDIRECT("AG96")+3*INDIRECT("AO96")+4*INDIRECT("AW96")+5*INDIRECT("BE96")+6*INDIRECT("BM96")</f>
        <v>0</v>
      </c>
      <c r="CH96" s="1">
        <v>0</v>
      </c>
      <c r="CI96" s="1">
        <f ca="1">INDIRECT("Z96")+2*INDIRECT("AH96")+3*INDIRECT("AP96")+4*INDIRECT("AX96")+5*INDIRECT("BF96")+6*INDIRECT("BN96")</f>
        <v>0</v>
      </c>
      <c r="CJ96" s="1">
        <v>0</v>
      </c>
      <c r="CK96" s="1">
        <f ca="1">INDIRECT("AA96")+2*INDIRECT("AI96")+3*INDIRECT("AQ96")+4*INDIRECT("AY96")+5*INDIRECT("BG96")+6*INDIRECT("BO96")</f>
        <v>0</v>
      </c>
      <c r="CL96" s="1">
        <v>0</v>
      </c>
      <c r="CM96" s="1">
        <f ca="1">INDIRECT("T96")+2*INDIRECT("U96")+3*INDIRECT("V96")+4*INDIRECT("W96")+5*INDIRECT("X96")+6*INDIRECT("Y96")+7*INDIRECT("Z96")+8*INDIRECT("AA96")</f>
        <v>0</v>
      </c>
      <c r="CN96" s="1">
        <v>0</v>
      </c>
      <c r="CO96" s="1">
        <f ca="1">INDIRECT("AB96")+2*INDIRECT("AC96")+3*INDIRECT("AD96")+4*INDIRECT("AE96")+5*INDIRECT("AF96")+6*INDIRECT("AG96")+7*INDIRECT("AH96")+8*INDIRECT("AI96")</f>
        <v>0</v>
      </c>
      <c r="CP96" s="1">
        <v>0</v>
      </c>
      <c r="CQ96" s="1">
        <f ca="1">INDIRECT("AJ96")+2*INDIRECT("AK96")+3*INDIRECT("AL96")+4*INDIRECT("AM96")+5*INDIRECT("AN96")+6*INDIRECT("AO96")+7*INDIRECT("AP96")+8*INDIRECT("AQ96")</f>
        <v>0</v>
      </c>
      <c r="CR96" s="1">
        <v>0</v>
      </c>
      <c r="CS96" s="1">
        <f ca="1">INDIRECT("AR96")+2*INDIRECT("AS96")+3*INDIRECT("AT96")+4*INDIRECT("AU96")+5*INDIRECT("AV96")+6*INDIRECT("AW96")+7*INDIRECT("AX96")+8*INDIRECT("AY96")</f>
        <v>6550</v>
      </c>
      <c r="CT96" s="1">
        <v>6550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73" ht="11.25">
      <c r="A97" s="25"/>
      <c r="B97" s="25"/>
      <c r="C97" s="27" t="s">
        <v>112</v>
      </c>
      <c r="D97" s="26" t="s">
        <v>0</v>
      </c>
      <c r="E97" s="1" t="s">
        <v>6</v>
      </c>
      <c r="F97" s="7">
        <f>SUM(F95:F96)</f>
        <v>0</v>
      </c>
      <c r="G97" s="6">
        <f>SUM(G95:G96)</f>
        <v>0</v>
      </c>
      <c r="H97" s="6">
        <f>SUM(H95:H96)</f>
        <v>0</v>
      </c>
      <c r="I97" s="6">
        <f>SUM(I95:I96)</f>
        <v>1400</v>
      </c>
      <c r="J97" s="6">
        <f>SUM(J95:J96)</f>
        <v>1310</v>
      </c>
      <c r="K97" s="6">
        <f>SUM(K95:K96)</f>
        <v>0</v>
      </c>
      <c r="L97" s="6">
        <f>SUM(L95:L96)</f>
        <v>0</v>
      </c>
      <c r="M97" s="6">
        <f>SUM(M95:M96)</f>
        <v>0</v>
      </c>
      <c r="N97" s="7">
        <f>SUM(N95:N96)</f>
        <v>0</v>
      </c>
      <c r="O97" s="6">
        <f>SUM(O95:O96)</f>
        <v>0</v>
      </c>
      <c r="P97" s="6">
        <f>SUM(P95:P96)</f>
        <v>1400</v>
      </c>
      <c r="Q97" s="6">
        <f>SUM(Q95:Q96)</f>
        <v>1310</v>
      </c>
      <c r="R97" s="6">
        <f>SUM(R95:R96)</f>
        <v>0</v>
      </c>
      <c r="S97" s="6">
        <f>SUM(S95:S96)</f>
        <v>0</v>
      </c>
      <c r="T97" s="8"/>
      <c r="U97" s="5"/>
      <c r="V97" s="5"/>
      <c r="W97" s="5"/>
      <c r="X97" s="5"/>
      <c r="Y97" s="5"/>
      <c r="Z97" s="5"/>
      <c r="AA97" s="5"/>
      <c r="AB97" s="8"/>
      <c r="AC97" s="5"/>
      <c r="AD97" s="5"/>
      <c r="AE97" s="5"/>
      <c r="AF97" s="5"/>
      <c r="AG97" s="5"/>
      <c r="AH97" s="5"/>
      <c r="AI97" s="5"/>
      <c r="AJ97" s="8"/>
      <c r="AK97" s="5"/>
      <c r="AL97" s="5"/>
      <c r="AM97" s="5"/>
      <c r="AN97" s="5"/>
      <c r="AO97" s="5"/>
      <c r="AP97" s="5"/>
      <c r="AQ97" s="5"/>
      <c r="AR97" s="8"/>
      <c r="AS97" s="5"/>
      <c r="AT97" s="5"/>
      <c r="AU97" s="5"/>
      <c r="AV97" s="5"/>
      <c r="AW97" s="5"/>
      <c r="AX97" s="5"/>
      <c r="AY97" s="5"/>
      <c r="AZ97" s="8"/>
      <c r="BA97" s="5"/>
      <c r="BB97" s="5"/>
      <c r="BC97" s="5"/>
      <c r="BD97" s="5"/>
      <c r="BE97" s="5"/>
      <c r="BF97" s="5"/>
      <c r="BG97" s="5"/>
      <c r="BH97" s="8"/>
      <c r="BI97" s="5"/>
      <c r="BJ97" s="5"/>
      <c r="BK97" s="5"/>
      <c r="BL97" s="5"/>
      <c r="BM97" s="5"/>
      <c r="BN97" s="5"/>
      <c r="BO97" s="5"/>
      <c r="BP97" s="9">
        <v>0</v>
      </c>
      <c r="BQ97" s="1" t="s">
        <v>0</v>
      </c>
      <c r="BR97" s="1" t="s">
        <v>0</v>
      </c>
      <c r="BS97" s="1" t="s">
        <v>0</v>
      </c>
      <c r="BT97" s="1" t="s">
        <v>0</v>
      </c>
      <c r="BU97" s="1" t="s">
        <v>0</v>
      </c>
    </row>
    <row r="98" spans="3:73" ht="11.25">
      <c r="C98" s="1" t="s">
        <v>0</v>
      </c>
      <c r="D98" s="1" t="s">
        <v>0</v>
      </c>
      <c r="E98" s="1" t="s">
        <v>0</v>
      </c>
      <c r="F98" s="7"/>
      <c r="G98" s="6"/>
      <c r="H98" s="6"/>
      <c r="I98" s="6"/>
      <c r="J98" s="6"/>
      <c r="K98" s="6"/>
      <c r="L98" s="6"/>
      <c r="M98" s="6"/>
      <c r="N98" s="7"/>
      <c r="O98" s="6"/>
      <c r="P98" s="6"/>
      <c r="Q98" s="6"/>
      <c r="R98" s="6"/>
      <c r="S98" s="6"/>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c r="BT98" s="1" t="s">
        <v>0</v>
      </c>
      <c r="BU98" s="1" t="s">
        <v>0</v>
      </c>
    </row>
    <row r="99" spans="1:102" ht="11.25">
      <c r="A99" s="30" t="s">
        <v>1</v>
      </c>
      <c r="B99" s="31" t="str">
        <f>HYPERLINK("http://www.dot.ca.gov/hq/transprog/stip2004/ff_sheets/05-0058f.xls","0058F")</f>
        <v>0058F</v>
      </c>
      <c r="C99" s="30" t="s">
        <v>65</v>
      </c>
      <c r="D99" s="30" t="s">
        <v>55</v>
      </c>
      <c r="E99" s="30" t="s">
        <v>66</v>
      </c>
      <c r="F99" s="32">
        <f ca="1">INDIRECT("T99")+INDIRECT("AB99")+INDIRECT("AJ99")+INDIRECT("AR99")+INDIRECT("AZ99")+INDIRECT("BH99")</f>
        <v>71640</v>
      </c>
      <c r="G99" s="33">
        <f ca="1">INDIRECT("U99")+INDIRECT("AC99")+INDIRECT("AK99")+INDIRECT("AS99")+INDIRECT("BA99")+INDIRECT("BI99")</f>
        <v>0</v>
      </c>
      <c r="H99" s="33">
        <f ca="1">INDIRECT("V99")+INDIRECT("AD99")+INDIRECT("AL99")+INDIRECT("AT99")+INDIRECT("BB99")+INDIRECT("BJ99")</f>
        <v>0</v>
      </c>
      <c r="I99" s="33">
        <f ca="1">INDIRECT("W99")+INDIRECT("AE99")+INDIRECT("AM99")+INDIRECT("AU99")+INDIRECT("BC99")+INDIRECT("BK99")</f>
        <v>0</v>
      </c>
      <c r="J99" s="33">
        <f ca="1">INDIRECT("X99")+INDIRECT("AF99")+INDIRECT("AN99")+INDIRECT("AV99")+INDIRECT("BD99")+INDIRECT("BL99")</f>
        <v>0</v>
      </c>
      <c r="K99" s="33">
        <f ca="1">INDIRECT("Y99")+INDIRECT("AG99")+INDIRECT("AO99")+INDIRECT("AW99")+INDIRECT("BE99")+INDIRECT("BM99")</f>
        <v>25087</v>
      </c>
      <c r="L99" s="33">
        <f ca="1">INDIRECT("Z99")+INDIRECT("AH99")+INDIRECT("AP99")+INDIRECT("AX99")+INDIRECT("BF99")+INDIRECT("BN99")</f>
        <v>0</v>
      </c>
      <c r="M99" s="33">
        <f ca="1">INDIRECT("AA99")+INDIRECT("AI99")+INDIRECT("AQ99")+INDIRECT("AY99")+INDIRECT("BG99")+INDIRECT("BO99")</f>
        <v>0</v>
      </c>
      <c r="N99" s="32">
        <f ca="1">INDIRECT("T99")+INDIRECT("U99")+INDIRECT("V99")+INDIRECT("W99")+INDIRECT("X99")+INDIRECT("Y99")+INDIRECT("Z99")+INDIRECT("AA99")</f>
        <v>47554</v>
      </c>
      <c r="O99" s="33">
        <f ca="1">INDIRECT("AB99")+INDIRECT("AC99")+INDIRECT("AD99")+INDIRECT("AE99")+INDIRECT("AF99")+INDIRECT("AG99")+INDIRECT("AH99")+INDIRECT("AI99")</f>
        <v>22261</v>
      </c>
      <c r="P99" s="33">
        <f ca="1">INDIRECT("AJ99")+INDIRECT("AK99")+INDIRECT("AL99")+INDIRECT("AM99")+INDIRECT("AN99")+INDIRECT("AO99")+INDIRECT("AP99")+INDIRECT("AQ99")</f>
        <v>10584</v>
      </c>
      <c r="Q99" s="33">
        <f ca="1">INDIRECT("AR99")+INDIRECT("AS99")+INDIRECT("AT99")+INDIRECT("AU99")+INDIRECT("AV99")+INDIRECT("AW99")+INDIRECT("AX99")+INDIRECT("AY99")</f>
        <v>13296</v>
      </c>
      <c r="R99" s="33">
        <f ca="1">INDIRECT("AZ99")+INDIRECT("BA99")+INDIRECT("BB99")+INDIRECT("BC99")+INDIRECT("BD99")+INDIRECT("BE99")+INDIRECT("BF99")+INDIRECT("BG99")</f>
        <v>206</v>
      </c>
      <c r="S99" s="33">
        <f ca="1">INDIRECT("BH99")+INDIRECT("BI99")+INDIRECT("BJ99")+INDIRECT("BK99")+INDIRECT("BL99")+INDIRECT("BM99")+INDIRECT("BN99")+INDIRECT("BO99")</f>
        <v>2826</v>
      </c>
      <c r="T99" s="34">
        <v>47554</v>
      </c>
      <c r="U99" s="35"/>
      <c r="V99" s="35"/>
      <c r="W99" s="35"/>
      <c r="X99" s="35"/>
      <c r="Y99" s="35"/>
      <c r="Z99" s="35"/>
      <c r="AA99" s="35"/>
      <c r="AB99" s="34"/>
      <c r="AC99" s="35"/>
      <c r="AD99" s="35"/>
      <c r="AE99" s="35"/>
      <c r="AF99" s="35"/>
      <c r="AG99" s="35">
        <v>22261</v>
      </c>
      <c r="AH99" s="35"/>
      <c r="AI99" s="35"/>
      <c r="AJ99" s="34">
        <v>10584</v>
      </c>
      <c r="AK99" s="35"/>
      <c r="AL99" s="35"/>
      <c r="AM99" s="35"/>
      <c r="AN99" s="35"/>
      <c r="AO99" s="35"/>
      <c r="AP99" s="35"/>
      <c r="AQ99" s="35"/>
      <c r="AR99" s="34">
        <v>13296</v>
      </c>
      <c r="AS99" s="35"/>
      <c r="AT99" s="35"/>
      <c r="AU99" s="35"/>
      <c r="AV99" s="35"/>
      <c r="AW99" s="35"/>
      <c r="AX99" s="35"/>
      <c r="AY99" s="35"/>
      <c r="AZ99" s="34">
        <v>206</v>
      </c>
      <c r="BA99" s="35"/>
      <c r="BB99" s="35"/>
      <c r="BC99" s="35"/>
      <c r="BD99" s="35"/>
      <c r="BE99" s="35"/>
      <c r="BF99" s="35"/>
      <c r="BG99" s="35"/>
      <c r="BH99" s="34"/>
      <c r="BI99" s="35"/>
      <c r="BJ99" s="35"/>
      <c r="BK99" s="35"/>
      <c r="BL99" s="35"/>
      <c r="BM99" s="35">
        <v>2826</v>
      </c>
      <c r="BN99" s="35"/>
      <c r="BO99" s="36"/>
      <c r="BP99" s="9">
        <v>10100000031</v>
      </c>
      <c r="BQ99" s="1" t="s">
        <v>0</v>
      </c>
      <c r="BR99" s="1" t="s">
        <v>0</v>
      </c>
      <c r="BS99" s="1" t="s">
        <v>0</v>
      </c>
      <c r="BT99" s="1" t="s">
        <v>0</v>
      </c>
      <c r="BU99" s="1" t="s">
        <v>0</v>
      </c>
      <c r="BW99" s="1">
        <f ca="1">INDIRECT("T99")+2*INDIRECT("AB99")+3*INDIRECT("AJ99")+4*INDIRECT("AR99")+5*INDIRECT("AZ99")+6*INDIRECT("BH99")</f>
        <v>133520</v>
      </c>
      <c r="BX99" s="1">
        <v>133520</v>
      </c>
      <c r="BY99" s="1">
        <f ca="1">INDIRECT("U99")+2*INDIRECT("AC99")+3*INDIRECT("AK99")+4*INDIRECT("AS99")+5*INDIRECT("BA99")+6*INDIRECT("BI99")</f>
        <v>0</v>
      </c>
      <c r="BZ99" s="1">
        <v>0</v>
      </c>
      <c r="CA99" s="1">
        <f ca="1">INDIRECT("V99")+2*INDIRECT("AD99")+3*INDIRECT("AL99")+4*INDIRECT("AT99")+5*INDIRECT("BB99")+6*INDIRECT("BJ99")</f>
        <v>0</v>
      </c>
      <c r="CB99" s="1">
        <v>0</v>
      </c>
      <c r="CC99" s="1">
        <f ca="1">INDIRECT("W99")+2*INDIRECT("AE99")+3*INDIRECT("AM99")+4*INDIRECT("AU99")+5*INDIRECT("BC99")+6*INDIRECT("BK99")</f>
        <v>0</v>
      </c>
      <c r="CD99" s="1">
        <v>0</v>
      </c>
      <c r="CE99" s="1">
        <f ca="1">INDIRECT("X99")+2*INDIRECT("AF99")+3*INDIRECT("AN99")+4*INDIRECT("AV99")+5*INDIRECT("BD99")+6*INDIRECT("BL99")</f>
        <v>0</v>
      </c>
      <c r="CF99" s="1">
        <v>0</v>
      </c>
      <c r="CG99" s="1">
        <f ca="1">INDIRECT("Y99")+2*INDIRECT("AG99")+3*INDIRECT("AO99")+4*INDIRECT("AW99")+5*INDIRECT("BE99")+6*INDIRECT("BM99")</f>
        <v>61478</v>
      </c>
      <c r="CH99" s="1">
        <v>61478</v>
      </c>
      <c r="CI99" s="1">
        <f ca="1">INDIRECT("Z99")+2*INDIRECT("AH99")+3*INDIRECT("AP99")+4*INDIRECT("AX99")+5*INDIRECT("BF99")+6*INDIRECT("BN99")</f>
        <v>0</v>
      </c>
      <c r="CJ99" s="1">
        <v>0</v>
      </c>
      <c r="CK99" s="1">
        <f ca="1">INDIRECT("AA99")+2*INDIRECT("AI99")+3*INDIRECT("AQ99")+4*INDIRECT("AY99")+5*INDIRECT("BG99")+6*INDIRECT("BO99")</f>
        <v>0</v>
      </c>
      <c r="CL99" s="1">
        <v>0</v>
      </c>
      <c r="CM99" s="1">
        <f ca="1">INDIRECT("T99")+2*INDIRECT("U99")+3*INDIRECT("V99")+4*INDIRECT("W99")+5*INDIRECT("X99")+6*INDIRECT("Y99")+7*INDIRECT("Z99")+8*INDIRECT("AA99")</f>
        <v>47554</v>
      </c>
      <c r="CN99" s="1">
        <v>47554</v>
      </c>
      <c r="CO99" s="1">
        <f ca="1">INDIRECT("AB99")+2*INDIRECT("AC99")+3*INDIRECT("AD99")+4*INDIRECT("AE99")+5*INDIRECT("AF99")+6*INDIRECT("AG99")+7*INDIRECT("AH99")+8*INDIRECT("AI99")</f>
        <v>133566</v>
      </c>
      <c r="CP99" s="1">
        <v>133566</v>
      </c>
      <c r="CQ99" s="1">
        <f ca="1">INDIRECT("AJ99")+2*INDIRECT("AK99")+3*INDIRECT("AL99")+4*INDIRECT("AM99")+5*INDIRECT("AN99")+6*INDIRECT("AO99")+7*INDIRECT("AP99")+8*INDIRECT("AQ99")</f>
        <v>10584</v>
      </c>
      <c r="CR99" s="1">
        <v>10584</v>
      </c>
      <c r="CS99" s="1">
        <f ca="1">INDIRECT("AR99")+2*INDIRECT("AS99")+3*INDIRECT("AT99")+4*INDIRECT("AU99")+5*INDIRECT("AV99")+6*INDIRECT("AW99")+7*INDIRECT("AX99")+8*INDIRECT("AY99")</f>
        <v>13296</v>
      </c>
      <c r="CT99" s="1">
        <v>13296</v>
      </c>
      <c r="CU99" s="1">
        <f ca="1">INDIRECT("AZ99")+2*INDIRECT("BA99")+3*INDIRECT("BB99")+4*INDIRECT("BC99")+5*INDIRECT("BD99")+6*INDIRECT("BE99")+7*INDIRECT("BF99")+8*INDIRECT("BG99")</f>
        <v>206</v>
      </c>
      <c r="CV99" s="1">
        <v>206</v>
      </c>
      <c r="CW99" s="1">
        <f ca="1">INDIRECT("BH99")+2*INDIRECT("BI99")+3*INDIRECT("BJ99")+4*INDIRECT("BK99")+5*INDIRECT("BL99")+6*INDIRECT("BM99")+7*INDIRECT("BN99")+8*INDIRECT("BO99")</f>
        <v>16956</v>
      </c>
      <c r="CX99" s="1">
        <v>16956</v>
      </c>
    </row>
    <row r="100" spans="1:102" ht="11.25">
      <c r="A100" s="1" t="s">
        <v>0</v>
      </c>
      <c r="B100" s="1" t="s">
        <v>67</v>
      </c>
      <c r="C100" s="1" t="s">
        <v>68</v>
      </c>
      <c r="D100" s="1" t="s">
        <v>69</v>
      </c>
      <c r="E100" s="1" t="s">
        <v>3</v>
      </c>
      <c r="F100" s="7">
        <f ca="1">INDIRECT("T100")+INDIRECT("AB100")+INDIRECT("AJ100")+INDIRECT("AR100")+INDIRECT("AZ100")+INDIRECT("BH100")</f>
        <v>0</v>
      </c>
      <c r="G100" s="6">
        <f ca="1">INDIRECT("U100")+INDIRECT("AC100")+INDIRECT("AK100")+INDIRECT("AS100")+INDIRECT("BA100")+INDIRECT("BI100")</f>
        <v>0</v>
      </c>
      <c r="H100" s="6">
        <f ca="1">INDIRECT("V100")+INDIRECT("AD100")+INDIRECT("AL100")+INDIRECT("AT100")+INDIRECT("BB100")+INDIRECT("BJ100")</f>
        <v>0</v>
      </c>
      <c r="I100" s="6">
        <f ca="1">INDIRECT("W100")+INDIRECT("AE100")+INDIRECT("AM100")+INDIRECT("AU100")+INDIRECT("BC100")+INDIRECT("BK100")</f>
        <v>0</v>
      </c>
      <c r="J100" s="6">
        <f ca="1">INDIRECT("X100")+INDIRECT("AF100")+INDIRECT("AN100")+INDIRECT("AV100")+INDIRECT("BD100")+INDIRECT("BL100")</f>
        <v>0</v>
      </c>
      <c r="K100" s="6">
        <f ca="1">INDIRECT("Y100")+INDIRECT("AG100")+INDIRECT("AO100")+INDIRECT("AW100")+INDIRECT("BE100")+INDIRECT("BM100")</f>
        <v>91462</v>
      </c>
      <c r="L100" s="6">
        <f ca="1">INDIRECT("Z100")+INDIRECT("AH100")+INDIRECT("AP100")+INDIRECT("AX100")+INDIRECT("BF100")+INDIRECT("BN100")</f>
        <v>0</v>
      </c>
      <c r="M100" s="6">
        <f ca="1">INDIRECT("AA100")+INDIRECT("AI100")+INDIRECT("AQ100")+INDIRECT("AY100")+INDIRECT("BG100")+INDIRECT("BO100")</f>
        <v>0</v>
      </c>
      <c r="N100" s="7">
        <f ca="1">INDIRECT("T100")+INDIRECT("U100")+INDIRECT("V100")+INDIRECT("W100")+INDIRECT("X100")+INDIRECT("Y100")+INDIRECT("Z100")+INDIRECT("AA100")</f>
        <v>0</v>
      </c>
      <c r="O100" s="6">
        <f ca="1">INDIRECT("AB100")+INDIRECT("AC100")+INDIRECT("AD100")+INDIRECT("AE100")+INDIRECT("AF100")+INDIRECT("AG100")+INDIRECT("AH100")+INDIRECT("AI100")</f>
        <v>84855</v>
      </c>
      <c r="P100" s="6">
        <f ca="1">INDIRECT("AJ100")+INDIRECT("AK100")+INDIRECT("AL100")+INDIRECT("AM100")+INDIRECT("AN100")+INDIRECT("AO100")+INDIRECT("AP100")+INDIRECT("AQ100")</f>
        <v>0</v>
      </c>
      <c r="Q100" s="6">
        <f ca="1">INDIRECT("AR100")+INDIRECT("AS100")+INDIRECT("AT100")+INDIRECT("AU100")+INDIRECT("AV100")+INDIRECT("AW100")+INDIRECT("AX100")+INDIRECT("AY100")</f>
        <v>0</v>
      </c>
      <c r="R100" s="6">
        <f ca="1">INDIRECT("AZ100")+INDIRECT("BA100")+INDIRECT("BB100")+INDIRECT("BC100")+INDIRECT("BD100")+INDIRECT("BE100")+INDIRECT("BF100")+INDIRECT("BG100")</f>
        <v>0</v>
      </c>
      <c r="S100" s="6">
        <f ca="1">INDIRECT("BH100")+INDIRECT("BI100")+INDIRECT("BJ100")+INDIRECT("BK100")+INDIRECT("BL100")+INDIRECT("BM100")+INDIRECT("BN100")+INDIRECT("BO100")</f>
        <v>6607</v>
      </c>
      <c r="T100" s="28"/>
      <c r="U100" s="29"/>
      <c r="V100" s="29"/>
      <c r="W100" s="29"/>
      <c r="X100" s="29"/>
      <c r="Y100" s="29"/>
      <c r="Z100" s="29"/>
      <c r="AA100" s="29"/>
      <c r="AB100" s="28"/>
      <c r="AC100" s="29"/>
      <c r="AD100" s="29"/>
      <c r="AE100" s="29"/>
      <c r="AF100" s="29"/>
      <c r="AG100" s="29">
        <v>84855</v>
      </c>
      <c r="AH100" s="29"/>
      <c r="AI100" s="29"/>
      <c r="AJ100" s="28"/>
      <c r="AK100" s="29"/>
      <c r="AL100" s="29"/>
      <c r="AM100" s="29"/>
      <c r="AN100" s="29"/>
      <c r="AO100" s="29"/>
      <c r="AP100" s="29"/>
      <c r="AQ100" s="29"/>
      <c r="AR100" s="28"/>
      <c r="AS100" s="29"/>
      <c r="AT100" s="29"/>
      <c r="AU100" s="29"/>
      <c r="AV100" s="29"/>
      <c r="AW100" s="29"/>
      <c r="AX100" s="29"/>
      <c r="AY100" s="29"/>
      <c r="AZ100" s="28"/>
      <c r="BA100" s="29"/>
      <c r="BB100" s="29"/>
      <c r="BC100" s="29"/>
      <c r="BD100" s="29"/>
      <c r="BE100" s="29"/>
      <c r="BF100" s="29"/>
      <c r="BG100" s="29"/>
      <c r="BH100" s="28"/>
      <c r="BI100" s="29"/>
      <c r="BJ100" s="29"/>
      <c r="BK100" s="29"/>
      <c r="BL100" s="29"/>
      <c r="BM100" s="29">
        <v>6607</v>
      </c>
      <c r="BN100" s="29"/>
      <c r="BO100" s="29"/>
      <c r="BP100" s="9">
        <v>0</v>
      </c>
      <c r="BQ100" s="1" t="s">
        <v>3</v>
      </c>
      <c r="BR100" s="1" t="s">
        <v>0</v>
      </c>
      <c r="BS100" s="1" t="s">
        <v>0</v>
      </c>
      <c r="BT100" s="1" t="s">
        <v>0</v>
      </c>
      <c r="BU100" s="1" t="s">
        <v>57</v>
      </c>
      <c r="BW100" s="1">
        <f ca="1">INDIRECT("T100")+2*INDIRECT("AB100")+3*INDIRECT("AJ100")+4*INDIRECT("AR100")+5*INDIRECT("AZ100")+6*INDIRECT("BH100")</f>
        <v>0</v>
      </c>
      <c r="BX100" s="1">
        <v>0</v>
      </c>
      <c r="BY100" s="1">
        <f ca="1">INDIRECT("U100")+2*INDIRECT("AC100")+3*INDIRECT("AK100")+4*INDIRECT("AS100")+5*INDIRECT("BA100")+6*INDIRECT("BI100")</f>
        <v>0</v>
      </c>
      <c r="BZ100" s="1">
        <v>0</v>
      </c>
      <c r="CA100" s="1">
        <f ca="1">INDIRECT("V100")+2*INDIRECT("AD100")+3*INDIRECT("AL100")+4*INDIRECT("AT100")+5*INDIRECT("BB100")+6*INDIRECT("BJ100")</f>
        <v>0</v>
      </c>
      <c r="CB100" s="1">
        <v>0</v>
      </c>
      <c r="CC100" s="1">
        <f ca="1">INDIRECT("W100")+2*INDIRECT("AE100")+3*INDIRECT("AM100")+4*INDIRECT("AU100")+5*INDIRECT("BC100")+6*INDIRECT("BK100")</f>
        <v>0</v>
      </c>
      <c r="CD100" s="1">
        <v>0</v>
      </c>
      <c r="CE100" s="1">
        <f ca="1">INDIRECT("X100")+2*INDIRECT("AF100")+3*INDIRECT("AN100")+4*INDIRECT("AV100")+5*INDIRECT("BD100")+6*INDIRECT("BL100")</f>
        <v>0</v>
      </c>
      <c r="CF100" s="1">
        <v>0</v>
      </c>
      <c r="CG100" s="1">
        <f ca="1">INDIRECT("Y100")+2*INDIRECT("AG100")+3*INDIRECT("AO100")+4*INDIRECT("AW100")+5*INDIRECT("BE100")+6*INDIRECT("BM100")</f>
        <v>209352</v>
      </c>
      <c r="CH100" s="1">
        <v>209352</v>
      </c>
      <c r="CI100" s="1">
        <f ca="1">INDIRECT("Z100")+2*INDIRECT("AH100")+3*INDIRECT("AP100")+4*INDIRECT("AX100")+5*INDIRECT("BF100")+6*INDIRECT("BN100")</f>
        <v>0</v>
      </c>
      <c r="CJ100" s="1">
        <v>0</v>
      </c>
      <c r="CK100" s="1">
        <f ca="1">INDIRECT("AA100")+2*INDIRECT("AI100")+3*INDIRECT("AQ100")+4*INDIRECT("AY100")+5*INDIRECT("BG100")+6*INDIRECT("BO100")</f>
        <v>0</v>
      </c>
      <c r="CL100" s="1">
        <v>0</v>
      </c>
      <c r="CM100" s="1">
        <f ca="1">INDIRECT("T100")+2*INDIRECT("U100")+3*INDIRECT("V100")+4*INDIRECT("W100")+5*INDIRECT("X100")+6*INDIRECT("Y100")+7*INDIRECT("Z100")+8*INDIRECT("AA100")</f>
        <v>0</v>
      </c>
      <c r="CN100" s="1">
        <v>0</v>
      </c>
      <c r="CO100" s="1">
        <f ca="1">INDIRECT("AB100")+2*INDIRECT("AC100")+3*INDIRECT("AD100")+4*INDIRECT("AE100")+5*INDIRECT("AF100")+6*INDIRECT("AG100")+7*INDIRECT("AH100")+8*INDIRECT("AI100")</f>
        <v>509130</v>
      </c>
      <c r="CP100" s="1">
        <v>509130</v>
      </c>
      <c r="CQ100" s="1">
        <f ca="1">INDIRECT("AJ100")+2*INDIRECT("AK100")+3*INDIRECT("AL100")+4*INDIRECT("AM100")+5*INDIRECT("AN100")+6*INDIRECT("AO100")+7*INDIRECT("AP100")+8*INDIRECT("AQ100")</f>
        <v>0</v>
      </c>
      <c r="CR100" s="1">
        <v>0</v>
      </c>
      <c r="CS100" s="1">
        <f ca="1">INDIRECT("AR100")+2*INDIRECT("AS100")+3*INDIRECT("AT100")+4*INDIRECT("AU100")+5*INDIRECT("AV100")+6*INDIRECT("AW100")+7*INDIRECT("AX100")+8*INDIRECT("AY100")</f>
        <v>0</v>
      </c>
      <c r="CT100" s="1">
        <v>0</v>
      </c>
      <c r="CU100" s="1">
        <f ca="1">INDIRECT("AZ100")+2*INDIRECT("BA100")+3*INDIRECT("BB100")+4*INDIRECT("BC100")+5*INDIRECT("BD100")+6*INDIRECT("BE100")+7*INDIRECT("BF100")+8*INDIRECT("BG100")</f>
        <v>0</v>
      </c>
      <c r="CV100" s="1">
        <v>0</v>
      </c>
      <c r="CW100" s="1">
        <f ca="1">INDIRECT("BH100")+2*INDIRECT("BI100")+3*INDIRECT("BJ100")+4*INDIRECT("BK100")+5*INDIRECT("BL100")+6*INDIRECT("BM100")+7*INDIRECT("BN100")+8*INDIRECT("BO100")</f>
        <v>39642</v>
      </c>
      <c r="CX100" s="1">
        <v>39642</v>
      </c>
    </row>
    <row r="101" spans="1:102" ht="11.25">
      <c r="A101" s="25"/>
      <c r="B101" s="25"/>
      <c r="C101" s="27" t="s">
        <v>112</v>
      </c>
      <c r="D101" s="26" t="s">
        <v>0</v>
      </c>
      <c r="E101" s="1" t="s">
        <v>61</v>
      </c>
      <c r="F101" s="7">
        <f ca="1">INDIRECT("T101")+INDIRECT("AB101")+INDIRECT("AJ101")+INDIRECT("AR101")+INDIRECT("AZ101")+INDIRECT("BH101")</f>
        <v>14385</v>
      </c>
      <c r="G101" s="6">
        <f ca="1">INDIRECT("U101")+INDIRECT("AC101")+INDIRECT("AK101")+INDIRECT("AS101")+INDIRECT("BA101")+INDIRECT("BI101")</f>
        <v>0</v>
      </c>
      <c r="H101" s="6">
        <f ca="1">INDIRECT("V101")+INDIRECT("AD101")+INDIRECT("AL101")+INDIRECT("AT101")+INDIRECT("BB101")+INDIRECT("BJ101")</f>
        <v>0</v>
      </c>
      <c r="I101" s="6">
        <f ca="1">INDIRECT("W101")+INDIRECT("AE101")+INDIRECT("AM101")+INDIRECT("AU101")+INDIRECT("BC101")+INDIRECT("BK101")</f>
        <v>0</v>
      </c>
      <c r="J101" s="6">
        <f ca="1">INDIRECT("X101")+INDIRECT("AF101")+INDIRECT("AN101")+INDIRECT("AV101")+INDIRECT("BD101")+INDIRECT("BL101")</f>
        <v>0</v>
      </c>
      <c r="K101" s="6">
        <f ca="1">INDIRECT("Y101")+INDIRECT("AG101")+INDIRECT("AO101")+INDIRECT("AW101")+INDIRECT("BE101")+INDIRECT("BM101")</f>
        <v>36145</v>
      </c>
      <c r="L101" s="6">
        <f ca="1">INDIRECT("Z101")+INDIRECT("AH101")+INDIRECT("AP101")+INDIRECT("AX101")+INDIRECT("BF101")+INDIRECT("BN101")</f>
        <v>0</v>
      </c>
      <c r="M101" s="6">
        <f ca="1">INDIRECT("AA101")+INDIRECT("AI101")+INDIRECT("AQ101")+INDIRECT("AY101")+INDIRECT("BG101")+INDIRECT("BO101")</f>
        <v>0</v>
      </c>
      <c r="N101" s="7">
        <f ca="1">INDIRECT("T101")+INDIRECT("U101")+INDIRECT("V101")+INDIRECT("W101")+INDIRECT("X101")+INDIRECT("Y101")+INDIRECT("Z101")+INDIRECT("AA101")</f>
        <v>6451</v>
      </c>
      <c r="O101" s="6">
        <f ca="1">INDIRECT("AB101")+INDIRECT("AC101")+INDIRECT("AD101")+INDIRECT("AE101")+INDIRECT("AF101")+INDIRECT("AG101")+INDIRECT("AH101")+INDIRECT("AI101")</f>
        <v>36145</v>
      </c>
      <c r="P101" s="6">
        <f ca="1">INDIRECT("AJ101")+INDIRECT("AK101")+INDIRECT("AL101")+INDIRECT("AM101")+INDIRECT("AN101")+INDIRECT("AO101")+INDIRECT("AP101")+INDIRECT("AQ101")</f>
        <v>528</v>
      </c>
      <c r="Q101" s="6">
        <f ca="1">INDIRECT("AR101")+INDIRECT("AS101")+INDIRECT("AT101")+INDIRECT("AU101")+INDIRECT("AV101")+INDIRECT("AW101")+INDIRECT("AX101")+INDIRECT("AY101")</f>
        <v>1926</v>
      </c>
      <c r="R101" s="6">
        <f ca="1">INDIRECT("AZ101")+INDIRECT("BA101")+INDIRECT("BB101")+INDIRECT("BC101")+INDIRECT("BD101")+INDIRECT("BE101")+INDIRECT("BF101")+INDIRECT("BG101")</f>
        <v>5480</v>
      </c>
      <c r="S101" s="6">
        <f ca="1">INDIRECT("BH101")+INDIRECT("BI101")+INDIRECT("BJ101")+INDIRECT("BK101")+INDIRECT("BL101")+INDIRECT("BM101")+INDIRECT("BN101")+INDIRECT("BO101")</f>
        <v>0</v>
      </c>
      <c r="T101" s="28">
        <v>6451</v>
      </c>
      <c r="U101" s="29"/>
      <c r="V101" s="29"/>
      <c r="W101" s="29"/>
      <c r="X101" s="29"/>
      <c r="Y101" s="29"/>
      <c r="Z101" s="29"/>
      <c r="AA101" s="29"/>
      <c r="AB101" s="28"/>
      <c r="AC101" s="29"/>
      <c r="AD101" s="29"/>
      <c r="AE101" s="29"/>
      <c r="AF101" s="29"/>
      <c r="AG101" s="29">
        <v>36145</v>
      </c>
      <c r="AH101" s="29"/>
      <c r="AI101" s="29"/>
      <c r="AJ101" s="28">
        <v>528</v>
      </c>
      <c r="AK101" s="29"/>
      <c r="AL101" s="29"/>
      <c r="AM101" s="29"/>
      <c r="AN101" s="29"/>
      <c r="AO101" s="29"/>
      <c r="AP101" s="29"/>
      <c r="AQ101" s="29"/>
      <c r="AR101" s="28">
        <v>1926</v>
      </c>
      <c r="AS101" s="29"/>
      <c r="AT101" s="29"/>
      <c r="AU101" s="29"/>
      <c r="AV101" s="29"/>
      <c r="AW101" s="29"/>
      <c r="AX101" s="29"/>
      <c r="AY101" s="29"/>
      <c r="AZ101" s="28">
        <v>5480</v>
      </c>
      <c r="BA101" s="29"/>
      <c r="BB101" s="29"/>
      <c r="BC101" s="29"/>
      <c r="BD101" s="29"/>
      <c r="BE101" s="29"/>
      <c r="BF101" s="29"/>
      <c r="BG101" s="29"/>
      <c r="BH101" s="28"/>
      <c r="BI101" s="29"/>
      <c r="BJ101" s="29"/>
      <c r="BK101" s="29"/>
      <c r="BL101" s="29"/>
      <c r="BM101" s="29"/>
      <c r="BN101" s="29"/>
      <c r="BO101" s="29"/>
      <c r="BP101" s="9">
        <v>0</v>
      </c>
      <c r="BQ101" s="1" t="s">
        <v>0</v>
      </c>
      <c r="BR101" s="1" t="s">
        <v>0</v>
      </c>
      <c r="BS101" s="1" t="s">
        <v>0</v>
      </c>
      <c r="BT101" s="1" t="s">
        <v>0</v>
      </c>
      <c r="BU101" s="1" t="s">
        <v>0</v>
      </c>
      <c r="BW101" s="1">
        <f ca="1">INDIRECT("T101")+2*INDIRECT("AB101")+3*INDIRECT("AJ101")+4*INDIRECT("AR101")+5*INDIRECT("AZ101")+6*INDIRECT("BH101")</f>
        <v>43139</v>
      </c>
      <c r="BX101" s="1">
        <v>43139</v>
      </c>
      <c r="BY101" s="1">
        <f ca="1">INDIRECT("U101")+2*INDIRECT("AC101")+3*INDIRECT("AK101")+4*INDIRECT("AS101")+5*INDIRECT("BA101")+6*INDIRECT("BI101")</f>
        <v>0</v>
      </c>
      <c r="BZ101" s="1">
        <v>0</v>
      </c>
      <c r="CA101" s="1">
        <f ca="1">INDIRECT("V101")+2*INDIRECT("AD101")+3*INDIRECT("AL101")+4*INDIRECT("AT101")+5*INDIRECT("BB101")+6*INDIRECT("BJ101")</f>
        <v>0</v>
      </c>
      <c r="CB101" s="1">
        <v>0</v>
      </c>
      <c r="CC101" s="1">
        <f ca="1">INDIRECT("W101")+2*INDIRECT("AE101")+3*INDIRECT("AM101")+4*INDIRECT("AU101")+5*INDIRECT("BC101")+6*INDIRECT("BK101")</f>
        <v>0</v>
      </c>
      <c r="CD101" s="1">
        <v>0</v>
      </c>
      <c r="CE101" s="1">
        <f ca="1">INDIRECT("X101")+2*INDIRECT("AF101")+3*INDIRECT("AN101")+4*INDIRECT("AV101")+5*INDIRECT("BD101")+6*INDIRECT("BL101")</f>
        <v>0</v>
      </c>
      <c r="CF101" s="1">
        <v>0</v>
      </c>
      <c r="CG101" s="1">
        <f ca="1">INDIRECT("Y101")+2*INDIRECT("AG101")+3*INDIRECT("AO101")+4*INDIRECT("AW101")+5*INDIRECT("BE101")+6*INDIRECT("BM101")</f>
        <v>72290</v>
      </c>
      <c r="CH101" s="1">
        <v>72290</v>
      </c>
      <c r="CI101" s="1">
        <f ca="1">INDIRECT("Z101")+2*INDIRECT("AH101")+3*INDIRECT("AP101")+4*INDIRECT("AX101")+5*INDIRECT("BF101")+6*INDIRECT("BN101")</f>
        <v>0</v>
      </c>
      <c r="CJ101" s="1">
        <v>0</v>
      </c>
      <c r="CK101" s="1">
        <f ca="1">INDIRECT("AA101")+2*INDIRECT("AI101")+3*INDIRECT("AQ101")+4*INDIRECT("AY101")+5*INDIRECT("BG101")+6*INDIRECT("BO101")</f>
        <v>0</v>
      </c>
      <c r="CL101" s="1">
        <v>0</v>
      </c>
      <c r="CM101" s="1">
        <f ca="1">INDIRECT("T101")+2*INDIRECT("U101")+3*INDIRECT("V101")+4*INDIRECT("W101")+5*INDIRECT("X101")+6*INDIRECT("Y101")+7*INDIRECT("Z101")+8*INDIRECT("AA101")</f>
        <v>6451</v>
      </c>
      <c r="CN101" s="1">
        <v>6451</v>
      </c>
      <c r="CO101" s="1">
        <f ca="1">INDIRECT("AB101")+2*INDIRECT("AC101")+3*INDIRECT("AD101")+4*INDIRECT("AE101")+5*INDIRECT("AF101")+6*INDIRECT("AG101")+7*INDIRECT("AH101")+8*INDIRECT("AI101")</f>
        <v>216870</v>
      </c>
      <c r="CP101" s="1">
        <v>216870</v>
      </c>
      <c r="CQ101" s="1">
        <f ca="1">INDIRECT("AJ101")+2*INDIRECT("AK101")+3*INDIRECT("AL101")+4*INDIRECT("AM101")+5*INDIRECT("AN101")+6*INDIRECT("AO101")+7*INDIRECT("AP101")+8*INDIRECT("AQ101")</f>
        <v>528</v>
      </c>
      <c r="CR101" s="1">
        <v>528</v>
      </c>
      <c r="CS101" s="1">
        <f ca="1">INDIRECT("AR101")+2*INDIRECT("AS101")+3*INDIRECT("AT101")+4*INDIRECT("AU101")+5*INDIRECT("AV101")+6*INDIRECT("AW101")+7*INDIRECT("AX101")+8*INDIRECT("AY101")</f>
        <v>1926</v>
      </c>
      <c r="CT101" s="1">
        <v>1926</v>
      </c>
      <c r="CU101" s="1">
        <f ca="1">INDIRECT("AZ101")+2*INDIRECT("BA101")+3*INDIRECT("BB101")+4*INDIRECT("BC101")+5*INDIRECT("BD101")+6*INDIRECT("BE101")+7*INDIRECT("BF101")+8*INDIRECT("BG101")</f>
        <v>5480</v>
      </c>
      <c r="CV101" s="1">
        <v>5480</v>
      </c>
      <c r="CW101" s="1">
        <f ca="1">INDIRECT("BH101")+2*INDIRECT("BI101")+3*INDIRECT("BJ101")+4*INDIRECT("BK101")+5*INDIRECT("BL101")+6*INDIRECT("BM101")+7*INDIRECT("BN101")+8*INDIRECT("BO101")</f>
        <v>0</v>
      </c>
      <c r="CX101" s="1">
        <v>0</v>
      </c>
    </row>
    <row r="102" spans="1:102" ht="11.25">
      <c r="A102" s="1" t="s">
        <v>0</v>
      </c>
      <c r="B102" s="1" t="s">
        <v>0</v>
      </c>
      <c r="C102" s="1" t="s">
        <v>0</v>
      </c>
      <c r="D102" s="1" t="s">
        <v>0</v>
      </c>
      <c r="E102" s="1" t="s">
        <v>70</v>
      </c>
      <c r="F102" s="7">
        <f ca="1">INDIRECT("T102")+INDIRECT("AB102")+INDIRECT("AJ102")+INDIRECT("AR102")+INDIRECT("AZ102")+INDIRECT("BH102")</f>
        <v>0</v>
      </c>
      <c r="G102" s="6">
        <f ca="1">INDIRECT("U102")+INDIRECT("AC102")+INDIRECT("AK102")+INDIRECT("AS102")+INDIRECT("BA102")+INDIRECT("BI102")</f>
        <v>0</v>
      </c>
      <c r="H102" s="6">
        <f ca="1">INDIRECT("V102")+INDIRECT("AD102")+INDIRECT("AL102")+INDIRECT("AT102")+INDIRECT("BB102")+INDIRECT("BJ102")</f>
        <v>1650</v>
      </c>
      <c r="I102" s="6">
        <f ca="1">INDIRECT("W102")+INDIRECT("AE102")+INDIRECT("AM102")+INDIRECT("AU102")+INDIRECT("BC102")+INDIRECT("BK102")</f>
        <v>0</v>
      </c>
      <c r="J102" s="6">
        <f ca="1">INDIRECT("X102")+INDIRECT("AF102")+INDIRECT("AN102")+INDIRECT("AV102")+INDIRECT("BD102")+INDIRECT("BL102")</f>
        <v>0</v>
      </c>
      <c r="K102" s="6">
        <f ca="1">INDIRECT("Y102")+INDIRECT("AG102")+INDIRECT("AO102")+INDIRECT("AW102")+INDIRECT("BE102")+INDIRECT("BM102")</f>
        <v>0</v>
      </c>
      <c r="L102" s="6">
        <f ca="1">INDIRECT("Z102")+INDIRECT("AH102")+INDIRECT("AP102")+INDIRECT("AX102")+INDIRECT("BF102")+INDIRECT("BN102")</f>
        <v>0</v>
      </c>
      <c r="M102" s="6">
        <f ca="1">INDIRECT("AA102")+INDIRECT("AI102")+INDIRECT("AQ102")+INDIRECT("AY102")+INDIRECT("BG102")+INDIRECT("BO102")</f>
        <v>0</v>
      </c>
      <c r="N102" s="7">
        <f ca="1">INDIRECT("T102")+INDIRECT("U102")+INDIRECT("V102")+INDIRECT("W102")+INDIRECT("X102")+INDIRECT("Y102")+INDIRECT("Z102")+INDIRECT("AA102")</f>
        <v>0</v>
      </c>
      <c r="O102" s="6">
        <f ca="1">INDIRECT("AB102")+INDIRECT("AC102")+INDIRECT("AD102")+INDIRECT("AE102")+INDIRECT("AF102")+INDIRECT("AG102")+INDIRECT("AH102")+INDIRECT("AI102")</f>
        <v>1650</v>
      </c>
      <c r="P102" s="6">
        <f ca="1">INDIRECT("AJ102")+INDIRECT("AK102")+INDIRECT("AL102")+INDIRECT("AM102")+INDIRECT("AN102")+INDIRECT("AO102")+INDIRECT("AP102")+INDIRECT("AQ102")</f>
        <v>0</v>
      </c>
      <c r="Q102" s="6">
        <f ca="1">INDIRECT("AR102")+INDIRECT("AS102")+INDIRECT("AT102")+INDIRECT("AU102")+INDIRECT("AV102")+INDIRECT("AW102")+INDIRECT("AX102")+INDIRECT("AY102")</f>
        <v>0</v>
      </c>
      <c r="R102" s="6">
        <f ca="1">INDIRECT("AZ102")+INDIRECT("BA102")+INDIRECT("BB102")+INDIRECT("BC102")+INDIRECT("BD102")+INDIRECT("BE102")+INDIRECT("BF102")+INDIRECT("BG102")</f>
        <v>0</v>
      </c>
      <c r="S102" s="6">
        <f ca="1">INDIRECT("BH102")+INDIRECT("BI102")+INDIRECT("BJ102")+INDIRECT("BK102")+INDIRECT("BL102")+INDIRECT("BM102")+INDIRECT("BN102")+INDIRECT("BO102")</f>
        <v>0</v>
      </c>
      <c r="T102" s="28"/>
      <c r="U102" s="29"/>
      <c r="V102" s="29"/>
      <c r="W102" s="29"/>
      <c r="X102" s="29"/>
      <c r="Y102" s="29"/>
      <c r="Z102" s="29"/>
      <c r="AA102" s="29"/>
      <c r="AB102" s="28"/>
      <c r="AC102" s="29"/>
      <c r="AD102" s="29">
        <v>1650</v>
      </c>
      <c r="AE102" s="29"/>
      <c r="AF102" s="29"/>
      <c r="AG102" s="29"/>
      <c r="AH102" s="29"/>
      <c r="AI102" s="29"/>
      <c r="AJ102" s="28"/>
      <c r="AK102" s="29"/>
      <c r="AL102" s="29"/>
      <c r="AM102" s="29"/>
      <c r="AN102" s="29"/>
      <c r="AO102" s="29"/>
      <c r="AP102" s="29"/>
      <c r="AQ102" s="29"/>
      <c r="AR102" s="28"/>
      <c r="AS102" s="29"/>
      <c r="AT102" s="29"/>
      <c r="AU102" s="29"/>
      <c r="AV102" s="29"/>
      <c r="AW102" s="29"/>
      <c r="AX102" s="29"/>
      <c r="AY102" s="29"/>
      <c r="AZ102" s="28"/>
      <c r="BA102" s="29"/>
      <c r="BB102" s="29"/>
      <c r="BC102" s="29"/>
      <c r="BD102" s="29"/>
      <c r="BE102" s="29"/>
      <c r="BF102" s="29"/>
      <c r="BG102" s="29"/>
      <c r="BH102" s="28"/>
      <c r="BI102" s="29"/>
      <c r="BJ102" s="29"/>
      <c r="BK102" s="29"/>
      <c r="BL102" s="29"/>
      <c r="BM102" s="29"/>
      <c r="BN102" s="29"/>
      <c r="BO102" s="29"/>
      <c r="BP102" s="9">
        <v>0</v>
      </c>
      <c r="BQ102" s="1" t="s">
        <v>0</v>
      </c>
      <c r="BR102" s="1" t="s">
        <v>0</v>
      </c>
      <c r="BS102" s="1" t="s">
        <v>0</v>
      </c>
      <c r="BT102" s="1" t="s">
        <v>0</v>
      </c>
      <c r="BU102" s="1" t="s">
        <v>0</v>
      </c>
      <c r="BW102" s="1">
        <f ca="1">INDIRECT("T102")+2*INDIRECT("AB102")+3*INDIRECT("AJ102")+4*INDIRECT("AR102")+5*INDIRECT("AZ102")+6*INDIRECT("BH102")</f>
        <v>0</v>
      </c>
      <c r="BX102" s="1">
        <v>0</v>
      </c>
      <c r="BY102" s="1">
        <f ca="1">INDIRECT("U102")+2*INDIRECT("AC102")+3*INDIRECT("AK102")+4*INDIRECT("AS102")+5*INDIRECT("BA102")+6*INDIRECT("BI102")</f>
        <v>0</v>
      </c>
      <c r="BZ102" s="1">
        <v>0</v>
      </c>
      <c r="CA102" s="1">
        <f ca="1">INDIRECT("V102")+2*INDIRECT("AD102")+3*INDIRECT("AL102")+4*INDIRECT("AT102")+5*INDIRECT("BB102")+6*INDIRECT("BJ102")</f>
        <v>3300</v>
      </c>
      <c r="CB102" s="1">
        <v>3300</v>
      </c>
      <c r="CC102" s="1">
        <f ca="1">INDIRECT("W102")+2*INDIRECT("AE102")+3*INDIRECT("AM102")+4*INDIRECT("AU102")+5*INDIRECT("BC102")+6*INDIRECT("BK102")</f>
        <v>0</v>
      </c>
      <c r="CD102" s="1">
        <v>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0</v>
      </c>
      <c r="CN102" s="1">
        <v>0</v>
      </c>
      <c r="CO102" s="1">
        <f ca="1">INDIRECT("AB102")+2*INDIRECT("AC102")+3*INDIRECT("AD102")+4*INDIRECT("AE102")+5*INDIRECT("AF102")+6*INDIRECT("AG102")+7*INDIRECT("AH102")+8*INDIRECT("AI102")</f>
        <v>4950</v>
      </c>
      <c r="CP102" s="1">
        <v>4950</v>
      </c>
      <c r="CQ102" s="1">
        <f ca="1">INDIRECT("AJ102")+2*INDIRECT("AK102")+3*INDIRECT("AL102")+4*INDIRECT("AM102")+5*INDIRECT("AN102")+6*INDIRECT("AO102")+7*INDIRECT("AP102")+8*INDIRECT("AQ102")</f>
        <v>0</v>
      </c>
      <c r="CR102" s="1">
        <v>0</v>
      </c>
      <c r="CS102" s="1">
        <f ca="1">INDIRECT("AR102")+2*INDIRECT("AS102")+3*INDIRECT("AT102")+4*INDIRECT("AU102")+5*INDIRECT("AV102")+6*INDIRECT("AW102")+7*INDIRECT("AX102")+8*INDIRECT("AY102")</f>
        <v>0</v>
      </c>
      <c r="CT102" s="1">
        <v>0</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0</v>
      </c>
      <c r="CX102" s="1">
        <v>0</v>
      </c>
    </row>
    <row r="103" spans="1:102" ht="11.25">
      <c r="A103" s="1" t="s">
        <v>0</v>
      </c>
      <c r="B103" s="1" t="s">
        <v>0</v>
      </c>
      <c r="C103" s="1" t="s">
        <v>0</v>
      </c>
      <c r="D103" s="1" t="s">
        <v>0</v>
      </c>
      <c r="E103" s="1" t="s">
        <v>70</v>
      </c>
      <c r="F103" s="7">
        <f ca="1">INDIRECT("T103")+INDIRECT("AB103")+INDIRECT("AJ103")+INDIRECT("AR103")+INDIRECT("AZ103")+INDIRECT("BH103")</f>
        <v>4000</v>
      </c>
      <c r="G103" s="6">
        <f ca="1">INDIRECT("U103")+INDIRECT("AC103")+INDIRECT("AK103")+INDIRECT("AS103")+INDIRECT("BA103")+INDIRECT("BI103")</f>
        <v>0</v>
      </c>
      <c r="H103" s="6">
        <f ca="1">INDIRECT("V103")+INDIRECT("AD103")+INDIRECT("AL103")+INDIRECT("AT103")+INDIRECT("BB103")+INDIRECT("BJ103")</f>
        <v>7250</v>
      </c>
      <c r="I103" s="6">
        <f ca="1">INDIRECT("W103")+INDIRECT("AE103")+INDIRECT("AM103")+INDIRECT("AU103")+INDIRECT("BC103")+INDIRECT("BK103")</f>
        <v>0</v>
      </c>
      <c r="J103" s="6">
        <f ca="1">INDIRECT("X103")+INDIRECT("AF103")+INDIRECT("AN103")+INDIRECT("AV103")+INDIRECT("BD103")+INDIRECT("BL103")</f>
        <v>0</v>
      </c>
      <c r="K103" s="6">
        <f ca="1">INDIRECT("Y103")+INDIRECT("AG103")+INDIRECT("AO103")+INDIRECT("AW103")+INDIRECT("BE103")+INDIRECT("BM103")</f>
        <v>0</v>
      </c>
      <c r="L103" s="6">
        <f ca="1">INDIRECT("Z103")+INDIRECT("AH103")+INDIRECT("AP103")+INDIRECT("AX103")+INDIRECT("BF103")+INDIRECT("BN103")</f>
        <v>0</v>
      </c>
      <c r="M103" s="6">
        <f ca="1">INDIRECT("AA103")+INDIRECT("AI103")+INDIRECT("AQ103")+INDIRECT("AY103")+INDIRECT("BG103")+INDIRECT("BO103")</f>
        <v>0</v>
      </c>
      <c r="N103" s="7">
        <f ca="1">INDIRECT("T103")+INDIRECT("U103")+INDIRECT("V103")+INDIRECT("W103")+INDIRECT("X103")+INDIRECT("Y103")+INDIRECT("Z103")+INDIRECT("AA103")</f>
        <v>4000</v>
      </c>
      <c r="O103" s="6">
        <f ca="1">INDIRECT("AB103")+INDIRECT("AC103")+INDIRECT("AD103")+INDIRECT("AE103")+INDIRECT("AF103")+INDIRECT("AG103")+INDIRECT("AH103")+INDIRECT("AI103")</f>
        <v>7250</v>
      </c>
      <c r="P103" s="6">
        <f ca="1">INDIRECT("AJ103")+INDIRECT("AK103")+INDIRECT("AL103")+INDIRECT("AM103")+INDIRECT("AN103")+INDIRECT("AO103")+INDIRECT("AP103")+INDIRECT("AQ103")</f>
        <v>0</v>
      </c>
      <c r="Q103" s="6">
        <f ca="1">INDIRECT("AR103")+INDIRECT("AS103")+INDIRECT("AT103")+INDIRECT("AU103")+INDIRECT("AV103")+INDIRECT("AW103")+INDIRECT("AX103")+INDIRECT("AY103")</f>
        <v>0</v>
      </c>
      <c r="R103" s="6">
        <f ca="1">INDIRECT("AZ103")+INDIRECT("BA103")+INDIRECT("BB103")+INDIRECT("BC103")+INDIRECT("BD103")+INDIRECT("BE103")+INDIRECT("BF103")+INDIRECT("BG103")</f>
        <v>0</v>
      </c>
      <c r="S103" s="6">
        <f ca="1">INDIRECT("BH103")+INDIRECT("BI103")+INDIRECT("BJ103")+INDIRECT("BK103")+INDIRECT("BL103")+INDIRECT("BM103")+INDIRECT("BN103")+INDIRECT("BO103")</f>
        <v>0</v>
      </c>
      <c r="T103" s="28">
        <v>4000</v>
      </c>
      <c r="U103" s="29"/>
      <c r="V103" s="29"/>
      <c r="W103" s="29"/>
      <c r="X103" s="29"/>
      <c r="Y103" s="29"/>
      <c r="Z103" s="29"/>
      <c r="AA103" s="29"/>
      <c r="AB103" s="28"/>
      <c r="AC103" s="29"/>
      <c r="AD103" s="29">
        <v>7250</v>
      </c>
      <c r="AE103" s="29"/>
      <c r="AF103" s="29"/>
      <c r="AG103" s="29"/>
      <c r="AH103" s="29"/>
      <c r="AI103" s="29"/>
      <c r="AJ103" s="28"/>
      <c r="AK103" s="29"/>
      <c r="AL103" s="29"/>
      <c r="AM103" s="29"/>
      <c r="AN103" s="29"/>
      <c r="AO103" s="29"/>
      <c r="AP103" s="29"/>
      <c r="AQ103" s="29"/>
      <c r="AR103" s="28"/>
      <c r="AS103" s="29"/>
      <c r="AT103" s="29"/>
      <c r="AU103" s="29"/>
      <c r="AV103" s="29"/>
      <c r="AW103" s="29"/>
      <c r="AX103" s="29"/>
      <c r="AY103" s="29"/>
      <c r="AZ103" s="28"/>
      <c r="BA103" s="29"/>
      <c r="BB103" s="29"/>
      <c r="BC103" s="29"/>
      <c r="BD103" s="29"/>
      <c r="BE103" s="29"/>
      <c r="BF103" s="29"/>
      <c r="BG103" s="29"/>
      <c r="BH103" s="28"/>
      <c r="BI103" s="29"/>
      <c r="BJ103" s="29"/>
      <c r="BK103" s="29"/>
      <c r="BL103" s="29"/>
      <c r="BM103" s="29"/>
      <c r="BN103" s="29"/>
      <c r="BO103" s="29"/>
      <c r="BP103" s="9">
        <v>0</v>
      </c>
      <c r="BQ103" s="1" t="s">
        <v>0</v>
      </c>
      <c r="BR103" s="1" t="s">
        <v>0</v>
      </c>
      <c r="BS103" s="1" t="s">
        <v>0</v>
      </c>
      <c r="BT103" s="1" t="s">
        <v>0</v>
      </c>
      <c r="BU103" s="1" t="s">
        <v>0</v>
      </c>
      <c r="BW103" s="1">
        <f ca="1">INDIRECT("T103")+2*INDIRECT("AB103")+3*INDIRECT("AJ103")+4*INDIRECT("AR103")+5*INDIRECT("AZ103")+6*INDIRECT("BH103")</f>
        <v>4000</v>
      </c>
      <c r="BX103" s="1">
        <v>4000</v>
      </c>
      <c r="BY103" s="1">
        <f ca="1">INDIRECT("U103")+2*INDIRECT("AC103")+3*INDIRECT("AK103")+4*INDIRECT("AS103")+5*INDIRECT("BA103")+6*INDIRECT("BI103")</f>
        <v>0</v>
      </c>
      <c r="BZ103" s="1">
        <v>0</v>
      </c>
      <c r="CA103" s="1">
        <f ca="1">INDIRECT("V103")+2*INDIRECT("AD103")+3*INDIRECT("AL103")+4*INDIRECT("AT103")+5*INDIRECT("BB103")+6*INDIRECT("BJ103")</f>
        <v>14500</v>
      </c>
      <c r="CB103" s="1">
        <v>14500</v>
      </c>
      <c r="CC103" s="1">
        <f ca="1">INDIRECT("W103")+2*INDIRECT("AE103")+3*INDIRECT("AM103")+4*INDIRECT("AU103")+5*INDIRECT("BC103")+6*INDIRECT("BK103")</f>
        <v>0</v>
      </c>
      <c r="CD103" s="1">
        <v>0</v>
      </c>
      <c r="CE103" s="1">
        <f ca="1">INDIRECT("X103")+2*INDIRECT("AF103")+3*INDIRECT("AN103")+4*INDIRECT("AV103")+5*INDIRECT("BD103")+6*INDIRECT("BL103")</f>
        <v>0</v>
      </c>
      <c r="CF103" s="1">
        <v>0</v>
      </c>
      <c r="CG103" s="1">
        <f ca="1">INDIRECT("Y103")+2*INDIRECT("AG103")+3*INDIRECT("AO103")+4*INDIRECT("AW103")+5*INDIRECT("BE103")+6*INDIRECT("BM103")</f>
        <v>0</v>
      </c>
      <c r="CH103" s="1">
        <v>0</v>
      </c>
      <c r="CI103" s="1">
        <f ca="1">INDIRECT("Z103")+2*INDIRECT("AH103")+3*INDIRECT("AP103")+4*INDIRECT("AX103")+5*INDIRECT("BF103")+6*INDIRECT("BN103")</f>
        <v>0</v>
      </c>
      <c r="CJ103" s="1">
        <v>0</v>
      </c>
      <c r="CK103" s="1">
        <f ca="1">INDIRECT("AA103")+2*INDIRECT("AI103")+3*INDIRECT("AQ103")+4*INDIRECT("AY103")+5*INDIRECT("BG103")+6*INDIRECT("BO103")</f>
        <v>0</v>
      </c>
      <c r="CL103" s="1">
        <v>0</v>
      </c>
      <c r="CM103" s="1">
        <f ca="1">INDIRECT("T103")+2*INDIRECT("U103")+3*INDIRECT("V103")+4*INDIRECT("W103")+5*INDIRECT("X103")+6*INDIRECT("Y103")+7*INDIRECT("Z103")+8*INDIRECT("AA103")</f>
        <v>4000</v>
      </c>
      <c r="CN103" s="1">
        <v>4000</v>
      </c>
      <c r="CO103" s="1">
        <f ca="1">INDIRECT("AB103")+2*INDIRECT("AC103")+3*INDIRECT("AD103")+4*INDIRECT("AE103")+5*INDIRECT("AF103")+6*INDIRECT("AG103")+7*INDIRECT("AH103")+8*INDIRECT("AI103")</f>
        <v>21750</v>
      </c>
      <c r="CP103" s="1">
        <v>21750</v>
      </c>
      <c r="CQ103" s="1">
        <f ca="1">INDIRECT("AJ103")+2*INDIRECT("AK103")+3*INDIRECT("AL103")+4*INDIRECT("AM103")+5*INDIRECT("AN103")+6*INDIRECT("AO103")+7*INDIRECT("AP103")+8*INDIRECT("AQ103")</f>
        <v>0</v>
      </c>
      <c r="CR103" s="1">
        <v>0</v>
      </c>
      <c r="CS103" s="1">
        <f ca="1">INDIRECT("AR103")+2*INDIRECT("AS103")+3*INDIRECT("AT103")+4*INDIRECT("AU103")+5*INDIRECT("AV103")+6*INDIRECT("AW103")+7*INDIRECT("AX103")+8*INDIRECT("AY103")</f>
        <v>0</v>
      </c>
      <c r="CT103" s="1">
        <v>0</v>
      </c>
      <c r="CU103" s="1">
        <f ca="1">INDIRECT("AZ103")+2*INDIRECT("BA103")+3*INDIRECT("BB103")+4*INDIRECT("BC103")+5*INDIRECT("BD103")+6*INDIRECT("BE103")+7*INDIRECT("BF103")+8*INDIRECT("BG103")</f>
        <v>0</v>
      </c>
      <c r="CV103" s="1">
        <v>0</v>
      </c>
      <c r="CW103" s="1">
        <f ca="1">INDIRECT("BH103")+2*INDIRECT("BI103")+3*INDIRECT("BJ103")+4*INDIRECT("BK103")+5*INDIRECT("BL103")+6*INDIRECT("BM103")+7*INDIRECT("BN103")+8*INDIRECT("BO103")</f>
        <v>0</v>
      </c>
      <c r="CX103" s="1">
        <v>0</v>
      </c>
    </row>
    <row r="104" spans="1:73" ht="11.25">
      <c r="A104" s="1" t="s">
        <v>0</v>
      </c>
      <c r="B104" s="1" t="s">
        <v>0</v>
      </c>
      <c r="C104" s="1" t="s">
        <v>0</v>
      </c>
      <c r="D104" s="1" t="s">
        <v>0</v>
      </c>
      <c r="E104" s="1" t="s">
        <v>6</v>
      </c>
      <c r="F104" s="7">
        <f>SUM(F99:F103)</f>
        <v>90025</v>
      </c>
      <c r="G104" s="6">
        <f>SUM(G99:G103)</f>
        <v>0</v>
      </c>
      <c r="H104" s="6">
        <f>SUM(H99:H103)</f>
        <v>8900</v>
      </c>
      <c r="I104" s="6">
        <f>SUM(I99:I103)</f>
        <v>0</v>
      </c>
      <c r="J104" s="6">
        <f>SUM(J99:J103)</f>
        <v>0</v>
      </c>
      <c r="K104" s="6">
        <f>SUM(K99:K103)</f>
        <v>152694</v>
      </c>
      <c r="L104" s="6">
        <f>SUM(L99:L103)</f>
        <v>0</v>
      </c>
      <c r="M104" s="6">
        <f>SUM(M99:M103)</f>
        <v>0</v>
      </c>
      <c r="N104" s="7">
        <f>SUM(N99:N103)</f>
        <v>58005</v>
      </c>
      <c r="O104" s="6">
        <f>SUM(O99:O103)</f>
        <v>152161</v>
      </c>
      <c r="P104" s="6">
        <f>SUM(P99:P103)</f>
        <v>11112</v>
      </c>
      <c r="Q104" s="6">
        <f>SUM(Q99:Q103)</f>
        <v>15222</v>
      </c>
      <c r="R104" s="6">
        <f>SUM(R99:R103)</f>
        <v>5686</v>
      </c>
      <c r="S104" s="6">
        <f>SUM(S99:S103)</f>
        <v>9433</v>
      </c>
      <c r="T104" s="8"/>
      <c r="U104" s="5"/>
      <c r="V104" s="5"/>
      <c r="W104" s="5"/>
      <c r="X104" s="5"/>
      <c r="Y104" s="5"/>
      <c r="Z104" s="5"/>
      <c r="AA104" s="5"/>
      <c r="AB104" s="8"/>
      <c r="AC104" s="5"/>
      <c r="AD104" s="5"/>
      <c r="AE104" s="5"/>
      <c r="AF104" s="5"/>
      <c r="AG104" s="5"/>
      <c r="AH104" s="5"/>
      <c r="AI104" s="5"/>
      <c r="AJ104" s="8"/>
      <c r="AK104" s="5"/>
      <c r="AL104" s="5"/>
      <c r="AM104" s="5"/>
      <c r="AN104" s="5"/>
      <c r="AO104" s="5"/>
      <c r="AP104" s="5"/>
      <c r="AQ104" s="5"/>
      <c r="AR104" s="8"/>
      <c r="AS104" s="5"/>
      <c r="AT104" s="5"/>
      <c r="AU104" s="5"/>
      <c r="AV104" s="5"/>
      <c r="AW104" s="5"/>
      <c r="AX104" s="5"/>
      <c r="AY104" s="5"/>
      <c r="AZ104" s="8"/>
      <c r="BA104" s="5"/>
      <c r="BB104" s="5"/>
      <c r="BC104" s="5"/>
      <c r="BD104" s="5"/>
      <c r="BE104" s="5"/>
      <c r="BF104" s="5"/>
      <c r="BG104" s="5"/>
      <c r="BH104" s="8"/>
      <c r="BI104" s="5"/>
      <c r="BJ104" s="5"/>
      <c r="BK104" s="5"/>
      <c r="BL104" s="5"/>
      <c r="BM104" s="5"/>
      <c r="BN104" s="5"/>
      <c r="BO104" s="5"/>
      <c r="BP104" s="9">
        <v>0</v>
      </c>
      <c r="BQ104" s="1" t="s">
        <v>0</v>
      </c>
      <c r="BR104" s="1" t="s">
        <v>0</v>
      </c>
      <c r="BS104" s="1" t="s">
        <v>0</v>
      </c>
      <c r="BT104" s="1" t="s">
        <v>0</v>
      </c>
      <c r="BU104" s="1" t="s">
        <v>0</v>
      </c>
    </row>
    <row r="105" spans="3:73" ht="11.25">
      <c r="C105" s="1" t="s">
        <v>0</v>
      </c>
      <c r="D105" s="1" t="s">
        <v>0</v>
      </c>
      <c r="E105" s="1" t="s">
        <v>0</v>
      </c>
      <c r="F105" s="7"/>
      <c r="G105" s="6"/>
      <c r="H105" s="6"/>
      <c r="I105" s="6"/>
      <c r="J105" s="6"/>
      <c r="K105" s="6"/>
      <c r="L105" s="6"/>
      <c r="M105" s="6"/>
      <c r="N105" s="7"/>
      <c r="O105" s="6"/>
      <c r="P105" s="6"/>
      <c r="Q105" s="6"/>
      <c r="R105" s="6"/>
      <c r="S105" s="6"/>
      <c r="T105" s="8"/>
      <c r="U105" s="5"/>
      <c r="V105" s="5"/>
      <c r="W105" s="5"/>
      <c r="X105" s="5"/>
      <c r="Y105" s="5"/>
      <c r="Z105" s="5"/>
      <c r="AA105" s="5"/>
      <c r="AB105" s="8"/>
      <c r="AC105" s="5"/>
      <c r="AD105" s="5"/>
      <c r="AE105" s="5"/>
      <c r="AF105" s="5"/>
      <c r="AG105" s="5"/>
      <c r="AH105" s="5"/>
      <c r="AI105" s="5"/>
      <c r="AJ105" s="8"/>
      <c r="AK105" s="5"/>
      <c r="AL105" s="5"/>
      <c r="AM105" s="5"/>
      <c r="AN105" s="5"/>
      <c r="AO105" s="5"/>
      <c r="AP105" s="5"/>
      <c r="AQ105" s="5"/>
      <c r="AR105" s="8"/>
      <c r="AS105" s="5"/>
      <c r="AT105" s="5"/>
      <c r="AU105" s="5"/>
      <c r="AV105" s="5"/>
      <c r="AW105" s="5"/>
      <c r="AX105" s="5"/>
      <c r="AY105" s="5"/>
      <c r="AZ105" s="8"/>
      <c r="BA105" s="5"/>
      <c r="BB105" s="5"/>
      <c r="BC105" s="5"/>
      <c r="BD105" s="5"/>
      <c r="BE105" s="5"/>
      <c r="BF105" s="5"/>
      <c r="BG105" s="5"/>
      <c r="BH105" s="8"/>
      <c r="BI105" s="5"/>
      <c r="BJ105" s="5"/>
      <c r="BK105" s="5"/>
      <c r="BL105" s="5"/>
      <c r="BM105" s="5"/>
      <c r="BN105" s="5"/>
      <c r="BO105" s="5"/>
      <c r="BP105" s="9"/>
      <c r="BT105" s="1" t="s">
        <v>0</v>
      </c>
      <c r="BU105" s="1" t="s">
        <v>0</v>
      </c>
    </row>
    <row r="106" spans="1:102" ht="11.25">
      <c r="A106" s="30" t="s">
        <v>1</v>
      </c>
      <c r="B106" s="31" t="str">
        <f>HYPERLINK("http://www.dot.ca.gov/hq/transprog/stip2004/ff_sheets/05-0318.xls","0318")</f>
        <v>0318</v>
      </c>
      <c r="C106" s="30" t="s">
        <v>65</v>
      </c>
      <c r="D106" s="30" t="s">
        <v>55</v>
      </c>
      <c r="E106" s="30" t="s">
        <v>3</v>
      </c>
      <c r="F106" s="32">
        <f ca="1">INDIRECT("T106")+INDIRECT("AB106")+INDIRECT("AJ106")+INDIRECT("AR106")+INDIRECT("AZ106")+INDIRECT("BH106")</f>
        <v>122</v>
      </c>
      <c r="G106" s="33">
        <f ca="1">INDIRECT("U106")+INDIRECT("AC106")+INDIRECT("AK106")+INDIRECT("AS106")+INDIRECT("BA106")+INDIRECT("BI106")</f>
        <v>200</v>
      </c>
      <c r="H106" s="33">
        <f ca="1">INDIRECT("V106")+INDIRECT("AD106")+INDIRECT("AL106")+INDIRECT("AT106")+INDIRECT("BB106")+INDIRECT("BJ106")</f>
        <v>0</v>
      </c>
      <c r="I106" s="33">
        <f ca="1">INDIRECT("W106")+INDIRECT("AE106")+INDIRECT("AM106")+INDIRECT("AU106")+INDIRECT("BC106")+INDIRECT("BK106")</f>
        <v>0</v>
      </c>
      <c r="J106" s="33">
        <f ca="1">INDIRECT("X106")+INDIRECT("AF106")+INDIRECT("AN106")+INDIRECT("AV106")+INDIRECT("BD106")+INDIRECT("BL106")</f>
        <v>688</v>
      </c>
      <c r="K106" s="33">
        <f ca="1">INDIRECT("Y106")+INDIRECT("AG106")+INDIRECT("AO106")+INDIRECT("AW106")+INDIRECT("BE106")+INDIRECT("BM106")</f>
        <v>0</v>
      </c>
      <c r="L106" s="33">
        <f ca="1">INDIRECT("Z106")+INDIRECT("AH106")+INDIRECT("AP106")+INDIRECT("AX106")+INDIRECT("BF106")+INDIRECT("BN106")</f>
        <v>0</v>
      </c>
      <c r="M106" s="33">
        <f ca="1">INDIRECT("AA106")+INDIRECT("AI106")+INDIRECT("AQ106")+INDIRECT("AY106")+INDIRECT("BG106")+INDIRECT("BO106")</f>
        <v>0</v>
      </c>
      <c r="N106" s="32">
        <f ca="1">INDIRECT("T106")+INDIRECT("U106")+INDIRECT("V106")+INDIRECT("W106")+INDIRECT("X106")+INDIRECT("Y106")+INDIRECT("Z106")+INDIRECT("AA106")</f>
        <v>0</v>
      </c>
      <c r="O106" s="33">
        <f ca="1">INDIRECT("AB106")+INDIRECT("AC106")+INDIRECT("AD106")+INDIRECT("AE106")+INDIRECT("AF106")+INDIRECT("AG106")+INDIRECT("AH106")+INDIRECT("AI106")</f>
        <v>0</v>
      </c>
      <c r="P106" s="33">
        <f ca="1">INDIRECT("AJ106")+INDIRECT("AK106")+INDIRECT("AL106")+INDIRECT("AM106")+INDIRECT("AN106")+INDIRECT("AO106")+INDIRECT("AP106")+INDIRECT("AQ106")</f>
        <v>322</v>
      </c>
      <c r="Q106" s="33">
        <f ca="1">INDIRECT("AR106")+INDIRECT("AS106")+INDIRECT("AT106")+INDIRECT("AU106")+INDIRECT("AV106")+INDIRECT("AW106")+INDIRECT("AX106")+INDIRECT("AY106")</f>
        <v>688</v>
      </c>
      <c r="R106" s="33">
        <f ca="1">INDIRECT("AZ106")+INDIRECT("BA106")+INDIRECT("BB106")+INDIRECT("BC106")+INDIRECT("BD106")+INDIRECT("BE106")+INDIRECT("BF106")+INDIRECT("BG106")</f>
        <v>0</v>
      </c>
      <c r="S106" s="33">
        <f ca="1">INDIRECT("BH106")+INDIRECT("BI106")+INDIRECT("BJ106")+INDIRECT("BK106")+INDIRECT("BL106")+INDIRECT("BM106")+INDIRECT("BN106")+INDIRECT("BO106")</f>
        <v>0</v>
      </c>
      <c r="T106" s="34"/>
      <c r="U106" s="35"/>
      <c r="V106" s="35"/>
      <c r="W106" s="35"/>
      <c r="X106" s="35"/>
      <c r="Y106" s="35"/>
      <c r="Z106" s="35"/>
      <c r="AA106" s="35"/>
      <c r="AB106" s="34"/>
      <c r="AC106" s="35"/>
      <c r="AD106" s="35"/>
      <c r="AE106" s="35"/>
      <c r="AF106" s="35"/>
      <c r="AG106" s="35"/>
      <c r="AH106" s="35"/>
      <c r="AI106" s="35"/>
      <c r="AJ106" s="34">
        <v>122</v>
      </c>
      <c r="AK106" s="35">
        <v>200</v>
      </c>
      <c r="AL106" s="35"/>
      <c r="AM106" s="35"/>
      <c r="AN106" s="35"/>
      <c r="AO106" s="35"/>
      <c r="AP106" s="35"/>
      <c r="AQ106" s="35"/>
      <c r="AR106" s="34"/>
      <c r="AS106" s="35"/>
      <c r="AT106" s="35"/>
      <c r="AU106" s="35"/>
      <c r="AV106" s="35">
        <v>688</v>
      </c>
      <c r="AW106" s="35"/>
      <c r="AX106" s="35"/>
      <c r="AY106" s="35"/>
      <c r="AZ106" s="34"/>
      <c r="BA106" s="35"/>
      <c r="BB106" s="35"/>
      <c r="BC106" s="35"/>
      <c r="BD106" s="35"/>
      <c r="BE106" s="35"/>
      <c r="BF106" s="35"/>
      <c r="BG106" s="35"/>
      <c r="BH106" s="34"/>
      <c r="BI106" s="35"/>
      <c r="BJ106" s="35"/>
      <c r="BK106" s="35"/>
      <c r="BL106" s="35"/>
      <c r="BM106" s="35"/>
      <c r="BN106" s="35"/>
      <c r="BO106" s="36"/>
      <c r="BP106" s="9">
        <v>10100000118</v>
      </c>
      <c r="BQ106" s="1" t="s">
        <v>3</v>
      </c>
      <c r="BR106" s="1" t="s">
        <v>0</v>
      </c>
      <c r="BS106" s="1" t="s">
        <v>0</v>
      </c>
      <c r="BT106" s="1" t="s">
        <v>0</v>
      </c>
      <c r="BU106" s="1" t="s">
        <v>57</v>
      </c>
      <c r="BW106" s="1">
        <f ca="1">INDIRECT("T106")+2*INDIRECT("AB106")+3*INDIRECT("AJ106")+4*INDIRECT("AR106")+5*INDIRECT("AZ106")+6*INDIRECT("BH106")</f>
        <v>366</v>
      </c>
      <c r="BX106" s="1">
        <v>366</v>
      </c>
      <c r="BY106" s="1">
        <f ca="1">INDIRECT("U106")+2*INDIRECT("AC106")+3*INDIRECT("AK106")+4*INDIRECT("AS106")+5*INDIRECT("BA106")+6*INDIRECT("BI106")</f>
        <v>600</v>
      </c>
      <c r="BZ106" s="1">
        <v>600</v>
      </c>
      <c r="CA106" s="1">
        <f ca="1">INDIRECT("V106")+2*INDIRECT("AD106")+3*INDIRECT("AL106")+4*INDIRECT("AT106")+5*INDIRECT("BB106")+6*INDIRECT("BJ106")</f>
        <v>0</v>
      </c>
      <c r="CB106" s="1">
        <v>0</v>
      </c>
      <c r="CC106" s="1">
        <f ca="1">INDIRECT("W106")+2*INDIRECT("AE106")+3*INDIRECT("AM106")+4*INDIRECT("AU106")+5*INDIRECT("BC106")+6*INDIRECT("BK106")</f>
        <v>0</v>
      </c>
      <c r="CD106" s="1">
        <v>0</v>
      </c>
      <c r="CE106" s="1">
        <f ca="1">INDIRECT("X106")+2*INDIRECT("AF106")+3*INDIRECT("AN106")+4*INDIRECT("AV106")+5*INDIRECT("BD106")+6*INDIRECT("BL106")</f>
        <v>2752</v>
      </c>
      <c r="CF106" s="1">
        <v>2752</v>
      </c>
      <c r="CG106" s="1">
        <f ca="1">INDIRECT("Y106")+2*INDIRECT("AG106")+3*INDIRECT("AO106")+4*INDIRECT("AW106")+5*INDIRECT("BE106")+6*INDIRECT("BM106")</f>
        <v>0</v>
      </c>
      <c r="CH106" s="1">
        <v>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0</v>
      </c>
      <c r="CN106" s="1">
        <v>0</v>
      </c>
      <c r="CO106" s="1">
        <f ca="1">INDIRECT("AB106")+2*INDIRECT("AC106")+3*INDIRECT("AD106")+4*INDIRECT("AE106")+5*INDIRECT("AF106")+6*INDIRECT("AG106")+7*INDIRECT("AH106")+8*INDIRECT("AI106")</f>
        <v>0</v>
      </c>
      <c r="CP106" s="1">
        <v>0</v>
      </c>
      <c r="CQ106" s="1">
        <f ca="1">INDIRECT("AJ106")+2*INDIRECT("AK106")+3*INDIRECT("AL106")+4*INDIRECT("AM106")+5*INDIRECT("AN106")+6*INDIRECT("AO106")+7*INDIRECT("AP106")+8*INDIRECT("AQ106")</f>
        <v>522</v>
      </c>
      <c r="CR106" s="1">
        <v>522</v>
      </c>
      <c r="CS106" s="1">
        <f ca="1">INDIRECT("AR106")+2*INDIRECT("AS106")+3*INDIRECT("AT106")+4*INDIRECT("AU106")+5*INDIRECT("AV106")+6*INDIRECT("AW106")+7*INDIRECT("AX106")+8*INDIRECT("AY106")</f>
        <v>3440</v>
      </c>
      <c r="CT106" s="1">
        <v>3440</v>
      </c>
      <c r="CU106" s="1">
        <f ca="1">INDIRECT("AZ106")+2*INDIRECT("BA106")+3*INDIRECT("BB106")+4*INDIRECT("BC106")+5*INDIRECT("BD106")+6*INDIRECT("BE106")+7*INDIRECT("BF106")+8*INDIRECT("BG106")</f>
        <v>0</v>
      </c>
      <c r="CV106" s="1">
        <v>0</v>
      </c>
      <c r="CW106" s="1">
        <f ca="1">INDIRECT("BH106")+2*INDIRECT("BI106")+3*INDIRECT("BJ106")+4*INDIRECT("BK106")+5*INDIRECT("BL106")+6*INDIRECT("BM106")+7*INDIRECT("BN106")+8*INDIRECT("BO106")</f>
        <v>0</v>
      </c>
      <c r="CX106" s="1">
        <v>0</v>
      </c>
    </row>
    <row r="107" spans="1:102" ht="11.25">
      <c r="A107" s="1" t="s">
        <v>0</v>
      </c>
      <c r="B107" s="1" t="s">
        <v>71</v>
      </c>
      <c r="C107" s="1" t="s">
        <v>72</v>
      </c>
      <c r="D107" s="1" t="s">
        <v>73</v>
      </c>
      <c r="E107" s="1" t="s">
        <v>61</v>
      </c>
      <c r="F107" s="7">
        <f ca="1">INDIRECT("T107")+INDIRECT("AB107")+INDIRECT("AJ107")+INDIRECT("AR107")+INDIRECT("AZ107")+INDIRECT("BH107")</f>
        <v>98</v>
      </c>
      <c r="G107" s="6">
        <f ca="1">INDIRECT("U107")+INDIRECT("AC107")+INDIRECT("AK107")+INDIRECT("AS107")+INDIRECT("BA107")+INDIRECT("BI107")</f>
        <v>0</v>
      </c>
      <c r="H107" s="6">
        <f ca="1">INDIRECT("V107")+INDIRECT("AD107")+INDIRECT("AL107")+INDIRECT("AT107")+INDIRECT("BB107")+INDIRECT("BJ107")</f>
        <v>0</v>
      </c>
      <c r="I107" s="6">
        <f ca="1">INDIRECT("W107")+INDIRECT("AE107")+INDIRECT("AM107")+INDIRECT("AU107")+INDIRECT("BC107")+INDIRECT("BK107")</f>
        <v>0</v>
      </c>
      <c r="J107" s="6">
        <f ca="1">INDIRECT("X107")+INDIRECT("AF107")+INDIRECT("AN107")+INDIRECT("AV107")+INDIRECT("BD107")+INDIRECT("BL107")</f>
        <v>0</v>
      </c>
      <c r="K107" s="6">
        <f ca="1">INDIRECT("Y107")+INDIRECT("AG107")+INDIRECT("AO107")+INDIRECT("AW107")+INDIRECT("BE107")+INDIRECT("BM107")</f>
        <v>0</v>
      </c>
      <c r="L107" s="6">
        <f ca="1">INDIRECT("Z107")+INDIRECT("AH107")+INDIRECT("AP107")+INDIRECT("AX107")+INDIRECT("BF107")+INDIRECT("BN107")</f>
        <v>0</v>
      </c>
      <c r="M107" s="6">
        <f ca="1">INDIRECT("AA107")+INDIRECT("AI107")+INDIRECT("AQ107")+INDIRECT("AY107")+INDIRECT("BG107")+INDIRECT("BO107")</f>
        <v>0</v>
      </c>
      <c r="N107" s="7">
        <f ca="1">INDIRECT("T107")+INDIRECT("U107")+INDIRECT("V107")+INDIRECT("W107")+INDIRECT("X107")+INDIRECT("Y107")+INDIRECT("Z107")+INDIRECT("AA107")</f>
        <v>0</v>
      </c>
      <c r="O107" s="6">
        <f ca="1">INDIRECT("AB107")+INDIRECT("AC107")+INDIRECT("AD107")+INDIRECT("AE107")+INDIRECT("AF107")+INDIRECT("AG107")+INDIRECT("AH107")+INDIRECT("AI107")</f>
        <v>0</v>
      </c>
      <c r="P107" s="6">
        <f ca="1">INDIRECT("AJ107")+INDIRECT("AK107")+INDIRECT("AL107")+INDIRECT("AM107")+INDIRECT("AN107")+INDIRECT("AO107")+INDIRECT("AP107")+INDIRECT("AQ107")</f>
        <v>98</v>
      </c>
      <c r="Q107" s="6">
        <f ca="1">INDIRECT("AR107")+INDIRECT("AS107")+INDIRECT("AT107")+INDIRECT("AU107")+INDIRECT("AV107")+INDIRECT("AW107")+INDIRECT("AX107")+INDIRECT("AY107")</f>
        <v>0</v>
      </c>
      <c r="R107" s="6">
        <f ca="1">INDIRECT("AZ107")+INDIRECT("BA107")+INDIRECT("BB107")+INDIRECT("BC107")+INDIRECT("BD107")+INDIRECT("BE107")+INDIRECT("BF107")+INDIRECT("BG107")</f>
        <v>0</v>
      </c>
      <c r="S107" s="6">
        <f ca="1">INDIRECT("BH107")+INDIRECT("BI107")+INDIRECT("BJ107")+INDIRECT("BK107")+INDIRECT("BL107")+INDIRECT("BM107")+INDIRECT("BN107")+INDIRECT("BO107")</f>
        <v>0</v>
      </c>
      <c r="T107" s="28"/>
      <c r="U107" s="29"/>
      <c r="V107" s="29"/>
      <c r="W107" s="29"/>
      <c r="X107" s="29"/>
      <c r="Y107" s="29"/>
      <c r="Z107" s="29"/>
      <c r="AA107" s="29"/>
      <c r="AB107" s="28"/>
      <c r="AC107" s="29"/>
      <c r="AD107" s="29"/>
      <c r="AE107" s="29"/>
      <c r="AF107" s="29"/>
      <c r="AG107" s="29"/>
      <c r="AH107" s="29"/>
      <c r="AI107" s="29"/>
      <c r="AJ107" s="28">
        <v>98</v>
      </c>
      <c r="AK107" s="29"/>
      <c r="AL107" s="29"/>
      <c r="AM107" s="29"/>
      <c r="AN107" s="29"/>
      <c r="AO107" s="29"/>
      <c r="AP107" s="29"/>
      <c r="AQ107" s="29"/>
      <c r="AR107" s="28"/>
      <c r="AS107" s="29"/>
      <c r="AT107" s="29"/>
      <c r="AU107" s="29"/>
      <c r="AV107" s="29"/>
      <c r="AW107" s="29"/>
      <c r="AX107" s="29"/>
      <c r="AY107" s="29"/>
      <c r="AZ107" s="28"/>
      <c r="BA107" s="29"/>
      <c r="BB107" s="29"/>
      <c r="BC107" s="29"/>
      <c r="BD107" s="29"/>
      <c r="BE107" s="29"/>
      <c r="BF107" s="29"/>
      <c r="BG107" s="29"/>
      <c r="BH107" s="28"/>
      <c r="BI107" s="29"/>
      <c r="BJ107" s="29"/>
      <c r="BK107" s="29"/>
      <c r="BL107" s="29"/>
      <c r="BM107" s="29"/>
      <c r="BN107" s="29"/>
      <c r="BO107" s="29"/>
      <c r="BP107" s="9">
        <v>0</v>
      </c>
      <c r="BQ107" s="1" t="s">
        <v>0</v>
      </c>
      <c r="BR107" s="1" t="s">
        <v>0</v>
      </c>
      <c r="BS107" s="1" t="s">
        <v>0</v>
      </c>
      <c r="BT107" s="1" t="s">
        <v>0</v>
      </c>
      <c r="BU107" s="1" t="s">
        <v>0</v>
      </c>
      <c r="BW107" s="1">
        <f ca="1">INDIRECT("T107")+2*INDIRECT("AB107")+3*INDIRECT("AJ107")+4*INDIRECT("AR107")+5*INDIRECT("AZ107")+6*INDIRECT("BH107")</f>
        <v>294</v>
      </c>
      <c r="BX107" s="1">
        <v>294</v>
      </c>
      <c r="BY107" s="1">
        <f ca="1">INDIRECT("U107")+2*INDIRECT("AC107")+3*INDIRECT("AK107")+4*INDIRECT("AS107")+5*INDIRECT("BA107")+6*INDIRECT("BI107")</f>
        <v>0</v>
      </c>
      <c r="BZ107" s="1">
        <v>0</v>
      </c>
      <c r="CA107" s="1">
        <f ca="1">INDIRECT("V107")+2*INDIRECT("AD107")+3*INDIRECT("AL107")+4*INDIRECT("AT107")+5*INDIRECT("BB107")+6*INDIRECT("BJ107")</f>
        <v>0</v>
      </c>
      <c r="CB107" s="1">
        <v>0</v>
      </c>
      <c r="CC107" s="1">
        <f ca="1">INDIRECT("W107")+2*INDIRECT("AE107")+3*INDIRECT("AM107")+4*INDIRECT("AU107")+5*INDIRECT("BC107")+6*INDIRECT("BK107")</f>
        <v>0</v>
      </c>
      <c r="CD107" s="1">
        <v>0</v>
      </c>
      <c r="CE107" s="1">
        <f ca="1">INDIRECT("X107")+2*INDIRECT("AF107")+3*INDIRECT("AN107")+4*INDIRECT("AV107")+5*INDIRECT("BD107")+6*INDIRECT("BL107")</f>
        <v>0</v>
      </c>
      <c r="CF107" s="1">
        <v>0</v>
      </c>
      <c r="CG107" s="1">
        <f ca="1">INDIRECT("Y107")+2*INDIRECT("AG107")+3*INDIRECT("AO107")+4*INDIRECT("AW107")+5*INDIRECT("BE107")+6*INDIRECT("BM107")</f>
        <v>0</v>
      </c>
      <c r="CH107" s="1">
        <v>0</v>
      </c>
      <c r="CI107" s="1">
        <f ca="1">INDIRECT("Z107")+2*INDIRECT("AH107")+3*INDIRECT("AP107")+4*INDIRECT("AX107")+5*INDIRECT("BF107")+6*INDIRECT("BN107")</f>
        <v>0</v>
      </c>
      <c r="CJ107" s="1">
        <v>0</v>
      </c>
      <c r="CK107" s="1">
        <f ca="1">INDIRECT("AA107")+2*INDIRECT("AI107")+3*INDIRECT("AQ107")+4*INDIRECT("AY107")+5*INDIRECT("BG107")+6*INDIRECT("BO107")</f>
        <v>0</v>
      </c>
      <c r="CL107" s="1">
        <v>0</v>
      </c>
      <c r="CM107" s="1">
        <f ca="1">INDIRECT("T107")+2*INDIRECT("U107")+3*INDIRECT("V107")+4*INDIRECT("W107")+5*INDIRECT("X107")+6*INDIRECT("Y107")+7*INDIRECT("Z107")+8*INDIRECT("AA107")</f>
        <v>0</v>
      </c>
      <c r="CN107" s="1">
        <v>0</v>
      </c>
      <c r="CO107" s="1">
        <f ca="1">INDIRECT("AB107")+2*INDIRECT("AC107")+3*INDIRECT("AD107")+4*INDIRECT("AE107")+5*INDIRECT("AF107")+6*INDIRECT("AG107")+7*INDIRECT("AH107")+8*INDIRECT("AI107")</f>
        <v>0</v>
      </c>
      <c r="CP107" s="1">
        <v>0</v>
      </c>
      <c r="CQ107" s="1">
        <f ca="1">INDIRECT("AJ107")+2*INDIRECT("AK107")+3*INDIRECT("AL107")+4*INDIRECT("AM107")+5*INDIRECT("AN107")+6*INDIRECT("AO107")+7*INDIRECT("AP107")+8*INDIRECT("AQ107")</f>
        <v>98</v>
      </c>
      <c r="CR107" s="1">
        <v>98</v>
      </c>
      <c r="CS107" s="1">
        <f ca="1">INDIRECT("AR107")+2*INDIRECT("AS107")+3*INDIRECT("AT107")+4*INDIRECT("AU107")+5*INDIRECT("AV107")+6*INDIRECT("AW107")+7*INDIRECT("AX107")+8*INDIRECT("AY107")</f>
        <v>0</v>
      </c>
      <c r="CT107" s="1">
        <v>0</v>
      </c>
      <c r="CU107" s="1">
        <f ca="1">INDIRECT("AZ107")+2*INDIRECT("BA107")+3*INDIRECT("BB107")+4*INDIRECT("BC107")+5*INDIRECT("BD107")+6*INDIRECT("BE107")+7*INDIRECT("BF107")+8*INDIRECT("BG107")</f>
        <v>0</v>
      </c>
      <c r="CV107" s="1">
        <v>0</v>
      </c>
      <c r="CW107" s="1">
        <f ca="1">INDIRECT("BH107")+2*INDIRECT("BI107")+3*INDIRECT("BJ107")+4*INDIRECT("BK107")+5*INDIRECT("BL107")+6*INDIRECT("BM107")+7*INDIRECT("BN107")+8*INDIRECT("BO107")</f>
        <v>0</v>
      </c>
      <c r="CX107" s="1">
        <v>0</v>
      </c>
    </row>
    <row r="108" spans="1:102" ht="11.25">
      <c r="A108" s="25"/>
      <c r="B108" s="25"/>
      <c r="C108" s="27" t="s">
        <v>112</v>
      </c>
      <c r="D108" s="26" t="s">
        <v>0</v>
      </c>
      <c r="E108" s="1" t="s">
        <v>40</v>
      </c>
      <c r="F108" s="7">
        <f ca="1">INDIRECT("T108")+INDIRECT("AB108")+INDIRECT("AJ108")+INDIRECT("AR108")+INDIRECT("AZ108")+INDIRECT("BH108")</f>
        <v>0</v>
      </c>
      <c r="G108" s="6">
        <f ca="1">INDIRECT("U108")+INDIRECT("AC108")+INDIRECT("AK108")+INDIRECT("AS108")+INDIRECT("BA108")+INDIRECT("BI108")</f>
        <v>0</v>
      </c>
      <c r="H108" s="6">
        <f ca="1">INDIRECT("V108")+INDIRECT("AD108")+INDIRECT("AL108")+INDIRECT("AT108")+INDIRECT("BB108")+INDIRECT("BJ108")</f>
        <v>0</v>
      </c>
      <c r="I108" s="6">
        <f ca="1">INDIRECT("W108")+INDIRECT("AE108")+INDIRECT("AM108")+INDIRECT("AU108")+INDIRECT("BC108")+INDIRECT("BK108")</f>
        <v>0</v>
      </c>
      <c r="J108" s="6">
        <f ca="1">INDIRECT("X108")+INDIRECT("AF108")+INDIRECT("AN108")+INDIRECT("AV108")+INDIRECT("BD108")+INDIRECT("BL108")</f>
        <v>24265</v>
      </c>
      <c r="K108" s="6">
        <f ca="1">INDIRECT("Y108")+INDIRECT("AG108")+INDIRECT("AO108")+INDIRECT("AW108")+INDIRECT("BE108")+INDIRECT("BM108")</f>
        <v>0</v>
      </c>
      <c r="L108" s="6">
        <f ca="1">INDIRECT("Z108")+INDIRECT("AH108")+INDIRECT("AP108")+INDIRECT("AX108")+INDIRECT("BF108")+INDIRECT("BN108")</f>
        <v>44075</v>
      </c>
      <c r="M108" s="6">
        <f ca="1">INDIRECT("AA108")+INDIRECT("AI108")+INDIRECT("AQ108")+INDIRECT("AY108")+INDIRECT("BG108")+INDIRECT("BO108")</f>
        <v>0</v>
      </c>
      <c r="N108" s="7">
        <f ca="1">INDIRECT("T108")+INDIRECT("U108")+INDIRECT("V108")+INDIRECT("W108")+INDIRECT("X108")+INDIRECT("Y108")+INDIRECT("Z108")+INDIRECT("AA108")</f>
        <v>22308</v>
      </c>
      <c r="O108" s="6">
        <f ca="1">INDIRECT("AB108")+INDIRECT("AC108")+INDIRECT("AD108")+INDIRECT("AE108")+INDIRECT("AF108")+INDIRECT("AG108")+INDIRECT("AH108")+INDIRECT("AI108")</f>
        <v>40697</v>
      </c>
      <c r="P108" s="6">
        <f ca="1">INDIRECT("AJ108")+INDIRECT("AK108")+INDIRECT("AL108")+INDIRECT("AM108")+INDIRECT("AN108")+INDIRECT("AO108")+INDIRECT("AP108")+INDIRECT("AQ108")</f>
        <v>0</v>
      </c>
      <c r="Q108" s="6">
        <f ca="1">INDIRECT("AR108")+INDIRECT("AS108")+INDIRECT("AT108")+INDIRECT("AU108")+INDIRECT("AV108")+INDIRECT("AW108")+INDIRECT("AX108")+INDIRECT("AY108")</f>
        <v>0</v>
      </c>
      <c r="R108" s="6">
        <f ca="1">INDIRECT("AZ108")+INDIRECT("BA108")+INDIRECT("BB108")+INDIRECT("BC108")+INDIRECT("BD108")+INDIRECT("BE108")+INDIRECT("BF108")+INDIRECT("BG108")</f>
        <v>1957</v>
      </c>
      <c r="S108" s="6">
        <f ca="1">INDIRECT("BH108")+INDIRECT("BI108")+INDIRECT("BJ108")+INDIRECT("BK108")+INDIRECT("BL108")+INDIRECT("BM108")+INDIRECT("BN108")+INDIRECT("BO108")</f>
        <v>3378</v>
      </c>
      <c r="T108" s="28"/>
      <c r="U108" s="29"/>
      <c r="V108" s="29"/>
      <c r="W108" s="29"/>
      <c r="X108" s="29">
        <v>22308</v>
      </c>
      <c r="Y108" s="29"/>
      <c r="Z108" s="29"/>
      <c r="AA108" s="29"/>
      <c r="AB108" s="28"/>
      <c r="AC108" s="29"/>
      <c r="AD108" s="29"/>
      <c r="AE108" s="29"/>
      <c r="AF108" s="29"/>
      <c r="AG108" s="29"/>
      <c r="AH108" s="29">
        <v>40697</v>
      </c>
      <c r="AI108" s="29"/>
      <c r="AJ108" s="28"/>
      <c r="AK108" s="29"/>
      <c r="AL108" s="29"/>
      <c r="AM108" s="29"/>
      <c r="AN108" s="29"/>
      <c r="AO108" s="29"/>
      <c r="AP108" s="29"/>
      <c r="AQ108" s="29"/>
      <c r="AR108" s="28"/>
      <c r="AS108" s="29"/>
      <c r="AT108" s="29"/>
      <c r="AU108" s="29"/>
      <c r="AV108" s="29"/>
      <c r="AW108" s="29"/>
      <c r="AX108" s="29"/>
      <c r="AY108" s="29"/>
      <c r="AZ108" s="28"/>
      <c r="BA108" s="29"/>
      <c r="BB108" s="29"/>
      <c r="BC108" s="29"/>
      <c r="BD108" s="29">
        <v>1957</v>
      </c>
      <c r="BE108" s="29"/>
      <c r="BF108" s="29"/>
      <c r="BG108" s="29"/>
      <c r="BH108" s="28"/>
      <c r="BI108" s="29"/>
      <c r="BJ108" s="29"/>
      <c r="BK108" s="29"/>
      <c r="BL108" s="29"/>
      <c r="BM108" s="29"/>
      <c r="BN108" s="29">
        <v>3378</v>
      </c>
      <c r="BO108" s="29"/>
      <c r="BP108" s="9">
        <v>0</v>
      </c>
      <c r="BQ108" s="1" t="s">
        <v>0</v>
      </c>
      <c r="BR108" s="1" t="s">
        <v>0</v>
      </c>
      <c r="BS108" s="1" t="s">
        <v>0</v>
      </c>
      <c r="BT108" s="1" t="s">
        <v>0</v>
      </c>
      <c r="BU108" s="1" t="s">
        <v>0</v>
      </c>
      <c r="BW108" s="1">
        <f ca="1">INDIRECT("T108")+2*INDIRECT("AB108")+3*INDIRECT("AJ108")+4*INDIRECT("AR108")+5*INDIRECT("AZ108")+6*INDIRECT("BH108")</f>
        <v>0</v>
      </c>
      <c r="BX108" s="1">
        <v>0</v>
      </c>
      <c r="BY108" s="1">
        <f ca="1">INDIRECT("U108")+2*INDIRECT("AC108")+3*INDIRECT("AK108")+4*INDIRECT("AS108")+5*INDIRECT("BA108")+6*INDIRECT("BI108")</f>
        <v>0</v>
      </c>
      <c r="BZ108" s="1">
        <v>0</v>
      </c>
      <c r="CA108" s="1">
        <f ca="1">INDIRECT("V108")+2*INDIRECT("AD108")+3*INDIRECT("AL108")+4*INDIRECT("AT108")+5*INDIRECT("BB108")+6*INDIRECT("BJ108")</f>
        <v>0</v>
      </c>
      <c r="CB108" s="1">
        <v>0</v>
      </c>
      <c r="CC108" s="1">
        <f ca="1">INDIRECT("W108")+2*INDIRECT("AE108")+3*INDIRECT("AM108")+4*INDIRECT("AU108")+5*INDIRECT("BC108")+6*INDIRECT("BK108")</f>
        <v>0</v>
      </c>
      <c r="CD108" s="1">
        <v>0</v>
      </c>
      <c r="CE108" s="1">
        <f ca="1">INDIRECT("X108")+2*INDIRECT("AF108")+3*INDIRECT("AN108")+4*INDIRECT("AV108")+5*INDIRECT("BD108")+6*INDIRECT("BL108")</f>
        <v>32093</v>
      </c>
      <c r="CF108" s="1">
        <v>32093</v>
      </c>
      <c r="CG108" s="1">
        <f ca="1">INDIRECT("Y108")+2*INDIRECT("AG108")+3*INDIRECT("AO108")+4*INDIRECT("AW108")+5*INDIRECT("BE108")+6*INDIRECT("BM108")</f>
        <v>0</v>
      </c>
      <c r="CH108" s="1">
        <v>0</v>
      </c>
      <c r="CI108" s="1">
        <f ca="1">INDIRECT("Z108")+2*INDIRECT("AH108")+3*INDIRECT("AP108")+4*INDIRECT("AX108")+5*INDIRECT("BF108")+6*INDIRECT("BN108")</f>
        <v>101662</v>
      </c>
      <c r="CJ108" s="1">
        <v>101662</v>
      </c>
      <c r="CK108" s="1">
        <f ca="1">INDIRECT("AA108")+2*INDIRECT("AI108")+3*INDIRECT("AQ108")+4*INDIRECT("AY108")+5*INDIRECT("BG108")+6*INDIRECT("BO108")</f>
        <v>0</v>
      </c>
      <c r="CL108" s="1">
        <v>0</v>
      </c>
      <c r="CM108" s="1">
        <f ca="1">INDIRECT("T108")+2*INDIRECT("U108")+3*INDIRECT("V108")+4*INDIRECT("W108")+5*INDIRECT("X108")+6*INDIRECT("Y108")+7*INDIRECT("Z108")+8*INDIRECT("AA108")</f>
        <v>111540</v>
      </c>
      <c r="CN108" s="1">
        <v>111540</v>
      </c>
      <c r="CO108" s="1">
        <f ca="1">INDIRECT("AB108")+2*INDIRECT("AC108")+3*INDIRECT("AD108")+4*INDIRECT("AE108")+5*INDIRECT("AF108")+6*INDIRECT("AG108")+7*INDIRECT("AH108")+8*INDIRECT("AI108")</f>
        <v>284879</v>
      </c>
      <c r="CP108" s="1">
        <v>284879</v>
      </c>
      <c r="CQ108" s="1">
        <f ca="1">INDIRECT("AJ108")+2*INDIRECT("AK108")+3*INDIRECT("AL108")+4*INDIRECT("AM108")+5*INDIRECT("AN108")+6*INDIRECT("AO108")+7*INDIRECT("AP108")+8*INDIRECT("AQ108")</f>
        <v>0</v>
      </c>
      <c r="CR108" s="1">
        <v>0</v>
      </c>
      <c r="CS108" s="1">
        <f ca="1">INDIRECT("AR108")+2*INDIRECT("AS108")+3*INDIRECT("AT108")+4*INDIRECT("AU108")+5*INDIRECT("AV108")+6*INDIRECT("AW108")+7*INDIRECT("AX108")+8*INDIRECT("AY108")</f>
        <v>0</v>
      </c>
      <c r="CT108" s="1">
        <v>0</v>
      </c>
      <c r="CU108" s="1">
        <f ca="1">INDIRECT("AZ108")+2*INDIRECT("BA108")+3*INDIRECT("BB108")+4*INDIRECT("BC108")+5*INDIRECT("BD108")+6*INDIRECT("BE108")+7*INDIRECT("BF108")+8*INDIRECT("BG108")</f>
        <v>9785</v>
      </c>
      <c r="CV108" s="1">
        <v>9785</v>
      </c>
      <c r="CW108" s="1">
        <f ca="1">INDIRECT("BH108")+2*INDIRECT("BI108")+3*INDIRECT("BJ108")+4*INDIRECT("BK108")+5*INDIRECT("BL108")+6*INDIRECT("BM108")+7*INDIRECT("BN108")+8*INDIRECT("BO108")</f>
        <v>23646</v>
      </c>
      <c r="CX108" s="1">
        <v>23646</v>
      </c>
    </row>
    <row r="109" spans="1:102" ht="11.25">
      <c r="A109" s="1" t="s">
        <v>0</v>
      </c>
      <c r="B109" s="1" t="s">
        <v>0</v>
      </c>
      <c r="C109" s="1" t="s">
        <v>0</v>
      </c>
      <c r="D109" s="1" t="s">
        <v>0</v>
      </c>
      <c r="E109" s="1" t="s">
        <v>70</v>
      </c>
      <c r="F109" s="7">
        <f ca="1">INDIRECT("T109")+INDIRECT("AB109")+INDIRECT("AJ109")+INDIRECT("AR109")+INDIRECT("AZ109")+INDIRECT("BH109")</f>
        <v>1678</v>
      </c>
      <c r="G109" s="6">
        <f ca="1">INDIRECT("U109")+INDIRECT("AC109")+INDIRECT("AK109")+INDIRECT("AS109")+INDIRECT("BA109")+INDIRECT("BI109")</f>
        <v>0</v>
      </c>
      <c r="H109" s="6">
        <f ca="1">INDIRECT("V109")+INDIRECT("AD109")+INDIRECT("AL109")+INDIRECT("AT109")+INDIRECT("BB109")+INDIRECT("BJ109")</f>
        <v>0</v>
      </c>
      <c r="I109" s="6">
        <f ca="1">INDIRECT("W109")+INDIRECT("AE109")+INDIRECT("AM109")+INDIRECT("AU109")+INDIRECT("BC109")+INDIRECT("BK109")</f>
        <v>0</v>
      </c>
      <c r="J109" s="6">
        <f ca="1">INDIRECT("X109")+INDIRECT("AF109")+INDIRECT("AN109")+INDIRECT("AV109")+INDIRECT("BD109")+INDIRECT("BL109")</f>
        <v>2757</v>
      </c>
      <c r="K109" s="6">
        <f ca="1">INDIRECT("Y109")+INDIRECT("AG109")+INDIRECT("AO109")+INDIRECT("AW109")+INDIRECT("BE109")+INDIRECT("BM109")</f>
        <v>0</v>
      </c>
      <c r="L109" s="6">
        <f ca="1">INDIRECT("Z109")+INDIRECT("AH109")+INDIRECT("AP109")+INDIRECT("AX109")+INDIRECT("BF109")+INDIRECT("BN109")</f>
        <v>0</v>
      </c>
      <c r="M109" s="6">
        <f ca="1">INDIRECT("AA109")+INDIRECT("AI109")+INDIRECT("AQ109")+INDIRECT("AY109")+INDIRECT("BG109")+INDIRECT("BO109")</f>
        <v>0</v>
      </c>
      <c r="N109" s="7">
        <f ca="1">INDIRECT("T109")+INDIRECT("U109")+INDIRECT("V109")+INDIRECT("W109")+INDIRECT("X109")+INDIRECT("Y109")+INDIRECT("Z109")+INDIRECT("AA109")</f>
        <v>0</v>
      </c>
      <c r="O109" s="6">
        <f ca="1">INDIRECT("AB109")+INDIRECT("AC109")+INDIRECT("AD109")+INDIRECT("AE109")+INDIRECT("AF109")+INDIRECT("AG109")+INDIRECT("AH109")+INDIRECT("AI109")</f>
        <v>0</v>
      </c>
      <c r="P109" s="6">
        <f ca="1">INDIRECT("AJ109")+INDIRECT("AK109")+INDIRECT("AL109")+INDIRECT("AM109")+INDIRECT("AN109")+INDIRECT("AO109")+INDIRECT("AP109")+INDIRECT("AQ109")</f>
        <v>1678</v>
      </c>
      <c r="Q109" s="6">
        <f ca="1">INDIRECT("AR109")+INDIRECT("AS109")+INDIRECT("AT109")+INDIRECT("AU109")+INDIRECT("AV109")+INDIRECT("AW109")+INDIRECT("AX109")+INDIRECT("AY109")</f>
        <v>2757</v>
      </c>
      <c r="R109" s="6">
        <f ca="1">INDIRECT("AZ109")+INDIRECT("BA109")+INDIRECT("BB109")+INDIRECT("BC109")+INDIRECT("BD109")+INDIRECT("BE109")+INDIRECT("BF109")+INDIRECT("BG109")</f>
        <v>0</v>
      </c>
      <c r="S109" s="6">
        <f ca="1">INDIRECT("BH109")+INDIRECT("BI109")+INDIRECT("BJ109")+INDIRECT("BK109")+INDIRECT("BL109")+INDIRECT("BM109")+INDIRECT("BN109")+INDIRECT("BO109")</f>
        <v>0</v>
      </c>
      <c r="T109" s="28"/>
      <c r="U109" s="29"/>
      <c r="V109" s="29"/>
      <c r="W109" s="29"/>
      <c r="X109" s="29"/>
      <c r="Y109" s="29"/>
      <c r="Z109" s="29"/>
      <c r="AA109" s="29"/>
      <c r="AB109" s="28"/>
      <c r="AC109" s="29"/>
      <c r="AD109" s="29"/>
      <c r="AE109" s="29"/>
      <c r="AF109" s="29"/>
      <c r="AG109" s="29"/>
      <c r="AH109" s="29"/>
      <c r="AI109" s="29"/>
      <c r="AJ109" s="28">
        <v>1678</v>
      </c>
      <c r="AK109" s="29"/>
      <c r="AL109" s="29"/>
      <c r="AM109" s="29"/>
      <c r="AN109" s="29"/>
      <c r="AO109" s="29"/>
      <c r="AP109" s="29"/>
      <c r="AQ109" s="29"/>
      <c r="AR109" s="28"/>
      <c r="AS109" s="29"/>
      <c r="AT109" s="29"/>
      <c r="AU109" s="29"/>
      <c r="AV109" s="29">
        <v>2757</v>
      </c>
      <c r="AW109" s="29"/>
      <c r="AX109" s="29"/>
      <c r="AY109" s="29"/>
      <c r="AZ109" s="28"/>
      <c r="BA109" s="29"/>
      <c r="BB109" s="29"/>
      <c r="BC109" s="29"/>
      <c r="BD109" s="29"/>
      <c r="BE109" s="29"/>
      <c r="BF109" s="29"/>
      <c r="BG109" s="29"/>
      <c r="BH109" s="28"/>
      <c r="BI109" s="29"/>
      <c r="BJ109" s="29"/>
      <c r="BK109" s="29"/>
      <c r="BL109" s="29"/>
      <c r="BM109" s="29"/>
      <c r="BN109" s="29"/>
      <c r="BO109" s="29"/>
      <c r="BP109" s="9">
        <v>0</v>
      </c>
      <c r="BQ109" s="1" t="s">
        <v>0</v>
      </c>
      <c r="BR109" s="1" t="s">
        <v>0</v>
      </c>
      <c r="BS109" s="1" t="s">
        <v>0</v>
      </c>
      <c r="BT109" s="1" t="s">
        <v>0</v>
      </c>
      <c r="BU109" s="1" t="s">
        <v>0</v>
      </c>
      <c r="BW109" s="1">
        <f ca="1">INDIRECT("T109")+2*INDIRECT("AB109")+3*INDIRECT("AJ109")+4*INDIRECT("AR109")+5*INDIRECT("AZ109")+6*INDIRECT("BH109")</f>
        <v>5034</v>
      </c>
      <c r="BX109" s="1">
        <v>5034</v>
      </c>
      <c r="BY109" s="1">
        <f ca="1">INDIRECT("U109")+2*INDIRECT("AC109")+3*INDIRECT("AK109")+4*INDIRECT("AS109")+5*INDIRECT("BA109")+6*INDIRECT("BI109")</f>
        <v>0</v>
      </c>
      <c r="BZ109" s="1">
        <v>0</v>
      </c>
      <c r="CA109" s="1">
        <f ca="1">INDIRECT("V109")+2*INDIRECT("AD109")+3*INDIRECT("AL109")+4*INDIRECT("AT109")+5*INDIRECT("BB109")+6*INDIRECT("BJ109")</f>
        <v>0</v>
      </c>
      <c r="CB109" s="1">
        <v>0</v>
      </c>
      <c r="CC109" s="1">
        <f ca="1">INDIRECT("W109")+2*INDIRECT("AE109")+3*INDIRECT("AM109")+4*INDIRECT("AU109")+5*INDIRECT("BC109")+6*INDIRECT("BK109")</f>
        <v>0</v>
      </c>
      <c r="CD109" s="1">
        <v>0</v>
      </c>
      <c r="CE109" s="1">
        <f ca="1">INDIRECT("X109")+2*INDIRECT("AF109")+3*INDIRECT("AN109")+4*INDIRECT("AV109")+5*INDIRECT("BD109")+6*INDIRECT("BL109")</f>
        <v>11028</v>
      </c>
      <c r="CF109" s="1">
        <v>11028</v>
      </c>
      <c r="CG109" s="1">
        <f ca="1">INDIRECT("Y109")+2*INDIRECT("AG109")+3*INDIRECT("AO109")+4*INDIRECT("AW109")+5*INDIRECT("BE109")+6*INDIRECT("BM109")</f>
        <v>0</v>
      </c>
      <c r="CH109" s="1">
        <v>0</v>
      </c>
      <c r="CI109" s="1">
        <f ca="1">INDIRECT("Z109")+2*INDIRECT("AH109")+3*INDIRECT("AP109")+4*INDIRECT("AX109")+5*INDIRECT("BF109")+6*INDIRECT("BN109")</f>
        <v>0</v>
      </c>
      <c r="CJ109" s="1">
        <v>0</v>
      </c>
      <c r="CK109" s="1">
        <f ca="1">INDIRECT("AA109")+2*INDIRECT("AI109")+3*INDIRECT("AQ109")+4*INDIRECT("AY109")+5*INDIRECT("BG109")+6*INDIRECT("BO109")</f>
        <v>0</v>
      </c>
      <c r="CL109" s="1">
        <v>0</v>
      </c>
      <c r="CM109" s="1">
        <f ca="1">INDIRECT("T109")+2*INDIRECT("U109")+3*INDIRECT("V109")+4*INDIRECT("W109")+5*INDIRECT("X109")+6*INDIRECT("Y109")+7*INDIRECT("Z109")+8*INDIRECT("AA109")</f>
        <v>0</v>
      </c>
      <c r="CN109" s="1">
        <v>0</v>
      </c>
      <c r="CO109" s="1">
        <f ca="1">INDIRECT("AB109")+2*INDIRECT("AC109")+3*INDIRECT("AD109")+4*INDIRECT("AE109")+5*INDIRECT("AF109")+6*INDIRECT("AG109")+7*INDIRECT("AH109")+8*INDIRECT("AI109")</f>
        <v>0</v>
      </c>
      <c r="CP109" s="1">
        <v>0</v>
      </c>
      <c r="CQ109" s="1">
        <f ca="1">INDIRECT("AJ109")+2*INDIRECT("AK109")+3*INDIRECT("AL109")+4*INDIRECT("AM109")+5*INDIRECT("AN109")+6*INDIRECT("AO109")+7*INDIRECT("AP109")+8*INDIRECT("AQ109")</f>
        <v>1678</v>
      </c>
      <c r="CR109" s="1">
        <v>1678</v>
      </c>
      <c r="CS109" s="1">
        <f ca="1">INDIRECT("AR109")+2*INDIRECT("AS109")+3*INDIRECT("AT109")+4*INDIRECT("AU109")+5*INDIRECT("AV109")+6*INDIRECT("AW109")+7*INDIRECT("AX109")+8*INDIRECT("AY109")</f>
        <v>13785</v>
      </c>
      <c r="CT109" s="1">
        <v>13785</v>
      </c>
      <c r="CU109" s="1">
        <f ca="1">INDIRECT("AZ109")+2*INDIRECT("BA109")+3*INDIRECT("BB109")+4*INDIRECT("BC109")+5*INDIRECT("BD109")+6*INDIRECT("BE109")+7*INDIRECT("BF109")+8*INDIRECT("BG109")</f>
        <v>0</v>
      </c>
      <c r="CV109" s="1">
        <v>0</v>
      </c>
      <c r="CW109" s="1">
        <f ca="1">INDIRECT("BH109")+2*INDIRECT("BI109")+3*INDIRECT("BJ109")+4*INDIRECT("BK109")+5*INDIRECT("BL109")+6*INDIRECT("BM109")+7*INDIRECT("BN109")+8*INDIRECT("BO109")</f>
        <v>0</v>
      </c>
      <c r="CX109" s="1">
        <v>0</v>
      </c>
    </row>
    <row r="110" spans="1:73" ht="11.25">
      <c r="A110" s="1" t="s">
        <v>0</v>
      </c>
      <c r="B110" s="1" t="s">
        <v>0</v>
      </c>
      <c r="C110" s="1" t="s">
        <v>0</v>
      </c>
      <c r="D110" s="1" t="s">
        <v>0</v>
      </c>
      <c r="E110" s="1" t="s">
        <v>6</v>
      </c>
      <c r="F110" s="7">
        <f>SUM(F106:F109)</f>
        <v>1898</v>
      </c>
      <c r="G110" s="6">
        <f>SUM(G106:G109)</f>
        <v>200</v>
      </c>
      <c r="H110" s="6">
        <f>SUM(H106:H109)</f>
        <v>0</v>
      </c>
      <c r="I110" s="6">
        <f>SUM(I106:I109)</f>
        <v>0</v>
      </c>
      <c r="J110" s="6">
        <f>SUM(J106:J109)</f>
        <v>27710</v>
      </c>
      <c r="K110" s="6">
        <f>SUM(K106:K109)</f>
        <v>0</v>
      </c>
      <c r="L110" s="6">
        <f>SUM(L106:L109)</f>
        <v>44075</v>
      </c>
      <c r="M110" s="6">
        <f>SUM(M106:M109)</f>
        <v>0</v>
      </c>
      <c r="N110" s="7">
        <f>SUM(N106:N109)</f>
        <v>22308</v>
      </c>
      <c r="O110" s="6">
        <f>SUM(O106:O109)</f>
        <v>40697</v>
      </c>
      <c r="P110" s="6">
        <f>SUM(P106:P109)</f>
        <v>2098</v>
      </c>
      <c r="Q110" s="6">
        <f>SUM(Q106:Q109)</f>
        <v>3445</v>
      </c>
      <c r="R110" s="6">
        <f>SUM(R106:R109)</f>
        <v>1957</v>
      </c>
      <c r="S110" s="6">
        <f>SUM(S106:S109)</f>
        <v>3378</v>
      </c>
      <c r="T110" s="8"/>
      <c r="U110" s="5"/>
      <c r="V110" s="5"/>
      <c r="W110" s="5"/>
      <c r="X110" s="5"/>
      <c r="Y110" s="5"/>
      <c r="Z110" s="5"/>
      <c r="AA110" s="5"/>
      <c r="AB110" s="8"/>
      <c r="AC110" s="5"/>
      <c r="AD110" s="5"/>
      <c r="AE110" s="5"/>
      <c r="AF110" s="5"/>
      <c r="AG110" s="5"/>
      <c r="AH110" s="5"/>
      <c r="AI110" s="5"/>
      <c r="AJ110" s="8"/>
      <c r="AK110" s="5"/>
      <c r="AL110" s="5"/>
      <c r="AM110" s="5"/>
      <c r="AN110" s="5"/>
      <c r="AO110" s="5"/>
      <c r="AP110" s="5"/>
      <c r="AQ110" s="5"/>
      <c r="AR110" s="8"/>
      <c r="AS110" s="5"/>
      <c r="AT110" s="5"/>
      <c r="AU110" s="5"/>
      <c r="AV110" s="5"/>
      <c r="AW110" s="5"/>
      <c r="AX110" s="5"/>
      <c r="AY110" s="5"/>
      <c r="AZ110" s="8"/>
      <c r="BA110" s="5"/>
      <c r="BB110" s="5"/>
      <c r="BC110" s="5"/>
      <c r="BD110" s="5"/>
      <c r="BE110" s="5"/>
      <c r="BF110" s="5"/>
      <c r="BG110" s="5"/>
      <c r="BH110" s="8"/>
      <c r="BI110" s="5"/>
      <c r="BJ110" s="5"/>
      <c r="BK110" s="5"/>
      <c r="BL110" s="5"/>
      <c r="BM110" s="5"/>
      <c r="BN110" s="5"/>
      <c r="BO110" s="5"/>
      <c r="BP110" s="9">
        <v>0</v>
      </c>
      <c r="BQ110" s="1" t="s">
        <v>0</v>
      </c>
      <c r="BR110" s="1" t="s">
        <v>0</v>
      </c>
      <c r="BS110" s="1" t="s">
        <v>0</v>
      </c>
      <c r="BT110" s="1" t="s">
        <v>0</v>
      </c>
      <c r="BU110" s="1" t="s">
        <v>0</v>
      </c>
    </row>
    <row r="111" spans="3:73" ht="11.25">
      <c r="C111" s="1" t="s">
        <v>0</v>
      </c>
      <c r="D111" s="1" t="s">
        <v>0</v>
      </c>
      <c r="E111" s="1" t="s">
        <v>0</v>
      </c>
      <c r="F111" s="7"/>
      <c r="G111" s="6"/>
      <c r="H111" s="6"/>
      <c r="I111" s="6"/>
      <c r="J111" s="6"/>
      <c r="K111" s="6"/>
      <c r="L111" s="6"/>
      <c r="M111" s="6"/>
      <c r="N111" s="7"/>
      <c r="O111" s="6"/>
      <c r="P111" s="6"/>
      <c r="Q111" s="6"/>
      <c r="R111" s="6"/>
      <c r="S111" s="6"/>
      <c r="T111" s="8"/>
      <c r="U111" s="5"/>
      <c r="V111" s="5"/>
      <c r="W111" s="5"/>
      <c r="X111" s="5"/>
      <c r="Y111" s="5"/>
      <c r="Z111" s="5"/>
      <c r="AA111" s="5"/>
      <c r="AB111" s="8"/>
      <c r="AC111" s="5"/>
      <c r="AD111" s="5"/>
      <c r="AE111" s="5"/>
      <c r="AF111" s="5"/>
      <c r="AG111" s="5"/>
      <c r="AH111" s="5"/>
      <c r="AI111" s="5"/>
      <c r="AJ111" s="8"/>
      <c r="AK111" s="5"/>
      <c r="AL111" s="5"/>
      <c r="AM111" s="5"/>
      <c r="AN111" s="5"/>
      <c r="AO111" s="5"/>
      <c r="AP111" s="5"/>
      <c r="AQ111" s="5"/>
      <c r="AR111" s="8"/>
      <c r="AS111" s="5"/>
      <c r="AT111" s="5"/>
      <c r="AU111" s="5"/>
      <c r="AV111" s="5"/>
      <c r="AW111" s="5"/>
      <c r="AX111" s="5"/>
      <c r="AY111" s="5"/>
      <c r="AZ111" s="8"/>
      <c r="BA111" s="5"/>
      <c r="BB111" s="5"/>
      <c r="BC111" s="5"/>
      <c r="BD111" s="5"/>
      <c r="BE111" s="5"/>
      <c r="BF111" s="5"/>
      <c r="BG111" s="5"/>
      <c r="BH111" s="8"/>
      <c r="BI111" s="5"/>
      <c r="BJ111" s="5"/>
      <c r="BK111" s="5"/>
      <c r="BL111" s="5"/>
      <c r="BM111" s="5"/>
      <c r="BN111" s="5"/>
      <c r="BO111" s="5"/>
      <c r="BP111" s="9"/>
      <c r="BT111" s="1" t="s">
        <v>0</v>
      </c>
      <c r="BU111" s="1" t="s">
        <v>0</v>
      </c>
    </row>
    <row r="112" spans="1:102" ht="11.25">
      <c r="A112" s="30" t="s">
        <v>1</v>
      </c>
      <c r="B112" s="31" t="str">
        <f>HYPERLINK("http://www.dot.ca.gov/hq/transprog/stip2004/ff_sheets/05-0680.xls","0680")</f>
        <v>0680</v>
      </c>
      <c r="C112" s="30" t="s">
        <v>74</v>
      </c>
      <c r="D112" s="30" t="s">
        <v>55</v>
      </c>
      <c r="E112" s="30" t="s">
        <v>3</v>
      </c>
      <c r="F112" s="32">
        <f ca="1">INDIRECT("T112")+INDIRECT("AB112")+INDIRECT("AJ112")+INDIRECT("AR112")+INDIRECT("AZ112")+INDIRECT("BH112")</f>
        <v>0</v>
      </c>
      <c r="G112" s="33">
        <f ca="1">INDIRECT("U112")+INDIRECT("AC112")+INDIRECT("AK112")+INDIRECT("AS112")+INDIRECT("BA112")+INDIRECT("BI112")</f>
        <v>0</v>
      </c>
      <c r="H112" s="33">
        <f ca="1">INDIRECT("V112")+INDIRECT("AD112")+INDIRECT("AL112")+INDIRECT("AT112")+INDIRECT("BB112")+INDIRECT("BJ112")</f>
        <v>4690</v>
      </c>
      <c r="I112" s="33">
        <f ca="1">INDIRECT("W112")+INDIRECT("AE112")+INDIRECT("AM112")+INDIRECT("AU112")+INDIRECT("BC112")+INDIRECT("BK112")</f>
        <v>0</v>
      </c>
      <c r="J112" s="33">
        <f ca="1">INDIRECT("X112")+INDIRECT("AF112")+INDIRECT("AN112")+INDIRECT("AV112")+INDIRECT("BD112")+INDIRECT("BL112")</f>
        <v>0</v>
      </c>
      <c r="K112" s="33">
        <f ca="1">INDIRECT("Y112")+INDIRECT("AG112")+INDIRECT("AO112")+INDIRECT("AW112")+INDIRECT("BE112")+INDIRECT("BM112")</f>
        <v>0</v>
      </c>
      <c r="L112" s="33">
        <f ca="1">INDIRECT("Z112")+INDIRECT("AH112")+INDIRECT("AP112")+INDIRECT("AX112")+INDIRECT("BF112")+INDIRECT("BN112")</f>
        <v>0</v>
      </c>
      <c r="M112" s="33">
        <f ca="1">INDIRECT("AA112")+INDIRECT("AI112")+INDIRECT("AQ112")+INDIRECT("AY112")+INDIRECT("BG112")+INDIRECT("BO112")</f>
        <v>0</v>
      </c>
      <c r="N112" s="32">
        <f ca="1">INDIRECT("T112")+INDIRECT("U112")+INDIRECT("V112")+INDIRECT("W112")+INDIRECT("X112")+INDIRECT("Y112")+INDIRECT("Z112")+INDIRECT("AA112")</f>
        <v>0</v>
      </c>
      <c r="O112" s="33">
        <f ca="1">INDIRECT("AB112")+INDIRECT("AC112")+INDIRECT("AD112")+INDIRECT("AE112")+INDIRECT("AF112")+INDIRECT("AG112")+INDIRECT("AH112")+INDIRECT("AI112")</f>
        <v>0</v>
      </c>
      <c r="P112" s="33">
        <f ca="1">INDIRECT("AJ112")+INDIRECT("AK112")+INDIRECT("AL112")+INDIRECT("AM112")+INDIRECT("AN112")+INDIRECT("AO112")+INDIRECT("AP112")+INDIRECT("AQ112")</f>
        <v>4690</v>
      </c>
      <c r="Q112" s="33">
        <f ca="1">INDIRECT("AR112")+INDIRECT("AS112")+INDIRECT("AT112")+INDIRECT("AU112")+INDIRECT("AV112")+INDIRECT("AW112")+INDIRECT("AX112")+INDIRECT("AY112")</f>
        <v>0</v>
      </c>
      <c r="R112" s="33">
        <f ca="1">INDIRECT("AZ112")+INDIRECT("BA112")+INDIRECT("BB112")+INDIRECT("BC112")+INDIRECT("BD112")+INDIRECT("BE112")+INDIRECT("BF112")+INDIRECT("BG112")</f>
        <v>0</v>
      </c>
      <c r="S112" s="33">
        <f ca="1">INDIRECT("BH112")+INDIRECT("BI112")+INDIRECT("BJ112")+INDIRECT("BK112")+INDIRECT("BL112")+INDIRECT("BM112")+INDIRECT("BN112")+INDIRECT("BO112")</f>
        <v>0</v>
      </c>
      <c r="T112" s="34"/>
      <c r="U112" s="35"/>
      <c r="V112" s="35"/>
      <c r="W112" s="35"/>
      <c r="X112" s="35"/>
      <c r="Y112" s="35"/>
      <c r="Z112" s="35"/>
      <c r="AA112" s="35"/>
      <c r="AB112" s="34"/>
      <c r="AC112" s="35"/>
      <c r="AD112" s="35"/>
      <c r="AE112" s="35"/>
      <c r="AF112" s="35"/>
      <c r="AG112" s="35"/>
      <c r="AH112" s="35"/>
      <c r="AI112" s="35"/>
      <c r="AJ112" s="34"/>
      <c r="AK112" s="35"/>
      <c r="AL112" s="35">
        <v>4690</v>
      </c>
      <c r="AM112" s="35"/>
      <c r="AN112" s="35"/>
      <c r="AO112" s="35"/>
      <c r="AP112" s="35"/>
      <c r="AQ112" s="35"/>
      <c r="AR112" s="34"/>
      <c r="AS112" s="35"/>
      <c r="AT112" s="35"/>
      <c r="AU112" s="35"/>
      <c r="AV112" s="35"/>
      <c r="AW112" s="35"/>
      <c r="AX112" s="35"/>
      <c r="AY112" s="35"/>
      <c r="AZ112" s="34"/>
      <c r="BA112" s="35"/>
      <c r="BB112" s="35"/>
      <c r="BC112" s="35"/>
      <c r="BD112" s="35"/>
      <c r="BE112" s="35"/>
      <c r="BF112" s="35"/>
      <c r="BG112" s="35"/>
      <c r="BH112" s="34"/>
      <c r="BI112" s="35"/>
      <c r="BJ112" s="35"/>
      <c r="BK112" s="35"/>
      <c r="BL112" s="35"/>
      <c r="BM112" s="35"/>
      <c r="BN112" s="35"/>
      <c r="BO112" s="36"/>
      <c r="BP112" s="9">
        <v>10100000179</v>
      </c>
      <c r="BQ112" s="1" t="s">
        <v>3</v>
      </c>
      <c r="BR112" s="1" t="s">
        <v>0</v>
      </c>
      <c r="BS112" s="1" t="s">
        <v>0</v>
      </c>
      <c r="BT112" s="1" t="s">
        <v>0</v>
      </c>
      <c r="BU112" s="1" t="s">
        <v>57</v>
      </c>
      <c r="BW112" s="1">
        <f ca="1">INDIRECT("T112")+2*INDIRECT("AB112")+3*INDIRECT("AJ112")+4*INDIRECT("AR112")+5*INDIRECT("AZ112")+6*INDIRECT("BH112")</f>
        <v>0</v>
      </c>
      <c r="BX112" s="1">
        <v>0</v>
      </c>
      <c r="BY112" s="1">
        <f ca="1">INDIRECT("U112")+2*INDIRECT("AC112")+3*INDIRECT("AK112")+4*INDIRECT("AS112")+5*INDIRECT("BA112")+6*INDIRECT("BI112")</f>
        <v>0</v>
      </c>
      <c r="BZ112" s="1">
        <v>0</v>
      </c>
      <c r="CA112" s="1">
        <f ca="1">INDIRECT("V112")+2*INDIRECT("AD112")+3*INDIRECT("AL112")+4*INDIRECT("AT112")+5*INDIRECT("BB112")+6*INDIRECT("BJ112")</f>
        <v>14070</v>
      </c>
      <c r="CB112" s="1">
        <v>14070</v>
      </c>
      <c r="CC112" s="1">
        <f ca="1">INDIRECT("W112")+2*INDIRECT("AE112")+3*INDIRECT("AM112")+4*INDIRECT("AU112")+5*INDIRECT("BC112")+6*INDIRECT("BK112")</f>
        <v>0</v>
      </c>
      <c r="CD112" s="1">
        <v>0</v>
      </c>
      <c r="CE112" s="1">
        <f ca="1">INDIRECT("X112")+2*INDIRECT("AF112")+3*INDIRECT("AN112")+4*INDIRECT("AV112")+5*INDIRECT("BD112")+6*INDIRECT("BL112")</f>
        <v>0</v>
      </c>
      <c r="CF112" s="1">
        <v>0</v>
      </c>
      <c r="CG112" s="1">
        <f ca="1">INDIRECT("Y112")+2*INDIRECT("AG112")+3*INDIRECT("AO112")+4*INDIRECT("AW112")+5*INDIRECT("BE112")+6*INDIRECT("BM112")</f>
        <v>0</v>
      </c>
      <c r="CH112" s="1">
        <v>0</v>
      </c>
      <c r="CI112" s="1">
        <f ca="1">INDIRECT("Z112")+2*INDIRECT("AH112")+3*INDIRECT("AP112")+4*INDIRECT("AX112")+5*INDIRECT("BF112")+6*INDIRECT("BN112")</f>
        <v>0</v>
      </c>
      <c r="CJ112" s="1">
        <v>0</v>
      </c>
      <c r="CK112" s="1">
        <f ca="1">INDIRECT("AA112")+2*INDIRECT("AI112")+3*INDIRECT("AQ112")+4*INDIRECT("AY112")+5*INDIRECT("BG112")+6*INDIRECT("BO112")</f>
        <v>0</v>
      </c>
      <c r="CL112" s="1">
        <v>0</v>
      </c>
      <c r="CM112" s="1">
        <f ca="1">INDIRECT("T112")+2*INDIRECT("U112")+3*INDIRECT("V112")+4*INDIRECT("W112")+5*INDIRECT("X112")+6*INDIRECT("Y112")+7*INDIRECT("Z112")+8*INDIRECT("AA112")</f>
        <v>0</v>
      </c>
      <c r="CN112" s="1">
        <v>0</v>
      </c>
      <c r="CO112" s="1">
        <f ca="1">INDIRECT("AB112")+2*INDIRECT("AC112")+3*INDIRECT("AD112")+4*INDIRECT("AE112")+5*INDIRECT("AF112")+6*INDIRECT("AG112")+7*INDIRECT("AH112")+8*INDIRECT("AI112")</f>
        <v>0</v>
      </c>
      <c r="CP112" s="1">
        <v>0</v>
      </c>
      <c r="CQ112" s="1">
        <f ca="1">INDIRECT("AJ112")+2*INDIRECT("AK112")+3*INDIRECT("AL112")+4*INDIRECT("AM112")+5*INDIRECT("AN112")+6*INDIRECT("AO112")+7*INDIRECT("AP112")+8*INDIRECT("AQ112")</f>
        <v>14070</v>
      </c>
      <c r="CR112" s="1">
        <v>14070</v>
      </c>
      <c r="CS112" s="1">
        <f ca="1">INDIRECT("AR112")+2*INDIRECT("AS112")+3*INDIRECT("AT112")+4*INDIRECT("AU112")+5*INDIRECT("AV112")+6*INDIRECT("AW112")+7*INDIRECT("AX112")+8*INDIRECT("AY112")</f>
        <v>0</v>
      </c>
      <c r="CT112" s="1">
        <v>0</v>
      </c>
      <c r="CU112" s="1">
        <f ca="1">INDIRECT("AZ112")+2*INDIRECT("BA112")+3*INDIRECT("BB112")+4*INDIRECT("BC112")+5*INDIRECT("BD112")+6*INDIRECT("BE112")+7*INDIRECT("BF112")+8*INDIRECT("BG112")</f>
        <v>0</v>
      </c>
      <c r="CV112" s="1">
        <v>0</v>
      </c>
      <c r="CW112" s="1">
        <f ca="1">INDIRECT("BH112")+2*INDIRECT("BI112")+3*INDIRECT("BJ112")+4*INDIRECT("BK112")+5*INDIRECT("BL112")+6*INDIRECT("BM112")+7*INDIRECT("BN112")+8*INDIRECT("BO112")</f>
        <v>0</v>
      </c>
      <c r="CX112" s="1">
        <v>0</v>
      </c>
    </row>
    <row r="113" spans="1:102" ht="11.25">
      <c r="A113" s="1" t="s">
        <v>0</v>
      </c>
      <c r="B113" s="1" t="s">
        <v>75</v>
      </c>
      <c r="C113" s="1" t="s">
        <v>76</v>
      </c>
      <c r="D113" s="1" t="s">
        <v>77</v>
      </c>
      <c r="E113" s="1" t="s">
        <v>40</v>
      </c>
      <c r="F113" s="7">
        <f ca="1">INDIRECT("T113")+INDIRECT("AB113")+INDIRECT("AJ113")+INDIRECT("AR113")+INDIRECT("AZ113")+INDIRECT("BH113")</f>
        <v>0</v>
      </c>
      <c r="G113" s="6">
        <f ca="1">INDIRECT("U113")+INDIRECT("AC113")+INDIRECT("AK113")+INDIRECT("AS113")+INDIRECT("BA113")+INDIRECT("BI113")</f>
        <v>0</v>
      </c>
      <c r="H113" s="6">
        <f ca="1">INDIRECT("V113")+INDIRECT("AD113")+INDIRECT("AL113")+INDIRECT("AT113")+INDIRECT("BB113")+INDIRECT("BJ113")</f>
        <v>0</v>
      </c>
      <c r="I113" s="6">
        <f ca="1">INDIRECT("W113")+INDIRECT("AE113")+INDIRECT("AM113")+INDIRECT("AU113")+INDIRECT("BC113")+INDIRECT("BK113")</f>
        <v>0</v>
      </c>
      <c r="J113" s="6">
        <f ca="1">INDIRECT("X113")+INDIRECT("AF113")+INDIRECT("AN113")+INDIRECT("AV113")+INDIRECT("BD113")+INDIRECT("BL113")</f>
        <v>0</v>
      </c>
      <c r="K113" s="6">
        <f ca="1">INDIRECT("Y113")+INDIRECT("AG113")+INDIRECT("AO113")+INDIRECT("AW113")+INDIRECT("BE113")+INDIRECT("BM113")</f>
        <v>102950</v>
      </c>
      <c r="L113" s="6">
        <f ca="1">INDIRECT("Z113")+INDIRECT("AH113")+INDIRECT("AP113")+INDIRECT("AX113")+INDIRECT("BF113")+INDIRECT("BN113")</f>
        <v>0</v>
      </c>
      <c r="M113" s="6">
        <f ca="1">INDIRECT("AA113")+INDIRECT("AI113")+INDIRECT("AQ113")+INDIRECT("AY113")+INDIRECT("BG113")+INDIRECT("BO113")</f>
        <v>0</v>
      </c>
      <c r="N113" s="7">
        <f ca="1">INDIRECT("T113")+INDIRECT("U113")+INDIRECT("V113")+INDIRECT("W113")+INDIRECT("X113")+INDIRECT("Y113")+INDIRECT("Z113")+INDIRECT("AA113")</f>
        <v>91000</v>
      </c>
      <c r="O113" s="6">
        <f ca="1">INDIRECT("AB113")+INDIRECT("AC113")+INDIRECT("AD113")+INDIRECT("AE113")+INDIRECT("AF113")+INDIRECT("AG113")+INDIRECT("AH113")+INDIRECT("AI113")</f>
        <v>0</v>
      </c>
      <c r="P113" s="6">
        <f ca="1">INDIRECT("AJ113")+INDIRECT("AK113")+INDIRECT("AL113")+INDIRECT("AM113")+INDIRECT("AN113")+INDIRECT("AO113")+INDIRECT("AP113")+INDIRECT("AQ113")</f>
        <v>0</v>
      </c>
      <c r="Q113" s="6">
        <f ca="1">INDIRECT("AR113")+INDIRECT("AS113")+INDIRECT("AT113")+INDIRECT("AU113")+INDIRECT("AV113")+INDIRECT("AW113")+INDIRECT("AX113")+INDIRECT("AY113")</f>
        <v>4610</v>
      </c>
      <c r="R113" s="6">
        <f ca="1">INDIRECT("AZ113")+INDIRECT("BA113")+INDIRECT("BB113")+INDIRECT("BC113")+INDIRECT("BD113")+INDIRECT("BE113")+INDIRECT("BF113")+INDIRECT("BG113")</f>
        <v>7340</v>
      </c>
      <c r="S113" s="6">
        <f ca="1">INDIRECT("BH113")+INDIRECT("BI113")+INDIRECT("BJ113")+INDIRECT("BK113")+INDIRECT("BL113")+INDIRECT("BM113")+INDIRECT("BN113")+INDIRECT("BO113")</f>
        <v>0</v>
      </c>
      <c r="T113" s="28"/>
      <c r="U113" s="29"/>
      <c r="V113" s="29"/>
      <c r="W113" s="29"/>
      <c r="X113" s="29"/>
      <c r="Y113" s="29">
        <v>91000</v>
      </c>
      <c r="Z113" s="29"/>
      <c r="AA113" s="29"/>
      <c r="AB113" s="28"/>
      <c r="AC113" s="29"/>
      <c r="AD113" s="29"/>
      <c r="AE113" s="29"/>
      <c r="AF113" s="29"/>
      <c r="AG113" s="29"/>
      <c r="AH113" s="29"/>
      <c r="AI113" s="29"/>
      <c r="AJ113" s="28"/>
      <c r="AK113" s="29"/>
      <c r="AL113" s="29"/>
      <c r="AM113" s="29"/>
      <c r="AN113" s="29"/>
      <c r="AO113" s="29"/>
      <c r="AP113" s="29"/>
      <c r="AQ113" s="29"/>
      <c r="AR113" s="28"/>
      <c r="AS113" s="29"/>
      <c r="AT113" s="29"/>
      <c r="AU113" s="29"/>
      <c r="AV113" s="29"/>
      <c r="AW113" s="29">
        <v>4610</v>
      </c>
      <c r="AX113" s="29"/>
      <c r="AY113" s="29"/>
      <c r="AZ113" s="28"/>
      <c r="BA113" s="29"/>
      <c r="BB113" s="29"/>
      <c r="BC113" s="29"/>
      <c r="BD113" s="29"/>
      <c r="BE113" s="29">
        <v>7340</v>
      </c>
      <c r="BF113" s="29"/>
      <c r="BG113" s="29"/>
      <c r="BH113" s="28"/>
      <c r="BI113" s="29"/>
      <c r="BJ113" s="29"/>
      <c r="BK113" s="29"/>
      <c r="BL113" s="29"/>
      <c r="BM113" s="29"/>
      <c r="BN113" s="29"/>
      <c r="BO113" s="29"/>
      <c r="BP113" s="9">
        <v>0</v>
      </c>
      <c r="BQ113" s="1" t="s">
        <v>0</v>
      </c>
      <c r="BR113" s="1" t="s">
        <v>0</v>
      </c>
      <c r="BS113" s="1" t="s">
        <v>0</v>
      </c>
      <c r="BT113" s="1" t="s">
        <v>0</v>
      </c>
      <c r="BU113" s="1" t="s">
        <v>0</v>
      </c>
      <c r="BW113" s="1">
        <f ca="1">INDIRECT("T113")+2*INDIRECT("AB113")+3*INDIRECT("AJ113")+4*INDIRECT("AR113")+5*INDIRECT("AZ113")+6*INDIRECT("BH113")</f>
        <v>0</v>
      </c>
      <c r="BX113" s="1">
        <v>0</v>
      </c>
      <c r="BY113" s="1">
        <f ca="1">INDIRECT("U113")+2*INDIRECT("AC113")+3*INDIRECT("AK113")+4*INDIRECT("AS113")+5*INDIRECT("BA113")+6*INDIRECT("BI113")</f>
        <v>0</v>
      </c>
      <c r="BZ113" s="1">
        <v>0</v>
      </c>
      <c r="CA113" s="1">
        <f ca="1">INDIRECT("V113")+2*INDIRECT("AD113")+3*INDIRECT("AL113")+4*INDIRECT("AT113")+5*INDIRECT("BB113")+6*INDIRECT("BJ113")</f>
        <v>0</v>
      </c>
      <c r="CB113" s="1">
        <v>0</v>
      </c>
      <c r="CC113" s="1">
        <f ca="1">INDIRECT("W113")+2*INDIRECT("AE113")+3*INDIRECT("AM113")+4*INDIRECT("AU113")+5*INDIRECT("BC113")+6*INDIRECT("BK113")</f>
        <v>0</v>
      </c>
      <c r="CD113" s="1">
        <v>0</v>
      </c>
      <c r="CE113" s="1">
        <f ca="1">INDIRECT("X113")+2*INDIRECT("AF113")+3*INDIRECT("AN113")+4*INDIRECT("AV113")+5*INDIRECT("BD113")+6*INDIRECT("BL113")</f>
        <v>0</v>
      </c>
      <c r="CF113" s="1">
        <v>0</v>
      </c>
      <c r="CG113" s="1">
        <f ca="1">INDIRECT("Y113")+2*INDIRECT("AG113")+3*INDIRECT("AO113")+4*INDIRECT("AW113")+5*INDIRECT("BE113")+6*INDIRECT("BM113")</f>
        <v>146140</v>
      </c>
      <c r="CH113" s="1">
        <v>146140</v>
      </c>
      <c r="CI113" s="1">
        <f ca="1">INDIRECT("Z113")+2*INDIRECT("AH113")+3*INDIRECT("AP113")+4*INDIRECT("AX113")+5*INDIRECT("BF113")+6*INDIRECT("BN113")</f>
        <v>0</v>
      </c>
      <c r="CJ113" s="1">
        <v>0</v>
      </c>
      <c r="CK113" s="1">
        <f ca="1">INDIRECT("AA113")+2*INDIRECT("AI113")+3*INDIRECT("AQ113")+4*INDIRECT("AY113")+5*INDIRECT("BG113")+6*INDIRECT("BO113")</f>
        <v>0</v>
      </c>
      <c r="CL113" s="1">
        <v>0</v>
      </c>
      <c r="CM113" s="1">
        <f ca="1">INDIRECT("T113")+2*INDIRECT("U113")+3*INDIRECT("V113")+4*INDIRECT("W113")+5*INDIRECT("X113")+6*INDIRECT("Y113")+7*INDIRECT("Z113")+8*INDIRECT("AA113")</f>
        <v>546000</v>
      </c>
      <c r="CN113" s="1">
        <v>546000</v>
      </c>
      <c r="CO113" s="1">
        <f ca="1">INDIRECT("AB113")+2*INDIRECT("AC113")+3*INDIRECT("AD113")+4*INDIRECT("AE113")+5*INDIRECT("AF113")+6*INDIRECT("AG113")+7*INDIRECT("AH113")+8*INDIRECT("AI113")</f>
        <v>0</v>
      </c>
      <c r="CP113" s="1">
        <v>0</v>
      </c>
      <c r="CQ113" s="1">
        <f ca="1">INDIRECT("AJ113")+2*INDIRECT("AK113")+3*INDIRECT("AL113")+4*INDIRECT("AM113")+5*INDIRECT("AN113")+6*INDIRECT("AO113")+7*INDIRECT("AP113")+8*INDIRECT("AQ113")</f>
        <v>0</v>
      </c>
      <c r="CR113" s="1">
        <v>0</v>
      </c>
      <c r="CS113" s="1">
        <f ca="1">INDIRECT("AR113")+2*INDIRECT("AS113")+3*INDIRECT("AT113")+4*INDIRECT("AU113")+5*INDIRECT("AV113")+6*INDIRECT("AW113")+7*INDIRECT("AX113")+8*INDIRECT("AY113")</f>
        <v>27660</v>
      </c>
      <c r="CT113" s="1">
        <v>27660</v>
      </c>
      <c r="CU113" s="1">
        <f ca="1">INDIRECT("AZ113")+2*INDIRECT("BA113")+3*INDIRECT("BB113")+4*INDIRECT("BC113")+5*INDIRECT("BD113")+6*INDIRECT("BE113")+7*INDIRECT("BF113")+8*INDIRECT("BG113")</f>
        <v>44040</v>
      </c>
      <c r="CV113" s="1">
        <v>44040</v>
      </c>
      <c r="CW113" s="1">
        <f ca="1">INDIRECT("BH113")+2*INDIRECT("BI113")+3*INDIRECT("BJ113")+4*INDIRECT("BK113")+5*INDIRECT("BL113")+6*INDIRECT("BM113")+7*INDIRECT("BN113")+8*INDIRECT("BO113")</f>
        <v>0</v>
      </c>
      <c r="CX113" s="1">
        <v>0</v>
      </c>
    </row>
    <row r="114" spans="1:73" ht="11.25">
      <c r="A114" s="25"/>
      <c r="B114" s="25"/>
      <c r="C114" s="27" t="s">
        <v>112</v>
      </c>
      <c r="D114" s="26" t="s">
        <v>0</v>
      </c>
      <c r="E114" s="1" t="s">
        <v>6</v>
      </c>
      <c r="F114" s="7">
        <f>SUM(F112:F113)</f>
        <v>0</v>
      </c>
      <c r="G114" s="6">
        <f>SUM(G112:G113)</f>
        <v>0</v>
      </c>
      <c r="H114" s="6">
        <f>SUM(H112:H113)</f>
        <v>4690</v>
      </c>
      <c r="I114" s="6">
        <f>SUM(I112:I113)</f>
        <v>0</v>
      </c>
      <c r="J114" s="6">
        <f>SUM(J112:J113)</f>
        <v>0</v>
      </c>
      <c r="K114" s="6">
        <f>SUM(K112:K113)</f>
        <v>102950</v>
      </c>
      <c r="L114" s="6">
        <f>SUM(L112:L113)</f>
        <v>0</v>
      </c>
      <c r="M114" s="6">
        <f>SUM(M112:M113)</f>
        <v>0</v>
      </c>
      <c r="N114" s="7">
        <f>SUM(N112:N113)</f>
        <v>91000</v>
      </c>
      <c r="O114" s="6">
        <f>SUM(O112:O113)</f>
        <v>0</v>
      </c>
      <c r="P114" s="6">
        <f>SUM(P112:P113)</f>
        <v>4690</v>
      </c>
      <c r="Q114" s="6">
        <f>SUM(Q112:Q113)</f>
        <v>4610</v>
      </c>
      <c r="R114" s="6">
        <f>SUM(R112:R113)</f>
        <v>7340</v>
      </c>
      <c r="S114" s="6">
        <f>SUM(S112:S113)</f>
        <v>0</v>
      </c>
      <c r="T114" s="8"/>
      <c r="U114" s="5"/>
      <c r="V114" s="5"/>
      <c r="W114" s="5"/>
      <c r="X114" s="5"/>
      <c r="Y114" s="5"/>
      <c r="Z114" s="5"/>
      <c r="AA114" s="5"/>
      <c r="AB114" s="8"/>
      <c r="AC114" s="5"/>
      <c r="AD114" s="5"/>
      <c r="AE114" s="5"/>
      <c r="AF114" s="5"/>
      <c r="AG114" s="5"/>
      <c r="AH114" s="5"/>
      <c r="AI114" s="5"/>
      <c r="AJ114" s="8"/>
      <c r="AK114" s="5"/>
      <c r="AL114" s="5"/>
      <c r="AM114" s="5"/>
      <c r="AN114" s="5"/>
      <c r="AO114" s="5"/>
      <c r="AP114" s="5"/>
      <c r="AQ114" s="5"/>
      <c r="AR114" s="8"/>
      <c r="AS114" s="5"/>
      <c r="AT114" s="5"/>
      <c r="AU114" s="5"/>
      <c r="AV114" s="5"/>
      <c r="AW114" s="5"/>
      <c r="AX114" s="5"/>
      <c r="AY114" s="5"/>
      <c r="AZ114" s="8"/>
      <c r="BA114" s="5"/>
      <c r="BB114" s="5"/>
      <c r="BC114" s="5"/>
      <c r="BD114" s="5"/>
      <c r="BE114" s="5"/>
      <c r="BF114" s="5"/>
      <c r="BG114" s="5"/>
      <c r="BH114" s="8"/>
      <c r="BI114" s="5"/>
      <c r="BJ114" s="5"/>
      <c r="BK114" s="5"/>
      <c r="BL114" s="5"/>
      <c r="BM114" s="5"/>
      <c r="BN114" s="5"/>
      <c r="BO114" s="5"/>
      <c r="BP114" s="9">
        <v>0</v>
      </c>
      <c r="BQ114" s="1" t="s">
        <v>0</v>
      </c>
      <c r="BR114" s="1" t="s">
        <v>0</v>
      </c>
      <c r="BS114" s="1" t="s">
        <v>0</v>
      </c>
      <c r="BT114" s="1" t="s">
        <v>0</v>
      </c>
      <c r="BU114" s="1" t="s">
        <v>0</v>
      </c>
    </row>
    <row r="115" spans="3:73" ht="11.25">
      <c r="C115" s="1" t="s">
        <v>0</v>
      </c>
      <c r="D115" s="1" t="s">
        <v>0</v>
      </c>
      <c r="E115" s="1" t="s">
        <v>0</v>
      </c>
      <c r="F115" s="7"/>
      <c r="G115" s="6"/>
      <c r="H115" s="6"/>
      <c r="I115" s="6"/>
      <c r="J115" s="6"/>
      <c r="K115" s="6"/>
      <c r="L115" s="6"/>
      <c r="M115" s="6"/>
      <c r="N115" s="7"/>
      <c r="O115" s="6"/>
      <c r="P115" s="6"/>
      <c r="Q115" s="6"/>
      <c r="R115" s="6"/>
      <c r="S115" s="6"/>
      <c r="T115" s="8"/>
      <c r="U115" s="5"/>
      <c r="V115" s="5"/>
      <c r="W115" s="5"/>
      <c r="X115" s="5"/>
      <c r="Y115" s="5"/>
      <c r="Z115" s="5"/>
      <c r="AA115" s="5"/>
      <c r="AB115" s="8"/>
      <c r="AC115" s="5"/>
      <c r="AD115" s="5"/>
      <c r="AE115" s="5"/>
      <c r="AF115" s="5"/>
      <c r="AG115" s="5"/>
      <c r="AH115" s="5"/>
      <c r="AI115" s="5"/>
      <c r="AJ115" s="8"/>
      <c r="AK115" s="5"/>
      <c r="AL115" s="5"/>
      <c r="AM115" s="5"/>
      <c r="AN115" s="5"/>
      <c r="AO115" s="5"/>
      <c r="AP115" s="5"/>
      <c r="AQ115" s="5"/>
      <c r="AR115" s="8"/>
      <c r="AS115" s="5"/>
      <c r="AT115" s="5"/>
      <c r="AU115" s="5"/>
      <c r="AV115" s="5"/>
      <c r="AW115" s="5"/>
      <c r="AX115" s="5"/>
      <c r="AY115" s="5"/>
      <c r="AZ115" s="8"/>
      <c r="BA115" s="5"/>
      <c r="BB115" s="5"/>
      <c r="BC115" s="5"/>
      <c r="BD115" s="5"/>
      <c r="BE115" s="5"/>
      <c r="BF115" s="5"/>
      <c r="BG115" s="5"/>
      <c r="BH115" s="8"/>
      <c r="BI115" s="5"/>
      <c r="BJ115" s="5"/>
      <c r="BK115" s="5"/>
      <c r="BL115" s="5"/>
      <c r="BM115" s="5"/>
      <c r="BN115" s="5"/>
      <c r="BO115" s="5"/>
      <c r="BP115" s="9"/>
      <c r="BT115" s="1" t="s">
        <v>0</v>
      </c>
      <c r="BU115" s="1" t="s">
        <v>0</v>
      </c>
    </row>
    <row r="116" spans="1:102" ht="11.25">
      <c r="A116" s="30" t="s">
        <v>1</v>
      </c>
      <c r="B116" s="31" t="str">
        <f>HYPERLINK("http://www.dot.ca.gov/hq/transprog/stip2004/ff_sheets/05-0480.xls","0480")</f>
        <v>0480</v>
      </c>
      <c r="C116" s="30" t="s">
        <v>74</v>
      </c>
      <c r="D116" s="30" t="s">
        <v>78</v>
      </c>
      <c r="E116" s="30" t="s">
        <v>3</v>
      </c>
      <c r="F116" s="32">
        <f ca="1">INDIRECT("T116")+INDIRECT("AB116")+INDIRECT("AJ116")+INDIRECT("AR116")+INDIRECT("AZ116")+INDIRECT("BH116")</f>
        <v>600</v>
      </c>
      <c r="G116" s="33">
        <f ca="1">INDIRECT("U116")+INDIRECT("AC116")+INDIRECT("AK116")+INDIRECT("AS116")+INDIRECT("BA116")+INDIRECT("BI116")</f>
        <v>0</v>
      </c>
      <c r="H116" s="33">
        <f ca="1">INDIRECT("V116")+INDIRECT("AD116")+INDIRECT("AL116")+INDIRECT("AT116")+INDIRECT("BB116")+INDIRECT("BJ116")</f>
        <v>0</v>
      </c>
      <c r="I116" s="33">
        <f ca="1">INDIRECT("W116")+INDIRECT("AE116")+INDIRECT("AM116")+INDIRECT("AU116")+INDIRECT("BC116")+INDIRECT("BK116")</f>
        <v>0</v>
      </c>
      <c r="J116" s="33">
        <f ca="1">INDIRECT("X116")+INDIRECT("AF116")+INDIRECT("AN116")+INDIRECT("AV116")+INDIRECT("BD116")+INDIRECT("BL116")</f>
        <v>0</v>
      </c>
      <c r="K116" s="33">
        <f ca="1">INDIRECT("Y116")+INDIRECT("AG116")+INDIRECT("AO116")+INDIRECT("AW116")+INDIRECT("BE116")+INDIRECT("BM116")</f>
        <v>0</v>
      </c>
      <c r="L116" s="33">
        <f ca="1">INDIRECT("Z116")+INDIRECT("AH116")+INDIRECT("AP116")+INDIRECT("AX116")+INDIRECT("BF116")+INDIRECT("BN116")</f>
        <v>0</v>
      </c>
      <c r="M116" s="33">
        <f ca="1">INDIRECT("AA116")+INDIRECT("AI116")+INDIRECT("AQ116")+INDIRECT("AY116")+INDIRECT("BG116")+INDIRECT("BO116")</f>
        <v>0</v>
      </c>
      <c r="N116" s="32">
        <f ca="1">INDIRECT("T116")+INDIRECT("U116")+INDIRECT("V116")+INDIRECT("W116")+INDIRECT("X116")+INDIRECT("Y116")+INDIRECT("Z116")+INDIRECT("AA116")</f>
        <v>0</v>
      </c>
      <c r="O116" s="33">
        <f ca="1">INDIRECT("AB116")+INDIRECT("AC116")+INDIRECT("AD116")+INDIRECT("AE116")+INDIRECT("AF116")+INDIRECT("AG116")+INDIRECT("AH116")+INDIRECT("AI116")</f>
        <v>0</v>
      </c>
      <c r="P116" s="33">
        <f ca="1">INDIRECT("AJ116")+INDIRECT("AK116")+INDIRECT("AL116")+INDIRECT("AM116")+INDIRECT("AN116")+INDIRECT("AO116")+INDIRECT("AP116")+INDIRECT("AQ116")</f>
        <v>0</v>
      </c>
      <c r="Q116" s="33">
        <f ca="1">INDIRECT("AR116")+INDIRECT("AS116")+INDIRECT("AT116")+INDIRECT("AU116")+INDIRECT("AV116")+INDIRECT("AW116")+INDIRECT("AX116")+INDIRECT("AY116")</f>
        <v>600</v>
      </c>
      <c r="R116" s="33">
        <f ca="1">INDIRECT("AZ116")+INDIRECT("BA116")+INDIRECT("BB116")+INDIRECT("BC116")+INDIRECT("BD116")+INDIRECT("BE116")+INDIRECT("BF116")+INDIRECT("BG116")</f>
        <v>0</v>
      </c>
      <c r="S116" s="33">
        <f ca="1">INDIRECT("BH116")+INDIRECT("BI116")+INDIRECT("BJ116")+INDIRECT("BK116")+INDIRECT("BL116")+INDIRECT("BM116")+INDIRECT("BN116")+INDIRECT("BO116")</f>
        <v>0</v>
      </c>
      <c r="T116" s="34"/>
      <c r="U116" s="35"/>
      <c r="V116" s="35"/>
      <c r="W116" s="35"/>
      <c r="X116" s="35"/>
      <c r="Y116" s="35"/>
      <c r="Z116" s="35"/>
      <c r="AA116" s="35"/>
      <c r="AB116" s="34"/>
      <c r="AC116" s="35"/>
      <c r="AD116" s="35"/>
      <c r="AE116" s="35"/>
      <c r="AF116" s="35"/>
      <c r="AG116" s="35"/>
      <c r="AH116" s="35"/>
      <c r="AI116" s="35"/>
      <c r="AJ116" s="34"/>
      <c r="AK116" s="35"/>
      <c r="AL116" s="35"/>
      <c r="AM116" s="35"/>
      <c r="AN116" s="35"/>
      <c r="AO116" s="35"/>
      <c r="AP116" s="35"/>
      <c r="AQ116" s="35"/>
      <c r="AR116" s="34">
        <v>600</v>
      </c>
      <c r="AS116" s="35"/>
      <c r="AT116" s="35"/>
      <c r="AU116" s="35"/>
      <c r="AV116" s="35"/>
      <c r="AW116" s="35"/>
      <c r="AX116" s="35"/>
      <c r="AY116" s="35"/>
      <c r="AZ116" s="34"/>
      <c r="BA116" s="35"/>
      <c r="BB116" s="35"/>
      <c r="BC116" s="35"/>
      <c r="BD116" s="35"/>
      <c r="BE116" s="35"/>
      <c r="BF116" s="35"/>
      <c r="BG116" s="35"/>
      <c r="BH116" s="34"/>
      <c r="BI116" s="35"/>
      <c r="BJ116" s="35"/>
      <c r="BK116" s="35"/>
      <c r="BL116" s="35"/>
      <c r="BM116" s="35"/>
      <c r="BN116" s="35"/>
      <c r="BO116" s="36"/>
      <c r="BP116" s="9">
        <v>10100000123</v>
      </c>
      <c r="BQ116" s="1" t="s">
        <v>3</v>
      </c>
      <c r="BR116" s="1" t="s">
        <v>0</v>
      </c>
      <c r="BS116" s="1" t="s">
        <v>0</v>
      </c>
      <c r="BT116" s="1" t="s">
        <v>0</v>
      </c>
      <c r="BU116" s="1" t="s">
        <v>0</v>
      </c>
      <c r="BW116" s="1">
        <f ca="1">INDIRECT("T116")+2*INDIRECT("AB116")+3*INDIRECT("AJ116")+4*INDIRECT("AR116")+5*INDIRECT("AZ116")+6*INDIRECT("BH116")</f>
        <v>2400</v>
      </c>
      <c r="BX116" s="1">
        <v>2400</v>
      </c>
      <c r="BY116" s="1">
        <f ca="1">INDIRECT("U116")+2*INDIRECT("AC116")+3*INDIRECT("AK116")+4*INDIRECT("AS116")+5*INDIRECT("BA116")+6*INDIRECT("BI116")</f>
        <v>0</v>
      </c>
      <c r="BZ116" s="1">
        <v>0</v>
      </c>
      <c r="CA116" s="1">
        <f ca="1">INDIRECT("V116")+2*INDIRECT("AD116")+3*INDIRECT("AL116")+4*INDIRECT("AT116")+5*INDIRECT("BB116")+6*INDIRECT("BJ116")</f>
        <v>0</v>
      </c>
      <c r="CB116" s="1">
        <v>0</v>
      </c>
      <c r="CC116" s="1">
        <f ca="1">INDIRECT("W116")+2*INDIRECT("AE116")+3*INDIRECT("AM116")+4*INDIRECT("AU116")+5*INDIRECT("BC116")+6*INDIRECT("BK116")</f>
        <v>0</v>
      </c>
      <c r="CD116" s="1">
        <v>0</v>
      </c>
      <c r="CE116" s="1">
        <f ca="1">INDIRECT("X116")+2*INDIRECT("AF116")+3*INDIRECT("AN116")+4*INDIRECT("AV116")+5*INDIRECT("BD116")+6*INDIRECT("BL116")</f>
        <v>0</v>
      </c>
      <c r="CF116" s="1">
        <v>0</v>
      </c>
      <c r="CG116" s="1">
        <f ca="1">INDIRECT("Y116")+2*INDIRECT("AG116")+3*INDIRECT("AO116")+4*INDIRECT("AW116")+5*INDIRECT("BE116")+6*INDIRECT("BM116")</f>
        <v>0</v>
      </c>
      <c r="CH116" s="1">
        <v>0</v>
      </c>
      <c r="CI116" s="1">
        <f ca="1">INDIRECT("Z116")+2*INDIRECT("AH116")+3*INDIRECT("AP116")+4*INDIRECT("AX116")+5*INDIRECT("BF116")+6*INDIRECT("BN116")</f>
        <v>0</v>
      </c>
      <c r="CJ116" s="1">
        <v>0</v>
      </c>
      <c r="CK116" s="1">
        <f ca="1">INDIRECT("AA116")+2*INDIRECT("AI116")+3*INDIRECT("AQ116")+4*INDIRECT("AY116")+5*INDIRECT("BG116")+6*INDIRECT("BO116")</f>
        <v>0</v>
      </c>
      <c r="CL116" s="1">
        <v>0</v>
      </c>
      <c r="CM116" s="1">
        <f ca="1">INDIRECT("T116")+2*INDIRECT("U116")+3*INDIRECT("V116")+4*INDIRECT("W116")+5*INDIRECT("X116")+6*INDIRECT("Y116")+7*INDIRECT("Z116")+8*INDIRECT("AA116")</f>
        <v>0</v>
      </c>
      <c r="CN116" s="1">
        <v>0</v>
      </c>
      <c r="CO116" s="1">
        <f ca="1">INDIRECT("AB116")+2*INDIRECT("AC116")+3*INDIRECT("AD116")+4*INDIRECT("AE116")+5*INDIRECT("AF116")+6*INDIRECT("AG116")+7*INDIRECT("AH116")+8*INDIRECT("AI116")</f>
        <v>0</v>
      </c>
      <c r="CP116" s="1">
        <v>0</v>
      </c>
      <c r="CQ116" s="1">
        <f ca="1">INDIRECT("AJ116")+2*INDIRECT("AK116")+3*INDIRECT("AL116")+4*INDIRECT("AM116")+5*INDIRECT("AN116")+6*INDIRECT("AO116")+7*INDIRECT("AP116")+8*INDIRECT("AQ116")</f>
        <v>0</v>
      </c>
      <c r="CR116" s="1">
        <v>0</v>
      </c>
      <c r="CS116" s="1">
        <f ca="1">INDIRECT("AR116")+2*INDIRECT("AS116")+3*INDIRECT("AT116")+4*INDIRECT("AU116")+5*INDIRECT("AV116")+6*INDIRECT("AW116")+7*INDIRECT("AX116")+8*INDIRECT("AY116")</f>
        <v>600</v>
      </c>
      <c r="CT116" s="1">
        <v>600</v>
      </c>
      <c r="CU116" s="1">
        <f ca="1">INDIRECT("AZ116")+2*INDIRECT("BA116")+3*INDIRECT("BB116")+4*INDIRECT("BC116")+5*INDIRECT("BD116")+6*INDIRECT("BE116")+7*INDIRECT("BF116")+8*INDIRECT("BG116")</f>
        <v>0</v>
      </c>
      <c r="CV116" s="1">
        <v>0</v>
      </c>
      <c r="CW116" s="1">
        <f ca="1">INDIRECT("BH116")+2*INDIRECT("BI116")+3*INDIRECT("BJ116")+4*INDIRECT("BK116")+5*INDIRECT("BL116")+6*INDIRECT("BM116")+7*INDIRECT("BN116")+8*INDIRECT("BO116")</f>
        <v>0</v>
      </c>
      <c r="CX116" s="1">
        <v>0</v>
      </c>
    </row>
    <row r="117" spans="1:102" ht="11.25">
      <c r="A117" s="1" t="s">
        <v>0</v>
      </c>
      <c r="B117" s="1" t="s">
        <v>79</v>
      </c>
      <c r="C117" s="1" t="s">
        <v>80</v>
      </c>
      <c r="D117" s="1" t="s">
        <v>81</v>
      </c>
      <c r="E117" s="1" t="s">
        <v>40</v>
      </c>
      <c r="F117" s="7">
        <f ca="1">INDIRECT("T117")+INDIRECT("AB117")+INDIRECT("AJ117")+INDIRECT("AR117")+INDIRECT("AZ117")+INDIRECT("BH117")</f>
        <v>0</v>
      </c>
      <c r="G117" s="6">
        <f ca="1">INDIRECT("U117")+INDIRECT("AC117")+INDIRECT("AK117")+INDIRECT("AS117")+INDIRECT("BA117")+INDIRECT("BI117")</f>
        <v>284</v>
      </c>
      <c r="H117" s="6">
        <f ca="1">INDIRECT("V117")+INDIRECT("AD117")+INDIRECT("AL117")+INDIRECT("AT117")+INDIRECT("BB117")+INDIRECT("BJ117")</f>
        <v>8009</v>
      </c>
      <c r="I117" s="6">
        <f ca="1">INDIRECT("W117")+INDIRECT("AE117")+INDIRECT("AM117")+INDIRECT("AU117")+INDIRECT("BC117")+INDIRECT("BK117")</f>
        <v>0</v>
      </c>
      <c r="J117" s="6">
        <f ca="1">INDIRECT("X117")+INDIRECT("AF117")+INDIRECT("AN117")+INDIRECT("AV117")+INDIRECT("BD117")+INDIRECT("BL117")</f>
        <v>0</v>
      </c>
      <c r="K117" s="6">
        <f ca="1">INDIRECT("Y117")+INDIRECT("AG117")+INDIRECT("AO117")+INDIRECT("AW117")+INDIRECT("BE117")+INDIRECT("BM117")</f>
        <v>0</v>
      </c>
      <c r="L117" s="6">
        <f ca="1">INDIRECT("Z117")+INDIRECT("AH117")+INDIRECT("AP117")+INDIRECT("AX117")+INDIRECT("BF117")+INDIRECT("BN117")</f>
        <v>0</v>
      </c>
      <c r="M117" s="6">
        <f ca="1">INDIRECT("AA117")+INDIRECT("AI117")+INDIRECT("AQ117")+INDIRECT("AY117")+INDIRECT("BG117")+INDIRECT("BO117")</f>
        <v>0</v>
      </c>
      <c r="N117" s="7">
        <f ca="1">INDIRECT("T117")+INDIRECT("U117")+INDIRECT("V117")+INDIRECT("W117")+INDIRECT("X117")+INDIRECT("Y117")+INDIRECT("Z117")+INDIRECT("AA117")</f>
        <v>239</v>
      </c>
      <c r="O117" s="6">
        <f ca="1">INDIRECT("AB117")+INDIRECT("AC117")+INDIRECT("AD117")+INDIRECT("AE117")+INDIRECT("AF117")+INDIRECT("AG117")+INDIRECT("AH117")+INDIRECT("AI117")</f>
        <v>6964</v>
      </c>
      <c r="P117" s="6">
        <f ca="1">INDIRECT("AJ117")+INDIRECT("AK117")+INDIRECT("AL117")+INDIRECT("AM117")+INDIRECT("AN117")+INDIRECT("AO117")+INDIRECT("AP117")+INDIRECT("AQ117")</f>
        <v>0</v>
      </c>
      <c r="Q117" s="6">
        <f ca="1">INDIRECT("AR117")+INDIRECT("AS117")+INDIRECT("AT117")+INDIRECT("AU117")+INDIRECT("AV117")+INDIRECT("AW117")+INDIRECT("AX117")+INDIRECT("AY117")</f>
        <v>0</v>
      </c>
      <c r="R117" s="6">
        <f ca="1">INDIRECT("AZ117")+INDIRECT("BA117")+INDIRECT("BB117")+INDIRECT("BC117")+INDIRECT("BD117")+INDIRECT("BE117")+INDIRECT("BF117")+INDIRECT("BG117")</f>
        <v>45</v>
      </c>
      <c r="S117" s="6">
        <f ca="1">INDIRECT("BH117")+INDIRECT("BI117")+INDIRECT("BJ117")+INDIRECT("BK117")+INDIRECT("BL117")+INDIRECT("BM117")+INDIRECT("BN117")+INDIRECT("BO117")</f>
        <v>1045</v>
      </c>
      <c r="T117" s="28"/>
      <c r="U117" s="29">
        <v>239</v>
      </c>
      <c r="V117" s="29"/>
      <c r="W117" s="29"/>
      <c r="X117" s="29"/>
      <c r="Y117" s="29"/>
      <c r="Z117" s="29"/>
      <c r="AA117" s="29"/>
      <c r="AB117" s="28"/>
      <c r="AC117" s="29"/>
      <c r="AD117" s="29">
        <v>6964</v>
      </c>
      <c r="AE117" s="29"/>
      <c r="AF117" s="29"/>
      <c r="AG117" s="29"/>
      <c r="AH117" s="29"/>
      <c r="AI117" s="29"/>
      <c r="AJ117" s="28"/>
      <c r="AK117" s="29"/>
      <c r="AL117" s="29"/>
      <c r="AM117" s="29"/>
      <c r="AN117" s="29"/>
      <c r="AO117" s="29"/>
      <c r="AP117" s="29"/>
      <c r="AQ117" s="29"/>
      <c r="AR117" s="28"/>
      <c r="AS117" s="29"/>
      <c r="AT117" s="29"/>
      <c r="AU117" s="29"/>
      <c r="AV117" s="29"/>
      <c r="AW117" s="29"/>
      <c r="AX117" s="29"/>
      <c r="AY117" s="29"/>
      <c r="AZ117" s="28"/>
      <c r="BA117" s="29">
        <v>45</v>
      </c>
      <c r="BB117" s="29"/>
      <c r="BC117" s="29"/>
      <c r="BD117" s="29"/>
      <c r="BE117" s="29"/>
      <c r="BF117" s="29"/>
      <c r="BG117" s="29"/>
      <c r="BH117" s="28"/>
      <c r="BI117" s="29"/>
      <c r="BJ117" s="29">
        <v>1045</v>
      </c>
      <c r="BK117" s="29"/>
      <c r="BL117" s="29"/>
      <c r="BM117" s="29"/>
      <c r="BN117" s="29"/>
      <c r="BO117" s="29"/>
      <c r="BP117" s="9">
        <v>0</v>
      </c>
      <c r="BQ117" s="1" t="s">
        <v>0</v>
      </c>
      <c r="BR117" s="1" t="s">
        <v>0</v>
      </c>
      <c r="BS117" s="1" t="s">
        <v>0</v>
      </c>
      <c r="BT117" s="1" t="s">
        <v>0</v>
      </c>
      <c r="BU117" s="1" t="s">
        <v>0</v>
      </c>
      <c r="BW117" s="1">
        <f ca="1">INDIRECT("T117")+2*INDIRECT("AB117")+3*INDIRECT("AJ117")+4*INDIRECT("AR117")+5*INDIRECT("AZ117")+6*INDIRECT("BH117")</f>
        <v>0</v>
      </c>
      <c r="BX117" s="1">
        <v>0</v>
      </c>
      <c r="BY117" s="1">
        <f ca="1">INDIRECT("U117")+2*INDIRECT("AC117")+3*INDIRECT("AK117")+4*INDIRECT("AS117")+5*INDIRECT("BA117")+6*INDIRECT("BI117")</f>
        <v>464</v>
      </c>
      <c r="BZ117" s="1">
        <v>464</v>
      </c>
      <c r="CA117" s="1">
        <f ca="1">INDIRECT("V117")+2*INDIRECT("AD117")+3*INDIRECT("AL117")+4*INDIRECT("AT117")+5*INDIRECT("BB117")+6*INDIRECT("BJ117")</f>
        <v>20198</v>
      </c>
      <c r="CB117" s="1">
        <v>20198</v>
      </c>
      <c r="CC117" s="1">
        <f ca="1">INDIRECT("W117")+2*INDIRECT("AE117")+3*INDIRECT("AM117")+4*INDIRECT("AU117")+5*INDIRECT("BC117")+6*INDIRECT("BK117")</f>
        <v>0</v>
      </c>
      <c r="CD117" s="1">
        <v>0</v>
      </c>
      <c r="CE117" s="1">
        <f ca="1">INDIRECT("X117")+2*INDIRECT("AF117")+3*INDIRECT("AN117")+4*INDIRECT("AV117")+5*INDIRECT("BD117")+6*INDIRECT("BL117")</f>
        <v>0</v>
      </c>
      <c r="CF117" s="1">
        <v>0</v>
      </c>
      <c r="CG117" s="1">
        <f ca="1">INDIRECT("Y117")+2*INDIRECT("AG117")+3*INDIRECT("AO117")+4*INDIRECT("AW117")+5*INDIRECT("BE117")+6*INDIRECT("BM117")</f>
        <v>0</v>
      </c>
      <c r="CH117" s="1">
        <v>0</v>
      </c>
      <c r="CI117" s="1">
        <f ca="1">INDIRECT("Z117")+2*INDIRECT("AH117")+3*INDIRECT("AP117")+4*INDIRECT("AX117")+5*INDIRECT("BF117")+6*INDIRECT("BN117")</f>
        <v>0</v>
      </c>
      <c r="CJ117" s="1">
        <v>0</v>
      </c>
      <c r="CK117" s="1">
        <f ca="1">INDIRECT("AA117")+2*INDIRECT("AI117")+3*INDIRECT("AQ117")+4*INDIRECT("AY117")+5*INDIRECT("BG117")+6*INDIRECT("BO117")</f>
        <v>0</v>
      </c>
      <c r="CL117" s="1">
        <v>0</v>
      </c>
      <c r="CM117" s="1">
        <f ca="1">INDIRECT("T117")+2*INDIRECT("U117")+3*INDIRECT("V117")+4*INDIRECT("W117")+5*INDIRECT("X117")+6*INDIRECT("Y117")+7*INDIRECT("Z117")+8*INDIRECT("AA117")</f>
        <v>478</v>
      </c>
      <c r="CN117" s="1">
        <v>478</v>
      </c>
      <c r="CO117" s="1">
        <f ca="1">INDIRECT("AB117")+2*INDIRECT("AC117")+3*INDIRECT("AD117")+4*INDIRECT("AE117")+5*INDIRECT("AF117")+6*INDIRECT("AG117")+7*INDIRECT("AH117")+8*INDIRECT("AI117")</f>
        <v>20892</v>
      </c>
      <c r="CP117" s="1">
        <v>20892</v>
      </c>
      <c r="CQ117" s="1">
        <f ca="1">INDIRECT("AJ117")+2*INDIRECT("AK117")+3*INDIRECT("AL117")+4*INDIRECT("AM117")+5*INDIRECT("AN117")+6*INDIRECT("AO117")+7*INDIRECT("AP117")+8*INDIRECT("AQ117")</f>
        <v>0</v>
      </c>
      <c r="CR117" s="1">
        <v>0</v>
      </c>
      <c r="CS117" s="1">
        <f ca="1">INDIRECT("AR117")+2*INDIRECT("AS117")+3*INDIRECT("AT117")+4*INDIRECT("AU117")+5*INDIRECT("AV117")+6*INDIRECT("AW117")+7*INDIRECT("AX117")+8*INDIRECT("AY117")</f>
        <v>0</v>
      </c>
      <c r="CT117" s="1">
        <v>0</v>
      </c>
      <c r="CU117" s="1">
        <f ca="1">INDIRECT("AZ117")+2*INDIRECT("BA117")+3*INDIRECT("BB117")+4*INDIRECT("BC117")+5*INDIRECT("BD117")+6*INDIRECT("BE117")+7*INDIRECT("BF117")+8*INDIRECT("BG117")</f>
        <v>90</v>
      </c>
      <c r="CV117" s="1">
        <v>90</v>
      </c>
      <c r="CW117" s="1">
        <f ca="1">INDIRECT("BH117")+2*INDIRECT("BI117")+3*INDIRECT("BJ117")+4*INDIRECT("BK117")+5*INDIRECT("BL117")+6*INDIRECT("BM117")+7*INDIRECT("BN117")+8*INDIRECT("BO117")</f>
        <v>3135</v>
      </c>
      <c r="CX117" s="1">
        <v>3135</v>
      </c>
    </row>
    <row r="118" spans="1:102" ht="11.25">
      <c r="A118" s="25"/>
      <c r="B118" s="25"/>
      <c r="C118" s="27" t="s">
        <v>112</v>
      </c>
      <c r="D118" s="26" t="s">
        <v>0</v>
      </c>
      <c r="E118" s="1" t="s">
        <v>10</v>
      </c>
      <c r="F118" s="7">
        <f ca="1">INDIRECT("T118")+INDIRECT("AB118")+INDIRECT("AJ118")+INDIRECT("AR118")+INDIRECT("AZ118")+INDIRECT("BH118")</f>
        <v>400</v>
      </c>
      <c r="G118" s="6">
        <f ca="1">INDIRECT("U118")+INDIRECT("AC118")+INDIRECT("AK118")+INDIRECT("AS118")+INDIRECT("BA118")+INDIRECT("BI118")</f>
        <v>0</v>
      </c>
      <c r="H118" s="6">
        <f ca="1">INDIRECT("V118")+INDIRECT("AD118")+INDIRECT("AL118")+INDIRECT("AT118")+INDIRECT("BB118")+INDIRECT("BJ118")</f>
        <v>0</v>
      </c>
      <c r="I118" s="6">
        <f ca="1">INDIRECT("W118")+INDIRECT("AE118")+INDIRECT("AM118")+INDIRECT("AU118")+INDIRECT("BC118")+INDIRECT("BK118")</f>
        <v>0</v>
      </c>
      <c r="J118" s="6">
        <f ca="1">INDIRECT("X118")+INDIRECT("AF118")+INDIRECT("AN118")+INDIRECT("AV118")+INDIRECT("BD118")+INDIRECT("BL118")</f>
        <v>0</v>
      </c>
      <c r="K118" s="6">
        <f ca="1">INDIRECT("Y118")+INDIRECT("AG118")+INDIRECT("AO118")+INDIRECT("AW118")+INDIRECT("BE118")+INDIRECT("BM118")</f>
        <v>0</v>
      </c>
      <c r="L118" s="6">
        <f ca="1">INDIRECT("Z118")+INDIRECT("AH118")+INDIRECT("AP118")+INDIRECT("AX118")+INDIRECT("BF118")+INDIRECT("BN118")</f>
        <v>0</v>
      </c>
      <c r="M118" s="6">
        <f ca="1">INDIRECT("AA118")+INDIRECT("AI118")+INDIRECT("AQ118")+INDIRECT("AY118")+INDIRECT("BG118")+INDIRECT("BO118")</f>
        <v>0</v>
      </c>
      <c r="N118" s="7">
        <f ca="1">INDIRECT("T118")+INDIRECT("U118")+INDIRECT("V118")+INDIRECT("W118")+INDIRECT("X118")+INDIRECT("Y118")+INDIRECT("Z118")+INDIRECT("AA118")</f>
        <v>0</v>
      </c>
      <c r="O118" s="6">
        <f ca="1">INDIRECT("AB118")+INDIRECT("AC118")+INDIRECT("AD118")+INDIRECT("AE118")+INDIRECT("AF118")+INDIRECT("AG118")+INDIRECT("AH118")+INDIRECT("AI118")</f>
        <v>0</v>
      </c>
      <c r="P118" s="6">
        <f ca="1">INDIRECT("AJ118")+INDIRECT("AK118")+INDIRECT("AL118")+INDIRECT("AM118")+INDIRECT("AN118")+INDIRECT("AO118")+INDIRECT("AP118")+INDIRECT("AQ118")</f>
        <v>0</v>
      </c>
      <c r="Q118" s="6">
        <f ca="1">INDIRECT("AR118")+INDIRECT("AS118")+INDIRECT("AT118")+INDIRECT("AU118")+INDIRECT("AV118")+INDIRECT("AW118")+INDIRECT("AX118")+INDIRECT("AY118")</f>
        <v>400</v>
      </c>
      <c r="R118" s="6">
        <f ca="1">INDIRECT("AZ118")+INDIRECT("BA118")+INDIRECT("BB118")+INDIRECT("BC118")+INDIRECT("BD118")+INDIRECT("BE118")+INDIRECT("BF118")+INDIRECT("BG118")</f>
        <v>0</v>
      </c>
      <c r="S118" s="6">
        <f ca="1">INDIRECT("BH118")+INDIRECT("BI118")+INDIRECT("BJ118")+INDIRECT("BK118")+INDIRECT("BL118")+INDIRECT("BM118")+INDIRECT("BN118")+INDIRECT("BO118")</f>
        <v>0</v>
      </c>
      <c r="T118" s="28"/>
      <c r="U118" s="29"/>
      <c r="V118" s="29"/>
      <c r="W118" s="29"/>
      <c r="X118" s="29"/>
      <c r="Y118" s="29"/>
      <c r="Z118" s="29"/>
      <c r="AA118" s="29"/>
      <c r="AB118" s="28"/>
      <c r="AC118" s="29"/>
      <c r="AD118" s="29"/>
      <c r="AE118" s="29"/>
      <c r="AF118" s="29"/>
      <c r="AG118" s="29"/>
      <c r="AH118" s="29"/>
      <c r="AI118" s="29"/>
      <c r="AJ118" s="28"/>
      <c r="AK118" s="29"/>
      <c r="AL118" s="29"/>
      <c r="AM118" s="29"/>
      <c r="AN118" s="29"/>
      <c r="AO118" s="29"/>
      <c r="AP118" s="29"/>
      <c r="AQ118" s="29"/>
      <c r="AR118" s="28">
        <v>400</v>
      </c>
      <c r="AS118" s="29"/>
      <c r="AT118" s="29"/>
      <c r="AU118" s="29"/>
      <c r="AV118" s="29"/>
      <c r="AW118" s="29"/>
      <c r="AX118" s="29"/>
      <c r="AY118" s="29"/>
      <c r="AZ118" s="28"/>
      <c r="BA118" s="29"/>
      <c r="BB118" s="29"/>
      <c r="BC118" s="29"/>
      <c r="BD118" s="29"/>
      <c r="BE118" s="29"/>
      <c r="BF118" s="29"/>
      <c r="BG118" s="29"/>
      <c r="BH118" s="28"/>
      <c r="BI118" s="29"/>
      <c r="BJ118" s="29"/>
      <c r="BK118" s="29"/>
      <c r="BL118" s="29"/>
      <c r="BM118" s="29"/>
      <c r="BN118" s="29"/>
      <c r="BO118" s="29"/>
      <c r="BP118" s="9">
        <v>0</v>
      </c>
      <c r="BQ118" s="1" t="s">
        <v>0</v>
      </c>
      <c r="BR118" s="1" t="s">
        <v>0</v>
      </c>
      <c r="BS118" s="1" t="s">
        <v>0</v>
      </c>
      <c r="BT118" s="1" t="s">
        <v>0</v>
      </c>
      <c r="BU118" s="1" t="s">
        <v>0</v>
      </c>
      <c r="BW118" s="1">
        <f ca="1">INDIRECT("T118")+2*INDIRECT("AB118")+3*INDIRECT("AJ118")+4*INDIRECT("AR118")+5*INDIRECT("AZ118")+6*INDIRECT("BH118")</f>
        <v>1600</v>
      </c>
      <c r="BX118" s="1">
        <v>1600</v>
      </c>
      <c r="BY118" s="1">
        <f ca="1">INDIRECT("U118")+2*INDIRECT("AC118")+3*INDIRECT("AK118")+4*INDIRECT("AS118")+5*INDIRECT("BA118")+6*INDIRECT("BI118")</f>
        <v>0</v>
      </c>
      <c r="BZ118" s="1">
        <v>0</v>
      </c>
      <c r="CA118" s="1">
        <f ca="1">INDIRECT("V118")+2*INDIRECT("AD118")+3*INDIRECT("AL118")+4*INDIRECT("AT118")+5*INDIRECT("BB118")+6*INDIRECT("BJ118")</f>
        <v>0</v>
      </c>
      <c r="CB118" s="1">
        <v>0</v>
      </c>
      <c r="CC118" s="1">
        <f ca="1">INDIRECT("W118")+2*INDIRECT("AE118")+3*INDIRECT("AM118")+4*INDIRECT("AU118")+5*INDIRECT("BC118")+6*INDIRECT("BK118")</f>
        <v>0</v>
      </c>
      <c r="CD118" s="1">
        <v>0</v>
      </c>
      <c r="CE118" s="1">
        <f ca="1">INDIRECT("X118")+2*INDIRECT("AF118")+3*INDIRECT("AN118")+4*INDIRECT("AV118")+5*INDIRECT("BD118")+6*INDIRECT("BL118")</f>
        <v>0</v>
      </c>
      <c r="CF118" s="1">
        <v>0</v>
      </c>
      <c r="CG118" s="1">
        <f ca="1">INDIRECT("Y118")+2*INDIRECT("AG118")+3*INDIRECT("AO118")+4*INDIRECT("AW118")+5*INDIRECT("BE118")+6*INDIRECT("BM118")</f>
        <v>0</v>
      </c>
      <c r="CH118" s="1">
        <v>0</v>
      </c>
      <c r="CI118" s="1">
        <f ca="1">INDIRECT("Z118")+2*INDIRECT("AH118")+3*INDIRECT("AP118")+4*INDIRECT("AX118")+5*INDIRECT("BF118")+6*INDIRECT("BN118")</f>
        <v>0</v>
      </c>
      <c r="CJ118" s="1">
        <v>0</v>
      </c>
      <c r="CK118" s="1">
        <f ca="1">INDIRECT("AA118")+2*INDIRECT("AI118")+3*INDIRECT("AQ118")+4*INDIRECT("AY118")+5*INDIRECT("BG118")+6*INDIRECT("BO118")</f>
        <v>0</v>
      </c>
      <c r="CL118" s="1">
        <v>0</v>
      </c>
      <c r="CM118" s="1">
        <f ca="1">INDIRECT("T118")+2*INDIRECT("U118")+3*INDIRECT("V118")+4*INDIRECT("W118")+5*INDIRECT("X118")+6*INDIRECT("Y118")+7*INDIRECT("Z118")+8*INDIRECT("AA118")</f>
        <v>0</v>
      </c>
      <c r="CN118" s="1">
        <v>0</v>
      </c>
      <c r="CO118" s="1">
        <f ca="1">INDIRECT("AB118")+2*INDIRECT("AC118")+3*INDIRECT("AD118")+4*INDIRECT("AE118")+5*INDIRECT("AF118")+6*INDIRECT("AG118")+7*INDIRECT("AH118")+8*INDIRECT("AI118")</f>
        <v>0</v>
      </c>
      <c r="CP118" s="1">
        <v>0</v>
      </c>
      <c r="CQ118" s="1">
        <f ca="1">INDIRECT("AJ118")+2*INDIRECT("AK118")+3*INDIRECT("AL118")+4*INDIRECT("AM118")+5*INDIRECT("AN118")+6*INDIRECT("AO118")+7*INDIRECT("AP118")+8*INDIRECT("AQ118")</f>
        <v>0</v>
      </c>
      <c r="CR118" s="1">
        <v>0</v>
      </c>
      <c r="CS118" s="1">
        <f ca="1">INDIRECT("AR118")+2*INDIRECT("AS118")+3*INDIRECT("AT118")+4*INDIRECT("AU118")+5*INDIRECT("AV118")+6*INDIRECT("AW118")+7*INDIRECT("AX118")+8*INDIRECT("AY118")</f>
        <v>400</v>
      </c>
      <c r="CT118" s="1">
        <v>400</v>
      </c>
      <c r="CU118" s="1">
        <f ca="1">INDIRECT("AZ118")+2*INDIRECT("BA118")+3*INDIRECT("BB118")+4*INDIRECT("BC118")+5*INDIRECT("BD118")+6*INDIRECT("BE118")+7*INDIRECT("BF118")+8*INDIRECT("BG118")</f>
        <v>0</v>
      </c>
      <c r="CV118" s="1">
        <v>0</v>
      </c>
      <c r="CW118" s="1">
        <f ca="1">INDIRECT("BH118")+2*INDIRECT("BI118")+3*INDIRECT("BJ118")+4*INDIRECT("BK118")+5*INDIRECT("BL118")+6*INDIRECT("BM118")+7*INDIRECT("BN118")+8*INDIRECT("BO118")</f>
        <v>0</v>
      </c>
      <c r="CX118" s="1">
        <v>0</v>
      </c>
    </row>
    <row r="119" spans="1:73" ht="11.25">
      <c r="A119" s="1" t="s">
        <v>0</v>
      </c>
      <c r="B119" s="1" t="s">
        <v>0</v>
      </c>
      <c r="C119" s="1" t="s">
        <v>0</v>
      </c>
      <c r="D119" s="1" t="s">
        <v>0</v>
      </c>
      <c r="E119" s="1" t="s">
        <v>6</v>
      </c>
      <c r="F119" s="7">
        <f>SUM(F116:F118)</f>
        <v>1000</v>
      </c>
      <c r="G119" s="6">
        <f>SUM(G116:G118)</f>
        <v>284</v>
      </c>
      <c r="H119" s="6">
        <f>SUM(H116:H118)</f>
        <v>8009</v>
      </c>
      <c r="I119" s="6">
        <f>SUM(I116:I118)</f>
        <v>0</v>
      </c>
      <c r="J119" s="6">
        <f>SUM(J116:J118)</f>
        <v>0</v>
      </c>
      <c r="K119" s="6">
        <f>SUM(K116:K118)</f>
        <v>0</v>
      </c>
      <c r="L119" s="6">
        <f>SUM(L116:L118)</f>
        <v>0</v>
      </c>
      <c r="M119" s="6">
        <f>SUM(M116:M118)</f>
        <v>0</v>
      </c>
      <c r="N119" s="7">
        <f>SUM(N116:N118)</f>
        <v>239</v>
      </c>
      <c r="O119" s="6">
        <f>SUM(O116:O118)</f>
        <v>6964</v>
      </c>
      <c r="P119" s="6">
        <f>SUM(P116:P118)</f>
        <v>0</v>
      </c>
      <c r="Q119" s="6">
        <f>SUM(Q116:Q118)</f>
        <v>1000</v>
      </c>
      <c r="R119" s="6">
        <f>SUM(R116:R118)</f>
        <v>45</v>
      </c>
      <c r="S119" s="6">
        <f>SUM(S116:S118)</f>
        <v>1045</v>
      </c>
      <c r="T119" s="8"/>
      <c r="U119" s="5"/>
      <c r="V119" s="5"/>
      <c r="W119" s="5"/>
      <c r="X119" s="5"/>
      <c r="Y119" s="5"/>
      <c r="Z119" s="5"/>
      <c r="AA119" s="5"/>
      <c r="AB119" s="8"/>
      <c r="AC119" s="5"/>
      <c r="AD119" s="5"/>
      <c r="AE119" s="5"/>
      <c r="AF119" s="5"/>
      <c r="AG119" s="5"/>
      <c r="AH119" s="5"/>
      <c r="AI119" s="5"/>
      <c r="AJ119" s="8"/>
      <c r="AK119" s="5"/>
      <c r="AL119" s="5"/>
      <c r="AM119" s="5"/>
      <c r="AN119" s="5"/>
      <c r="AO119" s="5"/>
      <c r="AP119" s="5"/>
      <c r="AQ119" s="5"/>
      <c r="AR119" s="8"/>
      <c r="AS119" s="5"/>
      <c r="AT119" s="5"/>
      <c r="AU119" s="5"/>
      <c r="AV119" s="5"/>
      <c r="AW119" s="5"/>
      <c r="AX119" s="5"/>
      <c r="AY119" s="5"/>
      <c r="AZ119" s="8"/>
      <c r="BA119" s="5"/>
      <c r="BB119" s="5"/>
      <c r="BC119" s="5"/>
      <c r="BD119" s="5"/>
      <c r="BE119" s="5"/>
      <c r="BF119" s="5"/>
      <c r="BG119" s="5"/>
      <c r="BH119" s="8"/>
      <c r="BI119" s="5"/>
      <c r="BJ119" s="5"/>
      <c r="BK119" s="5"/>
      <c r="BL119" s="5"/>
      <c r="BM119" s="5"/>
      <c r="BN119" s="5"/>
      <c r="BO119" s="5"/>
      <c r="BP119" s="9">
        <v>0</v>
      </c>
      <c r="BQ119" s="1" t="s">
        <v>0</v>
      </c>
      <c r="BR119" s="1" t="s">
        <v>0</v>
      </c>
      <c r="BS119" s="1" t="s">
        <v>0</v>
      </c>
      <c r="BT119" s="1" t="s">
        <v>0</v>
      </c>
      <c r="BU119" s="1" t="s">
        <v>0</v>
      </c>
    </row>
    <row r="120" spans="1:73" ht="11.25">
      <c r="A120" s="37"/>
      <c r="B120" s="37"/>
      <c r="C120" s="37" t="s">
        <v>0</v>
      </c>
      <c r="D120" s="37" t="s">
        <v>0</v>
      </c>
      <c r="E120" s="37" t="s">
        <v>0</v>
      </c>
      <c r="F120" s="38"/>
      <c r="G120" s="39"/>
      <c r="H120" s="39"/>
      <c r="I120" s="39"/>
      <c r="J120" s="39"/>
      <c r="K120" s="39"/>
      <c r="L120" s="39"/>
      <c r="M120" s="39"/>
      <c r="N120" s="38"/>
      <c r="O120" s="39"/>
      <c r="P120" s="39"/>
      <c r="Q120" s="39"/>
      <c r="R120" s="39"/>
      <c r="S120" s="39"/>
      <c r="T120" s="40"/>
      <c r="U120" s="41"/>
      <c r="V120" s="41"/>
      <c r="W120" s="41"/>
      <c r="X120" s="41"/>
      <c r="Y120" s="41"/>
      <c r="Z120" s="41"/>
      <c r="AA120" s="41"/>
      <c r="AB120" s="40"/>
      <c r="AC120" s="41"/>
      <c r="AD120" s="41"/>
      <c r="AE120" s="41"/>
      <c r="AF120" s="41"/>
      <c r="AG120" s="41"/>
      <c r="AH120" s="41"/>
      <c r="AI120" s="41"/>
      <c r="AJ120" s="40"/>
      <c r="AK120" s="41"/>
      <c r="AL120" s="41"/>
      <c r="AM120" s="41"/>
      <c r="AN120" s="41"/>
      <c r="AO120" s="41"/>
      <c r="AP120" s="41"/>
      <c r="AQ120" s="41"/>
      <c r="AR120" s="40"/>
      <c r="AS120" s="41"/>
      <c r="AT120" s="41"/>
      <c r="AU120" s="41"/>
      <c r="AV120" s="41"/>
      <c r="AW120" s="41"/>
      <c r="AX120" s="41"/>
      <c r="AY120" s="41"/>
      <c r="AZ120" s="40"/>
      <c r="BA120" s="41"/>
      <c r="BB120" s="41"/>
      <c r="BC120" s="41"/>
      <c r="BD120" s="41"/>
      <c r="BE120" s="41"/>
      <c r="BF120" s="41"/>
      <c r="BG120" s="41"/>
      <c r="BH120" s="40"/>
      <c r="BI120" s="41"/>
      <c r="BJ120" s="41"/>
      <c r="BK120" s="41"/>
      <c r="BL120" s="41"/>
      <c r="BM120" s="41"/>
      <c r="BN120" s="41"/>
      <c r="BO120" s="42"/>
      <c r="BP120" s="9"/>
      <c r="BT120" s="1" t="s">
        <v>0</v>
      </c>
      <c r="BU120" s="1" t="s">
        <v>0</v>
      </c>
    </row>
    <row r="123" spans="5:13" ht="11.25">
      <c r="E123" s="3" t="s">
        <v>119</v>
      </c>
      <c r="F123" s="5">
        <f>SUMIF($BQ4:$BQ120,"=RIP",F4:F120)</f>
        <v>1883</v>
      </c>
      <c r="G123" s="5">
        <f aca="true" t="shared" si="0" ref="G123:M123">SUMIF($BQ4:$BQ120,"=RIP",G4:G120)</f>
        <v>1400</v>
      </c>
      <c r="H123" s="5">
        <f t="shared" si="0"/>
        <v>8062</v>
      </c>
      <c r="I123" s="5">
        <f t="shared" si="0"/>
        <v>2945</v>
      </c>
      <c r="J123" s="5">
        <f t="shared" si="0"/>
        <v>10019</v>
      </c>
      <c r="K123" s="5">
        <f t="shared" si="0"/>
        <v>100021</v>
      </c>
      <c r="L123" s="5">
        <f t="shared" si="0"/>
        <v>0</v>
      </c>
      <c r="M123" s="5">
        <f t="shared" si="0"/>
        <v>0</v>
      </c>
    </row>
    <row r="124" spans="5:13" ht="11.25">
      <c r="E124" s="3" t="s">
        <v>120</v>
      </c>
      <c r="F124" s="5">
        <f>SUMIF($BT4:$BT120,"=GARVEE",F4:F120)</f>
        <v>0</v>
      </c>
      <c r="G124" s="5">
        <f aca="true" t="shared" si="1" ref="G124:M124">SUMIF($BT4:$BT120,"=GARVEE",G4:G120)</f>
        <v>0</v>
      </c>
      <c r="H124" s="5">
        <f t="shared" si="1"/>
        <v>0</v>
      </c>
      <c r="I124" s="5">
        <f t="shared" si="1"/>
        <v>0</v>
      </c>
      <c r="J124" s="5">
        <f t="shared" si="1"/>
        <v>0</v>
      </c>
      <c r="K124" s="5">
        <f t="shared" si="1"/>
        <v>0</v>
      </c>
      <c r="L124" s="5">
        <f t="shared" si="1"/>
        <v>0</v>
      </c>
      <c r="M124" s="5">
        <f t="shared" si="1"/>
        <v>0</v>
      </c>
    </row>
    <row r="125" spans="5:13" ht="11.25">
      <c r="E125" s="3" t="s">
        <v>121</v>
      </c>
      <c r="F125" s="5">
        <f>SUMIF($BR4:$BR120,"=X",F4:F120)</f>
        <v>0</v>
      </c>
      <c r="G125" s="5">
        <f aca="true" t="shared" si="2" ref="G125:M125">SUMIF($BR4:$BR120,"=X",G4:G120)</f>
        <v>0</v>
      </c>
      <c r="H125" s="5">
        <f t="shared" si="2"/>
        <v>0</v>
      </c>
      <c r="I125" s="5">
        <f t="shared" si="2"/>
        <v>0</v>
      </c>
      <c r="J125" s="5">
        <f t="shared" si="2"/>
        <v>0</v>
      </c>
      <c r="K125" s="5">
        <f t="shared" si="2"/>
        <v>0</v>
      </c>
      <c r="L125" s="5">
        <f t="shared" si="2"/>
        <v>0</v>
      </c>
      <c r="M125" s="5">
        <f t="shared" si="2"/>
        <v>0</v>
      </c>
    </row>
    <row r="126" spans="5:13" ht="11.25">
      <c r="E126" s="3" t="s">
        <v>122</v>
      </c>
      <c r="F126" s="5">
        <f>SUMIF($BU4:$BU120,"=X",AJ4:AJ120)+SUMIF($BU4:$BU120,"=X",AR4:AR120)+SUMIF($BU4:$BU120,"=X",AZ4:AZ120)+SUMIF($BU4:$BU120,"=X",BH4:BH120)</f>
        <v>1283</v>
      </c>
      <c r="G126" s="5">
        <f>SUMIF($BU4:$BU120,"=X",AK4:AK120)+SUMIF($BU4:$BU120,"=X",AS4:AS120)+SUMIF($BU4:$BU120,"=X",BA4:BA120)+SUMIF($BU4:$BU120,"=X",BI4:BI120)</f>
        <v>200</v>
      </c>
      <c r="H126" s="5"/>
      <c r="I126" s="5"/>
      <c r="J126" s="5"/>
      <c r="K126" s="5"/>
      <c r="L126" s="5"/>
      <c r="M126" s="5"/>
    </row>
    <row r="127" spans="5:13" ht="11.25">
      <c r="E127" s="3" t="s">
        <v>123</v>
      </c>
      <c r="F127" s="5">
        <f>SUMIF($BU4:$BU120,"=X",T4:T120)</f>
        <v>0</v>
      </c>
      <c r="G127" s="5">
        <f>SUMIF($BU4:$BU120,"=X",U4:U120)</f>
        <v>0</v>
      </c>
      <c r="H127" s="5"/>
      <c r="I127" s="5"/>
      <c r="J127" s="5"/>
      <c r="K127" s="5"/>
      <c r="L127" s="5"/>
      <c r="M127" s="5"/>
    </row>
    <row r="128" spans="5:13" ht="11.25">
      <c r="E128" s="3" t="s">
        <v>124</v>
      </c>
      <c r="F128" s="5">
        <f>F123-F124-F125-F126-F127</f>
        <v>600</v>
      </c>
      <c r="G128" s="5">
        <f aca="true" t="shared" si="3" ref="G128:M128">G123-G124-G125-G126-G127</f>
        <v>1200</v>
      </c>
      <c r="H128" s="5">
        <f t="shared" si="3"/>
        <v>8062</v>
      </c>
      <c r="I128" s="5">
        <f t="shared" si="3"/>
        <v>2945</v>
      </c>
      <c r="J128" s="5">
        <f t="shared" si="3"/>
        <v>10019</v>
      </c>
      <c r="K128" s="5">
        <f t="shared" si="3"/>
        <v>100021</v>
      </c>
      <c r="L128" s="5">
        <f t="shared" si="3"/>
        <v>0</v>
      </c>
      <c r="M128" s="5">
        <f t="shared" si="3"/>
        <v>0</v>
      </c>
    </row>
    <row r="130" spans="9:11" ht="11.25">
      <c r="I130" s="1">
        <f>SUM(F128:I128)</f>
        <v>12807</v>
      </c>
      <c r="J130" s="1">
        <f>J128</f>
        <v>10019</v>
      </c>
      <c r="K130" s="1">
        <f>K128</f>
        <v>100021</v>
      </c>
    </row>
  </sheetData>
  <sheetProtection password="CB9B" sheet="1" objects="1" scenarios="1"/>
  <conditionalFormatting sqref="F4 F7 F10:F12 F15:F16 F19 F22 F25 F28:F29 F32:F33 F36 F39 F42:F44 F47 F50 F53 F56:F57 F60:F61 F64:F65 F68:F69 F72 F75:F76 F79 F82 F85:F87 F90:F92 F95:F96 F99:F103 F106:F109 F112:F113 F116:F118">
    <cfRule type="expression" priority="1" dxfId="0" stopIfTrue="1">
      <formula>BW4&lt;&gt;BX4</formula>
    </cfRule>
  </conditionalFormatting>
  <conditionalFormatting sqref="G4 G7 G10:G12 G15:G16 G19 G22 G25 G28:G29 G32:G33 G36 G39 G42:G44 G47 G50 G53 G56:G57 G60:G61 G64:G65 G68:G69 G72 G75:G76 G79 G82 G85:G87 G90:G92 G95:G96 G99:G103 G106:G109 G112:G113 G116:G118">
    <cfRule type="expression" priority="2" dxfId="0" stopIfTrue="1">
      <formula>BY4&lt;&gt;BZ4</formula>
    </cfRule>
  </conditionalFormatting>
  <conditionalFormatting sqref="H4 H7 H10:H12 H15:H16 H19 H22 H25 H28:H29 H32:H33 H36 H39 H42:H44 H47 H50 H53 H56:H57 H60:H61 H64:H65 H68:H69 H72 H75:H76 H79 H82 H85:H87 H90:H92 H95:H96 H99:H103 H106:H109 H112:H113 H116:H118">
    <cfRule type="expression" priority="3" dxfId="0" stopIfTrue="1">
      <formula>CA4&lt;&gt;CB4</formula>
    </cfRule>
  </conditionalFormatting>
  <conditionalFormatting sqref="I4 I7 I10:I12 I15:I16 I19 I22 I25 I28:I29 I32:I33 I36 I39 I42:I44 I47 I50 I53 I56:I57 I60:I61 I64:I65 I68:I69 I72 I75:I76 I79 I82 I85:I87 I90:I92 I95:I96 I99:I103 I106:I109 I112:I113 I116:I118">
    <cfRule type="expression" priority="4" dxfId="0" stopIfTrue="1">
      <formula>CC4&lt;&gt;CD4</formula>
    </cfRule>
  </conditionalFormatting>
  <conditionalFormatting sqref="J4 J7 J10:J12 J15:J16 J19 J22 J25 J28:J29 J32:J33 J36 J39 J42:J44 J47 J50 J53 J56:J57 J60:J61 J64:J65 J68:J69 J72 J75:J76 J79 J82 J85:J87 J90:J92 J95:J96 J99:J103 J106:J109 J112:J113 J116:J118">
    <cfRule type="expression" priority="5" dxfId="0" stopIfTrue="1">
      <formula>CE4&lt;&gt;CF4</formula>
    </cfRule>
  </conditionalFormatting>
  <conditionalFormatting sqref="K4 K7 K10:K12 K15:K16 K19 K22 K25 K28:K29 K32:K33 K36 K39 K42:K44 K47 K50 K53 K56:K57 K60:K61 K64:K65 K68:K69 K72 K75:K76 K79 K82 K85:K87 K90:K92 K95:K96 K99:K103 K106:K109 K112:K113 K116:K118">
    <cfRule type="expression" priority="6" dxfId="0" stopIfTrue="1">
      <formula>CG4&lt;&gt;CH4</formula>
    </cfRule>
  </conditionalFormatting>
  <conditionalFormatting sqref="L4 L7 L10:L12 L15:L16 L19 L22 L25 L28:L29 L32:L33 L36 L39 L42:L44 L47 L50 L53 L56:L57 L60:L61 L64:L65 L68:L69 L72 L75:L76 L79 L82 L85:L87 L90:L92 L95:L96 L99:L103 L106:L109 L112:L113 L116:L118">
    <cfRule type="expression" priority="7" dxfId="0" stopIfTrue="1">
      <formula>CI4&lt;&gt;CJ4</formula>
    </cfRule>
  </conditionalFormatting>
  <conditionalFormatting sqref="M4 M7 M10:M12 M15:M16 M19 M22 M25 M28:M29 M32:M33 M36 M39 M42:M44 M47 M50 M53 M56:M57 M60:M61 M64:M65 M68:M69 M72 M75:M76 M79 M82 M85:M87 M90:M92 M95:M96 M99:M103 M106:M109 M112:M113 M116:M118">
    <cfRule type="expression" priority="8" dxfId="0" stopIfTrue="1">
      <formula>CK4&lt;&gt;CL4</formula>
    </cfRule>
  </conditionalFormatting>
  <conditionalFormatting sqref="N4 N7 N10:N12 N15:N16 N19 N22 N25 N28:N29 N32:N33 N36 N39 N42:N44 N47 N50 N53 N56:N57 N60:N61 N64:N65 N68:N69 N72 N75:N76 N79 N82 N85:N87 N90:N92 N95:N96 N99:N103 N106:N109 N112:N113 N116:N118">
    <cfRule type="expression" priority="9" dxfId="0" stopIfTrue="1">
      <formula>CM4&lt;&gt;CN4</formula>
    </cfRule>
  </conditionalFormatting>
  <conditionalFormatting sqref="O4 O7 O10:O12 O15:O16 O19 O22 O25 O28:O29 O32:O33 O36 O39 O42:O44 O47 O50 O53 O56:O57 O60:O61 O64:O65 O68:O69 O72 O75:O76 O79 O82 O85:O87 O90:O92 O95:O96 O99:O103 O106:O109 O112:O113 O116:O118">
    <cfRule type="expression" priority="10" dxfId="0" stopIfTrue="1">
      <formula>CO4&lt;&gt;CP4</formula>
    </cfRule>
  </conditionalFormatting>
  <conditionalFormatting sqref="P4 P7 P10:P12 P15:P16 P19 P22 P25 P28:P29 P32:P33 P36 P39 P42:P44 P47 P50 P53 P56:P57 P60:P61 P64:P65 P68:P69 P72 P75:P76 P79 P82 P85:P87 P90:P92 P95:P96 P99:P103 P106:P109 P112:P113 P116:P118">
    <cfRule type="expression" priority="11" dxfId="0" stopIfTrue="1">
      <formula>CQ4&lt;&gt;CR4</formula>
    </cfRule>
  </conditionalFormatting>
  <conditionalFormatting sqref="Q4 Q7 Q10:Q12 Q15:Q16 Q19 Q22 Q25 Q28:Q29 Q32:Q33 Q36 Q39 Q42:Q44 Q47 Q50 Q53 Q56:Q57 Q60:Q61 Q64:Q65 Q68:Q69 Q72 Q75:Q76 Q79 Q82 Q85:Q87 Q90:Q92 Q95:Q96 Q99:Q103 Q106:Q109 Q112:Q113 Q116:Q118">
    <cfRule type="expression" priority="12" dxfId="0" stopIfTrue="1">
      <formula>CS4&lt;&gt;CT4</formula>
    </cfRule>
  </conditionalFormatting>
  <conditionalFormatting sqref="R4 R7 R10:R12 R15:R16 R19 R22 R25 R28:R29 R32:R33 R36 R39 R42:R44 R47 R50 R53 R56:R57 R60:R61 R64:R65 R68:R69 R72 R75:R76 R79 R82 R85:R87 R90:R92 R95:R96 R99:R103 R106:R109 R112:R113 R116:R118">
    <cfRule type="expression" priority="13" dxfId="0" stopIfTrue="1">
      <formula>CU4&lt;&gt;CV4</formula>
    </cfRule>
  </conditionalFormatting>
  <conditionalFormatting sqref="S4 S7 S10:S12 S15:S16 S19 S22 S25 S28:S29 S32:S33 S36 S39 S42:S44 S47 S50 S53 S56:S57 S60:S61 S64:S65 S68:S69 S72 S75:S76 S79 S82 S85:S87 S90:S92 S95:S96 S99:S103 S106:S109 S112:S113 S116:S118">
    <cfRule type="expression" priority="14" dxfId="0" stopIfTrue="1">
      <formula>CW4&lt;&gt;CX4</formula>
    </cfRule>
  </conditionalFormatting>
  <dataValidations count="159">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20">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20">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InputMessage="1" showErrorMessage="1" promptTitle="No Input" prompt="This is not a funding line." errorTitle="Wrong Spot" error="This is either a total or blank funding line.  No Data Input Here." sqref="T17:BO17">
      <formula1>999999</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ErrorMessage="1" errorTitle="Maximum Dollar Input Exceeded" error="The maximum input value is $999,999 (x $1000), basically one billion dollars.  Please revise your figures." sqref="T19:BO19">
      <formula1>0</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InputMessage="1" showErrorMessage="1" promptTitle="No Input" prompt="This is not a funding line." errorTitle="Wrong Spot" error="This is either a total or blank funding line.  No Data Input Here." sqref="T26:BO26">
      <formula1>999999</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ErrorMessage="1" errorTitle="Maximum Dollar Input Exceeded" error="The maximum input value is $999,999 (x $1000), basically one billion dollars.  Please revise your figures." sqref="T28:BO28">
      <formula1>0</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ErrorMessage="1" errorTitle="Maximum Dollar Input Exceeded" error="The maximum input value is $999,999 (x $1000), basically one billion dollars.  Please revise your figures." sqref="T33:BO33">
      <formula1>0</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ErrorMessage="1" errorTitle="Maximum Dollar Input Exceeded" error="The maximum input value is $999,999 (x $1000), basically one billion dollars.  Please revise your figures." sqref="T39:BO39">
      <formula1>0</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ErrorMessage="1" errorTitle="Maximum Dollar Input Exceeded" error="The maximum input value is $999,999 (x $1000), basically one billion dollars.  Please revise your figures." sqref="T42:BO42">
      <formula1>0</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ErrorMessage="1" errorTitle="Maximum Dollar Input Exceeded" error="The maximum input value is $999,999 (x $1000), basically one billion dollars.  Please revise your figures." sqref="T53:BO53">
      <formula1>0</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ErrorMessage="1" errorTitle="Maximum Dollar Input Exceeded" error="The maximum input value is $999,999 (x $1000), basically one billion dollars.  Please revise your figures." sqref="T56:BO56">
      <formula1>0</formula1>
      <formula2>999999</formula2>
    </dataValidation>
    <dataValidation type="whole" showErrorMessage="1" errorTitle="Maximum Dollar Input Exceeded" error="The maximum input value is $999,999 (x $1000), basically one billion dollars.  Please revise your figures." sqref="T57:BO57">
      <formula1>0</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InputMessage="1" showErrorMessage="1" promptTitle="No Input" prompt="This is not a funding line." errorTitle="Wrong Spot" error="This is either a total or blank funding line.  No Data Input Here." sqref="T66:BO66">
      <formula1>999999</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ErrorMessage="1" errorTitle="Maximum Dollar Input Exceeded" error="The maximum input value is $999,999 (x $1000), basically one billion dollars.  Please revise your figures." sqref="T68:BO68">
      <formula1>0</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InputMessage="1" showErrorMessage="1" promptTitle="No Input" prompt="This is not a funding line." errorTitle="Wrong Spot" error="This is either a total or blank funding line.  No Data Input Here." sqref="T70:BO70">
      <formula1>999999</formula1>
      <formula2>999999</formula2>
    </dataValidation>
    <dataValidation type="whole" showInputMessage="1" showErrorMessage="1" promptTitle="No Input" prompt="This is not a funding line." errorTitle="Wrong Spot" error="This is either a total or blank funding line.  No Data Input Here." sqref="T71:BO71">
      <formula1>999999</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ErrorMessage="1" errorTitle="Maximum Dollar Input Exceeded" error="The maximum input value is $999,999 (x $1000), basically one billion dollars.  Please revise your figures." sqref="T75:BO75">
      <formula1>0</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InputMessage="1" showErrorMessage="1" promptTitle="No Input" prompt="This is not a funding line." errorTitle="Wrong Spot" error="This is either a total or blank funding line.  No Data Input Here." sqref="T77:BO77">
      <formula1>999999</formula1>
      <formula2>999999</formula2>
    </dataValidation>
    <dataValidation type="whole" showInputMessage="1" showErrorMessage="1" promptTitle="No Input" prompt="This is not a funding line." errorTitle="Wrong Spot" error="This is either a total or blank funding line.  No Data Input Here." sqref="T78:BO78">
      <formula1>999999</formula1>
      <formula2>999999</formula2>
    </dataValidation>
    <dataValidation type="whole" showErrorMessage="1" errorTitle="Maximum Dollar Input Exceeded" error="The maximum input value is $999,999 (x $1000), basically one billion dollars.  Please revise your figures." sqref="T79:BO79">
      <formula1>0</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InputMessage="1" showErrorMessage="1" promptTitle="No Input" prompt="This is not a funding line." errorTitle="Wrong Spot" error="This is either a total or blank funding line.  No Data Input Here." sqref="T81:BO81">
      <formula1>999999</formula1>
      <formula2>999999</formula2>
    </dataValidation>
    <dataValidation type="whole" showErrorMessage="1" errorTitle="Maximum Dollar Input Exceeded" error="The maximum input value is $999,999 (x $1000), basically one billion dollars.  Please revise your figures." sqref="T82:BO82">
      <formula1>0</formula1>
      <formula2>999999</formula2>
    </dataValidation>
    <dataValidation type="whole" showInputMessage="1" showErrorMessage="1" promptTitle="No Input" prompt="This is not a funding line." errorTitle="Wrong Spot" error="This is either a total or blank funding line.  No Data Input Here." sqref="T83:BO83">
      <formula1>999999</formula1>
      <formula2>999999</formula2>
    </dataValidation>
    <dataValidation type="whole" showInputMessage="1" showErrorMessage="1" promptTitle="No Input" prompt="This is not a funding line." errorTitle="Wrong Spot" error="This is either a total or blank funding line.  No Data Input Here." sqref="T84:BO84">
      <formula1>999999</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ErrorMessage="1" errorTitle="Maximum Dollar Input Exceeded" error="The maximum input value is $999,999 (x $1000), basically one billion dollars.  Please revise your figures." sqref="T87:BO87">
      <formula1>0</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 type="whole" showInputMessage="1" showErrorMessage="1" promptTitle="No Input" prompt="This is not a funding line." errorTitle="Wrong Spot" error="This is either a total or blank funding line.  No Data Input Here." sqref="T89:BO89">
      <formula1>999999</formula1>
      <formula2>999999</formula2>
    </dataValidation>
    <dataValidation type="whole" showErrorMessage="1" errorTitle="Maximum Dollar Input Exceeded" error="The maximum input value is $999,999 (x $1000), basically one billion dollars.  Please revise your figures." sqref="BJ90:BO90 AL90:AQ90 AT90:AY90 BB90:BG90 V90:AI9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0:AK90 AR90:AS90 AZ90:BA90 BH90:BI9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0:U90">
      <formula1>0</formula1>
      <formula2>999999</formula2>
    </dataValidation>
    <dataValidation type="whole" showErrorMessage="1" errorTitle="Maximum Dollar Input Exceeded" error="The maximum input value is $999,999 (x $1000), basically one billion dollars.  Please revise your figures." sqref="T91:BO91">
      <formula1>0</formula1>
      <formula2>999999</formula2>
    </dataValidation>
    <dataValidation type="whole" showErrorMessage="1" errorTitle="Maximum Dollar Input Exceeded" error="The maximum input value is $999,999 (x $1000), basically one billion dollars.  Please revise your figures." sqref="T92:BO92">
      <formula1>0</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InputMessage="1" showErrorMessage="1" promptTitle="No Input" prompt="This is not a funding line." errorTitle="Wrong Spot" error="This is either a total or blank funding line.  No Data Input Here." sqref="T94:BO94">
      <formula1>999999</formula1>
      <formula2>999999</formula2>
    </dataValidation>
    <dataValidation type="whole" showErrorMessage="1" errorTitle="Maximum Dollar Input Exceeded" error="The maximum input value is $999,999 (x $1000), basically one billion dollars.  Please revise your figures." sqref="BJ95:BO95 AL95:AQ95 AT95:AY95 BB95:BG95 V95:AI95">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95:AK95 AR95:AS95 AZ95:BA95 BH95:BI95">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95:U95">
      <formula1>0</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InputMessage="1" showErrorMessage="1" promptTitle="No Input" prompt="This is not a funding line." errorTitle="Wrong Spot" error="This is either a total or blank funding line.  No Data Input Here." sqref="T97:BO97">
      <formula1>999999</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ErrorMessage="1" errorTitle="Maximum Dollar Input Exceeded" error="The maximum input value is $999,999 (x $1000), basically one billion dollars.  Please revise your figures." sqref="T99:BO99">
      <formula1>0</formula1>
      <formula2>999999</formula2>
    </dataValidation>
    <dataValidation type="whole" showErrorMessage="1" errorTitle="Maximum Dollar Input Exceeded" error="The maximum input value is $999,999 (x $1000), basically one billion dollars.  Please revise your figures." sqref="BJ100:BO100 AL100:AQ100 AT100:AY100 BB100:BG100 V100:AI10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0:AK100 AR100:AS100 AZ100:BA100 BH100:BI10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0:U100">
      <formula1>0</formula1>
      <formula2>999999</formula2>
    </dataValidation>
    <dataValidation type="whole" showErrorMessage="1" errorTitle="Maximum Dollar Input Exceeded" error="The maximum input value is $999,999 (x $1000), basically one billion dollars.  Please revise your figures." sqref="T101:BO101">
      <formula1>0</formula1>
      <formula2>999999</formula2>
    </dataValidation>
    <dataValidation type="whole" showErrorMessage="1" errorTitle="Maximum Dollar Input Exceeded" error="The maximum input value is $999,999 (x $1000), basically one billion dollars.  Please revise your figures." sqref="T102:BO102">
      <formula1>0</formula1>
      <formula2>999999</formula2>
    </dataValidation>
    <dataValidation type="whole" showErrorMessage="1" errorTitle="Maximum Dollar Input Exceeded" error="The maximum input value is $999,999 (x $1000), basically one billion dollars.  Please revise your figures." sqref="T103:BO103">
      <formula1>0</formula1>
      <formula2>999999</formula2>
    </dataValidation>
    <dataValidation type="whole" showInputMessage="1" showErrorMessage="1" promptTitle="No Input" prompt="This is not a funding line." errorTitle="Wrong Spot" error="This is either a total or blank funding line.  No Data Input Here." sqref="T104:BO104">
      <formula1>999999</formula1>
      <formula2>999999</formula2>
    </dataValidation>
    <dataValidation type="whole" showInputMessage="1" showErrorMessage="1" promptTitle="No Input" prompt="This is not a funding line." errorTitle="Wrong Spot" error="This is either a total or blank funding line.  No Data Input Here." sqref="T105:BO105">
      <formula1>999999</formula1>
      <formula2>999999</formula2>
    </dataValidation>
    <dataValidation type="whole" showErrorMessage="1" errorTitle="Maximum Dollar Input Exceeded" error="The maximum input value is $999,999 (x $1000), basically one billion dollars.  Please revise your figures." sqref="BJ106:BO106 AL106:AQ106 AT106:AY106 BB106:BG106 V106:AI10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06:AK106 AR106:AS106 AZ106:BA106 BH106:BI10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06:U106">
      <formula1>0</formula1>
      <formula2>999999</formula2>
    </dataValidation>
    <dataValidation type="whole" showErrorMessage="1" errorTitle="Maximum Dollar Input Exceeded" error="The maximum input value is $999,999 (x $1000), basically one billion dollars.  Please revise your figures." sqref="T107:BO107">
      <formula1>0</formula1>
      <formula2>999999</formula2>
    </dataValidation>
    <dataValidation type="whole" showErrorMessage="1" errorTitle="Maximum Dollar Input Exceeded" error="The maximum input value is $999,999 (x $1000), basically one billion dollars.  Please revise your figures." sqref="T108:BO108">
      <formula1>0</formula1>
      <formula2>999999</formula2>
    </dataValidation>
    <dataValidation type="whole" showErrorMessage="1" errorTitle="Maximum Dollar Input Exceeded" error="The maximum input value is $999,999 (x $1000), basically one billion dollars.  Please revise your figures." sqref="T109:BO109">
      <formula1>0</formula1>
      <formula2>999999</formula2>
    </dataValidation>
    <dataValidation type="whole" showInputMessage="1" showErrorMessage="1" promptTitle="No Input" prompt="This is not a funding line." errorTitle="Wrong Spot" error="This is either a total or blank funding line.  No Data Input Here." sqref="T110:BO110">
      <formula1>999999</formula1>
      <formula2>999999</formula2>
    </dataValidation>
    <dataValidation type="whole" showInputMessage="1" showErrorMessage="1" promptTitle="No Input" prompt="This is not a funding line." errorTitle="Wrong Spot" error="This is either a total or blank funding line.  No Data Input Here." sqref="T111:BO111">
      <formula1>999999</formula1>
      <formula2>999999</formula2>
    </dataValidation>
    <dataValidation type="whole" showErrorMessage="1" errorTitle="Maximum Dollar Input Exceeded" error="The maximum input value is $999,999 (x $1000), basically one billion dollars.  Please revise your figures." sqref="BJ112:BO112 AL112:AQ112 AT112:AY112 BB112:BG112 V112:AI11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12:AK112 AR112:AS112 AZ112:BA112 BH112:BI11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12:U112">
      <formula1>0</formula1>
      <formula2>999999</formula2>
    </dataValidation>
    <dataValidation type="whole" showErrorMessage="1" errorTitle="Maximum Dollar Input Exceeded" error="The maximum input value is $999,999 (x $1000), basically one billion dollars.  Please revise your figures." sqref="T113:BO113">
      <formula1>0</formula1>
      <formula2>999999</formula2>
    </dataValidation>
    <dataValidation type="whole" showInputMessage="1" showErrorMessage="1" promptTitle="No Input" prompt="This is not a funding line." errorTitle="Wrong Spot" error="This is either a total or blank funding line.  No Data Input Here." sqref="T114:BO114">
      <formula1>999999</formula1>
      <formula2>999999</formula2>
    </dataValidation>
    <dataValidation type="whole" showInputMessage="1" showErrorMessage="1" promptTitle="No Input" prompt="This is not a funding line." errorTitle="Wrong Spot" error="This is either a total or blank funding line.  No Data Input Here." sqref="T115:BO115">
      <formula1>999999</formula1>
      <formula2>999999</formula2>
    </dataValidation>
    <dataValidation type="whole" showErrorMessage="1" errorTitle="Maximum Dollar Input Exceeded" error="The maximum input value is $999,999 (x $1000), basically one billion dollars.  Please revise your figures." sqref="T116:BO116">
      <formula1>0</formula1>
      <formula2>999999</formula2>
    </dataValidation>
    <dataValidation type="whole" showErrorMessage="1" errorTitle="Maximum Dollar Input Exceeded" error="The maximum input value is $999,999 (x $1000), basically one billion dollars.  Please revise your figures." sqref="T117:BO117">
      <formula1>0</formula1>
      <formula2>999999</formula2>
    </dataValidation>
    <dataValidation type="whole" showErrorMessage="1" errorTitle="Maximum Dollar Input Exceeded" error="The maximum input value is $999,999 (x $1000), basically one billion dollars.  Please revise your figures." sqref="T118:BO118">
      <formula1>0</formula1>
      <formula2>999999</formula2>
    </dataValidation>
    <dataValidation type="whole" showInputMessage="1" showErrorMessage="1" promptTitle="No Input" prompt="This is not a funding line." errorTitle="Wrong Spot" error="This is either a total or blank funding line.  No Data Input Here." sqref="T119:BO119">
      <formula1>999999</formula1>
      <formula2>999999</formula2>
    </dataValidation>
    <dataValidation type="whole" showInputMessage="1" showErrorMessage="1" promptTitle="No Input" prompt="This is not a funding line." errorTitle="Wrong Spot" error="This is either a total or blank funding line.  No Data Input Here." sqref="T120:BO120">
      <formula1>999999</formula1>
      <formula2>999999</formula2>
    </dataValidation>
  </dataValidations>
  <printOptions gridLines="1"/>
  <pageMargins left="0.25" right="0.25" top="0.75" bottom="0.5" header="0.25" footer="0.25"/>
  <pageSetup blackAndWhite="1" fitToHeight="100" fitToWidth="1" horizontalDpi="600" verticalDpi="600" orientation="landscape" scale="82"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2003-11-25T22:22:50Z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