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Inventory'!$A$1:$S$57</definedName>
    <definedName name="_xlnm.Print_Titles" localSheetId="1">'Project Inventory'!$1:$3</definedName>
  </definedNames>
  <calcPr fullCalcOnLoad="1"/>
</workbook>
</file>

<file path=xl/sharedStrings.xml><?xml version="1.0" encoding="utf-8"?>
<sst xmlns="http://schemas.openxmlformats.org/spreadsheetml/2006/main" count="546" uniqueCount="99">
  <si>
    <t/>
  </si>
  <si>
    <t>MPA</t>
  </si>
  <si>
    <t>Mariposa County</t>
  </si>
  <si>
    <t>RIP</t>
  </si>
  <si>
    <t>4A1714</t>
  </si>
  <si>
    <t>Darrah Road Rehabilitation</t>
  </si>
  <si>
    <t>TOTAL</t>
  </si>
  <si>
    <t>Don Pedro Subdivision Rehabilitation</t>
  </si>
  <si>
    <t>Colorodo Road Rehabilitation</t>
  </si>
  <si>
    <t>East Westfall Road Rehabilitation</t>
  </si>
  <si>
    <t>East Whitlock Road Rehabilitation</t>
  </si>
  <si>
    <t>Triangle Road Rehabilitation</t>
  </si>
  <si>
    <t>Homitos Road Rehabilitation</t>
  </si>
  <si>
    <t>Ben Hur Road Rehabilitation</t>
  </si>
  <si>
    <t>Old Highway Road Rehabilitation</t>
  </si>
  <si>
    <t>Smith Station Road Rehabilitation</t>
  </si>
  <si>
    <t>Granite Springs Road Rehabilitation</t>
  </si>
  <si>
    <t>Chowchilla Mountain Road Rehabilitation</t>
  </si>
  <si>
    <t>Traingle Road Rehabilitation</t>
  </si>
  <si>
    <t>Mariposa County Local Transportation Commission</t>
  </si>
  <si>
    <t>4A1424</t>
  </si>
  <si>
    <t>Plan, program and monitor</t>
  </si>
  <si>
    <t>49</t>
  </si>
  <si>
    <t>Caltrans</t>
  </si>
  <si>
    <t>CO</t>
  </si>
  <si>
    <t>X</t>
  </si>
  <si>
    <t>1A8400</t>
  </si>
  <si>
    <t>17.1/17.5</t>
  </si>
  <si>
    <t>Old Highway Intersection and Bridge</t>
  </si>
  <si>
    <t>Future Need</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</si>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</sst>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73</v>
      </c>
    </row>
    <row r="3" ht="12.75">
      <c r="B3" s="43"/>
    </row>
    <row r="4" ht="12.75">
      <c r="B4" s="46" t="s">
        <v>74</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77</v>
      </c>
    </row>
    <row r="7" ht="12.75">
      <c r="B7" s="50" t="s">
        <v>78</v>
      </c>
    </row>
    <row r="8" ht="12.75">
      <c r="B8" s="50" t="s">
        <v>79</v>
      </c>
    </row>
    <row r="9" ht="25.5">
      <c r="B9" s="50" t="s">
        <v>80</v>
      </c>
    </row>
    <row r="10" ht="12.75">
      <c r="B10" s="48"/>
    </row>
    <row r="11" ht="12.75">
      <c r="B11" s="49" t="s">
        <v>81</v>
      </c>
    </row>
    <row r="12" ht="12.75">
      <c r="B12" s="50" t="s">
        <v>82</v>
      </c>
    </row>
    <row r="13" ht="12.75">
      <c r="B13" s="50" t="s">
        <v>83</v>
      </c>
    </row>
    <row r="14" ht="12.75">
      <c r="B14" s="50" t="s">
        <v>84</v>
      </c>
    </row>
    <row r="15" ht="12.75">
      <c r="B15" s="48"/>
    </row>
    <row r="16" ht="12.75">
      <c r="B16" s="51" t="s">
        <v>85</v>
      </c>
    </row>
    <row r="17" ht="25.5">
      <c r="B17" s="48" t="s">
        <v>86</v>
      </c>
    </row>
    <row r="18" ht="12.75">
      <c r="B18" s="48" t="s">
        <v>87</v>
      </c>
    </row>
    <row r="19" ht="12.75">
      <c r="B19" s="48" t="s">
        <v>88</v>
      </c>
    </row>
    <row r="20" ht="25.5">
      <c r="B20" s="48" t="s">
        <v>89</v>
      </c>
    </row>
    <row r="21" ht="12.75">
      <c r="B21" s="48"/>
    </row>
    <row r="22" ht="38.25">
      <c r="B22" s="48" t="s">
        <v>90</v>
      </c>
    </row>
    <row r="23" ht="12.75">
      <c r="B23" s="48"/>
    </row>
    <row r="24" ht="12.75">
      <c r="B24" s="52" t="s">
        <v>91</v>
      </c>
    </row>
    <row r="25" ht="12.75">
      <c r="B25" s="48"/>
    </row>
    <row r="26" ht="12.75">
      <c r="B26" s="46" t="s">
        <v>92</v>
      </c>
    </row>
    <row r="27" ht="12.75">
      <c r="B27" s="53" t="s">
        <v>93</v>
      </c>
    </row>
    <row r="28" ht="12.75">
      <c r="B28" s="53" t="s">
        <v>94</v>
      </c>
    </row>
    <row r="29" ht="12.75">
      <c r="B29" s="53" t="s">
        <v>95</v>
      </c>
    </row>
    <row r="30" ht="12.75">
      <c r="B30" s="53" t="s">
        <v>96</v>
      </c>
    </row>
    <row r="31" ht="12.75">
      <c r="B31" s="53" t="s">
        <v>97</v>
      </c>
    </row>
    <row r="32" ht="12.75">
      <c r="B32" s="43"/>
    </row>
    <row r="33" ht="12.75">
      <c r="B33" s="43"/>
    </row>
    <row r="34" ht="12.75">
      <c r="B34" s="43"/>
    </row>
    <row r="35" ht="13.5" thickBot="1">
      <c r="B35" s="44"/>
    </row>
    <row r="36" ht="13.5" thickTop="1">
      <c r="B36" s="54" t="s">
        <v>98</v>
      </c>
    </row>
    <row r="100" spans="7:8" ht="12.75">
      <c r="G100" t="s">
        <v>75</v>
      </c>
      <c r="H100" t="s">
        <v>76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59"/>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140625" style="1" bestFit="1" customWidth="1"/>
    <col min="2" max="2" width="6.421875" style="1" bestFit="1" customWidth="1"/>
    <col min="3" max="3" width="7.421875" style="1" bestFit="1" customWidth="1"/>
    <col min="4" max="4" width="35.7109375" style="1" bestFit="1" customWidth="1"/>
    <col min="5" max="5" width="9.42187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v>
      </c>
      <c r="B1" s="10"/>
      <c r="C1" s="10"/>
      <c r="D1" s="10"/>
      <c r="E1" s="10"/>
      <c r="F1" s="10"/>
      <c r="G1" s="10"/>
      <c r="H1" s="10"/>
      <c r="I1" s="10"/>
      <c r="J1" s="10"/>
      <c r="K1" s="10"/>
      <c r="L1" s="10"/>
      <c r="M1" s="10"/>
      <c r="N1" s="10"/>
      <c r="O1" s="10"/>
      <c r="P1" s="10"/>
      <c r="Q1" s="10"/>
      <c r="R1" s="10"/>
      <c r="S1" s="10"/>
      <c r="T1" s="12" t="s">
        <v>59</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31</v>
      </c>
      <c r="C2" s="14" t="s">
        <v>32</v>
      </c>
      <c r="D2" s="14" t="s">
        <v>34</v>
      </c>
      <c r="E2" s="14"/>
      <c r="F2" s="15" t="s">
        <v>57</v>
      </c>
      <c r="G2" s="16"/>
      <c r="H2" s="16"/>
      <c r="I2" s="16"/>
      <c r="J2" s="16"/>
      <c r="K2" s="16"/>
      <c r="L2" s="16"/>
      <c r="M2" s="16"/>
      <c r="N2" s="15" t="s">
        <v>58</v>
      </c>
      <c r="O2" s="16"/>
      <c r="P2" s="16"/>
      <c r="Q2" s="16"/>
      <c r="R2" s="16"/>
      <c r="S2" s="16"/>
      <c r="T2" s="15" t="s">
        <v>45</v>
      </c>
      <c r="U2" s="16"/>
      <c r="V2" s="16"/>
      <c r="W2" s="16"/>
      <c r="X2" s="16"/>
      <c r="Y2" s="16"/>
      <c r="Z2" s="16"/>
      <c r="AA2" s="16"/>
      <c r="AB2" s="15" t="s">
        <v>46</v>
      </c>
      <c r="AC2" s="16"/>
      <c r="AD2" s="16"/>
      <c r="AE2" s="16"/>
      <c r="AF2" s="16"/>
      <c r="AG2" s="16"/>
      <c r="AH2" s="16"/>
      <c r="AI2" s="16"/>
      <c r="AJ2" s="15" t="s">
        <v>47</v>
      </c>
      <c r="AK2" s="16"/>
      <c r="AL2" s="16"/>
      <c r="AM2" s="16"/>
      <c r="AN2" s="16"/>
      <c r="AO2" s="16"/>
      <c r="AP2" s="16"/>
      <c r="AQ2" s="16"/>
      <c r="AR2" s="15" t="s">
        <v>48</v>
      </c>
      <c r="AS2" s="16"/>
      <c r="AT2" s="16"/>
      <c r="AU2" s="16"/>
      <c r="AV2" s="16"/>
      <c r="AW2" s="16"/>
      <c r="AX2" s="16"/>
      <c r="AY2" s="16"/>
      <c r="AZ2" s="15" t="s">
        <v>49</v>
      </c>
      <c r="BA2" s="16"/>
      <c r="BB2" s="16"/>
      <c r="BC2" s="16"/>
      <c r="BD2" s="16"/>
      <c r="BE2" s="16"/>
      <c r="BF2" s="16"/>
      <c r="BG2" s="16"/>
      <c r="BH2" s="15" t="s">
        <v>50</v>
      </c>
      <c r="BI2" s="16"/>
      <c r="BJ2" s="16"/>
      <c r="BK2" s="16"/>
      <c r="BL2" s="16"/>
      <c r="BM2" s="16"/>
      <c r="BN2" s="16"/>
      <c r="BO2" s="23"/>
      <c r="BP2" s="22"/>
      <c r="BW2" s="15" t="s">
        <v>57</v>
      </c>
      <c r="BX2" s="16" t="s">
        <v>57</v>
      </c>
      <c r="BY2" s="16"/>
      <c r="BZ2" s="16"/>
      <c r="CA2" s="16"/>
      <c r="CB2" s="16"/>
      <c r="CC2" s="16"/>
      <c r="CD2" s="16"/>
      <c r="CE2" s="15" t="s">
        <v>58</v>
      </c>
      <c r="CF2" s="16" t="s">
        <v>58</v>
      </c>
      <c r="CG2" s="16"/>
      <c r="CH2" s="16"/>
      <c r="CI2" s="16"/>
      <c r="CJ2" s="16"/>
    </row>
    <row r="3" spans="1:88" s="4" customFormat="1" ht="11.25">
      <c r="A3" s="17" t="s">
        <v>24</v>
      </c>
      <c r="B3" s="18" t="s">
        <v>30</v>
      </c>
      <c r="C3" s="18" t="s">
        <v>33</v>
      </c>
      <c r="D3" s="18" t="s">
        <v>35</v>
      </c>
      <c r="E3" s="18" t="s">
        <v>36</v>
      </c>
      <c r="F3" s="19" t="s">
        <v>37</v>
      </c>
      <c r="G3" s="20" t="s">
        <v>38</v>
      </c>
      <c r="H3" s="20" t="s">
        <v>39</v>
      </c>
      <c r="I3" s="20" t="s">
        <v>40</v>
      </c>
      <c r="J3" s="20" t="s">
        <v>41</v>
      </c>
      <c r="K3" s="20" t="s">
        <v>42</v>
      </c>
      <c r="L3" s="20" t="s">
        <v>43</v>
      </c>
      <c r="M3" s="20" t="s">
        <v>44</v>
      </c>
      <c r="N3" s="19" t="s">
        <v>51</v>
      </c>
      <c r="O3" s="21" t="s">
        <v>52</v>
      </c>
      <c r="P3" s="21" t="s">
        <v>53</v>
      </c>
      <c r="Q3" s="21" t="s">
        <v>54</v>
      </c>
      <c r="R3" s="21" t="s">
        <v>55</v>
      </c>
      <c r="S3" s="21" t="s">
        <v>56</v>
      </c>
      <c r="T3" s="19" t="s">
        <v>37</v>
      </c>
      <c r="U3" s="20" t="s">
        <v>38</v>
      </c>
      <c r="V3" s="20" t="s">
        <v>39</v>
      </c>
      <c r="W3" s="20" t="s">
        <v>40</v>
      </c>
      <c r="X3" s="20" t="s">
        <v>41</v>
      </c>
      <c r="Y3" s="20" t="s">
        <v>42</v>
      </c>
      <c r="Z3" s="20" t="s">
        <v>43</v>
      </c>
      <c r="AA3" s="20" t="s">
        <v>44</v>
      </c>
      <c r="AB3" s="19" t="s">
        <v>37</v>
      </c>
      <c r="AC3" s="20" t="s">
        <v>38</v>
      </c>
      <c r="AD3" s="20" t="s">
        <v>39</v>
      </c>
      <c r="AE3" s="20" t="s">
        <v>40</v>
      </c>
      <c r="AF3" s="20" t="s">
        <v>41</v>
      </c>
      <c r="AG3" s="20" t="s">
        <v>42</v>
      </c>
      <c r="AH3" s="20" t="s">
        <v>43</v>
      </c>
      <c r="AI3" s="20" t="s">
        <v>44</v>
      </c>
      <c r="AJ3" s="19" t="s">
        <v>37</v>
      </c>
      <c r="AK3" s="20" t="s">
        <v>38</v>
      </c>
      <c r="AL3" s="20" t="s">
        <v>39</v>
      </c>
      <c r="AM3" s="20" t="s">
        <v>40</v>
      </c>
      <c r="AN3" s="20" t="s">
        <v>41</v>
      </c>
      <c r="AO3" s="20" t="s">
        <v>42</v>
      </c>
      <c r="AP3" s="20" t="s">
        <v>43</v>
      </c>
      <c r="AQ3" s="20" t="s">
        <v>44</v>
      </c>
      <c r="AR3" s="19" t="s">
        <v>37</v>
      </c>
      <c r="AS3" s="20" t="s">
        <v>38</v>
      </c>
      <c r="AT3" s="20" t="s">
        <v>39</v>
      </c>
      <c r="AU3" s="20" t="s">
        <v>40</v>
      </c>
      <c r="AV3" s="20" t="s">
        <v>41</v>
      </c>
      <c r="AW3" s="20" t="s">
        <v>42</v>
      </c>
      <c r="AX3" s="20" t="s">
        <v>43</v>
      </c>
      <c r="AY3" s="20" t="s">
        <v>44</v>
      </c>
      <c r="AZ3" s="19" t="s">
        <v>37</v>
      </c>
      <c r="BA3" s="20" t="s">
        <v>38</v>
      </c>
      <c r="BB3" s="20" t="s">
        <v>39</v>
      </c>
      <c r="BC3" s="20" t="s">
        <v>40</v>
      </c>
      <c r="BD3" s="20" t="s">
        <v>41</v>
      </c>
      <c r="BE3" s="20" t="s">
        <v>42</v>
      </c>
      <c r="BF3" s="20" t="s">
        <v>43</v>
      </c>
      <c r="BG3" s="20" t="s">
        <v>44</v>
      </c>
      <c r="BH3" s="19" t="s">
        <v>37</v>
      </c>
      <c r="BI3" s="20" t="s">
        <v>38</v>
      </c>
      <c r="BJ3" s="20" t="s">
        <v>39</v>
      </c>
      <c r="BK3" s="20" t="s">
        <v>40</v>
      </c>
      <c r="BL3" s="20" t="s">
        <v>41</v>
      </c>
      <c r="BM3" s="20" t="s">
        <v>42</v>
      </c>
      <c r="BN3" s="20" t="s">
        <v>43</v>
      </c>
      <c r="BO3" s="24" t="s">
        <v>44</v>
      </c>
      <c r="BP3" s="22" t="s">
        <v>61</v>
      </c>
      <c r="BQ3" s="4" t="s">
        <v>62</v>
      </c>
      <c r="BR3" s="4" t="s">
        <v>63</v>
      </c>
      <c r="BS3" s="4" t="s">
        <v>64</v>
      </c>
      <c r="BT3" s="4" t="s">
        <v>65</v>
      </c>
      <c r="BU3" s="4" t="s">
        <v>66</v>
      </c>
      <c r="BW3" s="19" t="s">
        <v>37</v>
      </c>
      <c r="BX3" s="20" t="s">
        <v>37</v>
      </c>
      <c r="BY3" s="20" t="s">
        <v>39</v>
      </c>
      <c r="BZ3" s="20" t="s">
        <v>39</v>
      </c>
      <c r="CA3" s="20" t="s">
        <v>41</v>
      </c>
      <c r="CB3" s="20" t="s">
        <v>41</v>
      </c>
      <c r="CC3" s="20" t="s">
        <v>43</v>
      </c>
      <c r="CD3" s="20" t="s">
        <v>43</v>
      </c>
      <c r="CE3" s="19" t="s">
        <v>51</v>
      </c>
      <c r="CF3" s="21" t="s">
        <v>51</v>
      </c>
      <c r="CG3" s="21" t="s">
        <v>53</v>
      </c>
      <c r="CH3" s="21" t="s">
        <v>53</v>
      </c>
      <c r="CI3" s="21" t="s">
        <v>55</v>
      </c>
      <c r="CJ3" s="21" t="s">
        <v>55</v>
      </c>
    </row>
    <row r="4" spans="1:102" ht="11.25">
      <c r="A4" s="1" t="s">
        <v>1</v>
      </c>
      <c r="B4" s="2" t="str">
        <f>HYPERLINK("http://www.dot.ca.gov/hq/transprog/stip2004/ff_sheets/10-2k11.xls","2K11")</f>
        <v>2K11</v>
      </c>
      <c r="C4" s="1" t="s">
        <v>0</v>
      </c>
      <c r="D4" s="1" t="s">
        <v>2</v>
      </c>
      <c r="E4" s="1" t="s">
        <v>3</v>
      </c>
      <c r="F4" s="7">
        <f ca="1">INDIRECT("T4")+INDIRECT("AB4")+INDIRECT("AJ4")+INDIRECT("AR4")+INDIRECT("AZ4")+INDIRECT("BH4")</f>
        <v>0</v>
      </c>
      <c r="G4" s="6">
        <f ca="1">INDIRECT("U4")+INDIRECT("AC4")+INDIRECT("AK4")+INDIRECT("AS4")+INDIRECT("BA4")+INDIRECT("BI4")</f>
        <v>415</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415</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v>415</v>
      </c>
      <c r="AD4" s="29"/>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13000000926</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830</v>
      </c>
      <c r="BZ4" s="1">
        <v>830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830</v>
      </c>
      <c r="CP4" s="1">
        <v>830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415</v>
      </c>
      <c r="H5" s="6">
        <f>SUM(H4:H4)</f>
        <v>0</v>
      </c>
      <c r="I5" s="6">
        <f>SUM(I4:I4)</f>
        <v>0</v>
      </c>
      <c r="J5" s="6">
        <f>SUM(J4:J4)</f>
        <v>0</v>
      </c>
      <c r="K5" s="6">
        <f>SUM(K4:K4)</f>
        <v>0</v>
      </c>
      <c r="L5" s="6">
        <f>SUM(L4:L4)</f>
        <v>0</v>
      </c>
      <c r="M5" s="6">
        <f>SUM(M4:M4)</f>
        <v>0</v>
      </c>
      <c r="N5" s="7">
        <f>SUM(N4:N4)</f>
        <v>0</v>
      </c>
      <c r="O5" s="6">
        <f>SUM(O4:O4)</f>
        <v>415</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60</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HYPERLINK("http://www.dot.ca.gov/hq/transprog/stip2004/ff_sheets/10-2k12.xls","2K12")</f>
        <v>2K12</v>
      </c>
      <c r="C7" s="30" t="s">
        <v>0</v>
      </c>
      <c r="D7" s="30" t="s">
        <v>2</v>
      </c>
      <c r="E7" s="30" t="s">
        <v>3</v>
      </c>
      <c r="F7" s="32">
        <f ca="1">INDIRECT("T7")+INDIRECT("AB7")+INDIRECT("AJ7")+INDIRECT("AR7")+INDIRECT("AZ7")+INDIRECT("BH7")</f>
        <v>0</v>
      </c>
      <c r="G7" s="33">
        <f ca="1">INDIRECT("U7")+INDIRECT("AC7")+INDIRECT("AK7")+INDIRECT("AS7")+INDIRECT("BA7")+INDIRECT("BI7")</f>
        <v>10</v>
      </c>
      <c r="H7" s="33">
        <f ca="1">INDIRECT("V7")+INDIRECT("AD7")+INDIRECT("AL7")+INDIRECT("AT7")+INDIRECT("BB7")+INDIRECT("BJ7")</f>
        <v>200</v>
      </c>
      <c r="I7" s="33">
        <f ca="1">INDIRECT("W7")+INDIRECT("AE7")+INDIRECT("AM7")+INDIRECT("AU7")+INDIRECT("BC7")+INDIRECT("BK7")</f>
        <v>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200</v>
      </c>
      <c r="P7" s="33">
        <f ca="1">INDIRECT("AJ7")+INDIRECT("AK7")+INDIRECT("AL7")+INDIRECT("AM7")+INDIRECT("AN7")+INDIRECT("AO7")+INDIRECT("AP7")+INDIRECT("AQ7")</f>
        <v>0</v>
      </c>
      <c r="Q7" s="33">
        <f ca="1">INDIRECT("AR7")+INDIRECT("AS7")+INDIRECT("AT7")+INDIRECT("AU7")+INDIRECT("AV7")+INDIRECT("AW7")+INDIRECT("AX7")+INDIRECT("AY7")</f>
        <v>10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v>200</v>
      </c>
      <c r="AE7" s="35"/>
      <c r="AF7" s="35"/>
      <c r="AG7" s="35"/>
      <c r="AH7" s="35"/>
      <c r="AI7" s="35"/>
      <c r="AJ7" s="34"/>
      <c r="AK7" s="35"/>
      <c r="AL7" s="35"/>
      <c r="AM7" s="35"/>
      <c r="AN7" s="35"/>
      <c r="AO7" s="35"/>
      <c r="AP7" s="35"/>
      <c r="AQ7" s="35"/>
      <c r="AR7" s="34"/>
      <c r="AS7" s="35">
        <v>10</v>
      </c>
      <c r="AT7" s="35"/>
      <c r="AU7" s="35"/>
      <c r="AV7" s="35"/>
      <c r="AW7" s="35"/>
      <c r="AX7" s="35"/>
      <c r="AY7" s="35"/>
      <c r="AZ7" s="34"/>
      <c r="BA7" s="35"/>
      <c r="BB7" s="35"/>
      <c r="BC7" s="35"/>
      <c r="BD7" s="35"/>
      <c r="BE7" s="35"/>
      <c r="BF7" s="35"/>
      <c r="BG7" s="35"/>
      <c r="BH7" s="34"/>
      <c r="BI7" s="35"/>
      <c r="BJ7" s="35"/>
      <c r="BK7" s="35"/>
      <c r="BL7" s="35"/>
      <c r="BM7" s="35"/>
      <c r="BN7" s="35"/>
      <c r="BO7" s="36"/>
      <c r="BP7" s="9">
        <v>13000000927</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40</v>
      </c>
      <c r="BZ7" s="1">
        <v>40</v>
      </c>
      <c r="CA7" s="1">
        <f ca="1">INDIRECT("V7")+2*INDIRECT("AD7")+3*INDIRECT("AL7")+4*INDIRECT("AT7")+5*INDIRECT("BB7")+6*INDIRECT("BJ7")</f>
        <v>400</v>
      </c>
      <c r="CB7" s="1">
        <v>400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600</v>
      </c>
      <c r="CP7" s="1">
        <v>600</v>
      </c>
      <c r="CQ7" s="1">
        <f ca="1">INDIRECT("AJ7")+2*INDIRECT("AK7")+3*INDIRECT("AL7")+4*INDIRECT("AM7")+5*INDIRECT("AN7")+6*INDIRECT("AO7")+7*INDIRECT("AP7")+8*INDIRECT("AQ7")</f>
        <v>0</v>
      </c>
      <c r="CR7" s="1">
        <v>0</v>
      </c>
      <c r="CS7" s="1">
        <f ca="1">INDIRECT("AR7")+2*INDIRECT("AS7")+3*INDIRECT("AT7")+4*INDIRECT("AU7")+5*INDIRECT("AV7")+6*INDIRECT("AW7")+7*INDIRECT("AX7")+8*INDIRECT("AY7")</f>
        <v>20</v>
      </c>
      <c r="CT7" s="1">
        <v>20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0</v>
      </c>
      <c r="C8" s="1" t="s">
        <v>0</v>
      </c>
      <c r="D8" s="1" t="s">
        <v>7</v>
      </c>
      <c r="E8" s="1" t="s">
        <v>6</v>
      </c>
      <c r="F8" s="7">
        <f>SUM(F7:F7)</f>
        <v>0</v>
      </c>
      <c r="G8" s="6">
        <f>SUM(G7:G7)</f>
        <v>10</v>
      </c>
      <c r="H8" s="6">
        <f>SUM(H7:H7)</f>
        <v>200</v>
      </c>
      <c r="I8" s="6">
        <f>SUM(I7:I7)</f>
        <v>0</v>
      </c>
      <c r="J8" s="6">
        <f>SUM(J7:J7)</f>
        <v>0</v>
      </c>
      <c r="K8" s="6">
        <f>SUM(K7:K7)</f>
        <v>0</v>
      </c>
      <c r="L8" s="6">
        <f>SUM(L7:L7)</f>
        <v>0</v>
      </c>
      <c r="M8" s="6">
        <f>SUM(M7:M7)</f>
        <v>0</v>
      </c>
      <c r="N8" s="7">
        <f>SUM(N7:N7)</f>
        <v>0</v>
      </c>
      <c r="O8" s="6">
        <f>SUM(O7:O7)</f>
        <v>200</v>
      </c>
      <c r="P8" s="6">
        <f>SUM(P7:P7)</f>
        <v>0</v>
      </c>
      <c r="Q8" s="6">
        <f>SUM(Q7:Q7)</f>
        <v>10</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60</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HYPERLINK("http://www.dot.ca.gov/hq/transprog/stip2004/ff_sheets/10-3k12.xls","3K12")</f>
        <v>3K12</v>
      </c>
      <c r="C10" s="30" t="s">
        <v>0</v>
      </c>
      <c r="D10" s="30" t="s">
        <v>2</v>
      </c>
      <c r="E10" s="30" t="s">
        <v>3</v>
      </c>
      <c r="F10" s="32">
        <f ca="1">INDIRECT("T10")+INDIRECT("AB10")+INDIRECT("AJ10")+INDIRECT("AR10")+INDIRECT("AZ10")+INDIRECT("BH10")</f>
        <v>0</v>
      </c>
      <c r="G10" s="33">
        <f ca="1">INDIRECT("U10")+INDIRECT("AC10")+INDIRECT("AK10")+INDIRECT("AS10")+INDIRECT("BA10")+INDIRECT("BI10")</f>
        <v>0</v>
      </c>
      <c r="H10" s="33">
        <f ca="1">INDIRECT("V10")+INDIRECT("AD10")+INDIRECT("AL10")+INDIRECT("AT10")+INDIRECT("BB10")+INDIRECT("BJ10")</f>
        <v>313</v>
      </c>
      <c r="I10" s="33">
        <f ca="1">INDIRECT("W10")+INDIRECT("AE10")+INDIRECT("AM10")+INDIRECT("AU10")+INDIRECT("BC10")+INDIRECT("BK10")</f>
        <v>0</v>
      </c>
      <c r="J10" s="33">
        <f ca="1">INDIRECT("X10")+INDIRECT("AF10")+INDIRECT("AN10")+INDIRECT("AV10")+INDIRECT("BD10")+INDIRECT("BL10")</f>
        <v>0</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282</v>
      </c>
      <c r="P10" s="33">
        <f ca="1">INDIRECT("AJ10")+INDIRECT("AK10")+INDIRECT("AL10")+INDIRECT("AM10")+INDIRECT("AN10")+INDIRECT("AO10")+INDIRECT("AP10")+INDIRECT("AQ10")</f>
        <v>0</v>
      </c>
      <c r="Q10" s="33">
        <f ca="1">INDIRECT("AR10")+INDIRECT("AS10")+INDIRECT("AT10")+INDIRECT("AU10")+INDIRECT("AV10")+INDIRECT("AW10")+INDIRECT("AX10")+INDIRECT("AY10")</f>
        <v>31</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c r="AC10" s="35"/>
      <c r="AD10" s="35">
        <v>282</v>
      </c>
      <c r="AE10" s="35"/>
      <c r="AF10" s="35"/>
      <c r="AG10" s="35"/>
      <c r="AH10" s="35"/>
      <c r="AI10" s="35"/>
      <c r="AJ10" s="34"/>
      <c r="AK10" s="35"/>
      <c r="AL10" s="35"/>
      <c r="AM10" s="35"/>
      <c r="AN10" s="35"/>
      <c r="AO10" s="35"/>
      <c r="AP10" s="35"/>
      <c r="AQ10" s="35"/>
      <c r="AR10" s="34"/>
      <c r="AS10" s="35"/>
      <c r="AT10" s="35">
        <v>31</v>
      </c>
      <c r="AU10" s="35"/>
      <c r="AV10" s="35"/>
      <c r="AW10" s="35"/>
      <c r="AX10" s="35"/>
      <c r="AY10" s="35"/>
      <c r="AZ10" s="34"/>
      <c r="BA10" s="35"/>
      <c r="BB10" s="35"/>
      <c r="BC10" s="35"/>
      <c r="BD10" s="35"/>
      <c r="BE10" s="35"/>
      <c r="BF10" s="35"/>
      <c r="BG10" s="35"/>
      <c r="BH10" s="34"/>
      <c r="BI10" s="35"/>
      <c r="BJ10" s="35"/>
      <c r="BK10" s="35"/>
      <c r="BL10" s="35"/>
      <c r="BM10" s="35"/>
      <c r="BN10" s="35"/>
      <c r="BO10" s="36"/>
      <c r="BP10" s="9">
        <v>13000001121</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0</v>
      </c>
      <c r="BZ10" s="1">
        <v>0</v>
      </c>
      <c r="CA10" s="1">
        <f ca="1">INDIRECT("V10")+2*INDIRECT("AD10")+3*INDIRECT("AL10")+4*INDIRECT("AT10")+5*INDIRECT("BB10")+6*INDIRECT("BJ10")</f>
        <v>688</v>
      </c>
      <c r="CB10" s="1">
        <v>688</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846</v>
      </c>
      <c r="CP10" s="1">
        <v>846</v>
      </c>
      <c r="CQ10" s="1">
        <f ca="1">INDIRECT("AJ10")+2*INDIRECT("AK10")+3*INDIRECT("AL10")+4*INDIRECT("AM10")+5*INDIRECT("AN10")+6*INDIRECT("AO10")+7*INDIRECT("AP10")+8*INDIRECT("AQ10")</f>
        <v>0</v>
      </c>
      <c r="CR10" s="1">
        <v>0</v>
      </c>
      <c r="CS10" s="1">
        <f ca="1">INDIRECT("AR10")+2*INDIRECT("AS10")+3*INDIRECT("AT10")+4*INDIRECT("AU10")+5*INDIRECT("AV10")+6*INDIRECT("AW10")+7*INDIRECT("AX10")+8*INDIRECT("AY10")</f>
        <v>93</v>
      </c>
      <c r="CT10" s="1">
        <v>93</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0</v>
      </c>
      <c r="C11" s="1" t="s">
        <v>0</v>
      </c>
      <c r="D11" s="1" t="s">
        <v>8</v>
      </c>
      <c r="E11" s="1" t="s">
        <v>6</v>
      </c>
      <c r="F11" s="7">
        <f>SUM(F10:F10)</f>
        <v>0</v>
      </c>
      <c r="G11" s="6">
        <f>SUM(G10:G10)</f>
        <v>0</v>
      </c>
      <c r="H11" s="6">
        <f>SUM(H10:H10)</f>
        <v>313</v>
      </c>
      <c r="I11" s="6">
        <f>SUM(I10:I10)</f>
        <v>0</v>
      </c>
      <c r="J11" s="6">
        <f>SUM(J10:J10)</f>
        <v>0</v>
      </c>
      <c r="K11" s="6">
        <f>SUM(K10:K10)</f>
        <v>0</v>
      </c>
      <c r="L11" s="6">
        <f>SUM(L10:L10)</f>
        <v>0</v>
      </c>
      <c r="M11" s="6">
        <f>SUM(M10:M10)</f>
        <v>0</v>
      </c>
      <c r="N11" s="7">
        <f>SUM(N10:N10)</f>
        <v>0</v>
      </c>
      <c r="O11" s="6">
        <f>SUM(O10:O10)</f>
        <v>282</v>
      </c>
      <c r="P11" s="6">
        <f>SUM(P10:P10)</f>
        <v>0</v>
      </c>
      <c r="Q11" s="6">
        <f>SUM(Q10:Q10)</f>
        <v>31</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60</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HYPERLINK("http://www.dot.ca.gov/hq/transprog/stip2004/ff_sheets/10-3k13.xls","3K13")</f>
        <v>3K13</v>
      </c>
      <c r="C13" s="30" t="s">
        <v>0</v>
      </c>
      <c r="D13" s="30" t="s">
        <v>2</v>
      </c>
      <c r="E13" s="30" t="s">
        <v>3</v>
      </c>
      <c r="F13" s="32">
        <f ca="1">INDIRECT("T13")+INDIRECT("AB13")+INDIRECT("AJ13")+INDIRECT("AR13")+INDIRECT("AZ13")+INDIRECT("BH13")</f>
        <v>0</v>
      </c>
      <c r="G13" s="33">
        <f ca="1">INDIRECT("U13")+INDIRECT("AC13")+INDIRECT("AK13")+INDIRECT("AS13")+INDIRECT("BA13")+INDIRECT("BI13")</f>
        <v>0</v>
      </c>
      <c r="H13" s="33">
        <f ca="1">INDIRECT("V13")+INDIRECT("AD13")+INDIRECT("AL13")+INDIRECT("AT13")+INDIRECT("BB13")+INDIRECT("BJ13")</f>
        <v>17</v>
      </c>
      <c r="I13" s="33">
        <f ca="1">INDIRECT("W13")+INDIRECT("AE13")+INDIRECT("AM13")+INDIRECT("AU13")+INDIRECT("BC13")+INDIRECT("BK13")</f>
        <v>326</v>
      </c>
      <c r="J13" s="33">
        <f ca="1">INDIRECT("X13")+INDIRECT("AF13")+INDIRECT("AN13")+INDIRECT("AV13")+INDIRECT("BD13")+INDIRECT("BL13")</f>
        <v>0</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0</v>
      </c>
      <c r="O13" s="33">
        <f ca="1">INDIRECT("AB13")+INDIRECT("AC13")+INDIRECT("AD13")+INDIRECT("AE13")+INDIRECT("AF13")+INDIRECT("AG13")+INDIRECT("AH13")+INDIRECT("AI13")</f>
        <v>326</v>
      </c>
      <c r="P13" s="33">
        <f ca="1">INDIRECT("AJ13")+INDIRECT("AK13")+INDIRECT("AL13")+INDIRECT("AM13")+INDIRECT("AN13")+INDIRECT("AO13")+INDIRECT("AP13")+INDIRECT("AQ13")</f>
        <v>0</v>
      </c>
      <c r="Q13" s="33">
        <f ca="1">INDIRECT("AR13")+INDIRECT("AS13")+INDIRECT("AT13")+INDIRECT("AU13")+INDIRECT("AV13")+INDIRECT("AW13")+INDIRECT("AX13")+INDIRECT("AY13")</f>
        <v>17</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c r="Z13" s="35"/>
      <c r="AA13" s="35"/>
      <c r="AB13" s="34"/>
      <c r="AC13" s="35"/>
      <c r="AD13" s="35"/>
      <c r="AE13" s="35">
        <v>326</v>
      </c>
      <c r="AF13" s="35"/>
      <c r="AG13" s="35"/>
      <c r="AH13" s="35"/>
      <c r="AI13" s="35"/>
      <c r="AJ13" s="34"/>
      <c r="AK13" s="35"/>
      <c r="AL13" s="35"/>
      <c r="AM13" s="35"/>
      <c r="AN13" s="35"/>
      <c r="AO13" s="35"/>
      <c r="AP13" s="35"/>
      <c r="AQ13" s="35"/>
      <c r="AR13" s="34"/>
      <c r="AS13" s="35"/>
      <c r="AT13" s="35">
        <v>17</v>
      </c>
      <c r="AU13" s="35"/>
      <c r="AV13" s="35"/>
      <c r="AW13" s="35"/>
      <c r="AX13" s="35"/>
      <c r="AY13" s="35"/>
      <c r="AZ13" s="34"/>
      <c r="BA13" s="35"/>
      <c r="BB13" s="35"/>
      <c r="BC13" s="35"/>
      <c r="BD13" s="35"/>
      <c r="BE13" s="35"/>
      <c r="BF13" s="35"/>
      <c r="BG13" s="35"/>
      <c r="BH13" s="34"/>
      <c r="BI13" s="35"/>
      <c r="BJ13" s="35"/>
      <c r="BK13" s="35"/>
      <c r="BL13" s="35"/>
      <c r="BM13" s="35"/>
      <c r="BN13" s="35"/>
      <c r="BO13" s="36"/>
      <c r="BP13" s="9">
        <v>13000001138</v>
      </c>
      <c r="BQ13" s="1" t="s">
        <v>3</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68</v>
      </c>
      <c r="CB13" s="1">
        <v>68</v>
      </c>
      <c r="CC13" s="1">
        <f ca="1">INDIRECT("W13")+2*INDIRECT("AE13")+3*INDIRECT("AM13")+4*INDIRECT("AU13")+5*INDIRECT("BC13")+6*INDIRECT("BK13")</f>
        <v>652</v>
      </c>
      <c r="CD13" s="1">
        <v>652</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1304</v>
      </c>
      <c r="CP13" s="1">
        <v>1304</v>
      </c>
      <c r="CQ13" s="1">
        <f ca="1">INDIRECT("AJ13")+2*INDIRECT("AK13")+3*INDIRECT("AL13")+4*INDIRECT("AM13")+5*INDIRECT("AN13")+6*INDIRECT("AO13")+7*INDIRECT("AP13")+8*INDIRECT("AQ13")</f>
        <v>0</v>
      </c>
      <c r="CR13" s="1">
        <v>0</v>
      </c>
      <c r="CS13" s="1">
        <f ca="1">INDIRECT("AR13")+2*INDIRECT("AS13")+3*INDIRECT("AT13")+4*INDIRECT("AU13")+5*INDIRECT("AV13")+6*INDIRECT("AW13")+7*INDIRECT("AX13")+8*INDIRECT("AY13")</f>
        <v>51</v>
      </c>
      <c r="CT13" s="1">
        <v>51</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1" t="s">
        <v>0</v>
      </c>
      <c r="B14" s="1" t="s">
        <v>0</v>
      </c>
      <c r="C14" s="1" t="s">
        <v>0</v>
      </c>
      <c r="D14" s="1" t="s">
        <v>9</v>
      </c>
      <c r="E14" s="1" t="s">
        <v>6</v>
      </c>
      <c r="F14" s="7">
        <f>SUM(F13:F13)</f>
        <v>0</v>
      </c>
      <c r="G14" s="6">
        <f>SUM(G13:G13)</f>
        <v>0</v>
      </c>
      <c r="H14" s="6">
        <f>SUM(H13:H13)</f>
        <v>17</v>
      </c>
      <c r="I14" s="6">
        <f>SUM(I13:I13)</f>
        <v>326</v>
      </c>
      <c r="J14" s="6">
        <f>SUM(J13:J13)</f>
        <v>0</v>
      </c>
      <c r="K14" s="6">
        <f>SUM(K13:K13)</f>
        <v>0</v>
      </c>
      <c r="L14" s="6">
        <f>SUM(L13:L13)</f>
        <v>0</v>
      </c>
      <c r="M14" s="6">
        <f>SUM(M13:M13)</f>
        <v>0</v>
      </c>
      <c r="N14" s="7">
        <f>SUM(N13:N13)</f>
        <v>0</v>
      </c>
      <c r="O14" s="6">
        <f>SUM(O13:O13)</f>
        <v>326</v>
      </c>
      <c r="P14" s="6">
        <f>SUM(P13:P13)</f>
        <v>0</v>
      </c>
      <c r="Q14" s="6">
        <f>SUM(Q13:Q13)</f>
        <v>17</v>
      </c>
      <c r="R14" s="6">
        <f>SUM(R13:R13)</f>
        <v>0</v>
      </c>
      <c r="S14" s="6">
        <f>SUM(S13:S13)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73" ht="11.25">
      <c r="A15" s="25"/>
      <c r="B15" s="25"/>
      <c r="C15" s="27" t="s">
        <v>60</v>
      </c>
      <c r="D15" s="26"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102" ht="11.25">
      <c r="A16" s="30" t="s">
        <v>1</v>
      </c>
      <c r="B16" s="31" t="str">
        <f>HYPERLINK("http://www.dot.ca.gov/hq/transprog/stip2004/ff_sheets/10-3k14.xls","3K14")</f>
        <v>3K14</v>
      </c>
      <c r="C16" s="30" t="s">
        <v>0</v>
      </c>
      <c r="D16" s="30" t="s">
        <v>2</v>
      </c>
      <c r="E16" s="30" t="s">
        <v>3</v>
      </c>
      <c r="F16" s="32">
        <f ca="1">INDIRECT("T16")+INDIRECT("AB16")+INDIRECT("AJ16")+INDIRECT("AR16")+INDIRECT("AZ16")+INDIRECT("BH16")</f>
        <v>0</v>
      </c>
      <c r="G16" s="33">
        <f ca="1">INDIRECT("U16")+INDIRECT("AC16")+INDIRECT("AK16")+INDIRECT("AS16")+INDIRECT("BA16")+INDIRECT("BI16")</f>
        <v>0</v>
      </c>
      <c r="H16" s="33">
        <f ca="1">INDIRECT("V16")+INDIRECT("AD16")+INDIRECT("AL16")+INDIRECT("AT16")+INDIRECT("BB16")+INDIRECT("BJ16")</f>
        <v>15</v>
      </c>
      <c r="I16" s="33">
        <f ca="1">INDIRECT("W16")+INDIRECT("AE16")+INDIRECT("AM16")+INDIRECT("AU16")+INDIRECT("BC16")+INDIRECT("BK16")</f>
        <v>221</v>
      </c>
      <c r="J16" s="33">
        <f ca="1">INDIRECT("X16")+INDIRECT("AF16")+INDIRECT("AN16")+INDIRECT("AV16")+INDIRECT("BD16")+INDIRECT("BL16")</f>
        <v>0</v>
      </c>
      <c r="K16" s="33">
        <f ca="1">INDIRECT("Y16")+INDIRECT("AG16")+INDIRECT("AO16")+INDIRECT("AW16")+INDIRECT("BE16")+INDIRECT("BM16")</f>
        <v>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0</v>
      </c>
      <c r="O16" s="33">
        <f ca="1">INDIRECT("AB16")+INDIRECT("AC16")+INDIRECT("AD16")+INDIRECT("AE16")+INDIRECT("AF16")+INDIRECT("AG16")+INDIRECT("AH16")+INDIRECT("AI16")</f>
        <v>221</v>
      </c>
      <c r="P16" s="33">
        <f ca="1">INDIRECT("AJ16")+INDIRECT("AK16")+INDIRECT("AL16")+INDIRECT("AM16")+INDIRECT("AN16")+INDIRECT("AO16")+INDIRECT("AP16")+INDIRECT("AQ16")</f>
        <v>0</v>
      </c>
      <c r="Q16" s="33">
        <f ca="1">INDIRECT("AR16")+INDIRECT("AS16")+INDIRECT("AT16")+INDIRECT("AU16")+INDIRECT("AV16")+INDIRECT("AW16")+INDIRECT("AX16")+INDIRECT("AY16")</f>
        <v>15</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c r="Z16" s="35"/>
      <c r="AA16" s="35"/>
      <c r="AB16" s="34"/>
      <c r="AC16" s="35"/>
      <c r="AD16" s="35"/>
      <c r="AE16" s="35">
        <v>221</v>
      </c>
      <c r="AF16" s="35"/>
      <c r="AG16" s="35"/>
      <c r="AH16" s="35"/>
      <c r="AI16" s="35"/>
      <c r="AJ16" s="34"/>
      <c r="AK16" s="35"/>
      <c r="AL16" s="35"/>
      <c r="AM16" s="35"/>
      <c r="AN16" s="35"/>
      <c r="AO16" s="35"/>
      <c r="AP16" s="35"/>
      <c r="AQ16" s="35"/>
      <c r="AR16" s="34"/>
      <c r="AS16" s="35"/>
      <c r="AT16" s="35">
        <v>15</v>
      </c>
      <c r="AU16" s="35"/>
      <c r="AV16" s="35"/>
      <c r="AW16" s="35"/>
      <c r="AX16" s="35"/>
      <c r="AY16" s="35"/>
      <c r="AZ16" s="34"/>
      <c r="BA16" s="35"/>
      <c r="BB16" s="35"/>
      <c r="BC16" s="35"/>
      <c r="BD16" s="35"/>
      <c r="BE16" s="35"/>
      <c r="BF16" s="35"/>
      <c r="BG16" s="35"/>
      <c r="BH16" s="34"/>
      <c r="BI16" s="35"/>
      <c r="BJ16" s="35"/>
      <c r="BK16" s="35"/>
      <c r="BL16" s="35"/>
      <c r="BM16" s="35"/>
      <c r="BN16" s="35"/>
      <c r="BO16" s="36"/>
      <c r="BP16" s="9">
        <v>13000001140</v>
      </c>
      <c r="BQ16" s="1" t="s">
        <v>3</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60</v>
      </c>
      <c r="CB16" s="1">
        <v>60</v>
      </c>
      <c r="CC16" s="1">
        <f ca="1">INDIRECT("W16")+2*INDIRECT("AE16")+3*INDIRECT("AM16")+4*INDIRECT("AU16")+5*INDIRECT("BC16")+6*INDIRECT("BK16")</f>
        <v>442</v>
      </c>
      <c r="CD16" s="1">
        <v>442</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884</v>
      </c>
      <c r="CP16" s="1">
        <v>884</v>
      </c>
      <c r="CQ16" s="1">
        <f ca="1">INDIRECT("AJ16")+2*INDIRECT("AK16")+3*INDIRECT("AL16")+4*INDIRECT("AM16")+5*INDIRECT("AN16")+6*INDIRECT("AO16")+7*INDIRECT("AP16")+8*INDIRECT("AQ16")</f>
        <v>0</v>
      </c>
      <c r="CR16" s="1">
        <v>0</v>
      </c>
      <c r="CS16" s="1">
        <f ca="1">INDIRECT("AR16")+2*INDIRECT("AS16")+3*INDIRECT("AT16")+4*INDIRECT("AU16")+5*INDIRECT("AV16")+6*INDIRECT("AW16")+7*INDIRECT("AX16")+8*INDIRECT("AY16")</f>
        <v>45</v>
      </c>
      <c r="CT16" s="1">
        <v>45</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1" t="s">
        <v>0</v>
      </c>
      <c r="B17" s="1" t="s">
        <v>0</v>
      </c>
      <c r="C17" s="1" t="s">
        <v>0</v>
      </c>
      <c r="D17" s="1" t="s">
        <v>10</v>
      </c>
      <c r="E17" s="1" t="s">
        <v>6</v>
      </c>
      <c r="F17" s="7">
        <f>SUM(F16:F16)</f>
        <v>0</v>
      </c>
      <c r="G17" s="6">
        <f>SUM(G16:G16)</f>
        <v>0</v>
      </c>
      <c r="H17" s="6">
        <f>SUM(H16:H16)</f>
        <v>15</v>
      </c>
      <c r="I17" s="6">
        <f>SUM(I16:I16)</f>
        <v>221</v>
      </c>
      <c r="J17" s="6">
        <f>SUM(J16:J16)</f>
        <v>0</v>
      </c>
      <c r="K17" s="6">
        <f>SUM(K16:K16)</f>
        <v>0</v>
      </c>
      <c r="L17" s="6">
        <f>SUM(L16:L16)</f>
        <v>0</v>
      </c>
      <c r="M17" s="6">
        <f>SUM(M16:M16)</f>
        <v>0</v>
      </c>
      <c r="N17" s="7">
        <f>SUM(N16:N16)</f>
        <v>0</v>
      </c>
      <c r="O17" s="6">
        <f>SUM(O16:O16)</f>
        <v>221</v>
      </c>
      <c r="P17" s="6">
        <f>SUM(P16:P16)</f>
        <v>0</v>
      </c>
      <c r="Q17" s="6">
        <f>SUM(Q16:Q16)</f>
        <v>15</v>
      </c>
      <c r="R17" s="6">
        <f>SUM(R16:R16)</f>
        <v>0</v>
      </c>
      <c r="S17" s="6">
        <f>SUM(S16:S16)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1:73" ht="11.25">
      <c r="A18" s="25"/>
      <c r="B18" s="25"/>
      <c r="C18" s="27" t="s">
        <v>60</v>
      </c>
      <c r="D18" s="26"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102" ht="11.25">
      <c r="A19" s="30" t="s">
        <v>1</v>
      </c>
      <c r="B19" s="31" t="str">
        <f>HYPERLINK("http://www.dot.ca.gov/hq/transprog/stip2004/ff_sheets/10-3k19.xls","3K19")</f>
        <v>3K19</v>
      </c>
      <c r="C19" s="30" t="s">
        <v>0</v>
      </c>
      <c r="D19" s="30" t="s">
        <v>2</v>
      </c>
      <c r="E19" s="30" t="s">
        <v>3</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15</v>
      </c>
      <c r="I19" s="33">
        <f ca="1">INDIRECT("W19")+INDIRECT("AE19")+INDIRECT("AM19")+INDIRECT("AU19")+INDIRECT("BC19")+INDIRECT("BK19")</f>
        <v>208</v>
      </c>
      <c r="J19" s="33">
        <f ca="1">INDIRECT("X19")+INDIRECT("AF19")+INDIRECT("AN19")+INDIRECT("AV19")+INDIRECT("BD19")+INDIRECT("BL19")</f>
        <v>0</v>
      </c>
      <c r="K19" s="33">
        <f ca="1">INDIRECT("Y19")+INDIRECT("AG19")+INDIRECT("AO19")+INDIRECT("AW19")+INDIRECT("BE19")+INDIRECT("BM19")</f>
        <v>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208</v>
      </c>
      <c r="P19" s="33">
        <f ca="1">INDIRECT("AJ19")+INDIRECT("AK19")+INDIRECT("AL19")+INDIRECT("AM19")+INDIRECT("AN19")+INDIRECT("AO19")+INDIRECT("AP19")+INDIRECT("AQ19")</f>
        <v>0</v>
      </c>
      <c r="Q19" s="33">
        <f ca="1">INDIRECT("AR19")+INDIRECT("AS19")+INDIRECT("AT19")+INDIRECT("AU19")+INDIRECT("AV19")+INDIRECT("AW19")+INDIRECT("AX19")+INDIRECT("AY19")</f>
        <v>15</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c r="AE19" s="35">
        <v>208</v>
      </c>
      <c r="AF19" s="35"/>
      <c r="AG19" s="35"/>
      <c r="AH19" s="35"/>
      <c r="AI19" s="35"/>
      <c r="AJ19" s="34"/>
      <c r="AK19" s="35"/>
      <c r="AL19" s="35"/>
      <c r="AM19" s="35"/>
      <c r="AN19" s="35"/>
      <c r="AO19" s="35"/>
      <c r="AP19" s="35"/>
      <c r="AQ19" s="35"/>
      <c r="AR19" s="34"/>
      <c r="AS19" s="35"/>
      <c r="AT19" s="35">
        <v>15</v>
      </c>
      <c r="AU19" s="35"/>
      <c r="AV19" s="35"/>
      <c r="AW19" s="35"/>
      <c r="AX19" s="35"/>
      <c r="AY19" s="35"/>
      <c r="AZ19" s="34"/>
      <c r="BA19" s="35"/>
      <c r="BB19" s="35"/>
      <c r="BC19" s="35"/>
      <c r="BD19" s="35"/>
      <c r="BE19" s="35"/>
      <c r="BF19" s="35"/>
      <c r="BG19" s="35"/>
      <c r="BH19" s="34"/>
      <c r="BI19" s="35"/>
      <c r="BJ19" s="35"/>
      <c r="BK19" s="35"/>
      <c r="BL19" s="35"/>
      <c r="BM19" s="35"/>
      <c r="BN19" s="35"/>
      <c r="BO19" s="36"/>
      <c r="BP19" s="9">
        <v>13000001141</v>
      </c>
      <c r="BQ19" s="1" t="s">
        <v>3</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60</v>
      </c>
      <c r="CB19" s="1">
        <v>60</v>
      </c>
      <c r="CC19" s="1">
        <f ca="1">INDIRECT("W19")+2*INDIRECT("AE19")+3*INDIRECT("AM19")+4*INDIRECT("AU19")+5*INDIRECT("BC19")+6*INDIRECT("BK19")</f>
        <v>416</v>
      </c>
      <c r="CD19" s="1">
        <v>416</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832</v>
      </c>
      <c r="CP19" s="1">
        <v>832</v>
      </c>
      <c r="CQ19" s="1">
        <f ca="1">INDIRECT("AJ19")+2*INDIRECT("AK19")+3*INDIRECT("AL19")+4*INDIRECT("AM19")+5*INDIRECT("AN19")+6*INDIRECT("AO19")+7*INDIRECT("AP19")+8*INDIRECT("AQ19")</f>
        <v>0</v>
      </c>
      <c r="CR19" s="1">
        <v>0</v>
      </c>
      <c r="CS19" s="1">
        <f ca="1">INDIRECT("AR19")+2*INDIRECT("AS19")+3*INDIRECT("AT19")+4*INDIRECT("AU19")+5*INDIRECT("AV19")+6*INDIRECT("AW19")+7*INDIRECT("AX19")+8*INDIRECT("AY19")</f>
        <v>45</v>
      </c>
      <c r="CT19" s="1">
        <v>45</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1" t="s">
        <v>0</v>
      </c>
      <c r="B20" s="1" t="s">
        <v>0</v>
      </c>
      <c r="C20" s="1" t="s">
        <v>0</v>
      </c>
      <c r="D20" s="1" t="s">
        <v>11</v>
      </c>
      <c r="E20" s="1" t="s">
        <v>6</v>
      </c>
      <c r="F20" s="7">
        <f>SUM(F19:F19)</f>
        <v>0</v>
      </c>
      <c r="G20" s="6">
        <f>SUM(G19:G19)</f>
        <v>0</v>
      </c>
      <c r="H20" s="6">
        <f>SUM(H19:H19)</f>
        <v>15</v>
      </c>
      <c r="I20" s="6">
        <f>SUM(I19:I19)</f>
        <v>208</v>
      </c>
      <c r="J20" s="6">
        <f>SUM(J19:J19)</f>
        <v>0</v>
      </c>
      <c r="K20" s="6">
        <f>SUM(K19:K19)</f>
        <v>0</v>
      </c>
      <c r="L20" s="6">
        <f>SUM(L19:L19)</f>
        <v>0</v>
      </c>
      <c r="M20" s="6">
        <f>SUM(M19:M19)</f>
        <v>0</v>
      </c>
      <c r="N20" s="7">
        <f>SUM(N19:N19)</f>
        <v>0</v>
      </c>
      <c r="O20" s="6">
        <f>SUM(O19:O19)</f>
        <v>208</v>
      </c>
      <c r="P20" s="6">
        <f>SUM(P19:P19)</f>
        <v>0</v>
      </c>
      <c r="Q20" s="6">
        <f>SUM(Q19:Q19)</f>
        <v>15</v>
      </c>
      <c r="R20" s="6">
        <f>SUM(R19:R19)</f>
        <v>0</v>
      </c>
      <c r="S20" s="6">
        <f>SUM(S19:S19)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1:73" ht="11.25">
      <c r="A21" s="25"/>
      <c r="B21" s="25"/>
      <c r="C21" s="27" t="s">
        <v>60</v>
      </c>
      <c r="D21" s="26"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102" ht="11.25">
      <c r="A22" s="30" t="s">
        <v>1</v>
      </c>
      <c r="B22" s="31" t="str">
        <f>HYPERLINK("http://www.dot.ca.gov/hq/transprog/stip2004/ff_sheets/10-3k16.xls","3K16")</f>
        <v>3K16</v>
      </c>
      <c r="C22" s="30" t="s">
        <v>0</v>
      </c>
      <c r="D22" s="30" t="s">
        <v>2</v>
      </c>
      <c r="E22" s="30" t="s">
        <v>3</v>
      </c>
      <c r="F22" s="32">
        <f ca="1">INDIRECT("T22")+INDIRECT("AB22")+INDIRECT("AJ22")+INDIRECT("AR22")+INDIRECT("AZ22")+INDIRECT("BH22")</f>
        <v>0</v>
      </c>
      <c r="G22" s="33">
        <f ca="1">INDIRECT("U22")+INDIRECT("AC22")+INDIRECT("AK22")+INDIRECT("AS22")+INDIRECT("BA22")+INDIRECT("BI22")</f>
        <v>0</v>
      </c>
      <c r="H22" s="33">
        <f ca="1">INDIRECT("V22")+INDIRECT("AD22")+INDIRECT("AL22")+INDIRECT("AT22")+INDIRECT("BB22")+INDIRECT("BJ22")</f>
        <v>8</v>
      </c>
      <c r="I22" s="33">
        <f ca="1">INDIRECT("W22")+INDIRECT("AE22")+INDIRECT("AM22")+INDIRECT("AU22")+INDIRECT("BC22")+INDIRECT("BK22")</f>
        <v>157</v>
      </c>
      <c r="J22" s="33">
        <f ca="1">INDIRECT("X22")+INDIRECT("AF22")+INDIRECT("AN22")+INDIRECT("AV22")+INDIRECT("BD22")+INDIRECT("BL22")</f>
        <v>0</v>
      </c>
      <c r="K22" s="33">
        <f ca="1">INDIRECT("Y22")+INDIRECT("AG22")+INDIRECT("AO22")+INDIRECT("AW22")+INDIRECT("BE22")+INDIRECT("BM22")</f>
        <v>0</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157</v>
      </c>
      <c r="P22" s="33">
        <f ca="1">INDIRECT("AJ22")+INDIRECT("AK22")+INDIRECT("AL22")+INDIRECT("AM22")+INDIRECT("AN22")+INDIRECT("AO22")+INDIRECT("AP22")+INDIRECT("AQ22")</f>
        <v>0</v>
      </c>
      <c r="Q22" s="33">
        <f ca="1">INDIRECT("AR22")+INDIRECT("AS22")+INDIRECT("AT22")+INDIRECT("AU22")+INDIRECT("AV22")+INDIRECT("AW22")+INDIRECT("AX22")+INDIRECT("AY22")</f>
        <v>8</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c r="AC22" s="35"/>
      <c r="AD22" s="35"/>
      <c r="AE22" s="35">
        <v>157</v>
      </c>
      <c r="AF22" s="35"/>
      <c r="AG22" s="35"/>
      <c r="AH22" s="35"/>
      <c r="AI22" s="35"/>
      <c r="AJ22" s="34"/>
      <c r="AK22" s="35"/>
      <c r="AL22" s="35"/>
      <c r="AM22" s="35"/>
      <c r="AN22" s="35"/>
      <c r="AO22" s="35"/>
      <c r="AP22" s="35"/>
      <c r="AQ22" s="35"/>
      <c r="AR22" s="34"/>
      <c r="AS22" s="35"/>
      <c r="AT22" s="35">
        <v>8</v>
      </c>
      <c r="AU22" s="35"/>
      <c r="AV22" s="35"/>
      <c r="AW22" s="35"/>
      <c r="AX22" s="35"/>
      <c r="AY22" s="35"/>
      <c r="AZ22" s="34"/>
      <c r="BA22" s="35"/>
      <c r="BB22" s="35"/>
      <c r="BC22" s="35"/>
      <c r="BD22" s="35"/>
      <c r="BE22" s="35"/>
      <c r="BF22" s="35"/>
      <c r="BG22" s="35"/>
      <c r="BH22" s="34"/>
      <c r="BI22" s="35"/>
      <c r="BJ22" s="35"/>
      <c r="BK22" s="35"/>
      <c r="BL22" s="35"/>
      <c r="BM22" s="35"/>
      <c r="BN22" s="35"/>
      <c r="BO22" s="36"/>
      <c r="BP22" s="9">
        <v>13000001142</v>
      </c>
      <c r="BQ22" s="1" t="s">
        <v>3</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32</v>
      </c>
      <c r="CB22" s="1">
        <v>32</v>
      </c>
      <c r="CC22" s="1">
        <f ca="1">INDIRECT("W22")+2*INDIRECT("AE22")+3*INDIRECT("AM22")+4*INDIRECT("AU22")+5*INDIRECT("BC22")+6*INDIRECT("BK22")</f>
        <v>314</v>
      </c>
      <c r="CD22" s="1">
        <v>314</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628</v>
      </c>
      <c r="CP22" s="1">
        <v>628</v>
      </c>
      <c r="CQ22" s="1">
        <f ca="1">INDIRECT("AJ22")+2*INDIRECT("AK22")+3*INDIRECT("AL22")+4*INDIRECT("AM22")+5*INDIRECT("AN22")+6*INDIRECT("AO22")+7*INDIRECT("AP22")+8*INDIRECT("AQ22")</f>
        <v>0</v>
      </c>
      <c r="CR22" s="1">
        <v>0</v>
      </c>
      <c r="CS22" s="1">
        <f ca="1">INDIRECT("AR22")+2*INDIRECT("AS22")+3*INDIRECT("AT22")+4*INDIRECT("AU22")+5*INDIRECT("AV22")+6*INDIRECT("AW22")+7*INDIRECT("AX22")+8*INDIRECT("AY22")</f>
        <v>24</v>
      </c>
      <c r="CT22" s="1">
        <v>24</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1" t="s">
        <v>0</v>
      </c>
      <c r="B23" s="1" t="s">
        <v>0</v>
      </c>
      <c r="C23" s="1" t="s">
        <v>0</v>
      </c>
      <c r="D23" s="1" t="s">
        <v>12</v>
      </c>
      <c r="E23" s="1" t="s">
        <v>6</v>
      </c>
      <c r="F23" s="7">
        <f>SUM(F22:F22)</f>
        <v>0</v>
      </c>
      <c r="G23" s="6">
        <f>SUM(G22:G22)</f>
        <v>0</v>
      </c>
      <c r="H23" s="6">
        <f>SUM(H22:H22)</f>
        <v>8</v>
      </c>
      <c r="I23" s="6">
        <f>SUM(I22:I22)</f>
        <v>157</v>
      </c>
      <c r="J23" s="6">
        <f>SUM(J22:J22)</f>
        <v>0</v>
      </c>
      <c r="K23" s="6">
        <f>SUM(K22:K22)</f>
        <v>0</v>
      </c>
      <c r="L23" s="6">
        <f>SUM(L22:L22)</f>
        <v>0</v>
      </c>
      <c r="M23" s="6">
        <f>SUM(M22:M22)</f>
        <v>0</v>
      </c>
      <c r="N23" s="7">
        <f>SUM(N22:N22)</f>
        <v>0</v>
      </c>
      <c r="O23" s="6">
        <f>SUM(O22:O22)</f>
        <v>157</v>
      </c>
      <c r="P23" s="6">
        <f>SUM(P22:P22)</f>
        <v>0</v>
      </c>
      <c r="Q23" s="6">
        <f>SUM(Q22:Q22)</f>
        <v>8</v>
      </c>
      <c r="R23" s="6">
        <f>SUM(R22:R22)</f>
        <v>0</v>
      </c>
      <c r="S23" s="6">
        <f>SUM(S22:S22)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1:73" ht="11.25">
      <c r="A24" s="25"/>
      <c r="B24" s="25"/>
      <c r="C24" s="27" t="s">
        <v>60</v>
      </c>
      <c r="D24" s="26"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102" ht="11.25">
      <c r="A25" s="30" t="s">
        <v>1</v>
      </c>
      <c r="B25" s="31" t="str">
        <f>HYPERLINK("http://www.dot.ca.gov/hq/transprog/stip2004/ff_sheets/10-3k10.xls","3K10")</f>
        <v>3K10</v>
      </c>
      <c r="C25" s="30" t="s">
        <v>0</v>
      </c>
      <c r="D25" s="30" t="s">
        <v>2</v>
      </c>
      <c r="E25" s="30" t="s">
        <v>3</v>
      </c>
      <c r="F25" s="32">
        <f ca="1">INDIRECT("T25")+INDIRECT("AB25")+INDIRECT("AJ25")+INDIRECT("AR25")+INDIRECT("AZ25")+INDIRECT("BH25")</f>
        <v>0</v>
      </c>
      <c r="G25" s="33">
        <f ca="1">INDIRECT("U25")+INDIRECT("AC25")+INDIRECT("AK25")+INDIRECT("AS25")+INDIRECT("BA25")+INDIRECT("BI25")</f>
        <v>0</v>
      </c>
      <c r="H25" s="33">
        <f ca="1">INDIRECT("V25")+INDIRECT("AD25")+INDIRECT("AL25")+INDIRECT("AT25")+INDIRECT("BB25")+INDIRECT("BJ25")</f>
        <v>0</v>
      </c>
      <c r="I25" s="33">
        <f ca="1">INDIRECT("W25")+INDIRECT("AE25")+INDIRECT("AM25")+INDIRECT("AU25")+INDIRECT("BC25")+INDIRECT("BK25")</f>
        <v>20</v>
      </c>
      <c r="J25" s="33">
        <f ca="1">INDIRECT("X25")+INDIRECT("AF25")+INDIRECT("AN25")+INDIRECT("AV25")+INDIRECT("BD25")+INDIRECT("BL25")</f>
        <v>360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360</v>
      </c>
      <c r="P25" s="33">
        <f ca="1">INDIRECT("AJ25")+INDIRECT("AK25")+INDIRECT("AL25")+INDIRECT("AM25")+INDIRECT("AN25")+INDIRECT("AO25")+INDIRECT("AP25")+INDIRECT("AQ25")</f>
        <v>0</v>
      </c>
      <c r="Q25" s="33">
        <f ca="1">INDIRECT("AR25")+INDIRECT("AS25")+INDIRECT("AT25")+INDIRECT("AU25")+INDIRECT("AV25")+INDIRECT("AW25")+INDIRECT("AX25")+INDIRECT("AY25")</f>
        <v>20</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c r="AD25" s="35"/>
      <c r="AE25" s="35"/>
      <c r="AF25" s="35">
        <v>360</v>
      </c>
      <c r="AG25" s="35"/>
      <c r="AH25" s="35"/>
      <c r="AI25" s="35"/>
      <c r="AJ25" s="34"/>
      <c r="AK25" s="35"/>
      <c r="AL25" s="35"/>
      <c r="AM25" s="35"/>
      <c r="AN25" s="35"/>
      <c r="AO25" s="35"/>
      <c r="AP25" s="35"/>
      <c r="AQ25" s="35"/>
      <c r="AR25" s="34"/>
      <c r="AS25" s="35"/>
      <c r="AT25" s="35"/>
      <c r="AU25" s="35">
        <v>20</v>
      </c>
      <c r="AV25" s="35"/>
      <c r="AW25" s="35"/>
      <c r="AX25" s="35"/>
      <c r="AY25" s="35"/>
      <c r="AZ25" s="34"/>
      <c r="BA25" s="35"/>
      <c r="BB25" s="35"/>
      <c r="BC25" s="35"/>
      <c r="BD25" s="35"/>
      <c r="BE25" s="35"/>
      <c r="BF25" s="35"/>
      <c r="BG25" s="35"/>
      <c r="BH25" s="34"/>
      <c r="BI25" s="35"/>
      <c r="BJ25" s="35"/>
      <c r="BK25" s="35"/>
      <c r="BL25" s="35"/>
      <c r="BM25" s="35"/>
      <c r="BN25" s="35"/>
      <c r="BO25" s="36"/>
      <c r="BP25" s="9">
        <v>13000001144</v>
      </c>
      <c r="BQ25" s="1" t="s">
        <v>3</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80</v>
      </c>
      <c r="CD25" s="1">
        <v>80</v>
      </c>
      <c r="CE25" s="1">
        <f ca="1">INDIRECT("X25")+2*INDIRECT("AF25")+3*INDIRECT("AN25")+4*INDIRECT("AV25")+5*INDIRECT("BD25")+6*INDIRECT("BL25")</f>
        <v>720</v>
      </c>
      <c r="CF25" s="1">
        <v>720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1800</v>
      </c>
      <c r="CP25" s="1">
        <v>1800</v>
      </c>
      <c r="CQ25" s="1">
        <f ca="1">INDIRECT("AJ25")+2*INDIRECT("AK25")+3*INDIRECT("AL25")+4*INDIRECT("AM25")+5*INDIRECT("AN25")+6*INDIRECT("AO25")+7*INDIRECT("AP25")+8*INDIRECT("AQ25")</f>
        <v>0</v>
      </c>
      <c r="CR25" s="1">
        <v>0</v>
      </c>
      <c r="CS25" s="1">
        <f ca="1">INDIRECT("AR25")+2*INDIRECT("AS25")+3*INDIRECT("AT25")+4*INDIRECT("AU25")+5*INDIRECT("AV25")+6*INDIRECT("AW25")+7*INDIRECT("AX25")+8*INDIRECT("AY25")</f>
        <v>80</v>
      </c>
      <c r="CT25" s="1">
        <v>80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0</v>
      </c>
      <c r="C26" s="1" t="s">
        <v>0</v>
      </c>
      <c r="D26" s="1" t="s">
        <v>13</v>
      </c>
      <c r="E26" s="1" t="s">
        <v>6</v>
      </c>
      <c r="F26" s="7">
        <f>SUM(F25:F25)</f>
        <v>0</v>
      </c>
      <c r="G26" s="6">
        <f>SUM(G25:G25)</f>
        <v>0</v>
      </c>
      <c r="H26" s="6">
        <f>SUM(H25:H25)</f>
        <v>0</v>
      </c>
      <c r="I26" s="6">
        <f>SUM(I25:I25)</f>
        <v>20</v>
      </c>
      <c r="J26" s="6">
        <f>SUM(J25:J25)</f>
        <v>360</v>
      </c>
      <c r="K26" s="6">
        <f>SUM(K25:K25)</f>
        <v>0</v>
      </c>
      <c r="L26" s="6">
        <f>SUM(L25:L25)</f>
        <v>0</v>
      </c>
      <c r="M26" s="6">
        <f>SUM(M25:M25)</f>
        <v>0</v>
      </c>
      <c r="N26" s="7">
        <f>SUM(N25:N25)</f>
        <v>0</v>
      </c>
      <c r="O26" s="6">
        <f>SUM(O25:O25)</f>
        <v>360</v>
      </c>
      <c r="P26" s="6">
        <f>SUM(P25:P25)</f>
        <v>0</v>
      </c>
      <c r="Q26" s="6">
        <f>SUM(Q25:Q25)</f>
        <v>20</v>
      </c>
      <c r="R26" s="6">
        <f>SUM(R25:R25)</f>
        <v>0</v>
      </c>
      <c r="S26" s="6">
        <f>SUM(S25:S25)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25"/>
      <c r="B27" s="25"/>
      <c r="C27" s="27" t="s">
        <v>60</v>
      </c>
      <c r="D27" s="26"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102" ht="11.25">
      <c r="A28" s="30" t="s">
        <v>1</v>
      </c>
      <c r="B28" s="31" t="str">
        <f>HYPERLINK("http://www.dot.ca.gov/hq/transprog/stip2004/ff_sheets/10-3k17.xls","3K17")</f>
        <v>3K17</v>
      </c>
      <c r="C28" s="30" t="s">
        <v>0</v>
      </c>
      <c r="D28" s="30" t="s">
        <v>2</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0</v>
      </c>
      <c r="I28" s="33">
        <f ca="1">INDIRECT("W28")+INDIRECT("AE28")+INDIRECT("AM28")+INDIRECT("AU28")+INDIRECT("BC28")+INDIRECT("BK28")</f>
        <v>15</v>
      </c>
      <c r="J28" s="33">
        <f ca="1">INDIRECT("X28")+INDIRECT("AF28")+INDIRECT("AN28")+INDIRECT("AV28")+INDIRECT("BD28")+INDIRECT("BL28")</f>
        <v>199</v>
      </c>
      <c r="K28" s="33">
        <f ca="1">INDIRECT("Y28")+INDIRECT("AG28")+INDIRECT("AO28")+INDIRECT("AW28")+INDIRECT("BE28")+INDIRECT("BM28")</f>
        <v>0</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199</v>
      </c>
      <c r="P28" s="33">
        <f ca="1">INDIRECT("AJ28")+INDIRECT("AK28")+INDIRECT("AL28")+INDIRECT("AM28")+INDIRECT("AN28")+INDIRECT("AO28")+INDIRECT("AP28")+INDIRECT("AQ28")</f>
        <v>0</v>
      </c>
      <c r="Q28" s="33">
        <f ca="1">INDIRECT("AR28")+INDIRECT("AS28")+INDIRECT("AT28")+INDIRECT("AU28")+INDIRECT("AV28")+INDIRECT("AW28")+INDIRECT("AX28")+INDIRECT("AY28")</f>
        <v>15</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c r="Z28" s="35"/>
      <c r="AA28" s="35"/>
      <c r="AB28" s="34"/>
      <c r="AC28" s="35"/>
      <c r="AD28" s="35"/>
      <c r="AE28" s="35"/>
      <c r="AF28" s="35">
        <v>199</v>
      </c>
      <c r="AG28" s="35"/>
      <c r="AH28" s="35"/>
      <c r="AI28" s="35"/>
      <c r="AJ28" s="34"/>
      <c r="AK28" s="35"/>
      <c r="AL28" s="35"/>
      <c r="AM28" s="35"/>
      <c r="AN28" s="35"/>
      <c r="AO28" s="35"/>
      <c r="AP28" s="35"/>
      <c r="AQ28" s="35"/>
      <c r="AR28" s="34"/>
      <c r="AS28" s="35"/>
      <c r="AT28" s="35"/>
      <c r="AU28" s="35">
        <v>15</v>
      </c>
      <c r="AV28" s="35"/>
      <c r="AW28" s="35"/>
      <c r="AX28" s="35"/>
      <c r="AY28" s="35"/>
      <c r="AZ28" s="34"/>
      <c r="BA28" s="35"/>
      <c r="BB28" s="35"/>
      <c r="BC28" s="35"/>
      <c r="BD28" s="35"/>
      <c r="BE28" s="35"/>
      <c r="BF28" s="35"/>
      <c r="BG28" s="35"/>
      <c r="BH28" s="34"/>
      <c r="BI28" s="35"/>
      <c r="BJ28" s="35"/>
      <c r="BK28" s="35"/>
      <c r="BL28" s="35"/>
      <c r="BM28" s="35"/>
      <c r="BN28" s="35"/>
      <c r="BO28" s="36"/>
      <c r="BP28" s="9">
        <v>13000001145</v>
      </c>
      <c r="BQ28" s="1" t="s">
        <v>3</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60</v>
      </c>
      <c r="CD28" s="1">
        <v>60</v>
      </c>
      <c r="CE28" s="1">
        <f ca="1">INDIRECT("X28")+2*INDIRECT("AF28")+3*INDIRECT("AN28")+4*INDIRECT("AV28")+5*INDIRECT("BD28")+6*INDIRECT("BL28")</f>
        <v>398</v>
      </c>
      <c r="CF28" s="1">
        <v>398</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995</v>
      </c>
      <c r="CP28" s="1">
        <v>995</v>
      </c>
      <c r="CQ28" s="1">
        <f ca="1">INDIRECT("AJ28")+2*INDIRECT("AK28")+3*INDIRECT("AL28")+4*INDIRECT("AM28")+5*INDIRECT("AN28")+6*INDIRECT("AO28")+7*INDIRECT("AP28")+8*INDIRECT("AQ28")</f>
        <v>0</v>
      </c>
      <c r="CR28" s="1">
        <v>0</v>
      </c>
      <c r="CS28" s="1">
        <f ca="1">INDIRECT("AR28")+2*INDIRECT("AS28")+3*INDIRECT("AT28")+4*INDIRECT("AU28")+5*INDIRECT("AV28")+6*INDIRECT("AW28")+7*INDIRECT("AX28")+8*INDIRECT("AY28")</f>
        <v>60</v>
      </c>
      <c r="CT28" s="1">
        <v>60</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73" ht="11.25">
      <c r="A29" s="1" t="s">
        <v>0</v>
      </c>
      <c r="B29" s="1" t="s">
        <v>0</v>
      </c>
      <c r="C29" s="1" t="s">
        <v>0</v>
      </c>
      <c r="D29" s="1" t="s">
        <v>14</v>
      </c>
      <c r="E29" s="1" t="s">
        <v>6</v>
      </c>
      <c r="F29" s="7">
        <f>SUM(F28:F28)</f>
        <v>0</v>
      </c>
      <c r="G29" s="6">
        <f>SUM(G28:G28)</f>
        <v>0</v>
      </c>
      <c r="H29" s="6">
        <f>SUM(H28:H28)</f>
        <v>0</v>
      </c>
      <c r="I29" s="6">
        <f>SUM(I28:I28)</f>
        <v>15</v>
      </c>
      <c r="J29" s="6">
        <f>SUM(J28:J28)</f>
        <v>199</v>
      </c>
      <c r="K29" s="6">
        <f>SUM(K28:K28)</f>
        <v>0</v>
      </c>
      <c r="L29" s="6">
        <f>SUM(L28:L28)</f>
        <v>0</v>
      </c>
      <c r="M29" s="6">
        <f>SUM(M28:M28)</f>
        <v>0</v>
      </c>
      <c r="N29" s="7">
        <f>SUM(N28:N28)</f>
        <v>0</v>
      </c>
      <c r="O29" s="6">
        <f>SUM(O28:O28)</f>
        <v>199</v>
      </c>
      <c r="P29" s="6">
        <f>SUM(P28:P28)</f>
        <v>0</v>
      </c>
      <c r="Q29" s="6">
        <f>SUM(Q28:Q28)</f>
        <v>15</v>
      </c>
      <c r="R29" s="6">
        <f>SUM(R28:R28)</f>
        <v>0</v>
      </c>
      <c r="S29" s="6">
        <f>SUM(S28:S28)</f>
        <v>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1:73" ht="11.25">
      <c r="A30" s="25"/>
      <c r="B30" s="25"/>
      <c r="C30" s="27" t="s">
        <v>60</v>
      </c>
      <c r="D30" s="26"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102" ht="11.25">
      <c r="A31" s="30" t="s">
        <v>1</v>
      </c>
      <c r="B31" s="31" t="str">
        <f>HYPERLINK("http://www.dot.ca.gov/hq/transprog/stip2004/ff_sheets/10-3k18.xls","3K18")</f>
        <v>3K18</v>
      </c>
      <c r="C31" s="30" t="s">
        <v>0</v>
      </c>
      <c r="D31" s="30" t="s">
        <v>2</v>
      </c>
      <c r="E31" s="30" t="s">
        <v>3</v>
      </c>
      <c r="F31" s="32">
        <f ca="1">INDIRECT("T31")+INDIRECT("AB31")+INDIRECT("AJ31")+INDIRECT("AR31")+INDIRECT("AZ31")+INDIRECT("BH31")</f>
        <v>0</v>
      </c>
      <c r="G31" s="33">
        <f ca="1">INDIRECT("U31")+INDIRECT("AC31")+INDIRECT("AK31")+INDIRECT("AS31")+INDIRECT("BA31")+INDIRECT("BI31")</f>
        <v>0</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20</v>
      </c>
      <c r="K31" s="33">
        <f ca="1">INDIRECT("Y31")+INDIRECT("AG31")+INDIRECT("AO31")+INDIRECT("AW31")+INDIRECT("BE31")+INDIRECT("BM31")</f>
        <v>740</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740</v>
      </c>
      <c r="P31" s="33">
        <f ca="1">INDIRECT("AJ31")+INDIRECT("AK31")+INDIRECT("AL31")+INDIRECT("AM31")+INDIRECT("AN31")+INDIRECT("AO31")+INDIRECT("AP31")+INDIRECT("AQ31")</f>
        <v>0</v>
      </c>
      <c r="Q31" s="33">
        <f ca="1">INDIRECT("AR31")+INDIRECT("AS31")+INDIRECT("AT31")+INDIRECT("AU31")+INDIRECT("AV31")+INDIRECT("AW31")+INDIRECT("AX31")+INDIRECT("AY31")</f>
        <v>20</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c r="AD31" s="35"/>
      <c r="AE31" s="35"/>
      <c r="AF31" s="35"/>
      <c r="AG31" s="35">
        <v>740</v>
      </c>
      <c r="AH31" s="35"/>
      <c r="AI31" s="35"/>
      <c r="AJ31" s="34"/>
      <c r="AK31" s="35"/>
      <c r="AL31" s="35"/>
      <c r="AM31" s="35"/>
      <c r="AN31" s="35"/>
      <c r="AO31" s="35"/>
      <c r="AP31" s="35"/>
      <c r="AQ31" s="35"/>
      <c r="AR31" s="34"/>
      <c r="AS31" s="35"/>
      <c r="AT31" s="35"/>
      <c r="AU31" s="35"/>
      <c r="AV31" s="35">
        <v>20</v>
      </c>
      <c r="AW31" s="35"/>
      <c r="AX31" s="35"/>
      <c r="AY31" s="35"/>
      <c r="AZ31" s="34"/>
      <c r="BA31" s="35"/>
      <c r="BB31" s="35"/>
      <c r="BC31" s="35"/>
      <c r="BD31" s="35"/>
      <c r="BE31" s="35"/>
      <c r="BF31" s="35"/>
      <c r="BG31" s="35"/>
      <c r="BH31" s="34"/>
      <c r="BI31" s="35"/>
      <c r="BJ31" s="35"/>
      <c r="BK31" s="35"/>
      <c r="BL31" s="35"/>
      <c r="BM31" s="35"/>
      <c r="BN31" s="35"/>
      <c r="BO31" s="36"/>
      <c r="BP31" s="9">
        <v>13000001147</v>
      </c>
      <c r="BQ31" s="1" t="s">
        <v>3</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80</v>
      </c>
      <c r="CF31" s="1">
        <v>80</v>
      </c>
      <c r="CG31" s="1">
        <f ca="1">INDIRECT("Y31")+2*INDIRECT("AG31")+3*INDIRECT("AO31")+4*INDIRECT("AW31")+5*INDIRECT("BE31")+6*INDIRECT("BM31")</f>
        <v>1480</v>
      </c>
      <c r="CH31" s="1">
        <v>1480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4440</v>
      </c>
      <c r="CP31" s="1">
        <v>4440</v>
      </c>
      <c r="CQ31" s="1">
        <f ca="1">INDIRECT("AJ31")+2*INDIRECT("AK31")+3*INDIRECT("AL31")+4*INDIRECT("AM31")+5*INDIRECT("AN31")+6*INDIRECT("AO31")+7*INDIRECT("AP31")+8*INDIRECT("AQ31")</f>
        <v>0</v>
      </c>
      <c r="CR31" s="1">
        <v>0</v>
      </c>
      <c r="CS31" s="1">
        <f ca="1">INDIRECT("AR31")+2*INDIRECT("AS31")+3*INDIRECT("AT31")+4*INDIRECT("AU31")+5*INDIRECT("AV31")+6*INDIRECT("AW31")+7*INDIRECT("AX31")+8*INDIRECT("AY31")</f>
        <v>100</v>
      </c>
      <c r="CT31" s="1">
        <v>100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1" t="s">
        <v>0</v>
      </c>
      <c r="B32" s="1" t="s">
        <v>0</v>
      </c>
      <c r="C32" s="1" t="s">
        <v>0</v>
      </c>
      <c r="D32" s="1" t="s">
        <v>15</v>
      </c>
      <c r="E32" s="1" t="s">
        <v>6</v>
      </c>
      <c r="F32" s="7">
        <f>SUM(F31:F31)</f>
        <v>0</v>
      </c>
      <c r="G32" s="6">
        <f>SUM(G31:G31)</f>
        <v>0</v>
      </c>
      <c r="H32" s="6">
        <f>SUM(H31:H31)</f>
        <v>0</v>
      </c>
      <c r="I32" s="6">
        <f>SUM(I31:I31)</f>
        <v>0</v>
      </c>
      <c r="J32" s="6">
        <f>SUM(J31:J31)</f>
        <v>20</v>
      </c>
      <c r="K32" s="6">
        <f>SUM(K31:K31)</f>
        <v>740</v>
      </c>
      <c r="L32" s="6">
        <f>SUM(L31:L31)</f>
        <v>0</v>
      </c>
      <c r="M32" s="6">
        <f>SUM(M31:M31)</f>
        <v>0</v>
      </c>
      <c r="N32" s="7">
        <f>SUM(N31:N31)</f>
        <v>0</v>
      </c>
      <c r="O32" s="6">
        <f>SUM(O31:O31)</f>
        <v>740</v>
      </c>
      <c r="P32" s="6">
        <f>SUM(P31:P31)</f>
        <v>0</v>
      </c>
      <c r="Q32" s="6">
        <f>SUM(Q31:Q31)</f>
        <v>20</v>
      </c>
      <c r="R32" s="6">
        <f>SUM(R31:R31)</f>
        <v>0</v>
      </c>
      <c r="S32" s="6">
        <f>SUM(S31:S31)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1:73" ht="11.25">
      <c r="A33" s="25"/>
      <c r="B33" s="25"/>
      <c r="C33" s="27" t="s">
        <v>60</v>
      </c>
      <c r="D33" s="26"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1:102" ht="11.25">
      <c r="A34" s="30" t="s">
        <v>1</v>
      </c>
      <c r="B34" s="31" t="str">
        <f>HYPERLINK("http://www.dot.ca.gov/hq/transprog/stip2004/ff_sheets/10-3k15.xls","3K15")</f>
        <v>3K15</v>
      </c>
      <c r="C34" s="30" t="s">
        <v>0</v>
      </c>
      <c r="D34" s="30" t="s">
        <v>2</v>
      </c>
      <c r="E34" s="30" t="s">
        <v>3</v>
      </c>
      <c r="F34" s="32">
        <f ca="1">INDIRECT("T34")+INDIRECT("AB34")+INDIRECT("AJ34")+INDIRECT("AR34")+INDIRECT("AZ34")+INDIRECT("BH34")</f>
        <v>0</v>
      </c>
      <c r="G34" s="33">
        <f ca="1">INDIRECT("U34")+INDIRECT("AC34")+INDIRECT("AK34")+INDIRECT("AS34")+INDIRECT("BA34")+INDIRECT("BI34")</f>
        <v>0</v>
      </c>
      <c r="H34" s="33">
        <f ca="1">INDIRECT("V34")+INDIRECT("AD34")+INDIRECT("AL34")+INDIRECT("AT34")+INDIRECT("BB34")+INDIRECT("BJ34")</f>
        <v>0</v>
      </c>
      <c r="I34" s="33">
        <f ca="1">INDIRECT("W34")+INDIRECT("AE34")+INDIRECT("AM34")+INDIRECT("AU34")+INDIRECT("BC34")+INDIRECT("BK34")</f>
        <v>0</v>
      </c>
      <c r="J34" s="33">
        <f ca="1">INDIRECT("X34")+INDIRECT("AF34")+INDIRECT("AN34")+INDIRECT("AV34")+INDIRECT("BD34")+INDIRECT("BL34")</f>
        <v>20</v>
      </c>
      <c r="K34" s="33">
        <f ca="1">INDIRECT("Y34")+INDIRECT("AG34")+INDIRECT("AO34")+INDIRECT("AW34")+INDIRECT("BE34")+INDIRECT("BM34")</f>
        <v>377</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377</v>
      </c>
      <c r="P34" s="33">
        <f ca="1">INDIRECT("AJ34")+INDIRECT("AK34")+INDIRECT("AL34")+INDIRECT("AM34")+INDIRECT("AN34")+INDIRECT("AO34")+INDIRECT("AP34")+INDIRECT("AQ34")</f>
        <v>0</v>
      </c>
      <c r="Q34" s="33">
        <f ca="1">INDIRECT("AR34")+INDIRECT("AS34")+INDIRECT("AT34")+INDIRECT("AU34")+INDIRECT("AV34")+INDIRECT("AW34")+INDIRECT("AX34")+INDIRECT("AY34")</f>
        <v>20</v>
      </c>
      <c r="R34" s="33">
        <f ca="1">INDIRECT("AZ34")+INDIRECT("BA34")+INDIRECT("BB34")+INDIRECT("BC34")+INDIRECT("BD34")+INDIRECT("BE34")+INDIRECT("BF34")+INDIRECT("BG34")</f>
        <v>0</v>
      </c>
      <c r="S34" s="33">
        <f ca="1">INDIRECT("BH34")+INDIRECT("BI34")+INDIRECT("BJ34")+INDIRECT("BK34")+INDIRECT("BL34")+INDIRECT("BM34")+INDIRECT("BN34")+INDIRECT("BO34")</f>
        <v>0</v>
      </c>
      <c r="T34" s="34"/>
      <c r="U34" s="35"/>
      <c r="V34" s="35"/>
      <c r="W34" s="35"/>
      <c r="X34" s="35"/>
      <c r="Y34" s="35"/>
      <c r="Z34" s="35"/>
      <c r="AA34" s="35"/>
      <c r="AB34" s="34"/>
      <c r="AC34" s="35"/>
      <c r="AD34" s="35"/>
      <c r="AE34" s="35"/>
      <c r="AF34" s="35"/>
      <c r="AG34" s="35">
        <v>377</v>
      </c>
      <c r="AH34" s="35"/>
      <c r="AI34" s="35"/>
      <c r="AJ34" s="34"/>
      <c r="AK34" s="35"/>
      <c r="AL34" s="35"/>
      <c r="AM34" s="35"/>
      <c r="AN34" s="35"/>
      <c r="AO34" s="35"/>
      <c r="AP34" s="35"/>
      <c r="AQ34" s="35"/>
      <c r="AR34" s="34"/>
      <c r="AS34" s="35"/>
      <c r="AT34" s="35"/>
      <c r="AU34" s="35"/>
      <c r="AV34" s="35">
        <v>20</v>
      </c>
      <c r="AW34" s="35"/>
      <c r="AX34" s="35"/>
      <c r="AY34" s="35"/>
      <c r="AZ34" s="34"/>
      <c r="BA34" s="35"/>
      <c r="BB34" s="35"/>
      <c r="BC34" s="35"/>
      <c r="BD34" s="35"/>
      <c r="BE34" s="35"/>
      <c r="BF34" s="35"/>
      <c r="BG34" s="35"/>
      <c r="BH34" s="34"/>
      <c r="BI34" s="35"/>
      <c r="BJ34" s="35"/>
      <c r="BK34" s="35"/>
      <c r="BL34" s="35"/>
      <c r="BM34" s="35"/>
      <c r="BN34" s="35"/>
      <c r="BO34" s="36"/>
      <c r="BP34" s="9">
        <v>13000001149</v>
      </c>
      <c r="BQ34" s="1" t="s">
        <v>3</v>
      </c>
      <c r="BR34" s="1" t="s">
        <v>0</v>
      </c>
      <c r="BS34" s="1" t="s">
        <v>0</v>
      </c>
      <c r="BT34" s="1" t="s">
        <v>0</v>
      </c>
      <c r="BU34" s="1" t="s">
        <v>0</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0</v>
      </c>
      <c r="CB34" s="1">
        <v>0</v>
      </c>
      <c r="CC34" s="1">
        <f ca="1">INDIRECT("W34")+2*INDIRECT("AE34")+3*INDIRECT("AM34")+4*INDIRECT("AU34")+5*INDIRECT("BC34")+6*INDIRECT("BK34")</f>
        <v>0</v>
      </c>
      <c r="CD34" s="1">
        <v>0</v>
      </c>
      <c r="CE34" s="1">
        <f ca="1">INDIRECT("X34")+2*INDIRECT("AF34")+3*INDIRECT("AN34")+4*INDIRECT("AV34")+5*INDIRECT("BD34")+6*INDIRECT("BL34")</f>
        <v>80</v>
      </c>
      <c r="CF34" s="1">
        <v>80</v>
      </c>
      <c r="CG34" s="1">
        <f ca="1">INDIRECT("Y34")+2*INDIRECT("AG34")+3*INDIRECT("AO34")+4*INDIRECT("AW34")+5*INDIRECT("BE34")+6*INDIRECT("BM34")</f>
        <v>754</v>
      </c>
      <c r="CH34" s="1">
        <v>754</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2262</v>
      </c>
      <c r="CP34" s="1">
        <v>2262</v>
      </c>
      <c r="CQ34" s="1">
        <f ca="1">INDIRECT("AJ34")+2*INDIRECT("AK34")+3*INDIRECT("AL34")+4*INDIRECT("AM34")+5*INDIRECT("AN34")+6*INDIRECT("AO34")+7*INDIRECT("AP34")+8*INDIRECT("AQ34")</f>
        <v>0</v>
      </c>
      <c r="CR34" s="1">
        <v>0</v>
      </c>
      <c r="CS34" s="1">
        <f ca="1">INDIRECT("AR34")+2*INDIRECT("AS34")+3*INDIRECT("AT34")+4*INDIRECT("AU34")+5*INDIRECT("AV34")+6*INDIRECT("AW34")+7*INDIRECT("AX34")+8*INDIRECT("AY34")</f>
        <v>100</v>
      </c>
      <c r="CT34" s="1">
        <v>100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73" ht="11.25">
      <c r="A35" s="1" t="s">
        <v>0</v>
      </c>
      <c r="B35" s="1" t="s">
        <v>0</v>
      </c>
      <c r="C35" s="1" t="s">
        <v>0</v>
      </c>
      <c r="D35" s="1" t="s">
        <v>16</v>
      </c>
      <c r="E35" s="1" t="s">
        <v>6</v>
      </c>
      <c r="F35" s="7">
        <f>SUM(F34:F34)</f>
        <v>0</v>
      </c>
      <c r="G35" s="6">
        <f>SUM(G34:G34)</f>
        <v>0</v>
      </c>
      <c r="H35" s="6">
        <f>SUM(H34:H34)</f>
        <v>0</v>
      </c>
      <c r="I35" s="6">
        <f>SUM(I34:I34)</f>
        <v>0</v>
      </c>
      <c r="J35" s="6">
        <f>SUM(J34:J34)</f>
        <v>20</v>
      </c>
      <c r="K35" s="6">
        <f>SUM(K34:K34)</f>
        <v>377</v>
      </c>
      <c r="L35" s="6">
        <f>SUM(L34:L34)</f>
        <v>0</v>
      </c>
      <c r="M35" s="6">
        <f>SUM(M34:M34)</f>
        <v>0</v>
      </c>
      <c r="N35" s="7">
        <f>SUM(N34:N34)</f>
        <v>0</v>
      </c>
      <c r="O35" s="6">
        <f>SUM(O34:O34)</f>
        <v>377</v>
      </c>
      <c r="P35" s="6">
        <f>SUM(P34:P34)</f>
        <v>0</v>
      </c>
      <c r="Q35" s="6">
        <f>SUM(Q34:Q34)</f>
        <v>20</v>
      </c>
      <c r="R35" s="6">
        <f>SUM(R34:R34)</f>
        <v>0</v>
      </c>
      <c r="S35" s="6">
        <f>SUM(S34:S34)</f>
        <v>0</v>
      </c>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v>0</v>
      </c>
      <c r="BQ35" s="1" t="s">
        <v>0</v>
      </c>
      <c r="BR35" s="1" t="s">
        <v>0</v>
      </c>
      <c r="BS35" s="1" t="s">
        <v>0</v>
      </c>
      <c r="BT35" s="1" t="s">
        <v>0</v>
      </c>
      <c r="BU35" s="1" t="s">
        <v>0</v>
      </c>
    </row>
    <row r="36" spans="1:73" ht="11.25">
      <c r="A36" s="25"/>
      <c r="B36" s="25"/>
      <c r="C36" s="27" t="s">
        <v>60</v>
      </c>
      <c r="D36" s="26" t="s">
        <v>0</v>
      </c>
      <c r="E36" s="1" t="s">
        <v>0</v>
      </c>
      <c r="F36" s="7"/>
      <c r="G36" s="6"/>
      <c r="H36" s="6"/>
      <c r="I36" s="6"/>
      <c r="J36" s="6"/>
      <c r="K36" s="6"/>
      <c r="L36" s="6"/>
      <c r="M36" s="6"/>
      <c r="N36" s="7"/>
      <c r="O36" s="6"/>
      <c r="P36" s="6"/>
      <c r="Q36" s="6"/>
      <c r="R36" s="6"/>
      <c r="S36" s="6"/>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1:102" ht="11.25">
      <c r="A37" s="30" t="s">
        <v>1</v>
      </c>
      <c r="B37" s="31" t="str">
        <f>HYPERLINK("http://www.dot.ca.gov/hq/transprog/stip2004/ff_sheets/10-3k11.xls","3K11")</f>
        <v>3K11</v>
      </c>
      <c r="C37" s="30" t="s">
        <v>0</v>
      </c>
      <c r="D37" s="30" t="s">
        <v>2</v>
      </c>
      <c r="E37" s="30" t="s">
        <v>3</v>
      </c>
      <c r="F37" s="32">
        <f ca="1">INDIRECT("T37")+INDIRECT("AB37")+INDIRECT("AJ37")+INDIRECT("AR37")+INDIRECT("AZ37")+INDIRECT("BH37")</f>
        <v>0</v>
      </c>
      <c r="G37" s="33">
        <f ca="1">INDIRECT("U37")+INDIRECT("AC37")+INDIRECT("AK37")+INDIRECT("AS37")+INDIRECT("BA37")+INDIRECT("BI37")</f>
        <v>0</v>
      </c>
      <c r="H37" s="33">
        <f ca="1">INDIRECT("V37")+INDIRECT("AD37")+INDIRECT("AL37")+INDIRECT("AT37")+INDIRECT("BB37")+INDIRECT("BJ37")</f>
        <v>0</v>
      </c>
      <c r="I37" s="33">
        <f ca="1">INDIRECT("W37")+INDIRECT("AE37")+INDIRECT("AM37")+INDIRECT("AU37")+INDIRECT("BC37")+INDIRECT("BK37")</f>
        <v>0</v>
      </c>
      <c r="J37" s="33">
        <f ca="1">INDIRECT("X37")+INDIRECT("AF37")+INDIRECT("AN37")+INDIRECT("AV37")+INDIRECT("BD37")+INDIRECT("BL37")</f>
        <v>20</v>
      </c>
      <c r="K37" s="33">
        <f ca="1">INDIRECT("Y37")+INDIRECT("AG37")+INDIRECT("AO37")+INDIRECT("AW37")+INDIRECT("BE37")+INDIRECT("BM37")</f>
        <v>420</v>
      </c>
      <c r="L37" s="33">
        <f ca="1">INDIRECT("Z37")+INDIRECT("AH37")+INDIRECT("AP37")+INDIRECT("AX37")+INDIRECT("BF37")+INDIRECT("BN37")</f>
        <v>0</v>
      </c>
      <c r="M37" s="33">
        <f ca="1">INDIRECT("AA37")+INDIRECT("AI37")+INDIRECT("AQ37")+INDIRECT("AY37")+INDIRECT("BG37")+INDIRECT("BO37")</f>
        <v>0</v>
      </c>
      <c r="N37" s="32">
        <f ca="1">INDIRECT("T37")+INDIRECT("U37")+INDIRECT("V37")+INDIRECT("W37")+INDIRECT("X37")+INDIRECT("Y37")+INDIRECT("Z37")+INDIRECT("AA37")</f>
        <v>0</v>
      </c>
      <c r="O37" s="33">
        <f ca="1">INDIRECT("AB37")+INDIRECT("AC37")+INDIRECT("AD37")+INDIRECT("AE37")+INDIRECT("AF37")+INDIRECT("AG37")+INDIRECT("AH37")+INDIRECT("AI37")</f>
        <v>420</v>
      </c>
      <c r="P37" s="33">
        <f ca="1">INDIRECT("AJ37")+INDIRECT("AK37")+INDIRECT("AL37")+INDIRECT("AM37")+INDIRECT("AN37")+INDIRECT("AO37")+INDIRECT("AP37")+INDIRECT("AQ37")</f>
        <v>0</v>
      </c>
      <c r="Q37" s="33">
        <f ca="1">INDIRECT("AR37")+INDIRECT("AS37")+INDIRECT("AT37")+INDIRECT("AU37")+INDIRECT("AV37")+INDIRECT("AW37")+INDIRECT("AX37")+INDIRECT("AY37")</f>
        <v>20</v>
      </c>
      <c r="R37" s="33">
        <f ca="1">INDIRECT("AZ37")+INDIRECT("BA37")+INDIRECT("BB37")+INDIRECT("BC37")+INDIRECT("BD37")+INDIRECT("BE37")+INDIRECT("BF37")+INDIRECT("BG37")</f>
        <v>0</v>
      </c>
      <c r="S37" s="33">
        <f ca="1">INDIRECT("BH37")+INDIRECT("BI37")+INDIRECT("BJ37")+INDIRECT("BK37")+INDIRECT("BL37")+INDIRECT("BM37")+INDIRECT("BN37")+INDIRECT("BO37")</f>
        <v>0</v>
      </c>
      <c r="T37" s="34"/>
      <c r="U37" s="35"/>
      <c r="V37" s="35"/>
      <c r="W37" s="35"/>
      <c r="X37" s="35"/>
      <c r="Y37" s="35"/>
      <c r="Z37" s="35"/>
      <c r="AA37" s="35"/>
      <c r="AB37" s="34"/>
      <c r="AC37" s="35"/>
      <c r="AD37" s="35"/>
      <c r="AE37" s="35"/>
      <c r="AF37" s="35"/>
      <c r="AG37" s="35">
        <v>420</v>
      </c>
      <c r="AH37" s="35"/>
      <c r="AI37" s="35"/>
      <c r="AJ37" s="34"/>
      <c r="AK37" s="35"/>
      <c r="AL37" s="35"/>
      <c r="AM37" s="35"/>
      <c r="AN37" s="35"/>
      <c r="AO37" s="35"/>
      <c r="AP37" s="35"/>
      <c r="AQ37" s="35"/>
      <c r="AR37" s="34"/>
      <c r="AS37" s="35"/>
      <c r="AT37" s="35"/>
      <c r="AU37" s="35"/>
      <c r="AV37" s="35">
        <v>20</v>
      </c>
      <c r="AW37" s="35"/>
      <c r="AX37" s="35"/>
      <c r="AY37" s="35"/>
      <c r="AZ37" s="34"/>
      <c r="BA37" s="35"/>
      <c r="BB37" s="35"/>
      <c r="BC37" s="35"/>
      <c r="BD37" s="35"/>
      <c r="BE37" s="35"/>
      <c r="BF37" s="35"/>
      <c r="BG37" s="35"/>
      <c r="BH37" s="34"/>
      <c r="BI37" s="35"/>
      <c r="BJ37" s="35"/>
      <c r="BK37" s="35"/>
      <c r="BL37" s="35"/>
      <c r="BM37" s="35"/>
      <c r="BN37" s="35"/>
      <c r="BO37" s="36"/>
      <c r="BP37" s="9">
        <v>13000001155</v>
      </c>
      <c r="BQ37" s="1" t="s">
        <v>3</v>
      </c>
      <c r="BR37" s="1" t="s">
        <v>0</v>
      </c>
      <c r="BS37" s="1" t="s">
        <v>0</v>
      </c>
      <c r="BT37" s="1" t="s">
        <v>0</v>
      </c>
      <c r="BU37" s="1" t="s">
        <v>0</v>
      </c>
      <c r="BW37" s="1">
        <f ca="1">INDIRECT("T37")+2*INDIRECT("AB37")+3*INDIRECT("AJ37")+4*INDIRECT("AR37")+5*INDIRECT("AZ37")+6*INDIRECT("BH37")</f>
        <v>0</v>
      </c>
      <c r="BX37" s="1">
        <v>0</v>
      </c>
      <c r="BY37" s="1">
        <f ca="1">INDIRECT("U37")+2*INDIRECT("AC37")+3*INDIRECT("AK37")+4*INDIRECT("AS37")+5*INDIRECT("BA37")+6*INDIRECT("BI37")</f>
        <v>0</v>
      </c>
      <c r="BZ37" s="1">
        <v>0</v>
      </c>
      <c r="CA37" s="1">
        <f ca="1">INDIRECT("V37")+2*INDIRECT("AD37")+3*INDIRECT("AL37")+4*INDIRECT("AT37")+5*INDIRECT("BB37")+6*INDIRECT("BJ37")</f>
        <v>0</v>
      </c>
      <c r="CB37" s="1">
        <v>0</v>
      </c>
      <c r="CC37" s="1">
        <f ca="1">INDIRECT("W37")+2*INDIRECT("AE37")+3*INDIRECT("AM37")+4*INDIRECT("AU37")+5*INDIRECT("BC37")+6*INDIRECT("BK37")</f>
        <v>0</v>
      </c>
      <c r="CD37" s="1">
        <v>0</v>
      </c>
      <c r="CE37" s="1">
        <f ca="1">INDIRECT("X37")+2*INDIRECT("AF37")+3*INDIRECT("AN37")+4*INDIRECT("AV37")+5*INDIRECT("BD37")+6*INDIRECT("BL37")</f>
        <v>80</v>
      </c>
      <c r="CF37" s="1">
        <v>80</v>
      </c>
      <c r="CG37" s="1">
        <f ca="1">INDIRECT("Y37")+2*INDIRECT("AG37")+3*INDIRECT("AO37")+4*INDIRECT("AW37")+5*INDIRECT("BE37")+6*INDIRECT("BM37")</f>
        <v>840</v>
      </c>
      <c r="CH37" s="1">
        <v>840</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0</v>
      </c>
      <c r="CN37" s="1">
        <v>0</v>
      </c>
      <c r="CO37" s="1">
        <f ca="1">INDIRECT("AB37")+2*INDIRECT("AC37")+3*INDIRECT("AD37")+4*INDIRECT("AE37")+5*INDIRECT("AF37")+6*INDIRECT("AG37")+7*INDIRECT("AH37")+8*INDIRECT("AI37")</f>
        <v>2520</v>
      </c>
      <c r="CP37" s="1">
        <v>2520</v>
      </c>
      <c r="CQ37" s="1">
        <f ca="1">INDIRECT("AJ37")+2*INDIRECT("AK37")+3*INDIRECT("AL37")+4*INDIRECT("AM37")+5*INDIRECT("AN37")+6*INDIRECT("AO37")+7*INDIRECT("AP37")+8*INDIRECT("AQ37")</f>
        <v>0</v>
      </c>
      <c r="CR37" s="1">
        <v>0</v>
      </c>
      <c r="CS37" s="1">
        <f ca="1">INDIRECT("AR37")+2*INDIRECT("AS37")+3*INDIRECT("AT37")+4*INDIRECT("AU37")+5*INDIRECT("AV37")+6*INDIRECT("AW37")+7*INDIRECT("AX37")+8*INDIRECT("AY37")</f>
        <v>100</v>
      </c>
      <c r="CT37" s="1">
        <v>100</v>
      </c>
      <c r="CU37" s="1">
        <f ca="1">INDIRECT("AZ37")+2*INDIRECT("BA37")+3*INDIRECT("BB37")+4*INDIRECT("BC37")+5*INDIRECT("BD37")+6*INDIRECT("BE37")+7*INDIRECT("BF37")+8*INDIRECT("BG37")</f>
        <v>0</v>
      </c>
      <c r="CV37" s="1">
        <v>0</v>
      </c>
      <c r="CW37" s="1">
        <f ca="1">INDIRECT("BH37")+2*INDIRECT("BI37")+3*INDIRECT("BJ37")+4*INDIRECT("BK37")+5*INDIRECT("BL37")+6*INDIRECT("BM37")+7*INDIRECT("BN37")+8*INDIRECT("BO37")</f>
        <v>0</v>
      </c>
      <c r="CX37" s="1">
        <v>0</v>
      </c>
    </row>
    <row r="38" spans="1:73" ht="11.25">
      <c r="A38" s="1" t="s">
        <v>0</v>
      </c>
      <c r="B38" s="1" t="s">
        <v>0</v>
      </c>
      <c r="C38" s="1" t="s">
        <v>0</v>
      </c>
      <c r="D38" s="1" t="s">
        <v>17</v>
      </c>
      <c r="E38" s="1" t="s">
        <v>6</v>
      </c>
      <c r="F38" s="7">
        <f>SUM(F37:F37)</f>
        <v>0</v>
      </c>
      <c r="G38" s="6">
        <f>SUM(G37:G37)</f>
        <v>0</v>
      </c>
      <c r="H38" s="6">
        <f>SUM(H37:H37)</f>
        <v>0</v>
      </c>
      <c r="I38" s="6">
        <f>SUM(I37:I37)</f>
        <v>0</v>
      </c>
      <c r="J38" s="6">
        <f>SUM(J37:J37)</f>
        <v>20</v>
      </c>
      <c r="K38" s="6">
        <f>SUM(K37:K37)</f>
        <v>420</v>
      </c>
      <c r="L38" s="6">
        <f>SUM(L37:L37)</f>
        <v>0</v>
      </c>
      <c r="M38" s="6">
        <f>SUM(M37:M37)</f>
        <v>0</v>
      </c>
      <c r="N38" s="7">
        <f>SUM(N37:N37)</f>
        <v>0</v>
      </c>
      <c r="O38" s="6">
        <f>SUM(O37:O37)</f>
        <v>420</v>
      </c>
      <c r="P38" s="6">
        <f>SUM(P37:P37)</f>
        <v>0</v>
      </c>
      <c r="Q38" s="6">
        <f>SUM(Q37:Q37)</f>
        <v>20</v>
      </c>
      <c r="R38" s="6">
        <f>SUM(R37:R37)</f>
        <v>0</v>
      </c>
      <c r="S38" s="6">
        <f>SUM(S37:S37)</f>
        <v>0</v>
      </c>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v>0</v>
      </c>
      <c r="BQ38" s="1" t="s">
        <v>0</v>
      </c>
      <c r="BR38" s="1" t="s">
        <v>0</v>
      </c>
      <c r="BS38" s="1" t="s">
        <v>0</v>
      </c>
      <c r="BT38" s="1" t="s">
        <v>0</v>
      </c>
      <c r="BU38" s="1" t="s">
        <v>0</v>
      </c>
    </row>
    <row r="39" spans="1:73" ht="11.25">
      <c r="A39" s="25"/>
      <c r="B39" s="25"/>
      <c r="C39" s="27" t="s">
        <v>60</v>
      </c>
      <c r="D39" s="26" t="s">
        <v>0</v>
      </c>
      <c r="E39" s="1" t="s">
        <v>0</v>
      </c>
      <c r="F39" s="7"/>
      <c r="G39" s="6"/>
      <c r="H39" s="6"/>
      <c r="I39" s="6"/>
      <c r="J39" s="6"/>
      <c r="K39" s="6"/>
      <c r="L39" s="6"/>
      <c r="M39" s="6"/>
      <c r="N39" s="7"/>
      <c r="O39" s="6"/>
      <c r="P39" s="6"/>
      <c r="Q39" s="6"/>
      <c r="R39" s="6"/>
      <c r="S39" s="6"/>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1:102" ht="11.25">
      <c r="A40" s="30" t="s">
        <v>1</v>
      </c>
      <c r="B40" s="31" t="str">
        <f>HYPERLINK("http://www.dot.ca.gov/hq/transprog/stip2004/ff_sheets/10-3k1a.xls","3K1A")</f>
        <v>3K1A</v>
      </c>
      <c r="C40" s="30" t="s">
        <v>0</v>
      </c>
      <c r="D40" s="30" t="s">
        <v>2</v>
      </c>
      <c r="E40" s="30" t="s">
        <v>3</v>
      </c>
      <c r="F40" s="32">
        <f ca="1">INDIRECT("T40")+INDIRECT("AB40")+INDIRECT("AJ40")+INDIRECT("AR40")+INDIRECT("AZ40")+INDIRECT("BH40")</f>
        <v>0</v>
      </c>
      <c r="G40" s="33">
        <f ca="1">INDIRECT("U40")+INDIRECT("AC40")+INDIRECT("AK40")+INDIRECT("AS40")+INDIRECT("BA40")+INDIRECT("BI40")</f>
        <v>0</v>
      </c>
      <c r="H40" s="33">
        <f ca="1">INDIRECT("V40")+INDIRECT("AD40")+INDIRECT("AL40")+INDIRECT("AT40")+INDIRECT("BB40")+INDIRECT("BJ40")</f>
        <v>0</v>
      </c>
      <c r="I40" s="33">
        <f ca="1">INDIRECT("W40")+INDIRECT("AE40")+INDIRECT("AM40")+INDIRECT("AU40")+INDIRECT("BC40")+INDIRECT("BK40")</f>
        <v>0</v>
      </c>
      <c r="J40" s="33">
        <f ca="1">INDIRECT("X40")+INDIRECT("AF40")+INDIRECT("AN40")+INDIRECT("AV40")+INDIRECT("BD40")+INDIRECT("BL40")</f>
        <v>20</v>
      </c>
      <c r="K40" s="33">
        <f ca="1">INDIRECT("Y40")+INDIRECT("AG40")+INDIRECT("AO40")+INDIRECT("AW40")+INDIRECT("BE40")+INDIRECT("BM40")</f>
        <v>385</v>
      </c>
      <c r="L40" s="33">
        <f ca="1">INDIRECT("Z40")+INDIRECT("AH40")+INDIRECT("AP40")+INDIRECT("AX40")+INDIRECT("BF40")+INDIRECT("BN40")</f>
        <v>0</v>
      </c>
      <c r="M40" s="33">
        <f ca="1">INDIRECT("AA40")+INDIRECT("AI40")+INDIRECT("AQ40")+INDIRECT("AY40")+INDIRECT("BG40")+INDIRECT("BO40")</f>
        <v>0</v>
      </c>
      <c r="N40" s="32">
        <f ca="1">INDIRECT("T40")+INDIRECT("U40")+INDIRECT("V40")+INDIRECT("W40")+INDIRECT("X40")+INDIRECT("Y40")+INDIRECT("Z40")+INDIRECT("AA40")</f>
        <v>0</v>
      </c>
      <c r="O40" s="33">
        <f ca="1">INDIRECT("AB40")+INDIRECT("AC40")+INDIRECT("AD40")+INDIRECT("AE40")+INDIRECT("AF40")+INDIRECT("AG40")+INDIRECT("AH40")+INDIRECT("AI40")</f>
        <v>385</v>
      </c>
      <c r="P40" s="33">
        <f ca="1">INDIRECT("AJ40")+INDIRECT("AK40")+INDIRECT("AL40")+INDIRECT("AM40")+INDIRECT("AN40")+INDIRECT("AO40")+INDIRECT("AP40")+INDIRECT("AQ40")</f>
        <v>0</v>
      </c>
      <c r="Q40" s="33">
        <f ca="1">INDIRECT("AR40")+INDIRECT("AS40")+INDIRECT("AT40")+INDIRECT("AU40")+INDIRECT("AV40")+INDIRECT("AW40")+INDIRECT("AX40")+INDIRECT("AY40")</f>
        <v>20</v>
      </c>
      <c r="R40" s="33">
        <f ca="1">INDIRECT("AZ40")+INDIRECT("BA40")+INDIRECT("BB40")+INDIRECT("BC40")+INDIRECT("BD40")+INDIRECT("BE40")+INDIRECT("BF40")+INDIRECT("BG40")</f>
        <v>0</v>
      </c>
      <c r="S40" s="33">
        <f ca="1">INDIRECT("BH40")+INDIRECT("BI40")+INDIRECT("BJ40")+INDIRECT("BK40")+INDIRECT("BL40")+INDIRECT("BM40")+INDIRECT("BN40")+INDIRECT("BO40")</f>
        <v>0</v>
      </c>
      <c r="T40" s="34"/>
      <c r="U40" s="35"/>
      <c r="V40" s="35"/>
      <c r="W40" s="35"/>
      <c r="X40" s="35"/>
      <c r="Y40" s="35"/>
      <c r="Z40" s="35"/>
      <c r="AA40" s="35"/>
      <c r="AB40" s="34"/>
      <c r="AC40" s="35"/>
      <c r="AD40" s="35"/>
      <c r="AE40" s="35"/>
      <c r="AF40" s="35"/>
      <c r="AG40" s="35">
        <v>385</v>
      </c>
      <c r="AH40" s="35"/>
      <c r="AI40" s="35"/>
      <c r="AJ40" s="34"/>
      <c r="AK40" s="35"/>
      <c r="AL40" s="35"/>
      <c r="AM40" s="35"/>
      <c r="AN40" s="35"/>
      <c r="AO40" s="35"/>
      <c r="AP40" s="35"/>
      <c r="AQ40" s="35"/>
      <c r="AR40" s="34"/>
      <c r="AS40" s="35"/>
      <c r="AT40" s="35"/>
      <c r="AU40" s="35"/>
      <c r="AV40" s="35">
        <v>20</v>
      </c>
      <c r="AW40" s="35"/>
      <c r="AX40" s="35"/>
      <c r="AY40" s="35"/>
      <c r="AZ40" s="34"/>
      <c r="BA40" s="35"/>
      <c r="BB40" s="35"/>
      <c r="BC40" s="35"/>
      <c r="BD40" s="35"/>
      <c r="BE40" s="35"/>
      <c r="BF40" s="35"/>
      <c r="BG40" s="35"/>
      <c r="BH40" s="34"/>
      <c r="BI40" s="35"/>
      <c r="BJ40" s="35"/>
      <c r="BK40" s="35"/>
      <c r="BL40" s="35"/>
      <c r="BM40" s="35"/>
      <c r="BN40" s="35"/>
      <c r="BO40" s="36"/>
      <c r="BP40" s="9">
        <v>13000001157</v>
      </c>
      <c r="BQ40" s="1" t="s">
        <v>3</v>
      </c>
      <c r="BR40" s="1" t="s">
        <v>0</v>
      </c>
      <c r="BS40" s="1" t="s">
        <v>0</v>
      </c>
      <c r="BT40" s="1" t="s">
        <v>0</v>
      </c>
      <c r="BU40" s="1" t="s">
        <v>0</v>
      </c>
      <c r="BW40" s="1">
        <f ca="1">INDIRECT("T40")+2*INDIRECT("AB40")+3*INDIRECT("AJ40")+4*INDIRECT("AR40")+5*INDIRECT("AZ40")+6*INDIRECT("BH40")</f>
        <v>0</v>
      </c>
      <c r="BX40" s="1">
        <v>0</v>
      </c>
      <c r="BY40" s="1">
        <f ca="1">INDIRECT("U40")+2*INDIRECT("AC40")+3*INDIRECT("AK40")+4*INDIRECT("AS40")+5*INDIRECT("BA40")+6*INDIRECT("BI40")</f>
        <v>0</v>
      </c>
      <c r="BZ40" s="1">
        <v>0</v>
      </c>
      <c r="CA40" s="1">
        <f ca="1">INDIRECT("V40")+2*INDIRECT("AD40")+3*INDIRECT("AL40")+4*INDIRECT("AT40")+5*INDIRECT("BB40")+6*INDIRECT("BJ40")</f>
        <v>0</v>
      </c>
      <c r="CB40" s="1">
        <v>0</v>
      </c>
      <c r="CC40" s="1">
        <f ca="1">INDIRECT("W40")+2*INDIRECT("AE40")+3*INDIRECT("AM40")+4*INDIRECT("AU40")+5*INDIRECT("BC40")+6*INDIRECT("BK40")</f>
        <v>0</v>
      </c>
      <c r="CD40" s="1">
        <v>0</v>
      </c>
      <c r="CE40" s="1">
        <f ca="1">INDIRECT("X40")+2*INDIRECT("AF40")+3*INDIRECT("AN40")+4*INDIRECT("AV40")+5*INDIRECT("BD40")+6*INDIRECT("BL40")</f>
        <v>80</v>
      </c>
      <c r="CF40" s="1">
        <v>80</v>
      </c>
      <c r="CG40" s="1">
        <f ca="1">INDIRECT("Y40")+2*INDIRECT("AG40")+3*INDIRECT("AO40")+4*INDIRECT("AW40")+5*INDIRECT("BE40")+6*INDIRECT("BM40")</f>
        <v>770</v>
      </c>
      <c r="CH40" s="1">
        <v>770</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0</v>
      </c>
      <c r="CN40" s="1">
        <v>0</v>
      </c>
      <c r="CO40" s="1">
        <f ca="1">INDIRECT("AB40")+2*INDIRECT("AC40")+3*INDIRECT("AD40")+4*INDIRECT("AE40")+5*INDIRECT("AF40")+6*INDIRECT("AG40")+7*INDIRECT("AH40")+8*INDIRECT("AI40")</f>
        <v>2310</v>
      </c>
      <c r="CP40" s="1">
        <v>2310</v>
      </c>
      <c r="CQ40" s="1">
        <f ca="1">INDIRECT("AJ40")+2*INDIRECT("AK40")+3*INDIRECT("AL40")+4*INDIRECT("AM40")+5*INDIRECT("AN40")+6*INDIRECT("AO40")+7*INDIRECT("AP40")+8*INDIRECT("AQ40")</f>
        <v>0</v>
      </c>
      <c r="CR40" s="1">
        <v>0</v>
      </c>
      <c r="CS40" s="1">
        <f ca="1">INDIRECT("AR40")+2*INDIRECT("AS40")+3*INDIRECT("AT40")+4*INDIRECT("AU40")+5*INDIRECT("AV40")+6*INDIRECT("AW40")+7*INDIRECT("AX40")+8*INDIRECT("AY40")</f>
        <v>100</v>
      </c>
      <c r="CT40" s="1">
        <v>100</v>
      </c>
      <c r="CU40" s="1">
        <f ca="1">INDIRECT("AZ40")+2*INDIRECT("BA40")+3*INDIRECT("BB40")+4*INDIRECT("BC40")+5*INDIRECT("BD40")+6*INDIRECT("BE40")+7*INDIRECT("BF40")+8*INDIRECT("BG40")</f>
        <v>0</v>
      </c>
      <c r="CV40" s="1">
        <v>0</v>
      </c>
      <c r="CW40" s="1">
        <f ca="1">INDIRECT("BH40")+2*INDIRECT("BI40")+3*INDIRECT("BJ40")+4*INDIRECT("BK40")+5*INDIRECT("BL40")+6*INDIRECT("BM40")+7*INDIRECT("BN40")+8*INDIRECT("BO40")</f>
        <v>0</v>
      </c>
      <c r="CX40" s="1">
        <v>0</v>
      </c>
    </row>
    <row r="41" spans="1:73" ht="11.25">
      <c r="A41" s="1" t="s">
        <v>0</v>
      </c>
      <c r="B41" s="1" t="s">
        <v>0</v>
      </c>
      <c r="C41" s="1" t="s">
        <v>0</v>
      </c>
      <c r="D41" s="1" t="s">
        <v>18</v>
      </c>
      <c r="E41" s="1" t="s">
        <v>6</v>
      </c>
      <c r="F41" s="7">
        <f>SUM(F40:F40)</f>
        <v>0</v>
      </c>
      <c r="G41" s="6">
        <f>SUM(G40:G40)</f>
        <v>0</v>
      </c>
      <c r="H41" s="6">
        <f>SUM(H40:H40)</f>
        <v>0</v>
      </c>
      <c r="I41" s="6">
        <f>SUM(I40:I40)</f>
        <v>0</v>
      </c>
      <c r="J41" s="6">
        <f>SUM(J40:J40)</f>
        <v>20</v>
      </c>
      <c r="K41" s="6">
        <f>SUM(K40:K40)</f>
        <v>385</v>
      </c>
      <c r="L41" s="6">
        <f>SUM(L40:L40)</f>
        <v>0</v>
      </c>
      <c r="M41" s="6">
        <f>SUM(M40:M40)</f>
        <v>0</v>
      </c>
      <c r="N41" s="7">
        <f>SUM(N40:N40)</f>
        <v>0</v>
      </c>
      <c r="O41" s="6">
        <f>SUM(O40:O40)</f>
        <v>385</v>
      </c>
      <c r="P41" s="6">
        <f>SUM(P40:P40)</f>
        <v>0</v>
      </c>
      <c r="Q41" s="6">
        <f>SUM(Q40:Q40)</f>
        <v>20</v>
      </c>
      <c r="R41" s="6">
        <f>SUM(R40:R40)</f>
        <v>0</v>
      </c>
      <c r="S41" s="6">
        <f>SUM(S40:S40)</f>
        <v>0</v>
      </c>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1:73" ht="11.25">
      <c r="A42" s="25"/>
      <c r="B42" s="25"/>
      <c r="C42" s="27" t="s">
        <v>60</v>
      </c>
      <c r="D42" s="26" t="s">
        <v>0</v>
      </c>
      <c r="E42" s="1" t="s">
        <v>0</v>
      </c>
      <c r="F42" s="7"/>
      <c r="G42" s="6"/>
      <c r="H42" s="6"/>
      <c r="I42" s="6"/>
      <c r="J42" s="6"/>
      <c r="K42" s="6"/>
      <c r="L42" s="6"/>
      <c r="M42" s="6"/>
      <c r="N42" s="7"/>
      <c r="O42" s="6"/>
      <c r="P42" s="6"/>
      <c r="Q42" s="6"/>
      <c r="R42" s="6"/>
      <c r="S42" s="6"/>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v>0</v>
      </c>
      <c r="BQ42" s="1" t="s">
        <v>0</v>
      </c>
      <c r="BR42" s="1" t="s">
        <v>0</v>
      </c>
      <c r="BS42" s="1" t="s">
        <v>0</v>
      </c>
      <c r="BT42" s="1" t="s">
        <v>0</v>
      </c>
      <c r="BU42" s="1" t="s">
        <v>0</v>
      </c>
    </row>
    <row r="43" spans="1:102" ht="11.25">
      <c r="A43" s="30" t="s">
        <v>1</v>
      </c>
      <c r="B43" s="31" t="str">
        <f>HYPERLINK("http://www.dot.ca.gov/hq/transprog/stip2004/ff_sheets/10-4957.xls","4957")</f>
        <v>4957</v>
      </c>
      <c r="C43" s="30" t="s">
        <v>0</v>
      </c>
      <c r="D43" s="30" t="s">
        <v>19</v>
      </c>
      <c r="E43" s="30" t="s">
        <v>3</v>
      </c>
      <c r="F43" s="32">
        <f ca="1">INDIRECT("T43")+INDIRECT("AB43")+INDIRECT("AJ43")+INDIRECT("AR43")+INDIRECT("AZ43")+INDIRECT("BH43")</f>
        <v>0</v>
      </c>
      <c r="G43" s="33">
        <f ca="1">INDIRECT("U43")+INDIRECT("AC43")+INDIRECT("AK43")+INDIRECT("AS43")+INDIRECT("BA43")+INDIRECT("BI43")</f>
        <v>0</v>
      </c>
      <c r="H43" s="33">
        <f ca="1">INDIRECT("V43")+INDIRECT("AD43")+INDIRECT("AL43")+INDIRECT("AT43")+INDIRECT("BB43")+INDIRECT("BJ43")</f>
        <v>19</v>
      </c>
      <c r="I43" s="33">
        <f ca="1">INDIRECT("W43")+INDIRECT("AE43")+INDIRECT("AM43")+INDIRECT("AU43")+INDIRECT("BC43")+INDIRECT("BK43")</f>
        <v>20</v>
      </c>
      <c r="J43" s="33">
        <f ca="1">INDIRECT("X43")+INDIRECT("AF43")+INDIRECT("AN43")+INDIRECT("AV43")+INDIRECT("BD43")+INDIRECT("BL43")</f>
        <v>19</v>
      </c>
      <c r="K43" s="33">
        <f ca="1">INDIRECT("Y43")+INDIRECT("AG43")+INDIRECT("AO43")+INDIRECT("AW43")+INDIRECT("BE43")+INDIRECT("BM43")</f>
        <v>20</v>
      </c>
      <c r="L43" s="33">
        <f ca="1">INDIRECT("Z43")+INDIRECT("AH43")+INDIRECT("AP43")+INDIRECT("AX43")+INDIRECT("BF43")+INDIRECT("BN43")</f>
        <v>0</v>
      </c>
      <c r="M43" s="33">
        <f ca="1">INDIRECT("AA43")+INDIRECT("AI43")+INDIRECT("AQ43")+INDIRECT("AY43")+INDIRECT("BG43")+INDIRECT("BO43")</f>
        <v>0</v>
      </c>
      <c r="N43" s="32">
        <f ca="1">INDIRECT("T43")+INDIRECT("U43")+INDIRECT("V43")+INDIRECT("W43")+INDIRECT("X43")+INDIRECT("Y43")+INDIRECT("Z43")+INDIRECT("AA43")</f>
        <v>0</v>
      </c>
      <c r="O43" s="33">
        <f ca="1">INDIRECT("AB43")+INDIRECT("AC43")+INDIRECT("AD43")+INDIRECT("AE43")+INDIRECT("AF43")+INDIRECT("AG43")+INDIRECT("AH43")+INDIRECT("AI43")</f>
        <v>78</v>
      </c>
      <c r="P43" s="33">
        <f ca="1">INDIRECT("AJ43")+INDIRECT("AK43")+INDIRECT("AL43")+INDIRECT("AM43")+INDIRECT("AN43")+INDIRECT("AO43")+INDIRECT("AP43")+INDIRECT("AQ43")</f>
        <v>0</v>
      </c>
      <c r="Q43" s="33">
        <f ca="1">INDIRECT("AR43")+INDIRECT("AS43")+INDIRECT("AT43")+INDIRECT("AU43")+INDIRECT("AV43")+INDIRECT("AW43")+INDIRECT("AX43")+INDIRECT("AY43")</f>
        <v>0</v>
      </c>
      <c r="R43" s="33">
        <f ca="1">INDIRECT("AZ43")+INDIRECT("BA43")+INDIRECT("BB43")+INDIRECT("BC43")+INDIRECT("BD43")+INDIRECT("BE43")+INDIRECT("BF43")+INDIRECT("BG43")</f>
        <v>0</v>
      </c>
      <c r="S43" s="33">
        <f ca="1">INDIRECT("BH43")+INDIRECT("BI43")+INDIRECT("BJ43")+INDIRECT("BK43")+INDIRECT("BL43")+INDIRECT("BM43")+INDIRECT("BN43")+INDIRECT("BO43")</f>
        <v>0</v>
      </c>
      <c r="T43" s="34"/>
      <c r="U43" s="35"/>
      <c r="V43" s="35"/>
      <c r="W43" s="35"/>
      <c r="X43" s="35"/>
      <c r="Y43" s="35"/>
      <c r="Z43" s="35"/>
      <c r="AA43" s="35"/>
      <c r="AB43" s="34"/>
      <c r="AC43" s="35"/>
      <c r="AD43" s="35">
        <v>19</v>
      </c>
      <c r="AE43" s="35">
        <v>20</v>
      </c>
      <c r="AF43" s="35">
        <v>19</v>
      </c>
      <c r="AG43" s="35">
        <v>20</v>
      </c>
      <c r="AH43" s="35"/>
      <c r="AI43" s="35"/>
      <c r="AJ43" s="34"/>
      <c r="AK43" s="35"/>
      <c r="AL43" s="35"/>
      <c r="AM43" s="35"/>
      <c r="AN43" s="35"/>
      <c r="AO43" s="35"/>
      <c r="AP43" s="35"/>
      <c r="AQ43" s="35"/>
      <c r="AR43" s="34"/>
      <c r="AS43" s="35"/>
      <c r="AT43" s="35"/>
      <c r="AU43" s="35"/>
      <c r="AV43" s="35"/>
      <c r="AW43" s="35"/>
      <c r="AX43" s="35"/>
      <c r="AY43" s="35"/>
      <c r="AZ43" s="34"/>
      <c r="BA43" s="35"/>
      <c r="BB43" s="35"/>
      <c r="BC43" s="35"/>
      <c r="BD43" s="35"/>
      <c r="BE43" s="35"/>
      <c r="BF43" s="35"/>
      <c r="BG43" s="35"/>
      <c r="BH43" s="34"/>
      <c r="BI43" s="35"/>
      <c r="BJ43" s="35"/>
      <c r="BK43" s="35"/>
      <c r="BL43" s="35"/>
      <c r="BM43" s="35"/>
      <c r="BN43" s="35"/>
      <c r="BO43" s="36"/>
      <c r="BP43" s="9">
        <v>13000000317</v>
      </c>
      <c r="BQ43" s="1" t="s">
        <v>3</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38</v>
      </c>
      <c r="CB43" s="1">
        <v>38</v>
      </c>
      <c r="CC43" s="1">
        <f ca="1">INDIRECT("W43")+2*INDIRECT("AE43")+3*INDIRECT("AM43")+4*INDIRECT("AU43")+5*INDIRECT("BC43")+6*INDIRECT("BK43")</f>
        <v>40</v>
      </c>
      <c r="CD43" s="1">
        <v>40</v>
      </c>
      <c r="CE43" s="1">
        <f ca="1">INDIRECT("X43")+2*INDIRECT("AF43")+3*INDIRECT("AN43")+4*INDIRECT("AV43")+5*INDIRECT("BD43")+6*INDIRECT("BL43")</f>
        <v>38</v>
      </c>
      <c r="CF43" s="1">
        <v>38</v>
      </c>
      <c r="CG43" s="1">
        <f ca="1">INDIRECT("Y43")+2*INDIRECT("AG43")+3*INDIRECT("AO43")+4*INDIRECT("AW43")+5*INDIRECT("BE43")+6*INDIRECT("BM43")</f>
        <v>40</v>
      </c>
      <c r="CH43" s="1">
        <v>40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352</v>
      </c>
      <c r="CP43" s="1">
        <v>352</v>
      </c>
      <c r="CQ43" s="1">
        <f ca="1">INDIRECT("AJ43")+2*INDIRECT("AK43")+3*INDIRECT("AL43")+4*INDIRECT("AM43")+5*INDIRECT("AN43")+6*INDIRECT("AO43")+7*INDIRECT("AP43")+8*INDIRECT("AQ43")</f>
        <v>0</v>
      </c>
      <c r="CR43" s="1">
        <v>0</v>
      </c>
      <c r="CS43" s="1">
        <f ca="1">INDIRECT("AR43")+2*INDIRECT("AS43")+3*INDIRECT("AT43")+4*INDIRECT("AU43")+5*INDIRECT("AV43")+6*INDIRECT("AW43")+7*INDIRECT("AX43")+8*INDIRECT("AY43")</f>
        <v>0</v>
      </c>
      <c r="CT43" s="1">
        <v>0</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73" ht="11.25">
      <c r="A44" s="1" t="s">
        <v>0</v>
      </c>
      <c r="B44" s="1" t="s">
        <v>20</v>
      </c>
      <c r="C44" s="1" t="s">
        <v>0</v>
      </c>
      <c r="D44" s="1" t="s">
        <v>21</v>
      </c>
      <c r="E44" s="1" t="s">
        <v>6</v>
      </c>
      <c r="F44" s="7">
        <f>SUM(F43:F43)</f>
        <v>0</v>
      </c>
      <c r="G44" s="6">
        <f>SUM(G43:G43)</f>
        <v>0</v>
      </c>
      <c r="H44" s="6">
        <f>SUM(H43:H43)</f>
        <v>19</v>
      </c>
      <c r="I44" s="6">
        <f>SUM(I43:I43)</f>
        <v>20</v>
      </c>
      <c r="J44" s="6">
        <f>SUM(J43:J43)</f>
        <v>19</v>
      </c>
      <c r="K44" s="6">
        <f>SUM(K43:K43)</f>
        <v>20</v>
      </c>
      <c r="L44" s="6">
        <f>SUM(L43:L43)</f>
        <v>0</v>
      </c>
      <c r="M44" s="6">
        <f>SUM(M43:M43)</f>
        <v>0</v>
      </c>
      <c r="N44" s="7">
        <f>SUM(N43:N43)</f>
        <v>0</v>
      </c>
      <c r="O44" s="6">
        <f>SUM(O43:O43)</f>
        <v>78</v>
      </c>
      <c r="P44" s="6">
        <f>SUM(P43:P43)</f>
        <v>0</v>
      </c>
      <c r="Q44" s="6">
        <f>SUM(Q43:Q43)</f>
        <v>0</v>
      </c>
      <c r="R44" s="6">
        <f>SUM(R43:R43)</f>
        <v>0</v>
      </c>
      <c r="S44" s="6">
        <f>SUM(S43:S43)</f>
        <v>0</v>
      </c>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v>0</v>
      </c>
      <c r="BQ44" s="1" t="s">
        <v>0</v>
      </c>
      <c r="BR44" s="1" t="s">
        <v>0</v>
      </c>
      <c r="BS44" s="1" t="s">
        <v>0</v>
      </c>
      <c r="BT44" s="1" t="s">
        <v>0</v>
      </c>
      <c r="BU44" s="1" t="s">
        <v>0</v>
      </c>
    </row>
    <row r="45" spans="1:73" ht="11.25">
      <c r="A45" s="25"/>
      <c r="B45" s="25"/>
      <c r="C45" s="27" t="s">
        <v>60</v>
      </c>
      <c r="D45" s="26" t="s">
        <v>0</v>
      </c>
      <c r="E45" s="1" t="s">
        <v>0</v>
      </c>
      <c r="F45" s="7"/>
      <c r="G45" s="6"/>
      <c r="H45" s="6"/>
      <c r="I45" s="6"/>
      <c r="J45" s="6"/>
      <c r="K45" s="6"/>
      <c r="L45" s="6"/>
      <c r="M45" s="6"/>
      <c r="N45" s="7"/>
      <c r="O45" s="6"/>
      <c r="P45" s="6"/>
      <c r="Q45" s="6"/>
      <c r="R45" s="6"/>
      <c r="S45" s="6"/>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1:102" ht="11.25">
      <c r="A46" s="30" t="s">
        <v>1</v>
      </c>
      <c r="B46" s="31" t="str">
        <f>HYPERLINK("http://www.dot.ca.gov/hq/transprog/stip2004/ff_sheets/10-4147.xls","4147")</f>
        <v>4147</v>
      </c>
      <c r="C46" s="30" t="s">
        <v>22</v>
      </c>
      <c r="D46" s="30" t="s">
        <v>23</v>
      </c>
      <c r="E46" s="30" t="s">
        <v>3</v>
      </c>
      <c r="F46" s="32">
        <f ca="1">INDIRECT("T46")+INDIRECT("AB46")+INDIRECT("AJ46")+INDIRECT("AR46")+INDIRECT("AZ46")+INDIRECT("BH46")</f>
        <v>1614</v>
      </c>
      <c r="G46" s="33">
        <f ca="1">INDIRECT("U46")+INDIRECT("AC46")+INDIRECT("AK46")+INDIRECT("AS46")+INDIRECT("BA46")+INDIRECT("BI46")</f>
        <v>0</v>
      </c>
      <c r="H46" s="33">
        <f ca="1">INDIRECT("V46")+INDIRECT("AD46")+INDIRECT("AL46")+INDIRECT("AT46")+INDIRECT("BB46")+INDIRECT("BJ46")</f>
        <v>0</v>
      </c>
      <c r="I46" s="33">
        <f ca="1">INDIRECT("W46")+INDIRECT("AE46")+INDIRECT("AM46")+INDIRECT("AU46")+INDIRECT("BC46")+INDIRECT("BK46")</f>
        <v>0</v>
      </c>
      <c r="J46" s="33">
        <f ca="1">INDIRECT("X46")+INDIRECT("AF46")+INDIRECT("AN46")+INDIRECT("AV46")+INDIRECT("BD46")+INDIRECT("BL46")</f>
        <v>0</v>
      </c>
      <c r="K46" s="33">
        <f ca="1">INDIRECT("Y46")+INDIRECT("AG46")+INDIRECT("AO46")+INDIRECT("AW46")+INDIRECT("BE46")+INDIRECT("BM46")</f>
        <v>0</v>
      </c>
      <c r="L46" s="33">
        <f ca="1">INDIRECT("Z46")+INDIRECT("AH46")+INDIRECT("AP46")+INDIRECT("AX46")+INDIRECT("BF46")+INDIRECT("BN46")</f>
        <v>0</v>
      </c>
      <c r="M46" s="33">
        <f ca="1">INDIRECT("AA46")+INDIRECT("AI46")+INDIRECT("AQ46")+INDIRECT("AY46")+INDIRECT("BG46")+INDIRECT("BO46")</f>
        <v>0</v>
      </c>
      <c r="N46" s="32">
        <f ca="1">INDIRECT("T46")+INDIRECT("U46")+INDIRECT("V46")+INDIRECT("W46")+INDIRECT("X46")+INDIRECT("Y46")+INDIRECT("Z46")+INDIRECT("AA46")</f>
        <v>46</v>
      </c>
      <c r="O46" s="33">
        <f ca="1">INDIRECT("AB46")+INDIRECT("AC46")+INDIRECT("AD46")+INDIRECT("AE46")+INDIRECT("AF46")+INDIRECT("AG46")+INDIRECT("AH46")+INDIRECT("AI46")</f>
        <v>0</v>
      </c>
      <c r="P46" s="33">
        <f ca="1">INDIRECT("AJ46")+INDIRECT("AK46")+INDIRECT("AL46")+INDIRECT("AM46")+INDIRECT("AN46")+INDIRECT("AO46")+INDIRECT("AP46")+INDIRECT("AQ46")</f>
        <v>410</v>
      </c>
      <c r="Q46" s="33">
        <f ca="1">INDIRECT("AR46")+INDIRECT("AS46")+INDIRECT("AT46")+INDIRECT("AU46")+INDIRECT("AV46")+INDIRECT("AW46")+INDIRECT("AX46")+INDIRECT("AY46")</f>
        <v>1061</v>
      </c>
      <c r="R46" s="33">
        <f ca="1">INDIRECT("AZ46")+INDIRECT("BA46")+INDIRECT("BB46")+INDIRECT("BC46")+INDIRECT("BD46")+INDIRECT("BE46")+INDIRECT("BF46")+INDIRECT("BG46")</f>
        <v>97</v>
      </c>
      <c r="S46" s="33">
        <f ca="1">INDIRECT("BH46")+INDIRECT("BI46")+INDIRECT("BJ46")+INDIRECT("BK46")+INDIRECT("BL46")+INDIRECT("BM46")+INDIRECT("BN46")+INDIRECT("BO46")</f>
        <v>0</v>
      </c>
      <c r="T46" s="34">
        <v>46</v>
      </c>
      <c r="U46" s="35"/>
      <c r="V46" s="35"/>
      <c r="W46" s="35"/>
      <c r="X46" s="35"/>
      <c r="Y46" s="35"/>
      <c r="Z46" s="35"/>
      <c r="AA46" s="35"/>
      <c r="AB46" s="34"/>
      <c r="AC46" s="35"/>
      <c r="AD46" s="35"/>
      <c r="AE46" s="35"/>
      <c r="AF46" s="35"/>
      <c r="AG46" s="35"/>
      <c r="AH46" s="35"/>
      <c r="AI46" s="35"/>
      <c r="AJ46" s="34">
        <v>410</v>
      </c>
      <c r="AK46" s="35"/>
      <c r="AL46" s="35"/>
      <c r="AM46" s="35"/>
      <c r="AN46" s="35"/>
      <c r="AO46" s="35"/>
      <c r="AP46" s="35"/>
      <c r="AQ46" s="35"/>
      <c r="AR46" s="34">
        <v>1061</v>
      </c>
      <c r="AS46" s="35"/>
      <c r="AT46" s="35"/>
      <c r="AU46" s="35"/>
      <c r="AV46" s="35"/>
      <c r="AW46" s="35"/>
      <c r="AX46" s="35"/>
      <c r="AY46" s="35"/>
      <c r="AZ46" s="34">
        <v>97</v>
      </c>
      <c r="BA46" s="35"/>
      <c r="BB46" s="35"/>
      <c r="BC46" s="35"/>
      <c r="BD46" s="35"/>
      <c r="BE46" s="35"/>
      <c r="BF46" s="35"/>
      <c r="BG46" s="35"/>
      <c r="BH46" s="34"/>
      <c r="BI46" s="35"/>
      <c r="BJ46" s="35"/>
      <c r="BK46" s="35"/>
      <c r="BL46" s="35"/>
      <c r="BM46" s="35"/>
      <c r="BN46" s="35"/>
      <c r="BO46" s="36"/>
      <c r="BP46" s="9">
        <v>13000000604</v>
      </c>
      <c r="BQ46" s="1" t="s">
        <v>3</v>
      </c>
      <c r="BR46" s="1" t="s">
        <v>0</v>
      </c>
      <c r="BS46" s="1" t="s">
        <v>0</v>
      </c>
      <c r="BT46" s="1" t="s">
        <v>0</v>
      </c>
      <c r="BU46" s="1" t="s">
        <v>25</v>
      </c>
      <c r="BW46" s="1">
        <f ca="1">INDIRECT("T46")+2*INDIRECT("AB46")+3*INDIRECT("AJ46")+4*INDIRECT("AR46")+5*INDIRECT("AZ46")+6*INDIRECT("BH46")</f>
        <v>6005</v>
      </c>
      <c r="BX46" s="1">
        <v>6005</v>
      </c>
      <c r="BY46" s="1">
        <f ca="1">INDIRECT("U46")+2*INDIRECT("AC46")+3*INDIRECT("AK46")+4*INDIRECT("AS46")+5*INDIRECT("BA46")+6*INDIRECT("BI46")</f>
        <v>0</v>
      </c>
      <c r="BZ46" s="1">
        <v>0</v>
      </c>
      <c r="CA46" s="1">
        <f ca="1">INDIRECT("V46")+2*INDIRECT("AD46")+3*INDIRECT("AL46")+4*INDIRECT("AT46")+5*INDIRECT("BB46")+6*INDIRECT("BJ46")</f>
        <v>0</v>
      </c>
      <c r="CB46" s="1">
        <v>0</v>
      </c>
      <c r="CC46" s="1">
        <f ca="1">INDIRECT("W46")+2*INDIRECT("AE46")+3*INDIRECT("AM46")+4*INDIRECT("AU46")+5*INDIRECT("BC46")+6*INDIRECT("BK46")</f>
        <v>0</v>
      </c>
      <c r="CD46" s="1">
        <v>0</v>
      </c>
      <c r="CE46" s="1">
        <f ca="1">INDIRECT("X46")+2*INDIRECT("AF46")+3*INDIRECT("AN46")+4*INDIRECT("AV46")+5*INDIRECT("BD46")+6*INDIRECT("BL46")</f>
        <v>0</v>
      </c>
      <c r="CF46" s="1">
        <v>0</v>
      </c>
      <c r="CG46" s="1">
        <f ca="1">INDIRECT("Y46")+2*INDIRECT("AG46")+3*INDIRECT("AO46")+4*INDIRECT("AW46")+5*INDIRECT("BE46")+6*INDIRECT("BM46")</f>
        <v>0</v>
      </c>
      <c r="CH46" s="1">
        <v>0</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46</v>
      </c>
      <c r="CN46" s="1">
        <v>46</v>
      </c>
      <c r="CO46" s="1">
        <f ca="1">INDIRECT("AB46")+2*INDIRECT("AC46")+3*INDIRECT("AD46")+4*INDIRECT("AE46")+5*INDIRECT("AF46")+6*INDIRECT("AG46")+7*INDIRECT("AH46")+8*INDIRECT("AI46")</f>
        <v>0</v>
      </c>
      <c r="CP46" s="1">
        <v>0</v>
      </c>
      <c r="CQ46" s="1">
        <f ca="1">INDIRECT("AJ46")+2*INDIRECT("AK46")+3*INDIRECT("AL46")+4*INDIRECT("AM46")+5*INDIRECT("AN46")+6*INDIRECT("AO46")+7*INDIRECT("AP46")+8*INDIRECT("AQ46")</f>
        <v>410</v>
      </c>
      <c r="CR46" s="1">
        <v>410</v>
      </c>
      <c r="CS46" s="1">
        <f ca="1">INDIRECT("AR46")+2*INDIRECT("AS46")+3*INDIRECT("AT46")+4*INDIRECT("AU46")+5*INDIRECT("AV46")+6*INDIRECT("AW46")+7*INDIRECT("AX46")+8*INDIRECT("AY46")</f>
        <v>1061</v>
      </c>
      <c r="CT46" s="1">
        <v>1061</v>
      </c>
      <c r="CU46" s="1">
        <f ca="1">INDIRECT("AZ46")+2*INDIRECT("BA46")+3*INDIRECT("BB46")+4*INDIRECT("BC46")+5*INDIRECT("BD46")+6*INDIRECT("BE46")+7*INDIRECT("BF46")+8*INDIRECT("BG46")</f>
        <v>97</v>
      </c>
      <c r="CV46" s="1">
        <v>97</v>
      </c>
      <c r="CW46" s="1">
        <f ca="1">INDIRECT("BH46")+2*INDIRECT("BI46")+3*INDIRECT("BJ46")+4*INDIRECT("BK46")+5*INDIRECT("BL46")+6*INDIRECT("BM46")+7*INDIRECT("BN46")+8*INDIRECT("BO46")</f>
        <v>0</v>
      </c>
      <c r="CX46" s="1">
        <v>0</v>
      </c>
    </row>
    <row r="47" spans="1:102" ht="11.25">
      <c r="A47" s="1" t="s">
        <v>0</v>
      </c>
      <c r="B47" s="1" t="s">
        <v>26</v>
      </c>
      <c r="C47" s="1" t="s">
        <v>27</v>
      </c>
      <c r="D47" s="1" t="s">
        <v>28</v>
      </c>
      <c r="E47" s="1" t="s">
        <v>29</v>
      </c>
      <c r="F47" s="7">
        <f ca="1">INDIRECT("T47")+INDIRECT("AB47")+INDIRECT("AJ47")+INDIRECT("AR47")+INDIRECT("AZ47")+INDIRECT("BH47")</f>
        <v>0</v>
      </c>
      <c r="G47" s="6">
        <f ca="1">INDIRECT("U47")+INDIRECT("AC47")+INDIRECT("AK47")+INDIRECT("AS47")+INDIRECT("BA47")+INDIRECT("BI47")</f>
        <v>0</v>
      </c>
      <c r="H47" s="6">
        <f ca="1">INDIRECT("V47")+INDIRECT("AD47")+INDIRECT("AL47")+INDIRECT("AT47")+INDIRECT("BB47")+INDIRECT("BJ47")</f>
        <v>0</v>
      </c>
      <c r="I47" s="6">
        <f ca="1">INDIRECT("W47")+INDIRECT("AE47")+INDIRECT("AM47")+INDIRECT("AU47")+INDIRECT("BC47")+INDIRECT("BK47")</f>
        <v>4340</v>
      </c>
      <c r="J47" s="6">
        <f ca="1">INDIRECT("X47")+INDIRECT("AF47")+INDIRECT("AN47")+INDIRECT("AV47")+INDIRECT("BD47")+INDIRECT("BL47")</f>
        <v>0</v>
      </c>
      <c r="K47" s="6">
        <f ca="1">INDIRECT("Y47")+INDIRECT("AG47")+INDIRECT("AO47")+INDIRECT("AW47")+INDIRECT("BE47")+INDIRECT("BM47")</f>
        <v>0</v>
      </c>
      <c r="L47" s="6">
        <f ca="1">INDIRECT("Z47")+INDIRECT("AH47")+INDIRECT("AP47")+INDIRECT("AX47")+INDIRECT("BF47")+INDIRECT("BN47")</f>
        <v>0</v>
      </c>
      <c r="M47" s="6">
        <f ca="1">INDIRECT("AA47")+INDIRECT("AI47")+INDIRECT("AQ47")+INDIRECT("AY47")+INDIRECT("BG47")+INDIRECT("BO47")</f>
        <v>0</v>
      </c>
      <c r="N47" s="7">
        <f ca="1">INDIRECT("T47")+INDIRECT("U47")+INDIRECT("V47")+INDIRECT("W47")+INDIRECT("X47")+INDIRECT("Y47")+INDIRECT("Z47")+INDIRECT("AA47")</f>
        <v>0</v>
      </c>
      <c r="O47" s="6">
        <f ca="1">INDIRECT("AB47")+INDIRECT("AC47")+INDIRECT("AD47")+INDIRECT("AE47")+INDIRECT("AF47")+INDIRECT("AG47")+INDIRECT("AH47")+INDIRECT("AI47")</f>
        <v>3787</v>
      </c>
      <c r="P47" s="6">
        <f ca="1">INDIRECT("AJ47")+INDIRECT("AK47")+INDIRECT("AL47")+INDIRECT("AM47")+INDIRECT("AN47")+INDIRECT("AO47")+INDIRECT("AP47")+INDIRECT("AQ47")</f>
        <v>0</v>
      </c>
      <c r="Q47" s="6">
        <f ca="1">INDIRECT("AR47")+INDIRECT("AS47")+INDIRECT("AT47")+INDIRECT("AU47")+INDIRECT("AV47")+INDIRECT("AW47")+INDIRECT("AX47")+INDIRECT("AY47")</f>
        <v>0</v>
      </c>
      <c r="R47" s="6">
        <f ca="1">INDIRECT("AZ47")+INDIRECT("BA47")+INDIRECT("BB47")+INDIRECT("BC47")+INDIRECT("BD47")+INDIRECT("BE47")+INDIRECT("BF47")+INDIRECT("BG47")</f>
        <v>0</v>
      </c>
      <c r="S47" s="6">
        <f ca="1">INDIRECT("BH47")+INDIRECT("BI47")+INDIRECT("BJ47")+INDIRECT("BK47")+INDIRECT("BL47")+INDIRECT("BM47")+INDIRECT("BN47")+INDIRECT("BO47")</f>
        <v>553</v>
      </c>
      <c r="T47" s="28"/>
      <c r="U47" s="29"/>
      <c r="V47" s="29"/>
      <c r="W47" s="29"/>
      <c r="X47" s="29"/>
      <c r="Y47" s="29"/>
      <c r="Z47" s="29"/>
      <c r="AA47" s="29"/>
      <c r="AB47" s="28"/>
      <c r="AC47" s="29"/>
      <c r="AD47" s="29"/>
      <c r="AE47" s="29">
        <v>3787</v>
      </c>
      <c r="AF47" s="29"/>
      <c r="AG47" s="29"/>
      <c r="AH47" s="29"/>
      <c r="AI47" s="29"/>
      <c r="AJ47" s="28"/>
      <c r="AK47" s="29"/>
      <c r="AL47" s="29"/>
      <c r="AM47" s="29"/>
      <c r="AN47" s="29"/>
      <c r="AO47" s="29"/>
      <c r="AP47" s="29"/>
      <c r="AQ47" s="29"/>
      <c r="AR47" s="28"/>
      <c r="AS47" s="29"/>
      <c r="AT47" s="29"/>
      <c r="AU47" s="29"/>
      <c r="AV47" s="29"/>
      <c r="AW47" s="29"/>
      <c r="AX47" s="29"/>
      <c r="AY47" s="29"/>
      <c r="AZ47" s="28"/>
      <c r="BA47" s="29"/>
      <c r="BB47" s="29"/>
      <c r="BC47" s="29"/>
      <c r="BD47" s="29"/>
      <c r="BE47" s="29"/>
      <c r="BF47" s="29"/>
      <c r="BG47" s="29"/>
      <c r="BH47" s="28"/>
      <c r="BI47" s="29"/>
      <c r="BJ47" s="29"/>
      <c r="BK47" s="29">
        <v>553</v>
      </c>
      <c r="BL47" s="29"/>
      <c r="BM47" s="29"/>
      <c r="BN47" s="29"/>
      <c r="BO47" s="29"/>
      <c r="BP47" s="9">
        <v>0</v>
      </c>
      <c r="BQ47" s="1" t="s">
        <v>0</v>
      </c>
      <c r="BR47" s="1" t="s">
        <v>0</v>
      </c>
      <c r="BS47" s="1" t="s">
        <v>0</v>
      </c>
      <c r="BT47" s="1" t="s">
        <v>0</v>
      </c>
      <c r="BU47" s="1" t="s">
        <v>0</v>
      </c>
      <c r="BW47" s="1">
        <f ca="1">INDIRECT("T47")+2*INDIRECT("AB47")+3*INDIRECT("AJ47")+4*INDIRECT("AR47")+5*INDIRECT("AZ47")+6*INDIRECT("BH47")</f>
        <v>0</v>
      </c>
      <c r="BX47" s="1">
        <v>0</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10892</v>
      </c>
      <c r="CD47" s="1">
        <v>10892</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15148</v>
      </c>
      <c r="CP47" s="1">
        <v>15148</v>
      </c>
      <c r="CQ47" s="1">
        <f ca="1">INDIRECT("AJ47")+2*INDIRECT("AK47")+3*INDIRECT("AL47")+4*INDIRECT("AM47")+5*INDIRECT("AN47")+6*INDIRECT("AO47")+7*INDIRECT("AP47")+8*INDIRECT("AQ47")</f>
        <v>0</v>
      </c>
      <c r="CR47" s="1">
        <v>0</v>
      </c>
      <c r="CS47" s="1">
        <f ca="1">INDIRECT("AR47")+2*INDIRECT("AS47")+3*INDIRECT("AT47")+4*INDIRECT("AU47")+5*INDIRECT("AV47")+6*INDIRECT("AW47")+7*INDIRECT("AX47")+8*INDIRECT("AY47")</f>
        <v>0</v>
      </c>
      <c r="CT47" s="1">
        <v>0</v>
      </c>
      <c r="CU47" s="1">
        <f ca="1">INDIRECT("AZ47")+2*INDIRECT("BA47")+3*INDIRECT("BB47")+4*INDIRECT("BC47")+5*INDIRECT("BD47")+6*INDIRECT("BE47")+7*INDIRECT("BF47")+8*INDIRECT("BG47")</f>
        <v>0</v>
      </c>
      <c r="CV47" s="1">
        <v>0</v>
      </c>
      <c r="CW47" s="1">
        <f ca="1">INDIRECT("BH47")+2*INDIRECT("BI47")+3*INDIRECT("BJ47")+4*INDIRECT("BK47")+5*INDIRECT("BL47")+6*INDIRECT("BM47")+7*INDIRECT("BN47")+8*INDIRECT("BO47")</f>
        <v>2212</v>
      </c>
      <c r="CX47" s="1">
        <v>2212</v>
      </c>
    </row>
    <row r="48" spans="1:73" ht="11.25">
      <c r="A48" s="25"/>
      <c r="B48" s="25"/>
      <c r="C48" s="27" t="s">
        <v>60</v>
      </c>
      <c r="D48" s="26" t="s">
        <v>0</v>
      </c>
      <c r="E48" s="1" t="s">
        <v>6</v>
      </c>
      <c r="F48" s="7">
        <f>SUM(F46:F47)</f>
        <v>1614</v>
      </c>
      <c r="G48" s="6">
        <f>SUM(G46:G47)</f>
        <v>0</v>
      </c>
      <c r="H48" s="6">
        <f>SUM(H46:H47)</f>
        <v>0</v>
      </c>
      <c r="I48" s="6">
        <f>SUM(I46:I47)</f>
        <v>4340</v>
      </c>
      <c r="J48" s="6">
        <f>SUM(J46:J47)</f>
        <v>0</v>
      </c>
      <c r="K48" s="6">
        <f>SUM(K46:K47)</f>
        <v>0</v>
      </c>
      <c r="L48" s="6">
        <f>SUM(L46:L47)</f>
        <v>0</v>
      </c>
      <c r="M48" s="6">
        <f>SUM(M46:M47)</f>
        <v>0</v>
      </c>
      <c r="N48" s="7">
        <f>SUM(N46:N47)</f>
        <v>46</v>
      </c>
      <c r="O48" s="6">
        <f>SUM(O46:O47)</f>
        <v>3787</v>
      </c>
      <c r="P48" s="6">
        <f>SUM(P46:P47)</f>
        <v>410</v>
      </c>
      <c r="Q48" s="6">
        <f>SUM(Q46:Q47)</f>
        <v>1061</v>
      </c>
      <c r="R48" s="6">
        <f>SUM(R46:R47)</f>
        <v>97</v>
      </c>
      <c r="S48" s="6">
        <f>SUM(S46:S47)</f>
        <v>553</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73" ht="11.25">
      <c r="A49" s="37"/>
      <c r="B49" s="37"/>
      <c r="C49" s="37" t="s">
        <v>0</v>
      </c>
      <c r="D49" s="37" t="s">
        <v>0</v>
      </c>
      <c r="E49" s="37" t="s">
        <v>0</v>
      </c>
      <c r="F49" s="38"/>
      <c r="G49" s="39"/>
      <c r="H49" s="39"/>
      <c r="I49" s="39"/>
      <c r="J49" s="39"/>
      <c r="K49" s="39"/>
      <c r="L49" s="39"/>
      <c r="M49" s="39"/>
      <c r="N49" s="38"/>
      <c r="O49" s="39"/>
      <c r="P49" s="39"/>
      <c r="Q49" s="39"/>
      <c r="R49" s="39"/>
      <c r="S49" s="39"/>
      <c r="T49" s="40"/>
      <c r="U49" s="41"/>
      <c r="V49" s="41"/>
      <c r="W49" s="41"/>
      <c r="X49" s="41"/>
      <c r="Y49" s="41"/>
      <c r="Z49" s="41"/>
      <c r="AA49" s="41"/>
      <c r="AB49" s="40"/>
      <c r="AC49" s="41"/>
      <c r="AD49" s="41"/>
      <c r="AE49" s="41"/>
      <c r="AF49" s="41"/>
      <c r="AG49" s="41"/>
      <c r="AH49" s="41"/>
      <c r="AI49" s="41"/>
      <c r="AJ49" s="40"/>
      <c r="AK49" s="41"/>
      <c r="AL49" s="41"/>
      <c r="AM49" s="41"/>
      <c r="AN49" s="41"/>
      <c r="AO49" s="41"/>
      <c r="AP49" s="41"/>
      <c r="AQ49" s="41"/>
      <c r="AR49" s="40"/>
      <c r="AS49" s="41"/>
      <c r="AT49" s="41"/>
      <c r="AU49" s="41"/>
      <c r="AV49" s="41"/>
      <c r="AW49" s="41"/>
      <c r="AX49" s="41"/>
      <c r="AY49" s="41"/>
      <c r="AZ49" s="40"/>
      <c r="BA49" s="41"/>
      <c r="BB49" s="41"/>
      <c r="BC49" s="41"/>
      <c r="BD49" s="41"/>
      <c r="BE49" s="41"/>
      <c r="BF49" s="41"/>
      <c r="BG49" s="41"/>
      <c r="BH49" s="40"/>
      <c r="BI49" s="41"/>
      <c r="BJ49" s="41"/>
      <c r="BK49" s="41"/>
      <c r="BL49" s="41"/>
      <c r="BM49" s="41"/>
      <c r="BN49" s="41"/>
      <c r="BO49" s="42"/>
      <c r="BP49" s="9"/>
      <c r="BT49" s="1" t="s">
        <v>0</v>
      </c>
      <c r="BU49" s="1" t="s">
        <v>0</v>
      </c>
    </row>
    <row r="52" spans="5:13" ht="11.25">
      <c r="E52" s="3" t="s">
        <v>67</v>
      </c>
      <c r="F52" s="5">
        <f>SUMIF($BQ4:$BQ49,"=RIP",F4:F49)</f>
        <v>1614</v>
      </c>
      <c r="G52" s="5">
        <f aca="true" t="shared" si="0" ref="G52:M52">SUMIF($BQ4:$BQ49,"=RIP",G4:G49)</f>
        <v>425</v>
      </c>
      <c r="H52" s="5">
        <f t="shared" si="0"/>
        <v>587</v>
      </c>
      <c r="I52" s="5">
        <f t="shared" si="0"/>
        <v>967</v>
      </c>
      <c r="J52" s="5">
        <f t="shared" si="0"/>
        <v>658</v>
      </c>
      <c r="K52" s="5">
        <f t="shared" si="0"/>
        <v>1942</v>
      </c>
      <c r="L52" s="5">
        <f t="shared" si="0"/>
        <v>0</v>
      </c>
      <c r="M52" s="5">
        <f t="shared" si="0"/>
        <v>0</v>
      </c>
    </row>
    <row r="53" spans="5:13" ht="11.25">
      <c r="E53" s="3" t="s">
        <v>68</v>
      </c>
      <c r="F53" s="5">
        <f>SUMIF($BT4:$BT49,"=GARVEE",F4:F49)</f>
        <v>0</v>
      </c>
      <c r="G53" s="5">
        <f aca="true" t="shared" si="1" ref="G53:M53">SUMIF($BT4:$BT49,"=GARVEE",G4:G49)</f>
        <v>0</v>
      </c>
      <c r="H53" s="5">
        <f t="shared" si="1"/>
        <v>0</v>
      </c>
      <c r="I53" s="5">
        <f t="shared" si="1"/>
        <v>0</v>
      </c>
      <c r="J53" s="5">
        <f t="shared" si="1"/>
        <v>0</v>
      </c>
      <c r="K53" s="5">
        <f t="shared" si="1"/>
        <v>0</v>
      </c>
      <c r="L53" s="5">
        <f t="shared" si="1"/>
        <v>0</v>
      </c>
      <c r="M53" s="5">
        <f t="shared" si="1"/>
        <v>0</v>
      </c>
    </row>
    <row r="54" spans="5:13" ht="11.25">
      <c r="E54" s="3" t="s">
        <v>69</v>
      </c>
      <c r="F54" s="5">
        <f>SUMIF($BR4:$BR49,"=X",F4:F49)</f>
        <v>0</v>
      </c>
      <c r="G54" s="5">
        <f aca="true" t="shared" si="2" ref="G54:M54">SUMIF($BR4:$BR49,"=X",G4:G49)</f>
        <v>0</v>
      </c>
      <c r="H54" s="5">
        <f t="shared" si="2"/>
        <v>0</v>
      </c>
      <c r="I54" s="5">
        <f t="shared" si="2"/>
        <v>0</v>
      </c>
      <c r="J54" s="5">
        <f t="shared" si="2"/>
        <v>0</v>
      </c>
      <c r="K54" s="5">
        <f t="shared" si="2"/>
        <v>0</v>
      </c>
      <c r="L54" s="5">
        <f t="shared" si="2"/>
        <v>0</v>
      </c>
      <c r="M54" s="5">
        <f t="shared" si="2"/>
        <v>0</v>
      </c>
    </row>
    <row r="55" spans="5:13" ht="11.25">
      <c r="E55" s="3" t="s">
        <v>70</v>
      </c>
      <c r="F55" s="5">
        <f>SUMIF($BU4:$BU49,"=X",AJ4:AJ49)+SUMIF($BU4:$BU49,"=X",AR4:AR49)+SUMIF($BU4:$BU49,"=X",AZ4:AZ49)+SUMIF($BU4:$BU49,"=X",BH4:BH49)</f>
        <v>1568</v>
      </c>
      <c r="G55" s="5">
        <f>SUMIF($BU4:$BU49,"=X",AK4:AK49)+SUMIF($BU4:$BU49,"=X",AS4:AS49)+SUMIF($BU4:$BU49,"=X",BA4:BA49)+SUMIF($BU4:$BU49,"=X",BI4:BI49)</f>
        <v>0</v>
      </c>
      <c r="H55" s="5"/>
      <c r="I55" s="5"/>
      <c r="J55" s="5"/>
      <c r="K55" s="5"/>
      <c r="L55" s="5"/>
      <c r="M55" s="5"/>
    </row>
    <row r="56" spans="5:13" ht="11.25">
      <c r="E56" s="3" t="s">
        <v>71</v>
      </c>
      <c r="F56" s="5">
        <f>SUMIF($BU4:$BU49,"=X",T4:T49)</f>
        <v>46</v>
      </c>
      <c r="G56" s="5">
        <f>SUMIF($BU4:$BU49,"=X",U4:U49)</f>
        <v>0</v>
      </c>
      <c r="H56" s="5"/>
      <c r="I56" s="5"/>
      <c r="J56" s="5"/>
      <c r="K56" s="5"/>
      <c r="L56" s="5"/>
      <c r="M56" s="5"/>
    </row>
    <row r="57" spans="5:13" ht="11.25">
      <c r="E57" s="3" t="s">
        <v>72</v>
      </c>
      <c r="F57" s="5">
        <f>F52-F53-F54-F55-F56</f>
        <v>0</v>
      </c>
      <c r="G57" s="5">
        <f aca="true" t="shared" si="3" ref="G57:M57">G52-G53-G54-G55-G56</f>
        <v>425</v>
      </c>
      <c r="H57" s="5">
        <f t="shared" si="3"/>
        <v>587</v>
      </c>
      <c r="I57" s="5">
        <f t="shared" si="3"/>
        <v>967</v>
      </c>
      <c r="J57" s="5">
        <f t="shared" si="3"/>
        <v>658</v>
      </c>
      <c r="K57" s="5">
        <f t="shared" si="3"/>
        <v>1942</v>
      </c>
      <c r="L57" s="5">
        <f t="shared" si="3"/>
        <v>0</v>
      </c>
      <c r="M57" s="5">
        <f t="shared" si="3"/>
        <v>0</v>
      </c>
    </row>
    <row r="59" spans="9:11" ht="11.25">
      <c r="I59" s="1">
        <f>SUM(F57:I57)</f>
        <v>1979</v>
      </c>
      <c r="J59" s="1">
        <f>J57</f>
        <v>658</v>
      </c>
      <c r="K59" s="1">
        <f>K57</f>
        <v>1942</v>
      </c>
    </row>
  </sheetData>
  <sheetProtection password="CB9B" sheet="1" objects="1" scenarios="1"/>
  <conditionalFormatting sqref="F4 F7 F10 F13 F16 F19 F22 F25 F28 F31 F34 F37 F40 F43 F46:F47">
    <cfRule type="expression" priority="1" dxfId="0" stopIfTrue="1">
      <formula>BW4&lt;&gt;BX4</formula>
    </cfRule>
  </conditionalFormatting>
  <conditionalFormatting sqref="G4 G7 G10 G13 G16 G19 G22 G25 G28 G31 G34 G37 G40 G43 G46:G47">
    <cfRule type="expression" priority="2" dxfId="0" stopIfTrue="1">
      <formula>BY4&lt;&gt;BZ4</formula>
    </cfRule>
  </conditionalFormatting>
  <conditionalFormatting sqref="H4 H7 H10 H13 H16 H19 H22 H25 H28 H31 H34 H37 H40 H43 H46:H47">
    <cfRule type="expression" priority="3" dxfId="0" stopIfTrue="1">
      <formula>CA4&lt;&gt;CB4</formula>
    </cfRule>
  </conditionalFormatting>
  <conditionalFormatting sqref="I4 I7 I10 I13 I16 I19 I22 I25 I28 I31 I34 I37 I40 I43 I46:I47">
    <cfRule type="expression" priority="4" dxfId="0" stopIfTrue="1">
      <formula>CC4&lt;&gt;CD4</formula>
    </cfRule>
  </conditionalFormatting>
  <conditionalFormatting sqref="J4 J7 J10 J13 J16 J19 J22 J25 J28 J31 J34 J37 J40 J43 J46:J47">
    <cfRule type="expression" priority="5" dxfId="0" stopIfTrue="1">
      <formula>CE4&lt;&gt;CF4</formula>
    </cfRule>
  </conditionalFormatting>
  <conditionalFormatting sqref="K4 K7 K10 K13 K16 K19 K22 K25 K28 K31 K34 K37 K40 K43 K46:K47">
    <cfRule type="expression" priority="6" dxfId="0" stopIfTrue="1">
      <formula>CG4&lt;&gt;CH4</formula>
    </cfRule>
  </conditionalFormatting>
  <conditionalFormatting sqref="L4 L7 L10 L13 L16 L19 L22 L25 L28 L31 L34 L37 L40 L43 L46:L47">
    <cfRule type="expression" priority="7" dxfId="0" stopIfTrue="1">
      <formula>CI4&lt;&gt;CJ4</formula>
    </cfRule>
  </conditionalFormatting>
  <conditionalFormatting sqref="M4 M7 M10 M13 M16 M19 M22 M25 M28 M31 M34 M37 M40 M43 M46:M47">
    <cfRule type="expression" priority="8" dxfId="0" stopIfTrue="1">
      <formula>CK4&lt;&gt;CL4</formula>
    </cfRule>
  </conditionalFormatting>
  <conditionalFormatting sqref="N4 N7 N10 N13 N16 N19 N22 N25 N28 N31 N34 N37 N40 N43 N46:N47">
    <cfRule type="expression" priority="9" dxfId="0" stopIfTrue="1">
      <formula>CM4&lt;&gt;CN4</formula>
    </cfRule>
  </conditionalFormatting>
  <conditionalFormatting sqref="O4 O7 O10 O13 O16 O19 O22 O25 O28 O31 O34 O37 O40 O43 O46:O47">
    <cfRule type="expression" priority="10" dxfId="0" stopIfTrue="1">
      <formula>CO4&lt;&gt;CP4</formula>
    </cfRule>
  </conditionalFormatting>
  <conditionalFormatting sqref="P4 P7 P10 P13 P16 P19 P22 P25 P28 P31 P34 P37 P40 P43 P46:P47">
    <cfRule type="expression" priority="11" dxfId="0" stopIfTrue="1">
      <formula>CQ4&lt;&gt;CR4</formula>
    </cfRule>
  </conditionalFormatting>
  <conditionalFormatting sqref="Q4 Q7 Q10 Q13 Q16 Q19 Q22 Q25 Q28 Q31 Q34 Q37 Q40 Q43 Q46:Q47">
    <cfRule type="expression" priority="12" dxfId="0" stopIfTrue="1">
      <formula>CS4&lt;&gt;CT4</formula>
    </cfRule>
  </conditionalFormatting>
  <conditionalFormatting sqref="R4 R7 R10 R13 R16 R19 R22 R25 R28 R31 R34 R37 R40 R43 R46:R47">
    <cfRule type="expression" priority="13" dxfId="0" stopIfTrue="1">
      <formula>CU4&lt;&gt;CV4</formula>
    </cfRule>
  </conditionalFormatting>
  <conditionalFormatting sqref="S4 S7 S10 S13 S16 S19 S22 S25 S28 S31 S34 S37 S40 S43 S46:S47">
    <cfRule type="expression" priority="14" dxfId="0" stopIfTrue="1">
      <formula>CW4&lt;&gt;CX4</formula>
    </cfRule>
  </conditionalFormatting>
  <dataValidations count="65">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8">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49">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49">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ErrorMessage="1" errorTitle="Maximum Dollar Input Exceeded" error="The maximum input value is $999,999 (x $1000), basically one billion dollars.  Please revise your figures." sqref="T37:BO37">
      <formula1>0</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ErrorMessage="1" errorTitle="Maximum Dollar Input Exceeded" error="The maximum input value is $999,999 (x $1000), basically one billion dollars.  Please revise your figures." sqref="T40:BO40">
      <formula1>0</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ErrorMessage="1" errorTitle="Maximum Dollar Input Exceeded" error="The maximum input value is $999,999 (x $1000), basically one billion dollars.  Please revise your figures." sqref="BJ46:BO46 AL46:AQ46 AT46:AY46 BB46:BG46 V46:AI4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6:AK46 AR46:AS46 AZ46:BA46 BH46:BI4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6:U46">
      <formula1>0</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s>
  <printOptions gridLines="1"/>
  <pageMargins left="0.25" right="0.25" top="0.75" bottom="0.5" header="0.25" footer="0.25"/>
  <pageSetup blackAndWhite="1" fitToHeight="100" fitToWidth="1" horizontalDpi="600" verticalDpi="600" orientation="landscape" scale="86"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2003-11-25T22:59:40Z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