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Inventory'!$A$1:$S$79</definedName>
    <definedName name="_xlnm.Print_Titles" localSheetId="1">'Project Inventory'!$1:$3</definedName>
  </definedNames>
  <calcPr fullCalcOnLoad="1"/>
</workbook>
</file>

<file path=xl/sharedStrings.xml><?xml version="1.0" encoding="utf-8"?>
<sst xmlns="http://schemas.openxmlformats.org/spreadsheetml/2006/main" count="711" uniqueCount="132">
  <si>
    <t/>
  </si>
  <si>
    <t>ORA</t>
  </si>
  <si>
    <t>Anaheim, City of</t>
  </si>
  <si>
    <t>RIP</t>
  </si>
  <si>
    <t>931152</t>
  </si>
  <si>
    <t>Imperial Hwy/BNSF Tracks Soundwall</t>
  </si>
  <si>
    <t>Demo</t>
  </si>
  <si>
    <t>TOTAL</t>
  </si>
  <si>
    <t>Buena Park, City of</t>
  </si>
  <si>
    <t>Othr. State</t>
  </si>
  <si>
    <t>Buena Park Rail Station &amp; parking spaces</t>
  </si>
  <si>
    <t>Loc Funds (CITY)</t>
  </si>
  <si>
    <t>Loc Funds (XORA)</t>
  </si>
  <si>
    <t>Irvine, City of</t>
  </si>
  <si>
    <t>R845SA</t>
  </si>
  <si>
    <t>Jeffrey Road Grade Separation</t>
  </si>
  <si>
    <t>Orange County Transportation Authority (OCTA)</t>
  </si>
  <si>
    <t>FTA Funds</t>
  </si>
  <si>
    <t>CenterLine Light Rail Project</t>
  </si>
  <si>
    <t>Future Need</t>
  </si>
  <si>
    <t>CMAQ</t>
  </si>
  <si>
    <t>West Orange County Transit Guideway</t>
  </si>
  <si>
    <t>931515</t>
  </si>
  <si>
    <t>Planning Programming and Monitoring (PPM)</t>
  </si>
  <si>
    <t>Placentia, City of</t>
  </si>
  <si>
    <t>Placentia Avenue Grade Separation</t>
  </si>
  <si>
    <t>IIP</t>
  </si>
  <si>
    <t>TCRP</t>
  </si>
  <si>
    <t>Loc Funds (PVT)</t>
  </si>
  <si>
    <t>Tustin, City of</t>
  </si>
  <si>
    <t>R846SA</t>
  </si>
  <si>
    <t>Red Hill Avenue Grade Separation</t>
  </si>
  <si>
    <t>405</t>
  </si>
  <si>
    <t>Caltrans</t>
  </si>
  <si>
    <t>CO</t>
  </si>
  <si>
    <t>X</t>
  </si>
  <si>
    <t>0A760K</t>
  </si>
  <si>
    <t>15.2/16.5</t>
  </si>
  <si>
    <t>I-405 NB Aux. Lane</t>
  </si>
  <si>
    <t>5</t>
  </si>
  <si>
    <t>GF RIP</t>
  </si>
  <si>
    <t>101670</t>
  </si>
  <si>
    <t>42.1/44.4</t>
  </si>
  <si>
    <t>Rte 5 HOV Lanes - Rte 91/Los Angeles CL</t>
  </si>
  <si>
    <t>Loc Funds (ORA-FWY)</t>
  </si>
  <si>
    <t>0E570K</t>
  </si>
  <si>
    <t>8.4/8.7</t>
  </si>
  <si>
    <t>I-5 Camino Capistrano intersection Improvements</t>
  </si>
  <si>
    <t>0C640K</t>
  </si>
  <si>
    <t>26.8/26.9</t>
  </si>
  <si>
    <t>I-5 at Culver Dr. SB Off-ramp Widening</t>
  </si>
  <si>
    <t>Loc Funds (GEN)</t>
  </si>
  <si>
    <t>0E070K</t>
  </si>
  <si>
    <t>15.1/16.3</t>
  </si>
  <si>
    <t>I-5 SB @ Oso Pkwy Storage Ln and Interchage Imprvm</t>
  </si>
  <si>
    <t>0E740K</t>
  </si>
  <si>
    <t>3.4/3.6</t>
  </si>
  <si>
    <t>I-5@Avenida Pico SB Off-ramp Widening</t>
  </si>
  <si>
    <t>90</t>
  </si>
  <si>
    <t>056200</t>
  </si>
  <si>
    <t>11.8/12.4</t>
  </si>
  <si>
    <t>Imperial Highway Grade Separation</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</si>
  <si>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</si>
  <si>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</si>
  <si>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</si>
  <si>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</si>
  <si>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</si>
  <si>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</si>
  <si>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</si>
  <si>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</si>
  <si>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</si>
  <si>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</si>
  <si>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</si>
  <si>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</si>
  <si>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</si>
  <si>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</si>
  <si>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</si>
  <si>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</si>
  <si>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</si>
  <si>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</si>
  <si>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</si>
  <si>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</si>
  <si>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</si>
  <si>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</si>
  <si>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</si>
  <si>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</si>
  <si>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</si>
  <si>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</si>
  <si>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</si>
  <si>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</si>
  <si>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</si>
  <si>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Orange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</si>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</sst>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106</v>
      </c>
    </row>
    <row r="3" ht="12.75">
      <c r="B3" s="43"/>
    </row>
    <row r="4" ht="12.75">
      <c r="B4" s="46" t="s">
        <v>107</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110</v>
      </c>
    </row>
    <row r="7" ht="12.75">
      <c r="B7" s="50" t="s">
        <v>111</v>
      </c>
    </row>
    <row r="8" ht="12.75">
      <c r="B8" s="50" t="s">
        <v>112</v>
      </c>
    </row>
    <row r="9" ht="25.5">
      <c r="B9" s="50" t="s">
        <v>113</v>
      </c>
    </row>
    <row r="10" ht="12.75">
      <c r="B10" s="48"/>
    </row>
    <row r="11" ht="12.75">
      <c r="B11" s="49" t="s">
        <v>114</v>
      </c>
    </row>
    <row r="12" ht="12.75">
      <c r="B12" s="50" t="s">
        <v>115</v>
      </c>
    </row>
    <row r="13" ht="12.75">
      <c r="B13" s="50" t="s">
        <v>116</v>
      </c>
    </row>
    <row r="14" ht="12.75">
      <c r="B14" s="50" t="s">
        <v>117</v>
      </c>
    </row>
    <row r="15" ht="12.75">
      <c r="B15" s="48"/>
    </row>
    <row r="16" ht="12.75">
      <c r="B16" s="51" t="s">
        <v>118</v>
      </c>
    </row>
    <row r="17" ht="25.5">
      <c r="B17" s="48" t="s">
        <v>119</v>
      </c>
    </row>
    <row r="18" ht="12.75">
      <c r="B18" s="48" t="s">
        <v>120</v>
      </c>
    </row>
    <row r="19" ht="12.75">
      <c r="B19" s="48" t="s">
        <v>121</v>
      </c>
    </row>
    <row r="20" ht="25.5">
      <c r="B20" s="48" t="s">
        <v>122</v>
      </c>
    </row>
    <row r="21" ht="12.75">
      <c r="B21" s="48"/>
    </row>
    <row r="22" ht="38.25">
      <c r="B22" s="48" t="s">
        <v>123</v>
      </c>
    </row>
    <row r="23" ht="12.75">
      <c r="B23" s="48"/>
    </row>
    <row r="24" ht="12.75">
      <c r="B24" s="52" t="s">
        <v>124</v>
      </c>
    </row>
    <row r="25" ht="12.75">
      <c r="B25" s="48"/>
    </row>
    <row r="26" ht="12.75">
      <c r="B26" s="46" t="s">
        <v>125</v>
      </c>
    </row>
    <row r="27" ht="12.75">
      <c r="B27" s="53" t="s">
        <v>126</v>
      </c>
    </row>
    <row r="28" ht="12.75">
      <c r="B28" s="53" t="s">
        <v>127</v>
      </c>
    </row>
    <row r="29" ht="12.75">
      <c r="B29" s="53" t="s">
        <v>128</v>
      </c>
    </row>
    <row r="30" ht="12.75">
      <c r="B30" s="53" t="s">
        <v>129</v>
      </c>
    </row>
    <row r="31" ht="12.75">
      <c r="B31" s="53" t="s">
        <v>130</v>
      </c>
    </row>
    <row r="32" ht="12.75">
      <c r="B32" s="43"/>
    </row>
    <row r="33" ht="12.75">
      <c r="B33" s="43"/>
    </row>
    <row r="34" ht="12.75">
      <c r="B34" s="43"/>
    </row>
    <row r="35" ht="13.5" thickBot="1">
      <c r="B35" s="44"/>
    </row>
    <row r="36" ht="13.5" thickTop="1">
      <c r="B36" s="54" t="s">
        <v>131</v>
      </c>
    </row>
    <row r="100" spans="7:8" ht="12.75">
      <c r="G100" t="s">
        <v>108</v>
      </c>
      <c r="H100" t="s">
        <v>109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81"/>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7109375" style="1" bestFit="1" customWidth="1"/>
    <col min="3" max="3" width="7.421875" style="1" bestFit="1" customWidth="1"/>
    <col min="4" max="4" width="38.7109375" style="1" bestFit="1" customWidth="1"/>
    <col min="5" max="5" width="17.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91</v>
      </c>
      <c r="B1" s="10"/>
      <c r="C1" s="10"/>
      <c r="D1" s="10"/>
      <c r="E1" s="10"/>
      <c r="F1" s="10"/>
      <c r="G1" s="10"/>
      <c r="H1" s="10"/>
      <c r="I1" s="10"/>
      <c r="J1" s="10"/>
      <c r="K1" s="10"/>
      <c r="L1" s="10"/>
      <c r="M1" s="10"/>
      <c r="N1" s="10"/>
      <c r="O1" s="10"/>
      <c r="P1" s="10"/>
      <c r="Q1" s="10"/>
      <c r="R1" s="10"/>
      <c r="S1" s="10"/>
      <c r="T1" s="12" t="s">
        <v>92</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63</v>
      </c>
      <c r="C2" s="14" t="s">
        <v>64</v>
      </c>
      <c r="D2" s="14" t="s">
        <v>66</v>
      </c>
      <c r="E2" s="14"/>
      <c r="F2" s="15" t="s">
        <v>89</v>
      </c>
      <c r="G2" s="16"/>
      <c r="H2" s="16"/>
      <c r="I2" s="16"/>
      <c r="J2" s="16"/>
      <c r="K2" s="16"/>
      <c r="L2" s="16"/>
      <c r="M2" s="16"/>
      <c r="N2" s="15" t="s">
        <v>90</v>
      </c>
      <c r="O2" s="16"/>
      <c r="P2" s="16"/>
      <c r="Q2" s="16"/>
      <c r="R2" s="16"/>
      <c r="S2" s="16"/>
      <c r="T2" s="15" t="s">
        <v>77</v>
      </c>
      <c r="U2" s="16"/>
      <c r="V2" s="16"/>
      <c r="W2" s="16"/>
      <c r="X2" s="16"/>
      <c r="Y2" s="16"/>
      <c r="Z2" s="16"/>
      <c r="AA2" s="16"/>
      <c r="AB2" s="15" t="s">
        <v>78</v>
      </c>
      <c r="AC2" s="16"/>
      <c r="AD2" s="16"/>
      <c r="AE2" s="16"/>
      <c r="AF2" s="16"/>
      <c r="AG2" s="16"/>
      <c r="AH2" s="16"/>
      <c r="AI2" s="16"/>
      <c r="AJ2" s="15" t="s">
        <v>79</v>
      </c>
      <c r="AK2" s="16"/>
      <c r="AL2" s="16"/>
      <c r="AM2" s="16"/>
      <c r="AN2" s="16"/>
      <c r="AO2" s="16"/>
      <c r="AP2" s="16"/>
      <c r="AQ2" s="16"/>
      <c r="AR2" s="15" t="s">
        <v>80</v>
      </c>
      <c r="AS2" s="16"/>
      <c r="AT2" s="16"/>
      <c r="AU2" s="16"/>
      <c r="AV2" s="16"/>
      <c r="AW2" s="16"/>
      <c r="AX2" s="16"/>
      <c r="AY2" s="16"/>
      <c r="AZ2" s="15" t="s">
        <v>81</v>
      </c>
      <c r="BA2" s="16"/>
      <c r="BB2" s="16"/>
      <c r="BC2" s="16"/>
      <c r="BD2" s="16"/>
      <c r="BE2" s="16"/>
      <c r="BF2" s="16"/>
      <c r="BG2" s="16"/>
      <c r="BH2" s="15" t="s">
        <v>82</v>
      </c>
      <c r="BI2" s="16"/>
      <c r="BJ2" s="16"/>
      <c r="BK2" s="16"/>
      <c r="BL2" s="16"/>
      <c r="BM2" s="16"/>
      <c r="BN2" s="16"/>
      <c r="BO2" s="23"/>
      <c r="BP2" s="22"/>
      <c r="BW2" s="15" t="s">
        <v>89</v>
      </c>
      <c r="BX2" s="16" t="s">
        <v>89</v>
      </c>
      <c r="BY2" s="16"/>
      <c r="BZ2" s="16"/>
      <c r="CA2" s="16"/>
      <c r="CB2" s="16"/>
      <c r="CC2" s="16"/>
      <c r="CD2" s="16"/>
      <c r="CE2" s="15" t="s">
        <v>90</v>
      </c>
      <c r="CF2" s="16" t="s">
        <v>90</v>
      </c>
      <c r="CG2" s="16"/>
      <c r="CH2" s="16"/>
      <c r="CI2" s="16"/>
      <c r="CJ2" s="16"/>
    </row>
    <row r="3" spans="1:88" s="4" customFormat="1" ht="11.25">
      <c r="A3" s="17" t="s">
        <v>34</v>
      </c>
      <c r="B3" s="18" t="s">
        <v>62</v>
      </c>
      <c r="C3" s="18" t="s">
        <v>65</v>
      </c>
      <c r="D3" s="18" t="s">
        <v>67</v>
      </c>
      <c r="E3" s="18" t="s">
        <v>68</v>
      </c>
      <c r="F3" s="19" t="s">
        <v>69</v>
      </c>
      <c r="G3" s="20" t="s">
        <v>70</v>
      </c>
      <c r="H3" s="20" t="s">
        <v>71</v>
      </c>
      <c r="I3" s="20" t="s">
        <v>72</v>
      </c>
      <c r="J3" s="20" t="s">
        <v>73</v>
      </c>
      <c r="K3" s="20" t="s">
        <v>74</v>
      </c>
      <c r="L3" s="20" t="s">
        <v>75</v>
      </c>
      <c r="M3" s="20" t="s">
        <v>76</v>
      </c>
      <c r="N3" s="19" t="s">
        <v>83</v>
      </c>
      <c r="O3" s="21" t="s">
        <v>84</v>
      </c>
      <c r="P3" s="21" t="s">
        <v>85</v>
      </c>
      <c r="Q3" s="21" t="s">
        <v>86</v>
      </c>
      <c r="R3" s="21" t="s">
        <v>87</v>
      </c>
      <c r="S3" s="21" t="s">
        <v>88</v>
      </c>
      <c r="T3" s="19" t="s">
        <v>69</v>
      </c>
      <c r="U3" s="20" t="s">
        <v>70</v>
      </c>
      <c r="V3" s="20" t="s">
        <v>71</v>
      </c>
      <c r="W3" s="20" t="s">
        <v>72</v>
      </c>
      <c r="X3" s="20" t="s">
        <v>73</v>
      </c>
      <c r="Y3" s="20" t="s">
        <v>74</v>
      </c>
      <c r="Z3" s="20" t="s">
        <v>75</v>
      </c>
      <c r="AA3" s="20" t="s">
        <v>76</v>
      </c>
      <c r="AB3" s="19" t="s">
        <v>69</v>
      </c>
      <c r="AC3" s="20" t="s">
        <v>70</v>
      </c>
      <c r="AD3" s="20" t="s">
        <v>71</v>
      </c>
      <c r="AE3" s="20" t="s">
        <v>72</v>
      </c>
      <c r="AF3" s="20" t="s">
        <v>73</v>
      </c>
      <c r="AG3" s="20" t="s">
        <v>74</v>
      </c>
      <c r="AH3" s="20" t="s">
        <v>75</v>
      </c>
      <c r="AI3" s="20" t="s">
        <v>76</v>
      </c>
      <c r="AJ3" s="19" t="s">
        <v>69</v>
      </c>
      <c r="AK3" s="20" t="s">
        <v>70</v>
      </c>
      <c r="AL3" s="20" t="s">
        <v>71</v>
      </c>
      <c r="AM3" s="20" t="s">
        <v>72</v>
      </c>
      <c r="AN3" s="20" t="s">
        <v>73</v>
      </c>
      <c r="AO3" s="20" t="s">
        <v>74</v>
      </c>
      <c r="AP3" s="20" t="s">
        <v>75</v>
      </c>
      <c r="AQ3" s="20" t="s">
        <v>76</v>
      </c>
      <c r="AR3" s="19" t="s">
        <v>69</v>
      </c>
      <c r="AS3" s="20" t="s">
        <v>70</v>
      </c>
      <c r="AT3" s="20" t="s">
        <v>71</v>
      </c>
      <c r="AU3" s="20" t="s">
        <v>72</v>
      </c>
      <c r="AV3" s="20" t="s">
        <v>73</v>
      </c>
      <c r="AW3" s="20" t="s">
        <v>74</v>
      </c>
      <c r="AX3" s="20" t="s">
        <v>75</v>
      </c>
      <c r="AY3" s="20" t="s">
        <v>76</v>
      </c>
      <c r="AZ3" s="19" t="s">
        <v>69</v>
      </c>
      <c r="BA3" s="20" t="s">
        <v>70</v>
      </c>
      <c r="BB3" s="20" t="s">
        <v>71</v>
      </c>
      <c r="BC3" s="20" t="s">
        <v>72</v>
      </c>
      <c r="BD3" s="20" t="s">
        <v>73</v>
      </c>
      <c r="BE3" s="20" t="s">
        <v>74</v>
      </c>
      <c r="BF3" s="20" t="s">
        <v>75</v>
      </c>
      <c r="BG3" s="20" t="s">
        <v>76</v>
      </c>
      <c r="BH3" s="19" t="s">
        <v>69</v>
      </c>
      <c r="BI3" s="20" t="s">
        <v>70</v>
      </c>
      <c r="BJ3" s="20" t="s">
        <v>71</v>
      </c>
      <c r="BK3" s="20" t="s">
        <v>72</v>
      </c>
      <c r="BL3" s="20" t="s">
        <v>73</v>
      </c>
      <c r="BM3" s="20" t="s">
        <v>74</v>
      </c>
      <c r="BN3" s="20" t="s">
        <v>75</v>
      </c>
      <c r="BO3" s="24" t="s">
        <v>76</v>
      </c>
      <c r="BP3" s="22" t="s">
        <v>94</v>
      </c>
      <c r="BQ3" s="4" t="s">
        <v>95</v>
      </c>
      <c r="BR3" s="4" t="s">
        <v>96</v>
      </c>
      <c r="BS3" s="4" t="s">
        <v>97</v>
      </c>
      <c r="BT3" s="4" t="s">
        <v>98</v>
      </c>
      <c r="BU3" s="4" t="s">
        <v>99</v>
      </c>
      <c r="BW3" s="19" t="s">
        <v>69</v>
      </c>
      <c r="BX3" s="20" t="s">
        <v>69</v>
      </c>
      <c r="BY3" s="20" t="s">
        <v>71</v>
      </c>
      <c r="BZ3" s="20" t="s">
        <v>71</v>
      </c>
      <c r="CA3" s="20" t="s">
        <v>73</v>
      </c>
      <c r="CB3" s="20" t="s">
        <v>73</v>
      </c>
      <c r="CC3" s="20" t="s">
        <v>75</v>
      </c>
      <c r="CD3" s="20" t="s">
        <v>75</v>
      </c>
      <c r="CE3" s="19" t="s">
        <v>83</v>
      </c>
      <c r="CF3" s="21" t="s">
        <v>83</v>
      </c>
      <c r="CG3" s="21" t="s">
        <v>85</v>
      </c>
      <c r="CH3" s="21" t="s">
        <v>85</v>
      </c>
      <c r="CI3" s="21" t="s">
        <v>87</v>
      </c>
      <c r="CJ3" s="21" t="s">
        <v>87</v>
      </c>
    </row>
    <row r="4" spans="1:102" ht="11.25">
      <c r="A4" s="1" t="s">
        <v>1</v>
      </c>
      <c r="B4" s="2" t="str">
        <f>HYPERLINK("http://www.dot.ca.gov/hq/transprog/stip2004/ff_sheets/12-4435.xls","4435")</f>
        <v>4435</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2260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2260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2260</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10900000731</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4520</v>
      </c>
      <c r="CB4" s="1">
        <v>4520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6780</v>
      </c>
      <c r="CP4" s="1">
        <v>6780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960</v>
      </c>
      <c r="G5" s="6">
        <f ca="1">INDIRECT("U5")+INDIRECT("AC5")+INDIRECT("AK5")+INDIRECT("AS5")+INDIRECT("BA5")+INDIRECT("BI5")</f>
        <v>0</v>
      </c>
      <c r="H5" s="6">
        <f ca="1">INDIRECT("V5")+INDIRECT("AD5")+INDIRECT("AL5")+INDIRECT("AT5")+INDIRECT("BB5")+INDIRECT("BJ5")</f>
        <v>9040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9040</v>
      </c>
      <c r="P5" s="6">
        <f ca="1">INDIRECT("AJ5")+INDIRECT("AK5")+INDIRECT("AL5")+INDIRECT("AM5")+INDIRECT("AN5")+INDIRECT("AO5")+INDIRECT("AP5")+INDIRECT("AQ5")</f>
        <v>160</v>
      </c>
      <c r="Q5" s="6">
        <f ca="1">INDIRECT("AR5")+INDIRECT("AS5")+INDIRECT("AT5")+INDIRECT("AU5")+INDIRECT("AV5")+INDIRECT("AW5")+INDIRECT("AX5")+INDIRECT("AY5")</f>
        <v>800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v>9040</v>
      </c>
      <c r="AE5" s="29"/>
      <c r="AF5" s="29"/>
      <c r="AG5" s="29"/>
      <c r="AH5" s="29"/>
      <c r="AI5" s="29"/>
      <c r="AJ5" s="28">
        <v>160</v>
      </c>
      <c r="AK5" s="29"/>
      <c r="AL5" s="29"/>
      <c r="AM5" s="29"/>
      <c r="AN5" s="29"/>
      <c r="AO5" s="29"/>
      <c r="AP5" s="29"/>
      <c r="AQ5" s="29"/>
      <c r="AR5" s="28">
        <v>800</v>
      </c>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3680</v>
      </c>
      <c r="BX5" s="1">
        <v>3680</v>
      </c>
      <c r="BY5" s="1">
        <f ca="1">INDIRECT("U5")+2*INDIRECT("AC5")+3*INDIRECT("AK5")+4*INDIRECT("AS5")+5*INDIRECT("BA5")+6*INDIRECT("BI5")</f>
        <v>0</v>
      </c>
      <c r="BZ5" s="1">
        <v>0</v>
      </c>
      <c r="CA5" s="1">
        <f ca="1">INDIRECT("V5")+2*INDIRECT("AD5")+3*INDIRECT("AL5")+4*INDIRECT("AT5")+5*INDIRECT("BB5")+6*INDIRECT("BJ5")</f>
        <v>18080</v>
      </c>
      <c r="CB5" s="1">
        <v>18080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27120</v>
      </c>
      <c r="CP5" s="1">
        <v>27120</v>
      </c>
      <c r="CQ5" s="1">
        <f ca="1">INDIRECT("AJ5")+2*INDIRECT("AK5")+3*INDIRECT("AL5")+4*INDIRECT("AM5")+5*INDIRECT("AN5")+6*INDIRECT("AO5")+7*INDIRECT("AP5")+8*INDIRECT("AQ5")</f>
        <v>160</v>
      </c>
      <c r="CR5" s="1">
        <v>160</v>
      </c>
      <c r="CS5" s="1">
        <f ca="1">INDIRECT("AR5")+2*INDIRECT("AS5")+3*INDIRECT("AT5")+4*INDIRECT("AU5")+5*INDIRECT("AV5")+6*INDIRECT("AW5")+7*INDIRECT("AX5")+8*INDIRECT("AY5")</f>
        <v>800</v>
      </c>
      <c r="CT5" s="1">
        <v>800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93</v>
      </c>
      <c r="D6" s="26" t="s">
        <v>0</v>
      </c>
      <c r="E6" s="1" t="s">
        <v>7</v>
      </c>
      <c r="F6" s="7">
        <f>SUM(F4:F5)</f>
        <v>960</v>
      </c>
      <c r="G6" s="6">
        <f>SUM(G4:G5)</f>
        <v>0</v>
      </c>
      <c r="H6" s="6">
        <f>SUM(H4:H5)</f>
        <v>11300</v>
      </c>
      <c r="I6" s="6">
        <f>SUM(I4:I5)</f>
        <v>0</v>
      </c>
      <c r="J6" s="6">
        <f>SUM(J4:J5)</f>
        <v>0</v>
      </c>
      <c r="K6" s="6">
        <f>SUM(K4:K5)</f>
        <v>0</v>
      </c>
      <c r="L6" s="6">
        <f>SUM(L4:L5)</f>
        <v>0</v>
      </c>
      <c r="M6" s="6">
        <f>SUM(M4:M5)</f>
        <v>0</v>
      </c>
      <c r="N6" s="7">
        <f>SUM(N4:N5)</f>
        <v>0</v>
      </c>
      <c r="O6" s="6">
        <f>SUM(O4:O5)</f>
        <v>11300</v>
      </c>
      <c r="P6" s="6">
        <f>SUM(P4:P5)</f>
        <v>160</v>
      </c>
      <c r="Q6" s="6">
        <f>SUM(Q4:Q5)</f>
        <v>800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HYPERLINK("http://www.dot.ca.gov/hq/transprog/stip2004/ff_sheets/12-2045.xls","2045")</f>
        <v>2045</v>
      </c>
      <c r="C8" s="30" t="s">
        <v>0</v>
      </c>
      <c r="D8" s="30" t="s">
        <v>8</v>
      </c>
      <c r="E8" s="30" t="s">
        <v>9</v>
      </c>
      <c r="F8" s="32">
        <f ca="1">INDIRECT("T8")+INDIRECT("AB8")+INDIRECT("AJ8")+INDIRECT("AR8")+INDIRECT("AZ8")+INDIRECT("BH8")</f>
        <v>0</v>
      </c>
      <c r="G8" s="33">
        <f ca="1">INDIRECT("U8")+INDIRECT("AC8")+INDIRECT("AK8")+INDIRECT("AS8")+INDIRECT("BA8")+INDIRECT("BI8")</f>
        <v>787</v>
      </c>
      <c r="H8" s="33">
        <f ca="1">INDIRECT("V8")+INDIRECT("AD8")+INDIRECT("AL8")+INDIRECT("AT8")+INDIRECT("BB8")+INDIRECT("BJ8")</f>
        <v>0</v>
      </c>
      <c r="I8" s="33">
        <f ca="1">INDIRECT("W8")+INDIRECT("AE8")+INDIRECT("AM8")+INDIRECT("AU8")+INDIRECT("BC8")+INDIRECT("BK8")</f>
        <v>0</v>
      </c>
      <c r="J8" s="33">
        <f ca="1">INDIRECT("X8")+INDIRECT("AF8")+INDIRECT("AN8")+INDIRECT("AV8")+INDIRECT("BD8")+INDIRECT("BL8")</f>
        <v>0</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268</v>
      </c>
      <c r="O8" s="33">
        <f ca="1">INDIRECT("AB8")+INDIRECT("AC8")+INDIRECT("AD8")+INDIRECT("AE8")+INDIRECT("AF8")+INDIRECT("AG8")+INDIRECT("AH8")+INDIRECT("AI8")</f>
        <v>0</v>
      </c>
      <c r="P8" s="33">
        <f ca="1">INDIRECT("AJ8")+INDIRECT("AK8")+INDIRECT("AL8")+INDIRECT("AM8")+INDIRECT("AN8")+INDIRECT("AO8")+INDIRECT("AP8")+INDIRECT("AQ8")</f>
        <v>0</v>
      </c>
      <c r="Q8" s="33">
        <f ca="1">INDIRECT("AR8")+INDIRECT("AS8")+INDIRECT("AT8")+INDIRECT("AU8")+INDIRECT("AV8")+INDIRECT("AW8")+INDIRECT("AX8")+INDIRECT("AY8")</f>
        <v>519</v>
      </c>
      <c r="R8" s="33">
        <f ca="1">INDIRECT("AZ8")+INDIRECT("BA8")+INDIRECT("BB8")+INDIRECT("BC8")+INDIRECT("BD8")+INDIRECT("BE8")+INDIRECT("BF8")+INDIRECT("BG8")</f>
        <v>0</v>
      </c>
      <c r="S8" s="33">
        <f ca="1">INDIRECT("BH8")+INDIRECT("BI8")+INDIRECT("BJ8")+INDIRECT("BK8")+INDIRECT("BL8")+INDIRECT("BM8")+INDIRECT("BN8")+INDIRECT("BO8")</f>
        <v>0</v>
      </c>
      <c r="T8" s="34"/>
      <c r="U8" s="35">
        <v>268</v>
      </c>
      <c r="V8" s="35"/>
      <c r="W8" s="35"/>
      <c r="X8" s="35"/>
      <c r="Y8" s="35"/>
      <c r="Z8" s="35"/>
      <c r="AA8" s="35"/>
      <c r="AB8" s="34"/>
      <c r="AC8" s="35"/>
      <c r="AD8" s="35"/>
      <c r="AE8" s="35"/>
      <c r="AF8" s="35"/>
      <c r="AG8" s="35"/>
      <c r="AH8" s="35"/>
      <c r="AI8" s="35"/>
      <c r="AJ8" s="34"/>
      <c r="AK8" s="35"/>
      <c r="AL8" s="35"/>
      <c r="AM8" s="35"/>
      <c r="AN8" s="35"/>
      <c r="AO8" s="35"/>
      <c r="AP8" s="35"/>
      <c r="AQ8" s="35"/>
      <c r="AR8" s="34"/>
      <c r="AS8" s="35">
        <v>519</v>
      </c>
      <c r="AT8" s="35"/>
      <c r="AU8" s="35"/>
      <c r="AV8" s="35"/>
      <c r="AW8" s="35"/>
      <c r="AX8" s="35"/>
      <c r="AY8" s="35"/>
      <c r="AZ8" s="34"/>
      <c r="BA8" s="35"/>
      <c r="BB8" s="35"/>
      <c r="BC8" s="35"/>
      <c r="BD8" s="35"/>
      <c r="BE8" s="35"/>
      <c r="BF8" s="35"/>
      <c r="BG8" s="35"/>
      <c r="BH8" s="34"/>
      <c r="BI8" s="35"/>
      <c r="BJ8" s="35"/>
      <c r="BK8" s="35"/>
      <c r="BL8" s="35"/>
      <c r="BM8" s="35"/>
      <c r="BN8" s="35"/>
      <c r="BO8" s="36"/>
      <c r="BP8" s="9">
        <v>10900001373</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2344</v>
      </c>
      <c r="BZ8" s="1">
        <v>2344</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536</v>
      </c>
      <c r="CN8" s="1">
        <v>536</v>
      </c>
      <c r="CO8" s="1">
        <f ca="1">INDIRECT("AB8")+2*INDIRECT("AC8")+3*INDIRECT("AD8")+4*INDIRECT("AE8")+5*INDIRECT("AF8")+6*INDIRECT("AG8")+7*INDIRECT("AH8")+8*INDIRECT("AI8")</f>
        <v>0</v>
      </c>
      <c r="CP8" s="1">
        <v>0</v>
      </c>
      <c r="CQ8" s="1">
        <f ca="1">INDIRECT("AJ8")+2*INDIRECT("AK8")+3*INDIRECT("AL8")+4*INDIRECT("AM8")+5*INDIRECT("AN8")+6*INDIRECT("AO8")+7*INDIRECT("AP8")+8*INDIRECT("AQ8")</f>
        <v>0</v>
      </c>
      <c r="CR8" s="1">
        <v>0</v>
      </c>
      <c r="CS8" s="1">
        <f ca="1">INDIRECT("AR8")+2*INDIRECT("AS8")+3*INDIRECT("AT8")+4*INDIRECT("AU8")+5*INDIRECT("AV8")+6*INDIRECT("AW8")+7*INDIRECT("AX8")+8*INDIRECT("AY8")</f>
        <v>1038</v>
      </c>
      <c r="CT8" s="1">
        <v>1038</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10</v>
      </c>
      <c r="E9" s="1" t="s">
        <v>3</v>
      </c>
      <c r="F9" s="7">
        <f ca="1">INDIRECT("T9")+INDIRECT("AB9")+INDIRECT("AJ9")+INDIRECT("AR9")+INDIRECT("AZ9")+INDIRECT("BH9")</f>
        <v>0</v>
      </c>
      <c r="G9" s="6">
        <f ca="1">INDIRECT("U9")+INDIRECT("AC9")+INDIRECT("AK9")+INDIRECT("AS9")+INDIRECT("BA9")+INDIRECT("BI9")</f>
        <v>0</v>
      </c>
      <c r="H9" s="6">
        <f ca="1">INDIRECT("V9")+INDIRECT("AD9")+INDIRECT("AL9")+INDIRECT("AT9")+INDIRECT("BB9")+INDIRECT("BJ9")</f>
        <v>0</v>
      </c>
      <c r="I9" s="6">
        <f ca="1">INDIRECT("W9")+INDIRECT("AE9")+INDIRECT("AM9")+INDIRECT("AU9")+INDIRECT("BC9")+INDIRECT("BK9")</f>
        <v>0</v>
      </c>
      <c r="J9" s="6">
        <f ca="1">INDIRECT("X9")+INDIRECT("AF9")+INDIRECT("AN9")+INDIRECT("AV9")+INDIRECT("BD9")+INDIRECT("BL9")</f>
        <v>3726</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0</v>
      </c>
      <c r="O9" s="6">
        <f ca="1">INDIRECT("AB9")+INDIRECT("AC9")+INDIRECT("AD9")+INDIRECT("AE9")+INDIRECT("AF9")+INDIRECT("AG9")+INDIRECT("AH9")+INDIRECT("AI9")</f>
        <v>3726</v>
      </c>
      <c r="P9" s="6">
        <f ca="1">INDIRECT("AJ9")+INDIRECT("AK9")+INDIRECT("AL9")+INDIRECT("AM9")+INDIRECT("AN9")+INDIRECT("AO9")+INDIRECT("AP9")+INDIRECT("AQ9")</f>
        <v>0</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c r="U9" s="29"/>
      <c r="V9" s="29"/>
      <c r="W9" s="29"/>
      <c r="X9" s="29"/>
      <c r="Y9" s="29"/>
      <c r="Z9" s="29"/>
      <c r="AA9" s="29"/>
      <c r="AB9" s="28"/>
      <c r="AC9" s="29"/>
      <c r="AD9" s="29"/>
      <c r="AE9" s="29"/>
      <c r="AF9" s="29">
        <v>3726</v>
      </c>
      <c r="AG9" s="29"/>
      <c r="AH9" s="29"/>
      <c r="AI9" s="29"/>
      <c r="AJ9" s="28"/>
      <c r="AK9" s="29"/>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3</v>
      </c>
      <c r="BR9" s="1" t="s">
        <v>0</v>
      </c>
      <c r="BS9" s="1" t="s">
        <v>0</v>
      </c>
      <c r="BT9" s="1" t="s">
        <v>0</v>
      </c>
      <c r="BU9" s="1" t="s">
        <v>0</v>
      </c>
      <c r="BW9" s="1">
        <f ca="1">INDIRECT("T9")+2*INDIRECT("AB9")+3*INDIRECT("AJ9")+4*INDIRECT("AR9")+5*INDIRECT("AZ9")+6*INDIRECT("BH9")</f>
        <v>0</v>
      </c>
      <c r="BX9" s="1">
        <v>0</v>
      </c>
      <c r="BY9" s="1">
        <f ca="1">INDIRECT("U9")+2*INDIRECT("AC9")+3*INDIRECT("AK9")+4*INDIRECT("AS9")+5*INDIRECT("BA9")+6*INDIRECT("BI9")</f>
        <v>0</v>
      </c>
      <c r="BZ9" s="1">
        <v>0</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7452</v>
      </c>
      <c r="CF9" s="1">
        <v>7452</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18630</v>
      </c>
      <c r="CP9" s="1">
        <v>18630</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102" ht="11.25">
      <c r="A10" s="25"/>
      <c r="B10" s="25"/>
      <c r="C10" s="27" t="s">
        <v>93</v>
      </c>
      <c r="D10" s="26" t="s">
        <v>0</v>
      </c>
      <c r="E10" s="1" t="s">
        <v>6</v>
      </c>
      <c r="F10" s="7">
        <f ca="1">INDIRECT("T10")+INDIRECT("AB10")+INDIRECT("AJ10")+INDIRECT("AR10")+INDIRECT("AZ10")+INDIRECT("BH10")</f>
        <v>0</v>
      </c>
      <c r="G10" s="6">
        <f ca="1">INDIRECT("U10")+INDIRECT("AC10")+INDIRECT("AK10")+INDIRECT("AS10")+INDIRECT("BA10")+INDIRECT("BI10")</f>
        <v>2942</v>
      </c>
      <c r="H10" s="6">
        <f ca="1">INDIRECT("V10")+INDIRECT("AD10")+INDIRECT("AL10")+INDIRECT("AT10")+INDIRECT("BB10")+INDIRECT("BJ10")</f>
        <v>0</v>
      </c>
      <c r="I10" s="6">
        <f ca="1">INDIRECT("W10")+INDIRECT("AE10")+INDIRECT("AM10")+INDIRECT("AU10")+INDIRECT("BC10")+INDIRECT("BK10")</f>
        <v>0</v>
      </c>
      <c r="J10" s="6">
        <f ca="1">INDIRECT("X10")+INDIRECT("AF10")+INDIRECT("AN10")+INDIRECT("AV10")+INDIRECT("BD10")+INDIRECT("BL10")</f>
        <v>0</v>
      </c>
      <c r="K10" s="6">
        <f ca="1">INDIRECT("Y10")+INDIRECT("AG10")+INDIRECT("AO10")+INDIRECT("AW10")+INDIRECT("BE10")+INDIRECT("BM10")</f>
        <v>0</v>
      </c>
      <c r="L10" s="6">
        <f ca="1">INDIRECT("Z10")+INDIRECT("AH10")+INDIRECT("AP10")+INDIRECT("AX10")+INDIRECT("BF10")+INDIRECT("BN10")</f>
        <v>0</v>
      </c>
      <c r="M10" s="6">
        <f ca="1">INDIRECT("AA10")+INDIRECT("AI10")+INDIRECT("AQ10")+INDIRECT("AY10")+INDIRECT("BG10")+INDIRECT("BO10")</f>
        <v>0</v>
      </c>
      <c r="N10" s="7">
        <f ca="1">INDIRECT("T10")+INDIRECT("U10")+INDIRECT("V10")+INDIRECT("W10")+INDIRECT("X10")+INDIRECT("Y10")+INDIRECT("Z10")+INDIRECT("AA10")</f>
        <v>0</v>
      </c>
      <c r="O10" s="6">
        <f ca="1">INDIRECT("AB10")+INDIRECT("AC10")+INDIRECT("AD10")+INDIRECT("AE10")+INDIRECT("AF10")+INDIRECT("AG10")+INDIRECT("AH10")+INDIRECT("AI10")</f>
        <v>2942</v>
      </c>
      <c r="P10" s="6">
        <f ca="1">INDIRECT("AJ10")+INDIRECT("AK10")+INDIRECT("AL10")+INDIRECT("AM10")+INDIRECT("AN10")+INDIRECT("AO10")+INDIRECT("AP10")+INDIRECT("AQ10")</f>
        <v>0</v>
      </c>
      <c r="Q10" s="6">
        <f ca="1">INDIRECT("AR10")+INDIRECT("AS10")+INDIRECT("AT10")+INDIRECT("AU10")+INDIRECT("AV10")+INDIRECT("AW10")+INDIRECT("AX10")+INDIRECT("AY10")</f>
        <v>0</v>
      </c>
      <c r="R10" s="6">
        <f ca="1">INDIRECT("AZ10")+INDIRECT("BA10")+INDIRECT("BB10")+INDIRECT("BC10")+INDIRECT("BD10")+INDIRECT("BE10")+INDIRECT("BF10")+INDIRECT("BG10")</f>
        <v>0</v>
      </c>
      <c r="S10" s="6">
        <f ca="1">INDIRECT("BH10")+INDIRECT("BI10")+INDIRECT("BJ10")+INDIRECT("BK10")+INDIRECT("BL10")+INDIRECT("BM10")+INDIRECT("BN10")+INDIRECT("BO10")</f>
        <v>0</v>
      </c>
      <c r="T10" s="28"/>
      <c r="U10" s="29"/>
      <c r="V10" s="29"/>
      <c r="W10" s="29"/>
      <c r="X10" s="29"/>
      <c r="Y10" s="29"/>
      <c r="Z10" s="29"/>
      <c r="AA10" s="29"/>
      <c r="AB10" s="28"/>
      <c r="AC10" s="29">
        <v>2942</v>
      </c>
      <c r="AD10" s="29"/>
      <c r="AE10" s="29"/>
      <c r="AF10" s="29"/>
      <c r="AG10" s="29"/>
      <c r="AH10" s="29"/>
      <c r="AI10" s="29"/>
      <c r="AJ10" s="28"/>
      <c r="AK10" s="29"/>
      <c r="AL10" s="29"/>
      <c r="AM10" s="29"/>
      <c r="AN10" s="29"/>
      <c r="AO10" s="29"/>
      <c r="AP10" s="29"/>
      <c r="AQ10" s="29"/>
      <c r="AR10" s="28"/>
      <c r="AS10" s="29"/>
      <c r="AT10" s="29"/>
      <c r="AU10" s="29"/>
      <c r="AV10" s="29"/>
      <c r="AW10" s="29"/>
      <c r="AX10" s="29"/>
      <c r="AY10" s="29"/>
      <c r="AZ10" s="28"/>
      <c r="BA10" s="29"/>
      <c r="BB10" s="29"/>
      <c r="BC10" s="29"/>
      <c r="BD10" s="29"/>
      <c r="BE10" s="29"/>
      <c r="BF10" s="29"/>
      <c r="BG10" s="29"/>
      <c r="BH10" s="28"/>
      <c r="BI10" s="29"/>
      <c r="BJ10" s="29"/>
      <c r="BK10" s="29"/>
      <c r="BL10" s="29"/>
      <c r="BM10" s="29"/>
      <c r="BN10" s="29"/>
      <c r="BO10" s="29"/>
      <c r="BP10" s="9">
        <v>0</v>
      </c>
      <c r="BQ10" s="1" t="s">
        <v>0</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5884</v>
      </c>
      <c r="BZ10" s="1">
        <v>5884</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5884</v>
      </c>
      <c r="CP10" s="1">
        <v>5884</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102" ht="11.25">
      <c r="A11" s="1" t="s">
        <v>0</v>
      </c>
      <c r="B11" s="1" t="s">
        <v>0</v>
      </c>
      <c r="C11" s="1" t="s">
        <v>0</v>
      </c>
      <c r="D11" s="1" t="s">
        <v>0</v>
      </c>
      <c r="E11" s="1" t="s">
        <v>11</v>
      </c>
      <c r="F11" s="7">
        <f ca="1">INDIRECT("T11")+INDIRECT("AB11")+INDIRECT("AJ11")+INDIRECT("AR11")+INDIRECT("AZ11")+INDIRECT("BH11")</f>
        <v>0</v>
      </c>
      <c r="G11" s="6">
        <f ca="1">INDIRECT("U11")+INDIRECT("AC11")+INDIRECT("AK11")+INDIRECT("AS11")+INDIRECT("BA11")+INDIRECT("BI11")</f>
        <v>693</v>
      </c>
      <c r="H11" s="6">
        <f ca="1">INDIRECT("V11")+INDIRECT("AD11")+INDIRECT("AL11")+INDIRECT("AT11")+INDIRECT("BB11")+INDIRECT("BJ11")</f>
        <v>0</v>
      </c>
      <c r="I11" s="6">
        <f ca="1">INDIRECT("W11")+INDIRECT("AE11")+INDIRECT("AM11")+INDIRECT("AU11")+INDIRECT("BC11")+INDIRECT("BK11")</f>
        <v>0</v>
      </c>
      <c r="J11" s="6">
        <f ca="1">INDIRECT("X11")+INDIRECT("AF11")+INDIRECT("AN11")+INDIRECT("AV11")+INDIRECT("BD11")+INDIRECT("BL11")</f>
        <v>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250</v>
      </c>
      <c r="O11" s="6">
        <f ca="1">INDIRECT("AB11")+INDIRECT("AC11")+INDIRECT("AD11")+INDIRECT("AE11")+INDIRECT("AF11")+INDIRECT("AG11")+INDIRECT("AH11")+INDIRECT("AI11")</f>
        <v>443</v>
      </c>
      <c r="P11" s="6">
        <f ca="1">INDIRECT("AJ11")+INDIRECT("AK11")+INDIRECT("AL11")+INDIRECT("AM11")+INDIRECT("AN11")+INDIRECT("AO11")+INDIRECT("AP11")+INDIRECT("AQ11")</f>
        <v>0</v>
      </c>
      <c r="Q11" s="6">
        <f ca="1">INDIRECT("AR11")+INDIRECT("AS11")+INDIRECT("AT11")+INDIRECT("AU11")+INDIRECT("AV11")+INDIRECT("AW11")+INDIRECT("AX11")+INDIRECT("AY11")</f>
        <v>0</v>
      </c>
      <c r="R11" s="6">
        <f ca="1">INDIRECT("AZ11")+INDIRECT("BA11")+INDIRECT("BB11")+INDIRECT("BC11")+INDIRECT("BD11")+INDIRECT("BE11")+INDIRECT("BF11")+INDIRECT("BG11")</f>
        <v>0</v>
      </c>
      <c r="S11" s="6">
        <f ca="1">INDIRECT("BH11")+INDIRECT("BI11")+INDIRECT("BJ11")+INDIRECT("BK11")+INDIRECT("BL11")+INDIRECT("BM11")+INDIRECT("BN11")+INDIRECT("BO11")</f>
        <v>0</v>
      </c>
      <c r="T11" s="28"/>
      <c r="U11" s="29">
        <v>250</v>
      </c>
      <c r="V11" s="29"/>
      <c r="W11" s="29"/>
      <c r="X11" s="29"/>
      <c r="Y11" s="29"/>
      <c r="Z11" s="29"/>
      <c r="AA11" s="29"/>
      <c r="AB11" s="28"/>
      <c r="AC11" s="29">
        <v>443</v>
      </c>
      <c r="AD11" s="29"/>
      <c r="AE11" s="29"/>
      <c r="AF11" s="29"/>
      <c r="AG11" s="29"/>
      <c r="AH11" s="29"/>
      <c r="AI11" s="29"/>
      <c r="AJ11" s="28"/>
      <c r="AK11" s="29"/>
      <c r="AL11" s="29"/>
      <c r="AM11" s="29"/>
      <c r="AN11" s="29"/>
      <c r="AO11" s="29"/>
      <c r="AP11" s="29"/>
      <c r="AQ11" s="29"/>
      <c r="AR11" s="28"/>
      <c r="AS11" s="29"/>
      <c r="AT11" s="29"/>
      <c r="AU11" s="29"/>
      <c r="AV11" s="29"/>
      <c r="AW11" s="29"/>
      <c r="AX11" s="29"/>
      <c r="AY11" s="29"/>
      <c r="AZ11" s="28"/>
      <c r="BA11" s="29"/>
      <c r="BB11" s="29"/>
      <c r="BC11" s="29"/>
      <c r="BD11" s="29"/>
      <c r="BE11" s="29"/>
      <c r="BF11" s="29"/>
      <c r="BG11" s="29"/>
      <c r="BH11" s="28"/>
      <c r="BI11" s="29"/>
      <c r="BJ11" s="29"/>
      <c r="BK11" s="29"/>
      <c r="BL11" s="29"/>
      <c r="BM11" s="29"/>
      <c r="BN11" s="29"/>
      <c r="BO11" s="29"/>
      <c r="BP11" s="9">
        <v>0</v>
      </c>
      <c r="BQ11" s="1" t="s">
        <v>0</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1136</v>
      </c>
      <c r="BZ11" s="1">
        <v>1136</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500</v>
      </c>
      <c r="CN11" s="1">
        <v>500</v>
      </c>
      <c r="CO11" s="1">
        <f ca="1">INDIRECT("AB11")+2*INDIRECT("AC11")+3*INDIRECT("AD11")+4*INDIRECT("AE11")+5*INDIRECT("AF11")+6*INDIRECT("AG11")+7*INDIRECT("AH11")+8*INDIRECT("AI11")</f>
        <v>886</v>
      </c>
      <c r="CP11" s="1">
        <v>886</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1" t="s">
        <v>0</v>
      </c>
      <c r="B12" s="1" t="s">
        <v>0</v>
      </c>
      <c r="C12" s="1" t="s">
        <v>0</v>
      </c>
      <c r="D12" s="1" t="s">
        <v>0</v>
      </c>
      <c r="E12" s="1" t="s">
        <v>12</v>
      </c>
      <c r="F12" s="7">
        <f ca="1">INDIRECT("T12")+INDIRECT("AB12")+INDIRECT("AJ12")+INDIRECT("AR12")+INDIRECT("AZ12")+INDIRECT("BH12")</f>
        <v>0</v>
      </c>
      <c r="G12" s="6">
        <f ca="1">INDIRECT("U12")+INDIRECT("AC12")+INDIRECT("AK12")+INDIRECT("AS12")+INDIRECT("BA12")+INDIRECT("BI12")</f>
        <v>3037</v>
      </c>
      <c r="H12" s="6">
        <f ca="1">INDIRECT("V12")+INDIRECT("AD12")+INDIRECT("AL12")+INDIRECT("AT12")+INDIRECT("BB12")+INDIRECT("BJ12")</f>
        <v>0</v>
      </c>
      <c r="I12" s="6">
        <f ca="1">INDIRECT("W12")+INDIRECT("AE12")+INDIRECT("AM12")+INDIRECT("AU12")+INDIRECT("BC12")+INDIRECT("BK12")</f>
        <v>0</v>
      </c>
      <c r="J12" s="6">
        <f ca="1">INDIRECT("X12")+INDIRECT("AF12")+INDIRECT("AN12")+INDIRECT("AV12")+INDIRECT("BD12")+INDIRECT("BL12")</f>
        <v>0</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518</v>
      </c>
      <c r="O12" s="6">
        <f ca="1">INDIRECT("AB12")+INDIRECT("AC12")+INDIRECT("AD12")+INDIRECT("AE12")+INDIRECT("AF12")+INDIRECT("AG12")+INDIRECT("AH12")+INDIRECT("AI12")</f>
        <v>2000</v>
      </c>
      <c r="P12" s="6">
        <f ca="1">INDIRECT("AJ12")+INDIRECT("AK12")+INDIRECT("AL12")+INDIRECT("AM12")+INDIRECT("AN12")+INDIRECT("AO12")+INDIRECT("AP12")+INDIRECT("AQ12")</f>
        <v>0</v>
      </c>
      <c r="Q12" s="6">
        <f ca="1">INDIRECT("AR12")+INDIRECT("AS12")+INDIRECT("AT12")+INDIRECT("AU12")+INDIRECT("AV12")+INDIRECT("AW12")+INDIRECT("AX12")+INDIRECT("AY12")</f>
        <v>519</v>
      </c>
      <c r="R12" s="6">
        <f ca="1">INDIRECT("AZ12")+INDIRECT("BA12")+INDIRECT("BB12")+INDIRECT("BC12")+INDIRECT("BD12")+INDIRECT("BE12")+INDIRECT("BF12")+INDIRECT("BG12")</f>
        <v>0</v>
      </c>
      <c r="S12" s="6">
        <f ca="1">INDIRECT("BH12")+INDIRECT("BI12")+INDIRECT("BJ12")+INDIRECT("BK12")+INDIRECT("BL12")+INDIRECT("BM12")+INDIRECT("BN12")+INDIRECT("BO12")</f>
        <v>0</v>
      </c>
      <c r="T12" s="28"/>
      <c r="U12" s="29">
        <v>518</v>
      </c>
      <c r="V12" s="29"/>
      <c r="W12" s="29"/>
      <c r="X12" s="29"/>
      <c r="Y12" s="29"/>
      <c r="Z12" s="29"/>
      <c r="AA12" s="29"/>
      <c r="AB12" s="28"/>
      <c r="AC12" s="29">
        <v>2000</v>
      </c>
      <c r="AD12" s="29"/>
      <c r="AE12" s="29"/>
      <c r="AF12" s="29"/>
      <c r="AG12" s="29"/>
      <c r="AH12" s="29"/>
      <c r="AI12" s="29"/>
      <c r="AJ12" s="28"/>
      <c r="AK12" s="29"/>
      <c r="AL12" s="29"/>
      <c r="AM12" s="29"/>
      <c r="AN12" s="29"/>
      <c r="AO12" s="29"/>
      <c r="AP12" s="29"/>
      <c r="AQ12" s="29"/>
      <c r="AR12" s="28"/>
      <c r="AS12" s="29">
        <v>519</v>
      </c>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6594</v>
      </c>
      <c r="BZ12" s="1">
        <v>6594</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1036</v>
      </c>
      <c r="CN12" s="1">
        <v>1036</v>
      </c>
      <c r="CO12" s="1">
        <f ca="1">INDIRECT("AB12")+2*INDIRECT("AC12")+3*INDIRECT("AD12")+4*INDIRECT("AE12")+5*INDIRECT("AF12")+6*INDIRECT("AG12")+7*INDIRECT("AH12")+8*INDIRECT("AI12")</f>
        <v>4000</v>
      </c>
      <c r="CP12" s="1">
        <v>4000</v>
      </c>
      <c r="CQ12" s="1">
        <f ca="1">INDIRECT("AJ12")+2*INDIRECT("AK12")+3*INDIRECT("AL12")+4*INDIRECT("AM12")+5*INDIRECT("AN12")+6*INDIRECT("AO12")+7*INDIRECT("AP12")+8*INDIRECT("AQ12")</f>
        <v>0</v>
      </c>
      <c r="CR12" s="1">
        <v>0</v>
      </c>
      <c r="CS12" s="1">
        <f ca="1">INDIRECT("AR12")+2*INDIRECT("AS12")+3*INDIRECT("AT12")+4*INDIRECT("AU12")+5*INDIRECT("AV12")+6*INDIRECT("AW12")+7*INDIRECT("AX12")+8*INDIRECT("AY12")</f>
        <v>1038</v>
      </c>
      <c r="CT12" s="1">
        <v>1038</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0</v>
      </c>
      <c r="C13" s="1" t="s">
        <v>0</v>
      </c>
      <c r="D13" s="1" t="s">
        <v>0</v>
      </c>
      <c r="E13" s="1" t="s">
        <v>7</v>
      </c>
      <c r="F13" s="7">
        <f>SUM(F8:F12)</f>
        <v>0</v>
      </c>
      <c r="G13" s="6">
        <f>SUM(G8:G12)</f>
        <v>7459</v>
      </c>
      <c r="H13" s="6">
        <f>SUM(H8:H12)</f>
        <v>0</v>
      </c>
      <c r="I13" s="6">
        <f>SUM(I8:I12)</f>
        <v>0</v>
      </c>
      <c r="J13" s="6">
        <f>SUM(J8:J12)</f>
        <v>3726</v>
      </c>
      <c r="K13" s="6">
        <f>SUM(K8:K12)</f>
        <v>0</v>
      </c>
      <c r="L13" s="6">
        <f>SUM(L8:L12)</f>
        <v>0</v>
      </c>
      <c r="M13" s="6">
        <f>SUM(M8:M12)</f>
        <v>0</v>
      </c>
      <c r="N13" s="7">
        <f>SUM(N8:N12)</f>
        <v>1036</v>
      </c>
      <c r="O13" s="6">
        <f>SUM(O8:O12)</f>
        <v>9111</v>
      </c>
      <c r="P13" s="6">
        <f>SUM(P8:P12)</f>
        <v>0</v>
      </c>
      <c r="Q13" s="6">
        <f>SUM(Q8:Q12)</f>
        <v>1038</v>
      </c>
      <c r="R13" s="6">
        <f>SUM(R8:R12)</f>
        <v>0</v>
      </c>
      <c r="S13" s="6">
        <f>SUM(S8:S12)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3:73" ht="11.25">
      <c r="C14" s="1" t="s">
        <v>0</v>
      </c>
      <c r="D14" s="1"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c r="BT14" s="1" t="s">
        <v>0</v>
      </c>
      <c r="BU14" s="1" t="s">
        <v>0</v>
      </c>
    </row>
    <row r="15" spans="1:102" ht="11.25">
      <c r="A15" s="30" t="s">
        <v>1</v>
      </c>
      <c r="B15" s="31" t="str">
        <f>HYPERLINK("http://www.dot.ca.gov/hq/transprog/stip2004/ff_sheets/12-9653.xls","9653")</f>
        <v>9653</v>
      </c>
      <c r="C15" s="30" t="s">
        <v>0</v>
      </c>
      <c r="D15" s="30" t="s">
        <v>13</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9354</v>
      </c>
      <c r="I15" s="33">
        <f ca="1">INDIRECT("W15")+INDIRECT("AE15")+INDIRECT("AM15")+INDIRECT("AU15")+INDIRECT("BC15")+INDIRECT("BK15")</f>
        <v>0</v>
      </c>
      <c r="J15" s="33">
        <f ca="1">INDIRECT("X15")+INDIRECT("AF15")+INDIRECT("AN15")+INDIRECT("AV15")+INDIRECT("BD15")+INDIRECT("BL15")</f>
        <v>0</v>
      </c>
      <c r="K15" s="33">
        <f ca="1">INDIRECT("Y15")+INDIRECT("AG15")+INDIRECT("AO15")+INDIRECT("AW15")+INDIRECT("BE15")+INDIRECT("BM15")</f>
        <v>0</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9354</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v>9354</v>
      </c>
      <c r="AE15" s="35"/>
      <c r="AF15" s="35"/>
      <c r="AG15" s="35"/>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10900000901</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18708</v>
      </c>
      <c r="CB15" s="1">
        <v>18708</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28062</v>
      </c>
      <c r="CP15" s="1">
        <v>28062</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14</v>
      </c>
      <c r="C16" s="1" t="s">
        <v>0</v>
      </c>
      <c r="D16" s="1" t="s">
        <v>15</v>
      </c>
      <c r="E16" s="1" t="s">
        <v>11</v>
      </c>
      <c r="F16" s="7">
        <f ca="1">INDIRECT("T16")+INDIRECT("AB16")+INDIRECT("AJ16")+INDIRECT("AR16")+INDIRECT("AZ16")+INDIRECT("BH16")</f>
        <v>560</v>
      </c>
      <c r="G16" s="6">
        <f ca="1">INDIRECT("U16")+INDIRECT("AC16")+INDIRECT("AK16")+INDIRECT("AS16")+INDIRECT("BA16")+INDIRECT("BI16")</f>
        <v>5536</v>
      </c>
      <c r="H16" s="6">
        <f ca="1">INDIRECT("V16")+INDIRECT("AD16")+INDIRECT("AL16")+INDIRECT("AT16")+INDIRECT("BB16")+INDIRECT("BJ16")</f>
        <v>0</v>
      </c>
      <c r="I16" s="6">
        <f ca="1">INDIRECT("W16")+INDIRECT("AE16")+INDIRECT("AM16")+INDIRECT("AU16")+INDIRECT("BC16")+INDIRECT("BK16")</f>
        <v>0</v>
      </c>
      <c r="J16" s="6">
        <f ca="1">INDIRECT("X16")+INDIRECT("AF16")+INDIRECT("AN16")+INDIRECT("AV16")+INDIRECT("BD16")+INDIRECT("BL16")</f>
        <v>0</v>
      </c>
      <c r="K16" s="6">
        <f ca="1">INDIRECT("Y16")+INDIRECT("AG16")+INDIRECT("AO16")+INDIRECT("AW16")+INDIRECT("BE16")+INDIRECT("BM16")</f>
        <v>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114</v>
      </c>
      <c r="O16" s="6">
        <f ca="1">INDIRECT("AB16")+INDIRECT("AC16")+INDIRECT("AD16")+INDIRECT("AE16")+INDIRECT("AF16")+INDIRECT("AG16")+INDIRECT("AH16")+INDIRECT("AI16")</f>
        <v>5536</v>
      </c>
      <c r="P16" s="6">
        <f ca="1">INDIRECT("AJ16")+INDIRECT("AK16")+INDIRECT("AL16")+INDIRECT("AM16")+INDIRECT("AN16")+INDIRECT("AO16")+INDIRECT("AP16")+INDIRECT("AQ16")</f>
        <v>25</v>
      </c>
      <c r="Q16" s="6">
        <f ca="1">INDIRECT("AR16")+INDIRECT("AS16")+INDIRECT("AT16")+INDIRECT("AU16")+INDIRECT("AV16")+INDIRECT("AW16")+INDIRECT("AX16")+INDIRECT("AY16")</f>
        <v>421</v>
      </c>
      <c r="R16" s="6">
        <f ca="1">INDIRECT("AZ16")+INDIRECT("BA16")+INDIRECT("BB16")+INDIRECT("BC16")+INDIRECT("BD16")+INDIRECT("BE16")+INDIRECT("BF16")+INDIRECT("BG16")</f>
        <v>0</v>
      </c>
      <c r="S16" s="6">
        <f ca="1">INDIRECT("BH16")+INDIRECT("BI16")+INDIRECT("BJ16")+INDIRECT("BK16")+INDIRECT("BL16")+INDIRECT("BM16")+INDIRECT("BN16")+INDIRECT("BO16")</f>
        <v>0</v>
      </c>
      <c r="T16" s="28">
        <v>114</v>
      </c>
      <c r="U16" s="29"/>
      <c r="V16" s="29"/>
      <c r="W16" s="29"/>
      <c r="X16" s="29"/>
      <c r="Y16" s="29"/>
      <c r="Z16" s="29"/>
      <c r="AA16" s="29"/>
      <c r="AB16" s="28"/>
      <c r="AC16" s="29">
        <v>5536</v>
      </c>
      <c r="AD16" s="29"/>
      <c r="AE16" s="29"/>
      <c r="AF16" s="29"/>
      <c r="AG16" s="29"/>
      <c r="AH16" s="29"/>
      <c r="AI16" s="29"/>
      <c r="AJ16" s="28">
        <v>25</v>
      </c>
      <c r="AK16" s="29"/>
      <c r="AL16" s="29"/>
      <c r="AM16" s="29"/>
      <c r="AN16" s="29"/>
      <c r="AO16" s="29"/>
      <c r="AP16" s="29"/>
      <c r="AQ16" s="29"/>
      <c r="AR16" s="28">
        <v>421</v>
      </c>
      <c r="AS16" s="29"/>
      <c r="AT16" s="29"/>
      <c r="AU16" s="29"/>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1873</v>
      </c>
      <c r="BX16" s="1">
        <v>1873</v>
      </c>
      <c r="BY16" s="1">
        <f ca="1">INDIRECT("U16")+2*INDIRECT("AC16")+3*INDIRECT("AK16")+4*INDIRECT("AS16")+5*INDIRECT("BA16")+6*INDIRECT("BI16")</f>
        <v>11072</v>
      </c>
      <c r="BZ16" s="1">
        <v>11072</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114</v>
      </c>
      <c r="CN16" s="1">
        <v>114</v>
      </c>
      <c r="CO16" s="1">
        <f ca="1">INDIRECT("AB16")+2*INDIRECT("AC16")+3*INDIRECT("AD16")+4*INDIRECT("AE16")+5*INDIRECT("AF16")+6*INDIRECT("AG16")+7*INDIRECT("AH16")+8*INDIRECT("AI16")</f>
        <v>11072</v>
      </c>
      <c r="CP16" s="1">
        <v>11072</v>
      </c>
      <c r="CQ16" s="1">
        <f ca="1">INDIRECT("AJ16")+2*INDIRECT("AK16")+3*INDIRECT("AL16")+4*INDIRECT("AM16")+5*INDIRECT("AN16")+6*INDIRECT("AO16")+7*INDIRECT("AP16")+8*INDIRECT("AQ16")</f>
        <v>25</v>
      </c>
      <c r="CR16" s="1">
        <v>25</v>
      </c>
      <c r="CS16" s="1">
        <f ca="1">INDIRECT("AR16")+2*INDIRECT("AS16")+3*INDIRECT("AT16")+4*INDIRECT("AU16")+5*INDIRECT("AV16")+6*INDIRECT("AW16")+7*INDIRECT("AX16")+8*INDIRECT("AY16")</f>
        <v>421</v>
      </c>
      <c r="CT16" s="1">
        <v>421</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25"/>
      <c r="B17" s="25"/>
      <c r="C17" s="27" t="s">
        <v>93</v>
      </c>
      <c r="D17" s="26" t="s">
        <v>0</v>
      </c>
      <c r="E17" s="1" t="s">
        <v>7</v>
      </c>
      <c r="F17" s="7">
        <f>SUM(F15:F16)</f>
        <v>560</v>
      </c>
      <c r="G17" s="6">
        <f>SUM(G15:G16)</f>
        <v>5536</v>
      </c>
      <c r="H17" s="6">
        <f>SUM(H15:H16)</f>
        <v>9354</v>
      </c>
      <c r="I17" s="6">
        <f>SUM(I15:I16)</f>
        <v>0</v>
      </c>
      <c r="J17" s="6">
        <f>SUM(J15:J16)</f>
        <v>0</v>
      </c>
      <c r="K17" s="6">
        <f>SUM(K15:K16)</f>
        <v>0</v>
      </c>
      <c r="L17" s="6">
        <f>SUM(L15:L16)</f>
        <v>0</v>
      </c>
      <c r="M17" s="6">
        <f>SUM(M15:M16)</f>
        <v>0</v>
      </c>
      <c r="N17" s="7">
        <f>SUM(N15:N16)</f>
        <v>114</v>
      </c>
      <c r="O17" s="6">
        <f>SUM(O15:O16)</f>
        <v>14890</v>
      </c>
      <c r="P17" s="6">
        <f>SUM(P15:P16)</f>
        <v>25</v>
      </c>
      <c r="Q17" s="6">
        <f>SUM(Q15:Q16)</f>
        <v>421</v>
      </c>
      <c r="R17" s="6">
        <f>SUM(R15:R16)</f>
        <v>0</v>
      </c>
      <c r="S17" s="6">
        <f>SUM(S15:S16)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HYPERLINK("http://www.dot.ca.gov/hq/transprog/stip2004/ff_sheets/12-9540a.xls","9540A")</f>
        <v>9540A</v>
      </c>
      <c r="C19" s="30" t="s">
        <v>0</v>
      </c>
      <c r="D19" s="30" t="s">
        <v>16</v>
      </c>
      <c r="E19" s="30" t="s">
        <v>17</v>
      </c>
      <c r="F19" s="32">
        <f ca="1">INDIRECT("T19")+INDIRECT("AB19")+INDIRECT("AJ19")+INDIRECT("AR19")+INDIRECT("AZ19")+INDIRECT("BH19")</f>
        <v>21000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0</v>
      </c>
      <c r="P19" s="33">
        <f ca="1">INDIRECT("AJ19")+INDIRECT("AK19")+INDIRECT("AL19")+INDIRECT("AM19")+INDIRECT("AN19")+INDIRECT("AO19")+INDIRECT("AP19")+INDIRECT("AQ19")</f>
        <v>21000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c r="AG19" s="35"/>
      <c r="AH19" s="35"/>
      <c r="AI19" s="35"/>
      <c r="AJ19" s="34">
        <v>21000</v>
      </c>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10900001371</v>
      </c>
      <c r="BQ19" s="1" t="s">
        <v>0</v>
      </c>
      <c r="BR19" s="1" t="s">
        <v>0</v>
      </c>
      <c r="BS19" s="1" t="s">
        <v>0</v>
      </c>
      <c r="BT19" s="1" t="s">
        <v>0</v>
      </c>
      <c r="BU19" s="1" t="s">
        <v>0</v>
      </c>
      <c r="BW19" s="1">
        <f ca="1">INDIRECT("T19")+2*INDIRECT("AB19")+3*INDIRECT("AJ19")+4*INDIRECT("AR19")+5*INDIRECT("AZ19")+6*INDIRECT("BH19")</f>
        <v>63000</v>
      </c>
      <c r="BX19" s="1">
        <v>63000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0</v>
      </c>
      <c r="CP19" s="1">
        <v>0</v>
      </c>
      <c r="CQ19" s="1">
        <f ca="1">INDIRECT("AJ19")+2*INDIRECT("AK19")+3*INDIRECT("AL19")+4*INDIRECT("AM19")+5*INDIRECT("AN19")+6*INDIRECT("AO19")+7*INDIRECT("AP19")+8*INDIRECT("AQ19")</f>
        <v>21000</v>
      </c>
      <c r="CR19" s="1">
        <v>21000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1" t="s">
        <v>0</v>
      </c>
      <c r="B20" s="1" t="s">
        <v>0</v>
      </c>
      <c r="C20" s="1" t="s">
        <v>0</v>
      </c>
      <c r="D20" s="1" t="s">
        <v>18</v>
      </c>
      <c r="E20" s="1" t="s">
        <v>3</v>
      </c>
      <c r="F20" s="7">
        <f ca="1">INDIRECT("T20")+INDIRECT("AB20")+INDIRECT("AJ20")+INDIRECT("AR20")+INDIRECT("AZ20")+INDIRECT("BH20")</f>
        <v>0</v>
      </c>
      <c r="G20" s="6">
        <f ca="1">INDIRECT("U20")+INDIRECT("AC20")+INDIRECT("AK20")+INDIRECT("AS20")+INDIRECT("BA20")+INDIRECT("BI20")</f>
        <v>0</v>
      </c>
      <c r="H20" s="6">
        <f ca="1">INDIRECT("V20")+INDIRECT("AD20")+INDIRECT("AL20")+INDIRECT("AT20")+INDIRECT("BB20")+INDIRECT("BJ20")</f>
        <v>0</v>
      </c>
      <c r="I20" s="6">
        <f ca="1">INDIRECT("W20")+INDIRECT("AE20")+INDIRECT("AM20")+INDIRECT("AU20")+INDIRECT("BC20")+INDIRECT("BK20")</f>
        <v>0</v>
      </c>
      <c r="J20" s="6">
        <f ca="1">INDIRECT("X20")+INDIRECT("AF20")+INDIRECT("AN20")+INDIRECT("AV20")+INDIRECT("BD20")+INDIRECT("BL20")</f>
        <v>25725</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0</v>
      </c>
      <c r="O20" s="6">
        <f ca="1">INDIRECT("AB20")+INDIRECT("AC20")+INDIRECT("AD20")+INDIRECT("AE20")+INDIRECT("AF20")+INDIRECT("AG20")+INDIRECT("AH20")+INDIRECT("AI20")</f>
        <v>0</v>
      </c>
      <c r="P20" s="6">
        <f ca="1">INDIRECT("AJ20")+INDIRECT("AK20")+INDIRECT("AL20")+INDIRECT("AM20")+INDIRECT("AN20")+INDIRECT("AO20")+INDIRECT("AP20")+INDIRECT("AQ20")</f>
        <v>0</v>
      </c>
      <c r="Q20" s="6">
        <f ca="1">INDIRECT("AR20")+INDIRECT("AS20")+INDIRECT("AT20")+INDIRECT("AU20")+INDIRECT("AV20")+INDIRECT("AW20")+INDIRECT("AX20")+INDIRECT("AY20")</f>
        <v>25725</v>
      </c>
      <c r="R20" s="6">
        <f ca="1">INDIRECT("AZ20")+INDIRECT("BA20")+INDIRECT("BB20")+INDIRECT("BC20")+INDIRECT("BD20")+INDIRECT("BE20")+INDIRECT("BF20")+INDIRECT("BG20")</f>
        <v>0</v>
      </c>
      <c r="S20" s="6">
        <f ca="1">INDIRECT("BH20")+INDIRECT("BI20")+INDIRECT("BJ20")+INDIRECT("BK20")+INDIRECT("BL20")+INDIRECT("BM20")+INDIRECT("BN20")+INDIRECT("BO20")</f>
        <v>0</v>
      </c>
      <c r="T20" s="28"/>
      <c r="U20" s="29"/>
      <c r="V20" s="29"/>
      <c r="W20" s="29"/>
      <c r="X20" s="29"/>
      <c r="Y20" s="29"/>
      <c r="Z20" s="29"/>
      <c r="AA20" s="29"/>
      <c r="AB20" s="28"/>
      <c r="AC20" s="29"/>
      <c r="AD20" s="29"/>
      <c r="AE20" s="29"/>
      <c r="AF20" s="29"/>
      <c r="AG20" s="29"/>
      <c r="AH20" s="29"/>
      <c r="AI20" s="29"/>
      <c r="AJ20" s="28"/>
      <c r="AK20" s="29"/>
      <c r="AL20" s="29"/>
      <c r="AM20" s="29"/>
      <c r="AN20" s="29"/>
      <c r="AO20" s="29"/>
      <c r="AP20" s="29"/>
      <c r="AQ20" s="29"/>
      <c r="AR20" s="28"/>
      <c r="AS20" s="29"/>
      <c r="AT20" s="29"/>
      <c r="AU20" s="29"/>
      <c r="AV20" s="29">
        <v>25725</v>
      </c>
      <c r="AW20" s="29"/>
      <c r="AX20" s="29"/>
      <c r="AY20" s="29"/>
      <c r="AZ20" s="28"/>
      <c r="BA20" s="29"/>
      <c r="BB20" s="29"/>
      <c r="BC20" s="29"/>
      <c r="BD20" s="29"/>
      <c r="BE20" s="29"/>
      <c r="BF20" s="29"/>
      <c r="BG20" s="29"/>
      <c r="BH20" s="28"/>
      <c r="BI20" s="29"/>
      <c r="BJ20" s="29"/>
      <c r="BK20" s="29"/>
      <c r="BL20" s="29"/>
      <c r="BM20" s="29"/>
      <c r="BN20" s="29"/>
      <c r="BO20" s="29"/>
      <c r="BP20" s="9">
        <v>0</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102900</v>
      </c>
      <c r="CF20" s="1">
        <v>102900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0</v>
      </c>
      <c r="CP20" s="1">
        <v>0</v>
      </c>
      <c r="CQ20" s="1">
        <f ca="1">INDIRECT("AJ20")+2*INDIRECT("AK20")+3*INDIRECT("AL20")+4*INDIRECT("AM20")+5*INDIRECT("AN20")+6*INDIRECT("AO20")+7*INDIRECT("AP20")+8*INDIRECT("AQ20")</f>
        <v>0</v>
      </c>
      <c r="CR20" s="1">
        <v>0</v>
      </c>
      <c r="CS20" s="1">
        <f ca="1">INDIRECT("AR20")+2*INDIRECT("AS20")+3*INDIRECT("AT20")+4*INDIRECT("AU20")+5*INDIRECT("AV20")+6*INDIRECT("AW20")+7*INDIRECT("AX20")+8*INDIRECT("AY20")</f>
        <v>128625</v>
      </c>
      <c r="CT20" s="1">
        <v>128625</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25"/>
      <c r="B21" s="25"/>
      <c r="C21" s="27" t="s">
        <v>93</v>
      </c>
      <c r="D21" s="26" t="s">
        <v>0</v>
      </c>
      <c r="E21" s="1" t="s">
        <v>19</v>
      </c>
      <c r="F21" s="7">
        <f ca="1">INDIRECT("T21")+INDIRECT("AB21")+INDIRECT("AJ21")+INDIRECT("AR21")+INDIRECT("AZ21")+INDIRECT("BH21")</f>
        <v>0</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187024</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110933</v>
      </c>
      <c r="O21" s="6">
        <f ca="1">INDIRECT("AB21")+INDIRECT("AC21")+INDIRECT("AD21")+INDIRECT("AE21")+INDIRECT("AF21")+INDIRECT("AG21")+INDIRECT("AH21")+INDIRECT("AI21")</f>
        <v>0</v>
      </c>
      <c r="P21" s="6">
        <f ca="1">INDIRECT("AJ21")+INDIRECT("AK21")+INDIRECT("AL21")+INDIRECT("AM21")+INDIRECT("AN21")+INDIRECT("AO21")+INDIRECT("AP21")+INDIRECT("AQ21")</f>
        <v>0</v>
      </c>
      <c r="Q21" s="6">
        <f ca="1">INDIRECT("AR21")+INDIRECT("AS21")+INDIRECT("AT21")+INDIRECT("AU21")+INDIRECT("AV21")+INDIRECT("AW21")+INDIRECT("AX21")+INDIRECT("AY21")</f>
        <v>76091</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v>110933</v>
      </c>
      <c r="X21" s="29"/>
      <c r="Y21" s="29"/>
      <c r="Z21" s="29"/>
      <c r="AA21" s="29"/>
      <c r="AB21" s="28"/>
      <c r="AC21" s="29"/>
      <c r="AD21" s="29"/>
      <c r="AE21" s="29"/>
      <c r="AF21" s="29"/>
      <c r="AG21" s="29"/>
      <c r="AH21" s="29"/>
      <c r="AI21" s="29"/>
      <c r="AJ21" s="28"/>
      <c r="AK21" s="29"/>
      <c r="AL21" s="29"/>
      <c r="AM21" s="29"/>
      <c r="AN21" s="29"/>
      <c r="AO21" s="29"/>
      <c r="AP21" s="29"/>
      <c r="AQ21" s="29"/>
      <c r="AR21" s="28"/>
      <c r="AS21" s="29"/>
      <c r="AT21" s="29"/>
      <c r="AU21" s="29">
        <v>76091</v>
      </c>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415297</v>
      </c>
      <c r="CD21" s="1">
        <v>415297</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443732</v>
      </c>
      <c r="CN21" s="1">
        <v>443732</v>
      </c>
      <c r="CO21" s="1">
        <f ca="1">INDIRECT("AB21")+2*INDIRECT("AC21")+3*INDIRECT("AD21")+4*INDIRECT("AE21")+5*INDIRECT("AF21")+6*INDIRECT("AG21")+7*INDIRECT("AH21")+8*INDIRECT("AI21")</f>
        <v>0</v>
      </c>
      <c r="CP21" s="1">
        <v>0</v>
      </c>
      <c r="CQ21" s="1">
        <f ca="1">INDIRECT("AJ21")+2*INDIRECT("AK21")+3*INDIRECT("AL21")+4*INDIRECT("AM21")+5*INDIRECT("AN21")+6*INDIRECT("AO21")+7*INDIRECT("AP21")+8*INDIRECT("AQ21")</f>
        <v>0</v>
      </c>
      <c r="CR21" s="1">
        <v>0</v>
      </c>
      <c r="CS21" s="1">
        <f ca="1">INDIRECT("AR21")+2*INDIRECT("AS21")+3*INDIRECT("AT21")+4*INDIRECT("AU21")+5*INDIRECT("AV21")+6*INDIRECT("AW21")+7*INDIRECT("AX21")+8*INDIRECT("AY21")</f>
        <v>304364</v>
      </c>
      <c r="CT21" s="1">
        <v>304364</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1" t="s">
        <v>0</v>
      </c>
      <c r="B22" s="1" t="s">
        <v>0</v>
      </c>
      <c r="C22" s="1" t="s">
        <v>0</v>
      </c>
      <c r="D22" s="1" t="s">
        <v>0</v>
      </c>
      <c r="E22" s="1" t="s">
        <v>20</v>
      </c>
      <c r="F22" s="7">
        <f ca="1">INDIRECT("T22")+INDIRECT("AB22")+INDIRECT("AJ22")+INDIRECT("AR22")+INDIRECT("AZ22")+INDIRECT("BH22")</f>
        <v>12700</v>
      </c>
      <c r="G22" s="6">
        <f ca="1">INDIRECT("U22")+INDIRECT("AC22")+INDIRECT("AK22")+INDIRECT("AS22")+INDIRECT("BA22")+INDIRECT("BI22")</f>
        <v>0</v>
      </c>
      <c r="H22" s="6">
        <f ca="1">INDIRECT("V22")+INDIRECT("AD22")+INDIRECT("AL22")+INDIRECT("AT22")+INDIRECT("BB22")+INDIRECT("BJ22")</f>
        <v>0</v>
      </c>
      <c r="I22" s="6">
        <f ca="1">INDIRECT("W22")+INDIRECT("AE22")+INDIRECT("AM22")+INDIRECT("AU22")+INDIRECT("BC22")+INDIRECT("BK22")</f>
        <v>102898</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51449</v>
      </c>
      <c r="O22" s="6">
        <f ca="1">INDIRECT("AB22")+INDIRECT("AC22")+INDIRECT("AD22")+INDIRECT("AE22")+INDIRECT("AF22")+INDIRECT("AG22")+INDIRECT("AH22")+INDIRECT("AI22")</f>
        <v>0</v>
      </c>
      <c r="P22" s="6">
        <f ca="1">INDIRECT("AJ22")+INDIRECT("AK22")+INDIRECT("AL22")+INDIRECT("AM22")+INDIRECT("AN22")+INDIRECT("AO22")+INDIRECT("AP22")+INDIRECT("AQ22")</f>
        <v>12700</v>
      </c>
      <c r="Q22" s="6">
        <f ca="1">INDIRECT("AR22")+INDIRECT("AS22")+INDIRECT("AT22")+INDIRECT("AU22")+INDIRECT("AV22")+INDIRECT("AW22")+INDIRECT("AX22")+INDIRECT("AY22")</f>
        <v>51449</v>
      </c>
      <c r="R22" s="6">
        <f ca="1">INDIRECT("AZ22")+INDIRECT("BA22")+INDIRECT("BB22")+INDIRECT("BC22")+INDIRECT("BD22")+INDIRECT("BE22")+INDIRECT("BF22")+INDIRECT("BG22")</f>
        <v>0</v>
      </c>
      <c r="S22" s="6">
        <f ca="1">INDIRECT("BH22")+INDIRECT("BI22")+INDIRECT("BJ22")+INDIRECT("BK22")+INDIRECT("BL22")+INDIRECT("BM22")+INDIRECT("BN22")+INDIRECT("BO22")</f>
        <v>0</v>
      </c>
      <c r="T22" s="28"/>
      <c r="U22" s="29"/>
      <c r="V22" s="29"/>
      <c r="W22" s="29">
        <v>51449</v>
      </c>
      <c r="X22" s="29"/>
      <c r="Y22" s="29"/>
      <c r="Z22" s="29"/>
      <c r="AA22" s="29"/>
      <c r="AB22" s="28"/>
      <c r="AC22" s="29"/>
      <c r="AD22" s="29"/>
      <c r="AE22" s="29"/>
      <c r="AF22" s="29"/>
      <c r="AG22" s="29"/>
      <c r="AH22" s="29"/>
      <c r="AI22" s="29"/>
      <c r="AJ22" s="28">
        <v>12700</v>
      </c>
      <c r="AK22" s="29"/>
      <c r="AL22" s="29"/>
      <c r="AM22" s="29"/>
      <c r="AN22" s="29"/>
      <c r="AO22" s="29"/>
      <c r="AP22" s="29"/>
      <c r="AQ22" s="29"/>
      <c r="AR22" s="28"/>
      <c r="AS22" s="29"/>
      <c r="AT22" s="29"/>
      <c r="AU22" s="29">
        <v>51449</v>
      </c>
      <c r="AV22" s="29"/>
      <c r="AW22" s="29"/>
      <c r="AX22" s="29"/>
      <c r="AY22" s="29"/>
      <c r="AZ22" s="28"/>
      <c r="BA22" s="29"/>
      <c r="BB22" s="29"/>
      <c r="BC22" s="29"/>
      <c r="BD22" s="29"/>
      <c r="BE22" s="29"/>
      <c r="BF22" s="29"/>
      <c r="BG22" s="29"/>
      <c r="BH22" s="28"/>
      <c r="BI22" s="29"/>
      <c r="BJ22" s="29"/>
      <c r="BK22" s="29"/>
      <c r="BL22" s="29"/>
      <c r="BM22" s="29"/>
      <c r="BN22" s="29"/>
      <c r="BO22" s="29"/>
      <c r="BP22" s="9">
        <v>0</v>
      </c>
      <c r="BQ22" s="1" t="s">
        <v>0</v>
      </c>
      <c r="BR22" s="1" t="s">
        <v>0</v>
      </c>
      <c r="BS22" s="1" t="s">
        <v>0</v>
      </c>
      <c r="BT22" s="1" t="s">
        <v>0</v>
      </c>
      <c r="BU22" s="1" t="s">
        <v>0</v>
      </c>
      <c r="BW22" s="1">
        <f ca="1">INDIRECT("T22")+2*INDIRECT("AB22")+3*INDIRECT("AJ22")+4*INDIRECT("AR22")+5*INDIRECT("AZ22")+6*INDIRECT("BH22")</f>
        <v>38100</v>
      </c>
      <c r="BX22" s="1">
        <v>38100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257245</v>
      </c>
      <c r="CD22" s="1">
        <v>257245</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205796</v>
      </c>
      <c r="CN22" s="1">
        <v>205796</v>
      </c>
      <c r="CO22" s="1">
        <f ca="1">INDIRECT("AB22")+2*INDIRECT("AC22")+3*INDIRECT("AD22")+4*INDIRECT("AE22")+5*INDIRECT("AF22")+6*INDIRECT("AG22")+7*INDIRECT("AH22")+8*INDIRECT("AI22")</f>
        <v>0</v>
      </c>
      <c r="CP22" s="1">
        <v>0</v>
      </c>
      <c r="CQ22" s="1">
        <f ca="1">INDIRECT("AJ22")+2*INDIRECT("AK22")+3*INDIRECT("AL22")+4*INDIRECT("AM22")+5*INDIRECT("AN22")+6*INDIRECT("AO22")+7*INDIRECT("AP22")+8*INDIRECT("AQ22")</f>
        <v>12700</v>
      </c>
      <c r="CR22" s="1">
        <v>12700</v>
      </c>
      <c r="CS22" s="1">
        <f ca="1">INDIRECT("AR22")+2*INDIRECT("AS22")+3*INDIRECT("AT22")+4*INDIRECT("AU22")+5*INDIRECT("AV22")+6*INDIRECT("AW22")+7*INDIRECT("AX22")+8*INDIRECT("AY22")</f>
        <v>205796</v>
      </c>
      <c r="CT22" s="1">
        <v>205796</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0</v>
      </c>
      <c r="C23" s="1" t="s">
        <v>0</v>
      </c>
      <c r="D23" s="1" t="s">
        <v>0</v>
      </c>
      <c r="E23" s="1" t="s">
        <v>12</v>
      </c>
      <c r="F23" s="7">
        <f ca="1">INDIRECT("T23")+INDIRECT("AB23")+INDIRECT("AJ23")+INDIRECT("AR23")+INDIRECT("AZ23")+INDIRECT("BH23")</f>
        <v>8400</v>
      </c>
      <c r="G23" s="6">
        <f ca="1">INDIRECT("U23")+INDIRECT("AC23")+INDIRECT("AK23")+INDIRECT("AS23")+INDIRECT("BA23")+INDIRECT("BI23")</f>
        <v>0</v>
      </c>
      <c r="H23" s="6">
        <f ca="1">INDIRECT("V23")+INDIRECT("AD23")+INDIRECT("AL23")+INDIRECT("AT23")+INDIRECT("BB23")+INDIRECT("BJ23")</f>
        <v>0</v>
      </c>
      <c r="I23" s="6">
        <f ca="1">INDIRECT("W23")+INDIRECT("AE23")+INDIRECT("AM23")+INDIRECT("AU23")+INDIRECT("BC23")+INDIRECT("BK23")</f>
        <v>3204</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3204</v>
      </c>
      <c r="O23" s="6">
        <f ca="1">INDIRECT("AB23")+INDIRECT("AC23")+INDIRECT("AD23")+INDIRECT("AE23")+INDIRECT("AF23")+INDIRECT("AG23")+INDIRECT("AH23")+INDIRECT("AI23")</f>
        <v>0</v>
      </c>
      <c r="P23" s="6">
        <f ca="1">INDIRECT("AJ23")+INDIRECT("AK23")+INDIRECT("AL23")+INDIRECT("AM23")+INDIRECT("AN23")+INDIRECT("AO23")+INDIRECT("AP23")+INDIRECT("AQ23")</f>
        <v>8400</v>
      </c>
      <c r="Q23" s="6">
        <f ca="1">INDIRECT("AR23")+INDIRECT("AS23")+INDIRECT("AT23")+INDIRECT("AU23")+INDIRECT("AV23")+INDIRECT("AW23")+INDIRECT("AX23")+INDIRECT("AY23")</f>
        <v>0</v>
      </c>
      <c r="R23" s="6">
        <f ca="1">INDIRECT("AZ23")+INDIRECT("BA23")+INDIRECT("BB23")+INDIRECT("BC23")+INDIRECT("BD23")+INDIRECT("BE23")+INDIRECT("BF23")+INDIRECT("BG23")</f>
        <v>0</v>
      </c>
      <c r="S23" s="6">
        <f ca="1">INDIRECT("BH23")+INDIRECT("BI23")+INDIRECT("BJ23")+INDIRECT("BK23")+INDIRECT("BL23")+INDIRECT("BM23")+INDIRECT("BN23")+INDIRECT("BO23")</f>
        <v>0</v>
      </c>
      <c r="T23" s="28"/>
      <c r="U23" s="29"/>
      <c r="V23" s="29"/>
      <c r="W23" s="29">
        <v>3204</v>
      </c>
      <c r="X23" s="29"/>
      <c r="Y23" s="29"/>
      <c r="Z23" s="29"/>
      <c r="AA23" s="29"/>
      <c r="AB23" s="28"/>
      <c r="AC23" s="29"/>
      <c r="AD23" s="29"/>
      <c r="AE23" s="29"/>
      <c r="AF23" s="29"/>
      <c r="AG23" s="29"/>
      <c r="AH23" s="29"/>
      <c r="AI23" s="29"/>
      <c r="AJ23" s="28">
        <v>8400</v>
      </c>
      <c r="AK23" s="29"/>
      <c r="AL23" s="29"/>
      <c r="AM23" s="29"/>
      <c r="AN23" s="29"/>
      <c r="AO23" s="29"/>
      <c r="AP23" s="29"/>
      <c r="AQ23" s="29"/>
      <c r="AR23" s="28"/>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25200</v>
      </c>
      <c r="BX23" s="1">
        <v>25200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3204</v>
      </c>
      <c r="CD23" s="1">
        <v>3204</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12816</v>
      </c>
      <c r="CN23" s="1">
        <v>12816</v>
      </c>
      <c r="CO23" s="1">
        <f ca="1">INDIRECT("AB23")+2*INDIRECT("AC23")+3*INDIRECT("AD23")+4*INDIRECT("AE23")+5*INDIRECT("AF23")+6*INDIRECT("AG23")+7*INDIRECT("AH23")+8*INDIRECT("AI23")</f>
        <v>0</v>
      </c>
      <c r="CP23" s="1">
        <v>0</v>
      </c>
      <c r="CQ23" s="1">
        <f ca="1">INDIRECT("AJ23")+2*INDIRECT("AK23")+3*INDIRECT("AL23")+4*INDIRECT("AM23")+5*INDIRECT("AN23")+6*INDIRECT("AO23")+7*INDIRECT("AP23")+8*INDIRECT("AQ23")</f>
        <v>8400</v>
      </c>
      <c r="CR23" s="1">
        <v>8400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1" t="s">
        <v>0</v>
      </c>
      <c r="B24" s="1" t="s">
        <v>0</v>
      </c>
      <c r="C24" s="1" t="s">
        <v>0</v>
      </c>
      <c r="D24" s="1" t="s">
        <v>0</v>
      </c>
      <c r="E24" s="1" t="s">
        <v>7</v>
      </c>
      <c r="F24" s="7">
        <f>SUM(F19:F23)</f>
        <v>42100</v>
      </c>
      <c r="G24" s="6">
        <f>SUM(G19:G23)</f>
        <v>0</v>
      </c>
      <c r="H24" s="6">
        <f>SUM(H19:H23)</f>
        <v>0</v>
      </c>
      <c r="I24" s="6">
        <f>SUM(I19:I23)</f>
        <v>293126</v>
      </c>
      <c r="J24" s="6">
        <f>SUM(J19:J23)</f>
        <v>25725</v>
      </c>
      <c r="K24" s="6">
        <f>SUM(K19:K23)</f>
        <v>0</v>
      </c>
      <c r="L24" s="6">
        <f>SUM(L19:L23)</f>
        <v>0</v>
      </c>
      <c r="M24" s="6">
        <f>SUM(M19:M23)</f>
        <v>0</v>
      </c>
      <c r="N24" s="7">
        <f>SUM(N19:N23)</f>
        <v>165586</v>
      </c>
      <c r="O24" s="6">
        <f>SUM(O19:O23)</f>
        <v>0</v>
      </c>
      <c r="P24" s="6">
        <f>SUM(P19:P23)</f>
        <v>42100</v>
      </c>
      <c r="Q24" s="6">
        <f>SUM(Q19:Q23)</f>
        <v>153265</v>
      </c>
      <c r="R24" s="6">
        <f>SUM(R19:R23)</f>
        <v>0</v>
      </c>
      <c r="S24" s="6">
        <f>SUM(S19:S23)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3:73" ht="11.25">
      <c r="C25" s="1" t="s">
        <v>0</v>
      </c>
      <c r="D25" s="1"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c r="BT25" s="1" t="s">
        <v>0</v>
      </c>
      <c r="BU25" s="1" t="s">
        <v>0</v>
      </c>
    </row>
    <row r="26" spans="1:102" ht="11.25">
      <c r="A26" s="30" t="s">
        <v>1</v>
      </c>
      <c r="B26" s="31" t="str">
        <f>HYPERLINK("http://www.dot.ca.gov/hq/transprog/stip2004/ff_sheets/12-9507.xls","9507")</f>
        <v>9507</v>
      </c>
      <c r="C26" s="30" t="s">
        <v>0</v>
      </c>
      <c r="D26" s="30" t="s">
        <v>16</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0</v>
      </c>
      <c r="I26" s="33">
        <f ca="1">INDIRECT("W26")+INDIRECT("AE26")+INDIRECT("AM26")+INDIRECT("AU26")+INDIRECT("BC26")+INDIRECT("BK26")</f>
        <v>3573</v>
      </c>
      <c r="J26" s="33">
        <f ca="1">INDIRECT("X26")+INDIRECT("AF26")+INDIRECT("AN26")+INDIRECT("AV26")+INDIRECT("BD26")+INDIRECT("BL26")</f>
        <v>0</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0</v>
      </c>
      <c r="P26" s="33">
        <f ca="1">INDIRECT("AJ26")+INDIRECT("AK26")+INDIRECT("AL26")+INDIRECT("AM26")+INDIRECT("AN26")+INDIRECT("AO26")+INDIRECT("AP26")+INDIRECT("AQ26")</f>
        <v>3573</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c r="AE26" s="35"/>
      <c r="AF26" s="35"/>
      <c r="AG26" s="35"/>
      <c r="AH26" s="35"/>
      <c r="AI26" s="35"/>
      <c r="AJ26" s="34"/>
      <c r="AK26" s="35"/>
      <c r="AL26" s="35"/>
      <c r="AM26" s="35">
        <v>3573</v>
      </c>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10900001372</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10719</v>
      </c>
      <c r="CD26" s="1">
        <v>10719</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0</v>
      </c>
      <c r="CP26" s="1">
        <v>0</v>
      </c>
      <c r="CQ26" s="1">
        <f ca="1">INDIRECT("AJ26")+2*INDIRECT("AK26")+3*INDIRECT("AL26")+4*INDIRECT("AM26")+5*INDIRECT("AN26")+6*INDIRECT("AO26")+7*INDIRECT("AP26")+8*INDIRECT("AQ26")</f>
        <v>14292</v>
      </c>
      <c r="CR26" s="1">
        <v>14292</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0</v>
      </c>
      <c r="D27" s="1" t="s">
        <v>21</v>
      </c>
      <c r="E27" s="1" t="s">
        <v>7</v>
      </c>
      <c r="F27" s="7">
        <f>SUM(F26:F26)</f>
        <v>0</v>
      </c>
      <c r="G27" s="6">
        <f>SUM(G26:G26)</f>
        <v>0</v>
      </c>
      <c r="H27" s="6">
        <f>SUM(H26:H26)</f>
        <v>0</v>
      </c>
      <c r="I27" s="6">
        <f>SUM(I26:I26)</f>
        <v>3573</v>
      </c>
      <c r="J27" s="6">
        <f>SUM(J26:J26)</f>
        <v>0</v>
      </c>
      <c r="K27" s="6">
        <f>SUM(K26:K26)</f>
        <v>0</v>
      </c>
      <c r="L27" s="6">
        <f>SUM(L26:L26)</f>
        <v>0</v>
      </c>
      <c r="M27" s="6">
        <f>SUM(M26:M26)</f>
        <v>0</v>
      </c>
      <c r="N27" s="7">
        <f>SUM(N26:N26)</f>
        <v>0</v>
      </c>
      <c r="O27" s="6">
        <f>SUM(O26:O26)</f>
        <v>0</v>
      </c>
      <c r="P27" s="6">
        <f>SUM(P26:P26)</f>
        <v>3573</v>
      </c>
      <c r="Q27" s="6">
        <f>SUM(Q26:Q26)</f>
        <v>0</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93</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HYPERLINK("http://www.dot.ca.gov/hq/transprog/stip2004/ff_sheets/12-2132.xls","2132")</f>
        <v>2132</v>
      </c>
      <c r="C29" s="30" t="s">
        <v>0</v>
      </c>
      <c r="D29" s="30" t="s">
        <v>16</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3500</v>
      </c>
      <c r="I29" s="33">
        <f ca="1">INDIRECT("W29")+INDIRECT("AE29")+INDIRECT("AM29")+INDIRECT("AU29")+INDIRECT("BC29")+INDIRECT("BK29")</f>
        <v>3500</v>
      </c>
      <c r="J29" s="33">
        <f ca="1">INDIRECT("X29")+INDIRECT("AF29")+INDIRECT("AN29")+INDIRECT("AV29")+INDIRECT("BD29")+INDIRECT("BL29")</f>
        <v>3500</v>
      </c>
      <c r="K29" s="33">
        <f ca="1">INDIRECT("Y29")+INDIRECT("AG29")+INDIRECT("AO29")+INDIRECT("AW29")+INDIRECT("BE29")+INDIRECT("BM29")</f>
        <v>3500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14000</v>
      </c>
      <c r="P29" s="33">
        <f ca="1">INDIRECT("AJ29")+INDIRECT("AK29")+INDIRECT("AL29")+INDIRECT("AM29")+INDIRECT("AN29")+INDIRECT("AO29")+INDIRECT("AP29")+INDIRECT("AQ29")</f>
        <v>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v>3500</v>
      </c>
      <c r="AE29" s="35">
        <v>3500</v>
      </c>
      <c r="AF29" s="35">
        <v>3500</v>
      </c>
      <c r="AG29" s="35">
        <v>3500</v>
      </c>
      <c r="AH29" s="35"/>
      <c r="AI29" s="35"/>
      <c r="AJ29" s="34"/>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10900001379</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7000</v>
      </c>
      <c r="CB29" s="1">
        <v>7000</v>
      </c>
      <c r="CC29" s="1">
        <f ca="1">INDIRECT("W29")+2*INDIRECT("AE29")+3*INDIRECT("AM29")+4*INDIRECT("AU29")+5*INDIRECT("BC29")+6*INDIRECT("BK29")</f>
        <v>7000</v>
      </c>
      <c r="CD29" s="1">
        <v>7000</v>
      </c>
      <c r="CE29" s="1">
        <f ca="1">INDIRECT("X29")+2*INDIRECT("AF29")+3*INDIRECT("AN29")+4*INDIRECT("AV29")+5*INDIRECT("BD29")+6*INDIRECT("BL29")</f>
        <v>7000</v>
      </c>
      <c r="CF29" s="1">
        <v>7000</v>
      </c>
      <c r="CG29" s="1">
        <f ca="1">INDIRECT("Y29")+2*INDIRECT("AG29")+3*INDIRECT("AO29")+4*INDIRECT("AW29")+5*INDIRECT("BE29")+6*INDIRECT("BM29")</f>
        <v>7000</v>
      </c>
      <c r="CH29" s="1">
        <v>7000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63000</v>
      </c>
      <c r="CP29" s="1">
        <v>63000</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1" t="s">
        <v>0</v>
      </c>
      <c r="B30" s="1" t="s">
        <v>22</v>
      </c>
      <c r="C30" s="1" t="s">
        <v>0</v>
      </c>
      <c r="D30" s="1" t="s">
        <v>23</v>
      </c>
      <c r="E30" s="1" t="s">
        <v>7</v>
      </c>
      <c r="F30" s="7">
        <f>SUM(F29:F29)</f>
        <v>0</v>
      </c>
      <c r="G30" s="6">
        <f>SUM(G29:G29)</f>
        <v>0</v>
      </c>
      <c r="H30" s="6">
        <f>SUM(H29:H29)</f>
        <v>3500</v>
      </c>
      <c r="I30" s="6">
        <f>SUM(I29:I29)</f>
        <v>3500</v>
      </c>
      <c r="J30" s="6">
        <f>SUM(J29:J29)</f>
        <v>3500</v>
      </c>
      <c r="K30" s="6">
        <f>SUM(K29:K29)</f>
        <v>3500</v>
      </c>
      <c r="L30" s="6">
        <f>SUM(L29:L29)</f>
        <v>0</v>
      </c>
      <c r="M30" s="6">
        <f>SUM(M29:M29)</f>
        <v>0</v>
      </c>
      <c r="N30" s="7">
        <f>SUM(N29:N29)</f>
        <v>0</v>
      </c>
      <c r="O30" s="6">
        <f>SUM(O29:O29)</f>
        <v>14000</v>
      </c>
      <c r="P30" s="6">
        <f>SUM(P29:P29)</f>
        <v>0</v>
      </c>
      <c r="Q30" s="6">
        <f>SUM(Q29:Q29)</f>
        <v>0</v>
      </c>
      <c r="R30" s="6">
        <f>SUM(R29:R29)</f>
        <v>0</v>
      </c>
      <c r="S30" s="6">
        <f>SUM(S29:S29)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25"/>
      <c r="B31" s="25"/>
      <c r="C31" s="27" t="s">
        <v>93</v>
      </c>
      <c r="D31" s="26"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102" ht="11.25">
      <c r="A32" s="30" t="s">
        <v>1</v>
      </c>
      <c r="B32" s="31" t="str">
        <f>HYPERLINK("http://www.dot.ca.gov/hq/transprog/stip2004/ff_sheets/12-9656.xls","9656")</f>
        <v>9656</v>
      </c>
      <c r="C32" s="30" t="s">
        <v>0</v>
      </c>
      <c r="D32" s="30" t="s">
        <v>24</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1100</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1100</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v>1100</v>
      </c>
      <c r="AE32" s="35"/>
      <c r="AF32" s="35"/>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10900001296</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2200</v>
      </c>
      <c r="CB32" s="1">
        <v>2200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3300</v>
      </c>
      <c r="CP32" s="1">
        <v>3300</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102" ht="11.25">
      <c r="A33" s="1" t="s">
        <v>0</v>
      </c>
      <c r="B33" s="1" t="s">
        <v>0</v>
      </c>
      <c r="C33" s="1" t="s">
        <v>0</v>
      </c>
      <c r="D33" s="1" t="s">
        <v>25</v>
      </c>
      <c r="E33" s="1" t="s">
        <v>26</v>
      </c>
      <c r="F33" s="7">
        <f ca="1">INDIRECT("T33")+INDIRECT("AB33")+INDIRECT("AJ33")+INDIRECT("AR33")+INDIRECT("AZ33")+INDIRECT("BH33")</f>
        <v>0</v>
      </c>
      <c r="G33" s="6">
        <f ca="1">INDIRECT("U33")+INDIRECT("AC33")+INDIRECT("AK33")+INDIRECT("AS33")+INDIRECT("BA33")+INDIRECT("BI33")</f>
        <v>0</v>
      </c>
      <c r="H33" s="6">
        <f ca="1">INDIRECT("V33")+INDIRECT("AD33")+INDIRECT("AL33")+INDIRECT("AT33")+INDIRECT("BB33")+INDIRECT("BJ33")</f>
        <v>2200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0</v>
      </c>
      <c r="O33" s="6">
        <f ca="1">INDIRECT("AB33")+INDIRECT("AC33")+INDIRECT("AD33")+INDIRECT("AE33")+INDIRECT("AF33")+INDIRECT("AG33")+INDIRECT("AH33")+INDIRECT("AI33")</f>
        <v>2200</v>
      </c>
      <c r="P33" s="6">
        <f ca="1">INDIRECT("AJ33")+INDIRECT("AK33")+INDIRECT("AL33")+INDIRECT("AM33")+INDIRECT("AN33")+INDIRECT("AO33")+INDIRECT("AP33")+INDIRECT("AQ33")</f>
        <v>0</v>
      </c>
      <c r="Q33" s="6">
        <f ca="1">INDIRECT("AR33")+INDIRECT("AS33")+INDIRECT("AT33")+INDIRECT("AU33")+INDIRECT("AV33")+INDIRECT("AW33")+INDIRECT("AX33")+INDIRECT("AY33")</f>
        <v>0</v>
      </c>
      <c r="R33" s="6">
        <f ca="1">INDIRECT("AZ33")+INDIRECT("BA33")+INDIRECT("BB33")+INDIRECT("BC33")+INDIRECT("BD33")+INDIRECT("BE33")+INDIRECT("BF33")+INDIRECT("BG33")</f>
        <v>0</v>
      </c>
      <c r="S33" s="6">
        <f ca="1">INDIRECT("BH33")+INDIRECT("BI33")+INDIRECT("BJ33")+INDIRECT("BK33")+INDIRECT("BL33")+INDIRECT("BM33")+INDIRECT("BN33")+INDIRECT("BO33")</f>
        <v>0</v>
      </c>
      <c r="T33" s="28"/>
      <c r="U33" s="29"/>
      <c r="V33" s="29"/>
      <c r="W33" s="29"/>
      <c r="X33" s="29"/>
      <c r="Y33" s="29"/>
      <c r="Z33" s="29"/>
      <c r="AA33" s="29"/>
      <c r="AB33" s="28"/>
      <c r="AC33" s="29"/>
      <c r="AD33" s="29">
        <v>2200</v>
      </c>
      <c r="AE33" s="29"/>
      <c r="AF33" s="29"/>
      <c r="AG33" s="29"/>
      <c r="AH33" s="29"/>
      <c r="AI33" s="29"/>
      <c r="AJ33" s="28"/>
      <c r="AK33" s="29"/>
      <c r="AL33" s="29"/>
      <c r="AM33" s="29"/>
      <c r="AN33" s="29"/>
      <c r="AO33" s="29"/>
      <c r="AP33" s="29"/>
      <c r="AQ33" s="29"/>
      <c r="AR33" s="28"/>
      <c r="AS33" s="29"/>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0</v>
      </c>
      <c r="BZ33" s="1">
        <v>0</v>
      </c>
      <c r="CA33" s="1">
        <f ca="1">INDIRECT("V33")+2*INDIRECT("AD33")+3*INDIRECT("AL33")+4*INDIRECT("AT33")+5*INDIRECT("BB33")+6*INDIRECT("BJ33")</f>
        <v>4400</v>
      </c>
      <c r="CB33" s="1">
        <v>4400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6600</v>
      </c>
      <c r="CP33" s="1">
        <v>6600</v>
      </c>
      <c r="CQ33" s="1">
        <f ca="1">INDIRECT("AJ33")+2*INDIRECT("AK33")+3*INDIRECT("AL33")+4*INDIRECT("AM33")+5*INDIRECT("AN33")+6*INDIRECT("AO33")+7*INDIRECT("AP33")+8*INDIRECT("AQ33")</f>
        <v>0</v>
      </c>
      <c r="CR33" s="1">
        <v>0</v>
      </c>
      <c r="CS33" s="1">
        <f ca="1">INDIRECT("AR33")+2*INDIRECT("AS33")+3*INDIRECT("AT33")+4*INDIRECT("AU33")+5*INDIRECT("AV33")+6*INDIRECT("AW33")+7*INDIRECT("AX33")+8*INDIRECT("AY33")</f>
        <v>0</v>
      </c>
      <c r="CT33" s="1">
        <v>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102" ht="11.25">
      <c r="A34" s="25"/>
      <c r="B34" s="25"/>
      <c r="C34" s="27" t="s">
        <v>93</v>
      </c>
      <c r="D34" s="26" t="s">
        <v>0</v>
      </c>
      <c r="E34" s="1" t="s">
        <v>27</v>
      </c>
      <c r="F34" s="7">
        <f ca="1">INDIRECT("T34")+INDIRECT("AB34")+INDIRECT("AJ34")+INDIRECT("AR34")+INDIRECT("AZ34")+INDIRECT("BH34")</f>
        <v>2200</v>
      </c>
      <c r="G34" s="6">
        <f ca="1">INDIRECT("U34")+INDIRECT("AC34")+INDIRECT("AK34")+INDIRECT("AS34")+INDIRECT("BA34")+INDIRECT("BI34")</f>
        <v>0</v>
      </c>
      <c r="H34" s="6">
        <f ca="1">INDIRECT("V34")+INDIRECT("AD34")+INDIRECT("AL34")+INDIRECT("AT34")+INDIRECT("BB34")+INDIRECT("BJ34")</f>
        <v>11800</v>
      </c>
      <c r="I34" s="6">
        <f ca="1">INDIRECT("W34")+INDIRECT("AE34")+INDIRECT("AM34")+INDIRECT("AU34")+INDIRECT("BC34")+INDIRECT("BK34")</f>
        <v>0</v>
      </c>
      <c r="J34" s="6">
        <f ca="1">INDIRECT("X34")+INDIRECT("AF34")+INDIRECT("AN34")+INDIRECT("AV34")+INDIRECT("BD34")+INDIRECT("BL34")</f>
        <v>0</v>
      </c>
      <c r="K34" s="6">
        <f ca="1">INDIRECT("Y34")+INDIRECT("AG34")+INDIRECT("AO34")+INDIRECT("AW34")+INDIRECT("BE34")+INDIRECT("BM34")</f>
        <v>0</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2200</v>
      </c>
      <c r="O34" s="6">
        <f ca="1">INDIRECT("AB34")+INDIRECT("AC34")+INDIRECT("AD34")+INDIRECT("AE34")+INDIRECT("AF34")+INDIRECT("AG34")+INDIRECT("AH34")+INDIRECT("AI34")</f>
        <v>11800</v>
      </c>
      <c r="P34" s="6">
        <f ca="1">INDIRECT("AJ34")+INDIRECT("AK34")+INDIRECT("AL34")+INDIRECT("AM34")+INDIRECT("AN34")+INDIRECT("AO34")+INDIRECT("AP34")+INDIRECT("AQ34")</f>
        <v>0</v>
      </c>
      <c r="Q34" s="6">
        <f ca="1">INDIRECT("AR34")+INDIRECT("AS34")+INDIRECT("AT34")+INDIRECT("AU34")+INDIRECT("AV34")+INDIRECT("AW34")+INDIRECT("AX34")+INDIRECT("AY34")</f>
        <v>0</v>
      </c>
      <c r="R34" s="6">
        <f ca="1">INDIRECT("AZ34")+INDIRECT("BA34")+INDIRECT("BB34")+INDIRECT("BC34")+INDIRECT("BD34")+INDIRECT("BE34")+INDIRECT("BF34")+INDIRECT("BG34")</f>
        <v>0</v>
      </c>
      <c r="S34" s="6">
        <f ca="1">INDIRECT("BH34")+INDIRECT("BI34")+INDIRECT("BJ34")+INDIRECT("BK34")+INDIRECT("BL34")+INDIRECT("BM34")+INDIRECT("BN34")+INDIRECT("BO34")</f>
        <v>0</v>
      </c>
      <c r="T34" s="28">
        <v>2200</v>
      </c>
      <c r="U34" s="29"/>
      <c r="V34" s="29"/>
      <c r="W34" s="29"/>
      <c r="X34" s="29"/>
      <c r="Y34" s="29"/>
      <c r="Z34" s="29"/>
      <c r="AA34" s="29"/>
      <c r="AB34" s="28"/>
      <c r="AC34" s="29"/>
      <c r="AD34" s="29">
        <v>11800</v>
      </c>
      <c r="AE34" s="29"/>
      <c r="AF34" s="29"/>
      <c r="AG34" s="29"/>
      <c r="AH34" s="29"/>
      <c r="AI34" s="29"/>
      <c r="AJ34" s="28"/>
      <c r="AK34" s="29"/>
      <c r="AL34" s="29"/>
      <c r="AM34" s="29"/>
      <c r="AN34" s="29"/>
      <c r="AO34" s="29"/>
      <c r="AP34" s="29"/>
      <c r="AQ34" s="29"/>
      <c r="AR34" s="28"/>
      <c r="AS34" s="29"/>
      <c r="AT34" s="29"/>
      <c r="AU34" s="29"/>
      <c r="AV34" s="29"/>
      <c r="AW34" s="29"/>
      <c r="AX34" s="29"/>
      <c r="AY34" s="29"/>
      <c r="AZ34" s="28"/>
      <c r="BA34" s="29"/>
      <c r="BB34" s="29"/>
      <c r="BC34" s="29"/>
      <c r="BD34" s="29"/>
      <c r="BE34" s="29"/>
      <c r="BF34" s="29"/>
      <c r="BG34" s="29"/>
      <c r="BH34" s="28"/>
      <c r="BI34" s="29"/>
      <c r="BJ34" s="29"/>
      <c r="BK34" s="29"/>
      <c r="BL34" s="29"/>
      <c r="BM34" s="29"/>
      <c r="BN34" s="29"/>
      <c r="BO34" s="29"/>
      <c r="BP34" s="9">
        <v>0</v>
      </c>
      <c r="BQ34" s="1" t="s">
        <v>0</v>
      </c>
      <c r="BR34" s="1" t="s">
        <v>0</v>
      </c>
      <c r="BS34" s="1" t="s">
        <v>0</v>
      </c>
      <c r="BT34" s="1" t="s">
        <v>0</v>
      </c>
      <c r="BU34" s="1" t="s">
        <v>0</v>
      </c>
      <c r="BW34" s="1">
        <f ca="1">INDIRECT("T34")+2*INDIRECT("AB34")+3*INDIRECT("AJ34")+4*INDIRECT("AR34")+5*INDIRECT("AZ34")+6*INDIRECT("BH34")</f>
        <v>2200</v>
      </c>
      <c r="BX34" s="1">
        <v>2200</v>
      </c>
      <c r="BY34" s="1">
        <f ca="1">INDIRECT("U34")+2*INDIRECT("AC34")+3*INDIRECT("AK34")+4*INDIRECT("AS34")+5*INDIRECT("BA34")+6*INDIRECT("BI34")</f>
        <v>0</v>
      </c>
      <c r="BZ34" s="1">
        <v>0</v>
      </c>
      <c r="CA34" s="1">
        <f ca="1">INDIRECT("V34")+2*INDIRECT("AD34")+3*INDIRECT("AL34")+4*INDIRECT("AT34")+5*INDIRECT("BB34")+6*INDIRECT("BJ34")</f>
        <v>23600</v>
      </c>
      <c r="CB34" s="1">
        <v>23600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2200</v>
      </c>
      <c r="CN34" s="1">
        <v>2200</v>
      </c>
      <c r="CO34" s="1">
        <f ca="1">INDIRECT("AB34")+2*INDIRECT("AC34")+3*INDIRECT("AD34")+4*INDIRECT("AE34")+5*INDIRECT("AF34")+6*INDIRECT("AG34")+7*INDIRECT("AH34")+8*INDIRECT("AI34")</f>
        <v>35400</v>
      </c>
      <c r="CP34" s="1">
        <v>35400</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0</v>
      </c>
      <c r="C35" s="1" t="s">
        <v>0</v>
      </c>
      <c r="D35" s="1" t="s">
        <v>0</v>
      </c>
      <c r="E35" s="1" t="s">
        <v>11</v>
      </c>
      <c r="F35" s="7">
        <f ca="1">INDIRECT("T35")+INDIRECT("AB35")+INDIRECT("AJ35")+INDIRECT("AR35")+INDIRECT("AZ35")+INDIRECT("BH35")</f>
        <v>1150</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0</v>
      </c>
      <c r="P35" s="6">
        <f ca="1">INDIRECT("AJ35")+INDIRECT("AK35")+INDIRECT("AL35")+INDIRECT("AM35")+INDIRECT("AN35")+INDIRECT("AO35")+INDIRECT("AP35")+INDIRECT("AQ35")</f>
        <v>150</v>
      </c>
      <c r="Q35" s="6">
        <f ca="1">INDIRECT("AR35")+INDIRECT("AS35")+INDIRECT("AT35")+INDIRECT("AU35")+INDIRECT("AV35")+INDIRECT("AW35")+INDIRECT("AX35")+INDIRECT("AY35")</f>
        <v>1000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c r="AD35" s="29"/>
      <c r="AE35" s="29"/>
      <c r="AF35" s="29"/>
      <c r="AG35" s="29"/>
      <c r="AH35" s="29"/>
      <c r="AI35" s="29"/>
      <c r="AJ35" s="28">
        <v>150</v>
      </c>
      <c r="AK35" s="29"/>
      <c r="AL35" s="29"/>
      <c r="AM35" s="29"/>
      <c r="AN35" s="29"/>
      <c r="AO35" s="29"/>
      <c r="AP35" s="29"/>
      <c r="AQ35" s="29"/>
      <c r="AR35" s="28">
        <v>1000</v>
      </c>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4450</v>
      </c>
      <c r="BX35" s="1">
        <v>4450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0</v>
      </c>
      <c r="CP35" s="1">
        <v>0</v>
      </c>
      <c r="CQ35" s="1">
        <f ca="1">INDIRECT("AJ35")+2*INDIRECT("AK35")+3*INDIRECT("AL35")+4*INDIRECT("AM35")+5*INDIRECT("AN35")+6*INDIRECT("AO35")+7*INDIRECT("AP35")+8*INDIRECT("AQ35")</f>
        <v>150</v>
      </c>
      <c r="CR35" s="1">
        <v>150</v>
      </c>
      <c r="CS35" s="1">
        <f ca="1">INDIRECT("AR35")+2*INDIRECT("AS35")+3*INDIRECT("AT35")+4*INDIRECT("AU35")+5*INDIRECT("AV35")+6*INDIRECT("AW35")+7*INDIRECT("AX35")+8*INDIRECT("AY35")</f>
        <v>1000</v>
      </c>
      <c r="CT35" s="1">
        <v>1000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0</v>
      </c>
      <c r="C36" s="1" t="s">
        <v>0</v>
      </c>
      <c r="D36" s="1" t="s">
        <v>0</v>
      </c>
      <c r="E36" s="1" t="s">
        <v>28</v>
      </c>
      <c r="F36" s="7">
        <f ca="1">INDIRECT("T36")+INDIRECT("AB36")+INDIRECT("AJ36")+INDIRECT("AR36")+INDIRECT("AZ36")+INDIRECT("BH36")</f>
        <v>0</v>
      </c>
      <c r="G36" s="6">
        <f ca="1">INDIRECT("U36")+INDIRECT("AC36")+INDIRECT("AK36")+INDIRECT("AS36")+INDIRECT("BA36")+INDIRECT("BI36")</f>
        <v>0</v>
      </c>
      <c r="H36" s="6">
        <f ca="1">INDIRECT("V36")+INDIRECT("AD36")+INDIRECT("AL36")+INDIRECT("AT36")+INDIRECT("BB36")+INDIRECT("BJ36")</f>
        <v>2000</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0</v>
      </c>
      <c r="O36" s="6">
        <f ca="1">INDIRECT("AB36")+INDIRECT("AC36")+INDIRECT("AD36")+INDIRECT("AE36")+INDIRECT("AF36")+INDIRECT("AG36")+INDIRECT("AH36")+INDIRECT("AI36")</f>
        <v>2000</v>
      </c>
      <c r="P36" s="6">
        <f ca="1">INDIRECT("AJ36")+INDIRECT("AK36")+INDIRECT("AL36")+INDIRECT("AM36")+INDIRECT("AN36")+INDIRECT("AO36")+INDIRECT("AP36")+INDIRECT("AQ36")</f>
        <v>0</v>
      </c>
      <c r="Q36" s="6">
        <f ca="1">INDIRECT("AR36")+INDIRECT("AS36")+INDIRECT("AT36")+INDIRECT("AU36")+INDIRECT("AV36")+INDIRECT("AW36")+INDIRECT("AX36")+INDIRECT("AY36")</f>
        <v>0</v>
      </c>
      <c r="R36" s="6">
        <f ca="1">INDIRECT("AZ36")+INDIRECT("BA36")+INDIRECT("BB36")+INDIRECT("BC36")+INDIRECT("BD36")+INDIRECT("BE36")+INDIRECT("BF36")+INDIRECT("BG36")</f>
        <v>0</v>
      </c>
      <c r="S36" s="6">
        <f ca="1">INDIRECT("BH36")+INDIRECT("BI36")+INDIRECT("BJ36")+INDIRECT("BK36")+INDIRECT("BL36")+INDIRECT("BM36")+INDIRECT("BN36")+INDIRECT("BO36")</f>
        <v>0</v>
      </c>
      <c r="T36" s="28"/>
      <c r="U36" s="29"/>
      <c r="V36" s="29"/>
      <c r="W36" s="29"/>
      <c r="X36" s="29"/>
      <c r="Y36" s="29"/>
      <c r="Z36" s="29"/>
      <c r="AA36" s="29"/>
      <c r="AB36" s="28"/>
      <c r="AC36" s="29"/>
      <c r="AD36" s="29">
        <v>2000</v>
      </c>
      <c r="AE36" s="29"/>
      <c r="AF36" s="29"/>
      <c r="AG36" s="29"/>
      <c r="AH36" s="29"/>
      <c r="AI36" s="29"/>
      <c r="AJ36" s="28"/>
      <c r="AK36" s="29"/>
      <c r="AL36" s="29"/>
      <c r="AM36" s="29"/>
      <c r="AN36" s="29"/>
      <c r="AO36" s="29"/>
      <c r="AP36" s="29"/>
      <c r="AQ36" s="29"/>
      <c r="AR36" s="28"/>
      <c r="AS36" s="29"/>
      <c r="AT36" s="29"/>
      <c r="AU36" s="29"/>
      <c r="AV36" s="29"/>
      <c r="AW36" s="29"/>
      <c r="AX36" s="29"/>
      <c r="AY36" s="29"/>
      <c r="AZ36" s="28"/>
      <c r="BA36" s="29"/>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4000</v>
      </c>
      <c r="CB36" s="1">
        <v>4000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0</v>
      </c>
      <c r="CN36" s="1">
        <v>0</v>
      </c>
      <c r="CO36" s="1">
        <f ca="1">INDIRECT("AB36")+2*INDIRECT("AC36")+3*INDIRECT("AD36")+4*INDIRECT("AE36")+5*INDIRECT("AF36")+6*INDIRECT("AG36")+7*INDIRECT("AH36")+8*INDIRECT("AI36")</f>
        <v>6000</v>
      </c>
      <c r="CP36" s="1">
        <v>6000</v>
      </c>
      <c r="CQ36" s="1">
        <f ca="1">INDIRECT("AJ36")+2*INDIRECT("AK36")+3*INDIRECT("AL36")+4*INDIRECT("AM36")+5*INDIRECT("AN36")+6*INDIRECT("AO36")+7*INDIRECT("AP36")+8*INDIRECT("AQ36")</f>
        <v>0</v>
      </c>
      <c r="CR36" s="1">
        <v>0</v>
      </c>
      <c r="CS36" s="1">
        <f ca="1">INDIRECT("AR36")+2*INDIRECT("AS36")+3*INDIRECT("AT36")+4*INDIRECT("AU36")+5*INDIRECT("AV36")+6*INDIRECT("AW36")+7*INDIRECT("AX36")+8*INDIRECT("AY36")</f>
        <v>0</v>
      </c>
      <c r="CT36" s="1">
        <v>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1" t="s">
        <v>0</v>
      </c>
      <c r="B37" s="1" t="s">
        <v>0</v>
      </c>
      <c r="C37" s="1" t="s">
        <v>0</v>
      </c>
      <c r="D37" s="1" t="s">
        <v>0</v>
      </c>
      <c r="E37" s="1" t="s">
        <v>7</v>
      </c>
      <c r="F37" s="7">
        <f>SUM(F32:F36)</f>
        <v>3350</v>
      </c>
      <c r="G37" s="6">
        <f>SUM(G32:G36)</f>
        <v>0</v>
      </c>
      <c r="H37" s="6">
        <f>SUM(H32:H36)</f>
        <v>17100</v>
      </c>
      <c r="I37" s="6">
        <f>SUM(I32:I36)</f>
        <v>0</v>
      </c>
      <c r="J37" s="6">
        <f>SUM(J32:J36)</f>
        <v>0</v>
      </c>
      <c r="K37" s="6">
        <f>SUM(K32:K36)</f>
        <v>0</v>
      </c>
      <c r="L37" s="6">
        <f>SUM(L32:L36)</f>
        <v>0</v>
      </c>
      <c r="M37" s="6">
        <f>SUM(M32:M36)</f>
        <v>0</v>
      </c>
      <c r="N37" s="7">
        <f>SUM(N32:N36)</f>
        <v>2200</v>
      </c>
      <c r="O37" s="6">
        <f>SUM(O32:O36)</f>
        <v>17100</v>
      </c>
      <c r="P37" s="6">
        <f>SUM(P32:P36)</f>
        <v>150</v>
      </c>
      <c r="Q37" s="6">
        <f>SUM(Q32:Q36)</f>
        <v>1000</v>
      </c>
      <c r="R37" s="6">
        <f>SUM(R32:R36)</f>
        <v>0</v>
      </c>
      <c r="S37" s="6">
        <f>SUM(S32:S36)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3:73" ht="11.25">
      <c r="C38" s="1" t="s">
        <v>0</v>
      </c>
      <c r="D38" s="1"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c r="BT38" s="1" t="s">
        <v>0</v>
      </c>
      <c r="BU38" s="1" t="s">
        <v>0</v>
      </c>
    </row>
    <row r="39" spans="1:102" ht="11.25">
      <c r="A39" s="30" t="s">
        <v>1</v>
      </c>
      <c r="B39" s="31" t="str">
        <f>HYPERLINK("http://www.dot.ca.gov/hq/transprog/stip2004/ff_sheets/12-9654.xls","9654")</f>
        <v>9654</v>
      </c>
      <c r="C39" s="30" t="s">
        <v>0</v>
      </c>
      <c r="D39" s="30" t="s">
        <v>29</v>
      </c>
      <c r="E39" s="30" t="s">
        <v>3</v>
      </c>
      <c r="F39" s="32">
        <f ca="1">INDIRECT("T39")+INDIRECT("AB39")+INDIRECT("AJ39")+INDIRECT("AR39")+INDIRECT("AZ39")+INDIRECT("BH39")</f>
        <v>0</v>
      </c>
      <c r="G39" s="33">
        <f ca="1">INDIRECT("U39")+INDIRECT("AC39")+INDIRECT("AK39")+INDIRECT("AS39")+INDIRECT("BA39")+INDIRECT("BI39")</f>
        <v>332</v>
      </c>
      <c r="H39" s="33">
        <f ca="1">INDIRECT("V39")+INDIRECT("AD39")+INDIRECT("AL39")+INDIRECT("AT39")+INDIRECT("BB39")+INDIRECT("BJ39")</f>
        <v>0</v>
      </c>
      <c r="I39" s="33">
        <f ca="1">INDIRECT("W39")+INDIRECT("AE39")+INDIRECT("AM39")+INDIRECT("AU39")+INDIRECT("BC39")+INDIRECT("BK39")</f>
        <v>0</v>
      </c>
      <c r="J39" s="33">
        <f ca="1">INDIRECT("X39")+INDIRECT("AF39")+INDIRECT("AN39")+INDIRECT("AV39")+INDIRECT("BD39")+INDIRECT("BL39")</f>
        <v>0</v>
      </c>
      <c r="K39" s="33">
        <f ca="1">INDIRECT("Y39")+INDIRECT("AG39")+INDIRECT("AO39")+INDIRECT("AW39")+INDIRECT("BE39")+INDIRECT("BM39")</f>
        <v>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0</v>
      </c>
      <c r="P39" s="33">
        <f ca="1">INDIRECT("AJ39")+INDIRECT("AK39")+INDIRECT("AL39")+INDIRECT("AM39")+INDIRECT("AN39")+INDIRECT("AO39")+INDIRECT("AP39")+INDIRECT("AQ39")</f>
        <v>332</v>
      </c>
      <c r="Q39" s="33">
        <f ca="1">INDIRECT("AR39")+INDIRECT("AS39")+INDIRECT("AT39")+INDIRECT("AU39")+INDIRECT("AV39")+INDIRECT("AW39")+INDIRECT("AX39")+INDIRECT("AY39")</f>
        <v>0</v>
      </c>
      <c r="R39" s="33">
        <f ca="1">INDIRECT("AZ39")+INDIRECT("BA39")+INDIRECT("BB39")+INDIRECT("BC39")+INDIRECT("BD39")+INDIRECT("BE39")+INDIRECT("BF39")+INDIRECT("BG39")</f>
        <v>0</v>
      </c>
      <c r="S39" s="33">
        <f ca="1">INDIRECT("BH39")+INDIRECT("BI39")+INDIRECT("BJ39")+INDIRECT("BK39")+INDIRECT("BL39")+INDIRECT("BM39")+INDIRECT("BN39")+INDIRECT("BO39")</f>
        <v>0</v>
      </c>
      <c r="T39" s="34"/>
      <c r="U39" s="35"/>
      <c r="V39" s="35"/>
      <c r="W39" s="35"/>
      <c r="X39" s="35"/>
      <c r="Y39" s="35"/>
      <c r="Z39" s="35"/>
      <c r="AA39" s="35"/>
      <c r="AB39" s="34"/>
      <c r="AC39" s="35"/>
      <c r="AD39" s="35"/>
      <c r="AE39" s="35"/>
      <c r="AF39" s="35"/>
      <c r="AG39" s="35"/>
      <c r="AH39" s="35"/>
      <c r="AI39" s="35"/>
      <c r="AJ39" s="34"/>
      <c r="AK39" s="35">
        <v>332</v>
      </c>
      <c r="AL39" s="35"/>
      <c r="AM39" s="35"/>
      <c r="AN39" s="35"/>
      <c r="AO39" s="35"/>
      <c r="AP39" s="35"/>
      <c r="AQ39" s="35"/>
      <c r="AR39" s="34"/>
      <c r="AS39" s="35"/>
      <c r="AT39" s="35"/>
      <c r="AU39" s="35"/>
      <c r="AV39" s="35"/>
      <c r="AW39" s="35"/>
      <c r="AX39" s="35"/>
      <c r="AY39" s="35"/>
      <c r="AZ39" s="34"/>
      <c r="BA39" s="35"/>
      <c r="BB39" s="35"/>
      <c r="BC39" s="35"/>
      <c r="BD39" s="35"/>
      <c r="BE39" s="35"/>
      <c r="BF39" s="35"/>
      <c r="BG39" s="35"/>
      <c r="BH39" s="34"/>
      <c r="BI39" s="35"/>
      <c r="BJ39" s="35"/>
      <c r="BK39" s="35"/>
      <c r="BL39" s="35"/>
      <c r="BM39" s="35"/>
      <c r="BN39" s="35"/>
      <c r="BO39" s="36"/>
      <c r="BP39" s="9">
        <v>10900000904</v>
      </c>
      <c r="BQ39" s="1" t="s">
        <v>3</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996</v>
      </c>
      <c r="BZ39" s="1">
        <v>996</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0</v>
      </c>
      <c r="CP39" s="1">
        <v>0</v>
      </c>
      <c r="CQ39" s="1">
        <f ca="1">INDIRECT("AJ39")+2*INDIRECT("AK39")+3*INDIRECT("AL39")+4*INDIRECT("AM39")+5*INDIRECT("AN39")+6*INDIRECT("AO39")+7*INDIRECT("AP39")+8*INDIRECT("AQ39")</f>
        <v>664</v>
      </c>
      <c r="CR39" s="1">
        <v>664</v>
      </c>
      <c r="CS39" s="1">
        <f ca="1">INDIRECT("AR39")+2*INDIRECT("AS39")+3*INDIRECT("AT39")+4*INDIRECT("AU39")+5*INDIRECT("AV39")+6*INDIRECT("AW39")+7*INDIRECT("AX39")+8*INDIRECT("AY39")</f>
        <v>0</v>
      </c>
      <c r="CT39" s="1">
        <v>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102" ht="11.25">
      <c r="A40" s="1" t="s">
        <v>0</v>
      </c>
      <c r="B40" s="1" t="s">
        <v>30</v>
      </c>
      <c r="C40" s="1" t="s">
        <v>0</v>
      </c>
      <c r="D40" s="1" t="s">
        <v>31</v>
      </c>
      <c r="E40" s="1" t="s">
        <v>11</v>
      </c>
      <c r="F40" s="7">
        <f ca="1">INDIRECT("T40")+INDIRECT("AB40")+INDIRECT("AJ40")+INDIRECT("AR40")+INDIRECT("AZ40")+INDIRECT("BH40")</f>
        <v>0</v>
      </c>
      <c r="G40" s="6">
        <f ca="1">INDIRECT("U40")+INDIRECT("AC40")+INDIRECT("AK40")+INDIRECT("AS40")+INDIRECT("BA40")+INDIRECT("BI40")</f>
        <v>90</v>
      </c>
      <c r="H40" s="6">
        <f ca="1">INDIRECT("V40")+INDIRECT("AD40")+INDIRECT("AL40")+INDIRECT("AT40")+INDIRECT("BB40")+INDIRECT("BJ40")</f>
        <v>0</v>
      </c>
      <c r="I40" s="6">
        <f ca="1">INDIRECT("W40")+INDIRECT("AE40")+INDIRECT("AM40")+INDIRECT("AU40")+INDIRECT("BC40")+INDIRECT("BK40")</f>
        <v>0</v>
      </c>
      <c r="J40" s="6">
        <f ca="1">INDIRECT("X40")+INDIRECT("AF40")+INDIRECT("AN40")+INDIRECT("AV40")+INDIRECT("BD40")+INDIRECT("BL40")</f>
        <v>0</v>
      </c>
      <c r="K40" s="6">
        <f ca="1">INDIRECT("Y40")+INDIRECT("AG40")+INDIRECT("AO40")+INDIRECT("AW40")+INDIRECT("BE40")+INDIRECT("BM40")</f>
        <v>0</v>
      </c>
      <c r="L40" s="6">
        <f ca="1">INDIRECT("Z40")+INDIRECT("AH40")+INDIRECT("AP40")+INDIRECT("AX40")+INDIRECT("BF40")+INDIRECT("BN40")</f>
        <v>0</v>
      </c>
      <c r="M40" s="6">
        <f ca="1">INDIRECT("AA40")+INDIRECT("AI40")+INDIRECT("AQ40")+INDIRECT("AY40")+INDIRECT("BG40")+INDIRECT("BO40")</f>
        <v>0</v>
      </c>
      <c r="N40" s="7">
        <f ca="1">INDIRECT("T40")+INDIRECT("U40")+INDIRECT("V40")+INDIRECT("W40")+INDIRECT("X40")+INDIRECT("Y40")+INDIRECT("Z40")+INDIRECT("AA40")</f>
        <v>0</v>
      </c>
      <c r="O40" s="6">
        <f ca="1">INDIRECT("AB40")+INDIRECT("AC40")+INDIRECT("AD40")+INDIRECT("AE40")+INDIRECT("AF40")+INDIRECT("AG40")+INDIRECT("AH40")+INDIRECT("AI40")</f>
        <v>0</v>
      </c>
      <c r="P40" s="6">
        <f ca="1">INDIRECT("AJ40")+INDIRECT("AK40")+INDIRECT("AL40")+INDIRECT("AM40")+INDIRECT("AN40")+INDIRECT("AO40")+INDIRECT("AP40")+INDIRECT("AQ40")</f>
        <v>90</v>
      </c>
      <c r="Q40" s="6">
        <f ca="1">INDIRECT("AR40")+INDIRECT("AS40")+INDIRECT("AT40")+INDIRECT("AU40")+INDIRECT("AV40")+INDIRECT("AW40")+INDIRECT("AX40")+INDIRECT("AY40")</f>
        <v>0</v>
      </c>
      <c r="R40" s="6">
        <f ca="1">INDIRECT("AZ40")+INDIRECT("BA40")+INDIRECT("BB40")+INDIRECT("BC40")+INDIRECT("BD40")+INDIRECT("BE40")+INDIRECT("BF40")+INDIRECT("BG40")</f>
        <v>0</v>
      </c>
      <c r="S40" s="6">
        <f ca="1">INDIRECT("BH40")+INDIRECT("BI40")+INDIRECT("BJ40")+INDIRECT("BK40")+INDIRECT("BL40")+INDIRECT("BM40")+INDIRECT("BN40")+INDIRECT("BO40")</f>
        <v>0</v>
      </c>
      <c r="T40" s="28"/>
      <c r="U40" s="29"/>
      <c r="V40" s="29"/>
      <c r="W40" s="29"/>
      <c r="X40" s="29"/>
      <c r="Y40" s="29"/>
      <c r="Z40" s="29"/>
      <c r="AA40" s="29"/>
      <c r="AB40" s="28"/>
      <c r="AC40" s="29"/>
      <c r="AD40" s="29"/>
      <c r="AE40" s="29"/>
      <c r="AF40" s="29"/>
      <c r="AG40" s="29"/>
      <c r="AH40" s="29"/>
      <c r="AI40" s="29"/>
      <c r="AJ40" s="28"/>
      <c r="AK40" s="29">
        <v>90</v>
      </c>
      <c r="AL40" s="29"/>
      <c r="AM40" s="29"/>
      <c r="AN40" s="29"/>
      <c r="AO40" s="29"/>
      <c r="AP40" s="29"/>
      <c r="AQ40" s="29"/>
      <c r="AR40" s="28"/>
      <c r="AS40" s="29"/>
      <c r="AT40" s="29"/>
      <c r="AU40" s="29"/>
      <c r="AV40" s="29"/>
      <c r="AW40" s="29"/>
      <c r="AX40" s="29"/>
      <c r="AY40" s="29"/>
      <c r="AZ40" s="28"/>
      <c r="BA40" s="29"/>
      <c r="BB40" s="29"/>
      <c r="BC40" s="29"/>
      <c r="BD40" s="29"/>
      <c r="BE40" s="29"/>
      <c r="BF40" s="29"/>
      <c r="BG40" s="29"/>
      <c r="BH40" s="28"/>
      <c r="BI40" s="29"/>
      <c r="BJ40" s="29"/>
      <c r="BK40" s="29"/>
      <c r="BL40" s="29"/>
      <c r="BM40" s="29"/>
      <c r="BN40" s="29"/>
      <c r="BO40" s="29"/>
      <c r="BP40" s="9">
        <v>0</v>
      </c>
      <c r="BQ40" s="1" t="s">
        <v>0</v>
      </c>
      <c r="BR40" s="1" t="s">
        <v>0</v>
      </c>
      <c r="BS40" s="1" t="s">
        <v>0</v>
      </c>
      <c r="BT40" s="1" t="s">
        <v>0</v>
      </c>
      <c r="BU40" s="1" t="s">
        <v>0</v>
      </c>
      <c r="BW40" s="1">
        <f ca="1">INDIRECT("T40")+2*INDIRECT("AB40")+3*INDIRECT("AJ40")+4*INDIRECT("AR40")+5*INDIRECT("AZ40")+6*INDIRECT("BH40")</f>
        <v>0</v>
      </c>
      <c r="BX40" s="1">
        <v>0</v>
      </c>
      <c r="BY40" s="1">
        <f ca="1">INDIRECT("U40")+2*INDIRECT("AC40")+3*INDIRECT("AK40")+4*INDIRECT("AS40")+5*INDIRECT("BA40")+6*INDIRECT("BI40")</f>
        <v>270</v>
      </c>
      <c r="BZ40" s="1">
        <v>270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0</v>
      </c>
      <c r="CF40" s="1">
        <v>0</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0</v>
      </c>
      <c r="CP40" s="1">
        <v>0</v>
      </c>
      <c r="CQ40" s="1">
        <f ca="1">INDIRECT("AJ40")+2*INDIRECT("AK40")+3*INDIRECT("AL40")+4*INDIRECT("AM40")+5*INDIRECT("AN40")+6*INDIRECT("AO40")+7*INDIRECT("AP40")+8*INDIRECT("AQ40")</f>
        <v>180</v>
      </c>
      <c r="CR40" s="1">
        <v>180</v>
      </c>
      <c r="CS40" s="1">
        <f ca="1">INDIRECT("AR40")+2*INDIRECT("AS40")+3*INDIRECT("AT40")+4*INDIRECT("AU40")+5*INDIRECT("AV40")+6*INDIRECT("AW40")+7*INDIRECT("AX40")+8*INDIRECT("AY40")</f>
        <v>0</v>
      </c>
      <c r="CT40" s="1">
        <v>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73" ht="11.25">
      <c r="A41" s="25"/>
      <c r="B41" s="25"/>
      <c r="C41" s="27" t="s">
        <v>93</v>
      </c>
      <c r="D41" s="26" t="s">
        <v>0</v>
      </c>
      <c r="E41" s="1" t="s">
        <v>7</v>
      </c>
      <c r="F41" s="7">
        <f>SUM(F39:F40)</f>
        <v>0</v>
      </c>
      <c r="G41" s="6">
        <f>SUM(G39:G40)</f>
        <v>422</v>
      </c>
      <c r="H41" s="6">
        <f>SUM(H39:H40)</f>
        <v>0</v>
      </c>
      <c r="I41" s="6">
        <f>SUM(I39:I40)</f>
        <v>0</v>
      </c>
      <c r="J41" s="6">
        <f>SUM(J39:J40)</f>
        <v>0</v>
      </c>
      <c r="K41" s="6">
        <f>SUM(K39:K40)</f>
        <v>0</v>
      </c>
      <c r="L41" s="6">
        <f>SUM(L39:L40)</f>
        <v>0</v>
      </c>
      <c r="M41" s="6">
        <f>SUM(M39:M40)</f>
        <v>0</v>
      </c>
      <c r="N41" s="7">
        <f>SUM(N39:N40)</f>
        <v>0</v>
      </c>
      <c r="O41" s="6">
        <f>SUM(O39:O40)</f>
        <v>0</v>
      </c>
      <c r="P41" s="6">
        <f>SUM(P39:P40)</f>
        <v>422</v>
      </c>
      <c r="Q41" s="6">
        <f>SUM(Q39:Q40)</f>
        <v>0</v>
      </c>
      <c r="R41" s="6">
        <f>SUM(R39:R40)</f>
        <v>0</v>
      </c>
      <c r="S41" s="6">
        <f>SUM(S39:S40)</f>
        <v>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3:73" ht="11.25">
      <c r="C42" s="1" t="s">
        <v>0</v>
      </c>
      <c r="D42" s="1"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c r="BT42" s="1" t="s">
        <v>0</v>
      </c>
      <c r="BU42" s="1" t="s">
        <v>0</v>
      </c>
    </row>
    <row r="43" spans="1:102" ht="11.25">
      <c r="A43" s="30" t="s">
        <v>1</v>
      </c>
      <c r="B43" s="31" t="str">
        <f>HYPERLINK("http://www.dot.ca.gov/hq/transprog/stip2004/ff_sheets/12-5079a.xls","5079A")</f>
        <v>5079A</v>
      </c>
      <c r="C43" s="30" t="s">
        <v>32</v>
      </c>
      <c r="D43" s="30" t="s">
        <v>33</v>
      </c>
      <c r="E43" s="30" t="s">
        <v>3</v>
      </c>
      <c r="F43" s="32">
        <f ca="1">INDIRECT("T43")+INDIRECT("AB43")+INDIRECT("AJ43")+INDIRECT("AR43")+INDIRECT("AZ43")+INDIRECT("BH43")</f>
        <v>0</v>
      </c>
      <c r="G43" s="33">
        <f ca="1">INDIRECT("U43")+INDIRECT("AC43")+INDIRECT("AK43")+INDIRECT("AS43")+INDIRECT("BA43")+INDIRECT("BI43")</f>
        <v>1344</v>
      </c>
      <c r="H43" s="33">
        <f ca="1">INDIRECT("V43")+INDIRECT("AD43")+INDIRECT("AL43")+INDIRECT("AT43")+INDIRECT("BB43")+INDIRECT("BJ43")</f>
        <v>0</v>
      </c>
      <c r="I43" s="33">
        <f ca="1">INDIRECT("W43")+INDIRECT("AE43")+INDIRECT("AM43")+INDIRECT("AU43")+INDIRECT("BC43")+INDIRECT("BK43")</f>
        <v>3040</v>
      </c>
      <c r="J43" s="33">
        <f ca="1">INDIRECT("X43")+INDIRECT("AF43")+INDIRECT("AN43")+INDIRECT("AV43")+INDIRECT("BD43")+INDIRECT("BL43")</f>
        <v>0</v>
      </c>
      <c r="K43" s="33">
        <f ca="1">INDIRECT("Y43")+INDIRECT("AG43")+INDIRECT("AO43")+INDIRECT("AW43")+INDIRECT("BE43")+INDIRECT("BM43")</f>
        <v>22862</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19880</v>
      </c>
      <c r="P43" s="33">
        <f ca="1">INDIRECT("AJ43")+INDIRECT("AK43")+INDIRECT("AL43")+INDIRECT("AM43")+INDIRECT("AN43")+INDIRECT("AO43")+INDIRECT("AP43")+INDIRECT("AQ43")</f>
        <v>1344</v>
      </c>
      <c r="Q43" s="33">
        <f ca="1">INDIRECT("AR43")+INDIRECT("AS43")+INDIRECT("AT43")+INDIRECT("AU43")+INDIRECT("AV43")+INDIRECT("AW43")+INDIRECT("AX43")+INDIRECT("AY43")</f>
        <v>3040</v>
      </c>
      <c r="R43" s="33">
        <f ca="1">INDIRECT("AZ43")+INDIRECT("BA43")+INDIRECT("BB43")+INDIRECT("BC43")+INDIRECT("BD43")+INDIRECT("BE43")+INDIRECT("BF43")+INDIRECT("BG43")</f>
        <v>0</v>
      </c>
      <c r="S43" s="33">
        <f ca="1">INDIRECT("BH43")+INDIRECT("BI43")+INDIRECT("BJ43")+INDIRECT("BK43")+INDIRECT("BL43")+INDIRECT("BM43")+INDIRECT("BN43")+INDIRECT("BO43")</f>
        <v>2982</v>
      </c>
      <c r="T43" s="34"/>
      <c r="U43" s="35"/>
      <c r="V43" s="35"/>
      <c r="W43" s="35"/>
      <c r="X43" s="35"/>
      <c r="Y43" s="35"/>
      <c r="Z43" s="35"/>
      <c r="AA43" s="35"/>
      <c r="AB43" s="34"/>
      <c r="AC43" s="35"/>
      <c r="AD43" s="35"/>
      <c r="AE43" s="35"/>
      <c r="AF43" s="35"/>
      <c r="AG43" s="35">
        <v>19880</v>
      </c>
      <c r="AH43" s="35"/>
      <c r="AI43" s="35"/>
      <c r="AJ43" s="34"/>
      <c r="AK43" s="35">
        <v>1344</v>
      </c>
      <c r="AL43" s="35"/>
      <c r="AM43" s="35"/>
      <c r="AN43" s="35"/>
      <c r="AO43" s="35"/>
      <c r="AP43" s="35"/>
      <c r="AQ43" s="35"/>
      <c r="AR43" s="34"/>
      <c r="AS43" s="35"/>
      <c r="AT43" s="35"/>
      <c r="AU43" s="35">
        <v>3040</v>
      </c>
      <c r="AV43" s="35"/>
      <c r="AW43" s="35"/>
      <c r="AX43" s="35"/>
      <c r="AY43" s="35"/>
      <c r="AZ43" s="34"/>
      <c r="BA43" s="35"/>
      <c r="BB43" s="35"/>
      <c r="BC43" s="35"/>
      <c r="BD43" s="35"/>
      <c r="BE43" s="35"/>
      <c r="BF43" s="35"/>
      <c r="BG43" s="35"/>
      <c r="BH43" s="34"/>
      <c r="BI43" s="35"/>
      <c r="BJ43" s="35"/>
      <c r="BK43" s="35"/>
      <c r="BL43" s="35"/>
      <c r="BM43" s="35">
        <v>2982</v>
      </c>
      <c r="BN43" s="35"/>
      <c r="BO43" s="36"/>
      <c r="BP43" s="9">
        <v>10900001376</v>
      </c>
      <c r="BQ43" s="1" t="s">
        <v>3</v>
      </c>
      <c r="BR43" s="1" t="s">
        <v>0</v>
      </c>
      <c r="BS43" s="1" t="s">
        <v>0</v>
      </c>
      <c r="BT43" s="1" t="s">
        <v>0</v>
      </c>
      <c r="BU43" s="1" t="s">
        <v>35</v>
      </c>
      <c r="BW43" s="1">
        <f ca="1">INDIRECT("T43")+2*INDIRECT("AB43")+3*INDIRECT("AJ43")+4*INDIRECT("AR43")+5*INDIRECT("AZ43")+6*INDIRECT("BH43")</f>
        <v>0</v>
      </c>
      <c r="BX43" s="1">
        <v>0</v>
      </c>
      <c r="BY43" s="1">
        <f ca="1">INDIRECT("U43")+2*INDIRECT("AC43")+3*INDIRECT("AK43")+4*INDIRECT("AS43")+5*INDIRECT("BA43")+6*INDIRECT("BI43")</f>
        <v>4032</v>
      </c>
      <c r="BZ43" s="1">
        <v>4032</v>
      </c>
      <c r="CA43" s="1">
        <f ca="1">INDIRECT("V43")+2*INDIRECT("AD43")+3*INDIRECT("AL43")+4*INDIRECT("AT43")+5*INDIRECT("BB43")+6*INDIRECT("BJ43")</f>
        <v>0</v>
      </c>
      <c r="CB43" s="1">
        <v>0</v>
      </c>
      <c r="CC43" s="1">
        <f ca="1">INDIRECT("W43")+2*INDIRECT("AE43")+3*INDIRECT("AM43")+4*INDIRECT("AU43")+5*INDIRECT("BC43")+6*INDIRECT("BK43")</f>
        <v>12160</v>
      </c>
      <c r="CD43" s="1">
        <v>12160</v>
      </c>
      <c r="CE43" s="1">
        <f ca="1">INDIRECT("X43")+2*INDIRECT("AF43")+3*INDIRECT("AN43")+4*INDIRECT("AV43")+5*INDIRECT("BD43")+6*INDIRECT("BL43")</f>
        <v>0</v>
      </c>
      <c r="CF43" s="1">
        <v>0</v>
      </c>
      <c r="CG43" s="1">
        <f ca="1">INDIRECT("Y43")+2*INDIRECT("AG43")+3*INDIRECT("AO43")+4*INDIRECT("AW43")+5*INDIRECT("BE43")+6*INDIRECT("BM43")</f>
        <v>57652</v>
      </c>
      <c r="CH43" s="1">
        <v>57652</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119280</v>
      </c>
      <c r="CP43" s="1">
        <v>119280</v>
      </c>
      <c r="CQ43" s="1">
        <f ca="1">INDIRECT("AJ43")+2*INDIRECT("AK43")+3*INDIRECT("AL43")+4*INDIRECT("AM43")+5*INDIRECT("AN43")+6*INDIRECT("AO43")+7*INDIRECT("AP43")+8*INDIRECT("AQ43")</f>
        <v>2688</v>
      </c>
      <c r="CR43" s="1">
        <v>2688</v>
      </c>
      <c r="CS43" s="1">
        <f ca="1">INDIRECT("AR43")+2*INDIRECT("AS43")+3*INDIRECT("AT43")+4*INDIRECT("AU43")+5*INDIRECT("AV43")+6*INDIRECT("AW43")+7*INDIRECT("AX43")+8*INDIRECT("AY43")</f>
        <v>12160</v>
      </c>
      <c r="CT43" s="1">
        <v>12160</v>
      </c>
      <c r="CU43" s="1">
        <f ca="1">INDIRECT("AZ43")+2*INDIRECT("BA43")+3*INDIRECT("BB43")+4*INDIRECT("BC43")+5*INDIRECT("BD43")+6*INDIRECT("BE43")+7*INDIRECT("BF43")+8*INDIRECT("BG43")</f>
        <v>0</v>
      </c>
      <c r="CV43" s="1">
        <v>0</v>
      </c>
      <c r="CW43" s="1">
        <f ca="1">INDIRECT("BH43")+2*INDIRECT("BI43")+3*INDIRECT("BJ43")+4*INDIRECT("BK43")+5*INDIRECT("BL43")+6*INDIRECT("BM43")+7*INDIRECT("BN43")+8*INDIRECT("BO43")</f>
        <v>17892</v>
      </c>
      <c r="CX43" s="1">
        <v>17892</v>
      </c>
    </row>
    <row r="44" spans="1:102" ht="11.25">
      <c r="A44" s="1" t="s">
        <v>0</v>
      </c>
      <c r="B44" s="1" t="s">
        <v>36</v>
      </c>
      <c r="C44" s="1" t="s">
        <v>37</v>
      </c>
      <c r="D44" s="1" t="s">
        <v>38</v>
      </c>
      <c r="E44" s="1" t="s">
        <v>19</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0</v>
      </c>
      <c r="J44" s="6">
        <f ca="1">INDIRECT("X44")+INDIRECT("AF44")+INDIRECT("AN44")+INDIRECT("AV44")+INDIRECT("BD44")+INDIRECT("BL44")</f>
        <v>0</v>
      </c>
      <c r="K44" s="6">
        <f ca="1">INDIRECT("Y44")+INDIRECT("AG44")+INDIRECT("AO44")+INDIRECT("AW44")+INDIRECT("BE44")+INDIRECT("BM44")</f>
        <v>9200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0</v>
      </c>
      <c r="O44" s="6">
        <f ca="1">INDIRECT("AB44")+INDIRECT("AC44")+INDIRECT("AD44")+INDIRECT("AE44")+INDIRECT("AF44")+INDIRECT("AG44")+INDIRECT("AH44")+INDIRECT("AI44")</f>
        <v>8000</v>
      </c>
      <c r="P44" s="6">
        <f ca="1">INDIRECT("AJ44")+INDIRECT("AK44")+INDIRECT("AL44")+INDIRECT("AM44")+INDIRECT("AN44")+INDIRECT("AO44")+INDIRECT("AP44")+INDIRECT("AQ44")</f>
        <v>0</v>
      </c>
      <c r="Q44" s="6">
        <f ca="1">INDIRECT("AR44")+INDIRECT("AS44")+INDIRECT("AT44")+INDIRECT("AU44")+INDIRECT("AV44")+INDIRECT("AW44")+INDIRECT("AX44")+INDIRECT("AY44")</f>
        <v>0</v>
      </c>
      <c r="R44" s="6">
        <f ca="1">INDIRECT("AZ44")+INDIRECT("BA44")+INDIRECT("BB44")+INDIRECT("BC44")+INDIRECT("BD44")+INDIRECT("BE44")+INDIRECT("BF44")+INDIRECT("BG44")</f>
        <v>0</v>
      </c>
      <c r="S44" s="6">
        <f ca="1">INDIRECT("BH44")+INDIRECT("BI44")+INDIRECT("BJ44")+INDIRECT("BK44")+INDIRECT("BL44")+INDIRECT("BM44")+INDIRECT("BN44")+INDIRECT("BO44")</f>
        <v>1200</v>
      </c>
      <c r="T44" s="28"/>
      <c r="U44" s="29"/>
      <c r="V44" s="29"/>
      <c r="W44" s="29"/>
      <c r="X44" s="29"/>
      <c r="Y44" s="29"/>
      <c r="Z44" s="29"/>
      <c r="AA44" s="29"/>
      <c r="AB44" s="28"/>
      <c r="AC44" s="29"/>
      <c r="AD44" s="29"/>
      <c r="AE44" s="29"/>
      <c r="AF44" s="29"/>
      <c r="AG44" s="29">
        <v>8000</v>
      </c>
      <c r="AH44" s="29"/>
      <c r="AI44" s="29"/>
      <c r="AJ44" s="28"/>
      <c r="AK44" s="29"/>
      <c r="AL44" s="29"/>
      <c r="AM44" s="29"/>
      <c r="AN44" s="29"/>
      <c r="AO44" s="29"/>
      <c r="AP44" s="29"/>
      <c r="AQ44" s="29"/>
      <c r="AR44" s="28"/>
      <c r="AS44" s="29"/>
      <c r="AT44" s="29"/>
      <c r="AU44" s="29"/>
      <c r="AV44" s="29"/>
      <c r="AW44" s="29"/>
      <c r="AX44" s="29"/>
      <c r="AY44" s="29"/>
      <c r="AZ44" s="28"/>
      <c r="BA44" s="29"/>
      <c r="BB44" s="29"/>
      <c r="BC44" s="29"/>
      <c r="BD44" s="29"/>
      <c r="BE44" s="29"/>
      <c r="BF44" s="29"/>
      <c r="BG44" s="29"/>
      <c r="BH44" s="28"/>
      <c r="BI44" s="29"/>
      <c r="BJ44" s="29"/>
      <c r="BK44" s="29"/>
      <c r="BL44" s="29"/>
      <c r="BM44" s="29">
        <v>1200</v>
      </c>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23200</v>
      </c>
      <c r="CH44" s="1">
        <v>23200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48000</v>
      </c>
      <c r="CP44" s="1">
        <v>48000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7200</v>
      </c>
      <c r="CX44" s="1">
        <v>7200</v>
      </c>
    </row>
    <row r="45" spans="1:73" ht="11.25">
      <c r="A45" s="25"/>
      <c r="B45" s="25"/>
      <c r="C45" s="27" t="s">
        <v>93</v>
      </c>
      <c r="D45" s="26" t="s">
        <v>0</v>
      </c>
      <c r="E45" s="1" t="s">
        <v>7</v>
      </c>
      <c r="F45" s="7">
        <f>SUM(F43:F44)</f>
        <v>0</v>
      </c>
      <c r="G45" s="6">
        <f>SUM(G43:G44)</f>
        <v>1344</v>
      </c>
      <c r="H45" s="6">
        <f>SUM(H43:H44)</f>
        <v>0</v>
      </c>
      <c r="I45" s="6">
        <f>SUM(I43:I44)</f>
        <v>3040</v>
      </c>
      <c r="J45" s="6">
        <f>SUM(J43:J44)</f>
        <v>0</v>
      </c>
      <c r="K45" s="6">
        <f>SUM(K43:K44)</f>
        <v>32062</v>
      </c>
      <c r="L45" s="6">
        <f>SUM(L43:L44)</f>
        <v>0</v>
      </c>
      <c r="M45" s="6">
        <f>SUM(M43:M44)</f>
        <v>0</v>
      </c>
      <c r="N45" s="7">
        <f>SUM(N43:N44)</f>
        <v>0</v>
      </c>
      <c r="O45" s="6">
        <f>SUM(O43:O44)</f>
        <v>27880</v>
      </c>
      <c r="P45" s="6">
        <f>SUM(P43:P44)</f>
        <v>1344</v>
      </c>
      <c r="Q45" s="6">
        <f>SUM(Q43:Q44)</f>
        <v>3040</v>
      </c>
      <c r="R45" s="6">
        <f>SUM(R43:R44)</f>
        <v>0</v>
      </c>
      <c r="S45" s="6">
        <f>SUM(S43:S44)</f>
        <v>4182</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3:73" ht="11.25">
      <c r="C46" s="1" t="s">
        <v>0</v>
      </c>
      <c r="D46" s="1"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c r="BT46" s="1" t="s">
        <v>0</v>
      </c>
      <c r="BU46" s="1" t="s">
        <v>0</v>
      </c>
    </row>
    <row r="47" spans="1:102" ht="11.25">
      <c r="A47" s="30" t="s">
        <v>1</v>
      </c>
      <c r="B47" s="31" t="str">
        <f>HYPERLINK("http://www.dot.ca.gov/hq/transprog/stip2004/ff_sheets/12-0978t.xls","0978T")</f>
        <v>0978T</v>
      </c>
      <c r="C47" s="30" t="s">
        <v>39</v>
      </c>
      <c r="D47" s="30" t="s">
        <v>33</v>
      </c>
      <c r="E47" s="30" t="s">
        <v>40</v>
      </c>
      <c r="F47" s="32">
        <f ca="1">INDIRECT("T47")+INDIRECT("AB47")+INDIRECT("AJ47")+INDIRECT("AR47")+INDIRECT("AZ47")+INDIRECT("BH47")</f>
        <v>5997</v>
      </c>
      <c r="G47" s="33">
        <f ca="1">INDIRECT("U47")+INDIRECT("AC47")+INDIRECT("AK47")+INDIRECT("AS47")+INDIRECT("BA47")+INDIRECT("BI47")</f>
        <v>0</v>
      </c>
      <c r="H47" s="33">
        <f ca="1">INDIRECT("V47")+INDIRECT("AD47")+INDIRECT("AL47")+INDIRECT("AT47")+INDIRECT("BB47")+INDIRECT("BJ47")</f>
        <v>0</v>
      </c>
      <c r="I47" s="33">
        <f ca="1">INDIRECT("W47")+INDIRECT("AE47")+INDIRECT("AM47")+INDIRECT("AU47")+INDIRECT("BC47")+INDIRECT("BK47")</f>
        <v>27677</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23342</v>
      </c>
      <c r="P47" s="33">
        <f ca="1">INDIRECT("AJ47")+INDIRECT("AK47")+INDIRECT("AL47")+INDIRECT("AM47")+INDIRECT("AN47")+INDIRECT("AO47")+INDIRECT("AP47")+INDIRECT("AQ47")</f>
        <v>1066</v>
      </c>
      <c r="Q47" s="33">
        <f ca="1">INDIRECT("AR47")+INDIRECT("AS47")+INDIRECT("AT47")+INDIRECT("AU47")+INDIRECT("AV47")+INDIRECT("AW47")+INDIRECT("AX47")+INDIRECT("AY47")</f>
        <v>4931</v>
      </c>
      <c r="R47" s="33">
        <f ca="1">INDIRECT("AZ47")+INDIRECT("BA47")+INDIRECT("BB47")+INDIRECT("BC47")+INDIRECT("BD47")+INDIRECT("BE47")+INDIRECT("BF47")+INDIRECT("BG47")</f>
        <v>0</v>
      </c>
      <c r="S47" s="33">
        <f ca="1">INDIRECT("BH47")+INDIRECT("BI47")+INDIRECT("BJ47")+INDIRECT("BK47")+INDIRECT("BL47")+INDIRECT("BM47")+INDIRECT("BN47")+INDIRECT("BO47")</f>
        <v>4335</v>
      </c>
      <c r="T47" s="34"/>
      <c r="U47" s="35"/>
      <c r="V47" s="35"/>
      <c r="W47" s="35"/>
      <c r="X47" s="35"/>
      <c r="Y47" s="35"/>
      <c r="Z47" s="35"/>
      <c r="AA47" s="35"/>
      <c r="AB47" s="34"/>
      <c r="AC47" s="35"/>
      <c r="AD47" s="35"/>
      <c r="AE47" s="35">
        <v>23342</v>
      </c>
      <c r="AF47" s="35"/>
      <c r="AG47" s="35"/>
      <c r="AH47" s="35"/>
      <c r="AI47" s="35"/>
      <c r="AJ47" s="34">
        <v>1066</v>
      </c>
      <c r="AK47" s="35"/>
      <c r="AL47" s="35"/>
      <c r="AM47" s="35"/>
      <c r="AN47" s="35"/>
      <c r="AO47" s="35"/>
      <c r="AP47" s="35"/>
      <c r="AQ47" s="35"/>
      <c r="AR47" s="34">
        <v>4931</v>
      </c>
      <c r="AS47" s="35"/>
      <c r="AT47" s="35"/>
      <c r="AU47" s="35"/>
      <c r="AV47" s="35"/>
      <c r="AW47" s="35"/>
      <c r="AX47" s="35"/>
      <c r="AY47" s="35"/>
      <c r="AZ47" s="34"/>
      <c r="BA47" s="35"/>
      <c r="BB47" s="35"/>
      <c r="BC47" s="35"/>
      <c r="BD47" s="35"/>
      <c r="BE47" s="35"/>
      <c r="BF47" s="35"/>
      <c r="BG47" s="35"/>
      <c r="BH47" s="34"/>
      <c r="BI47" s="35"/>
      <c r="BJ47" s="35"/>
      <c r="BK47" s="35">
        <v>4335</v>
      </c>
      <c r="BL47" s="35"/>
      <c r="BM47" s="35"/>
      <c r="BN47" s="35"/>
      <c r="BO47" s="36"/>
      <c r="BP47" s="9">
        <v>10900000481</v>
      </c>
      <c r="BQ47" s="1" t="s">
        <v>3</v>
      </c>
      <c r="BR47" s="1" t="s">
        <v>0</v>
      </c>
      <c r="BS47" s="1" t="s">
        <v>0</v>
      </c>
      <c r="BT47" s="1" t="s">
        <v>0</v>
      </c>
      <c r="BU47" s="1" t="s">
        <v>35</v>
      </c>
      <c r="BW47" s="1">
        <f ca="1">INDIRECT("T47")+2*INDIRECT("AB47")+3*INDIRECT("AJ47")+4*INDIRECT("AR47")+5*INDIRECT("AZ47")+6*INDIRECT("BH47")</f>
        <v>22922</v>
      </c>
      <c r="BX47" s="1">
        <v>22922</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72694</v>
      </c>
      <c r="CD47" s="1">
        <v>72694</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93368</v>
      </c>
      <c r="CP47" s="1">
        <v>93368</v>
      </c>
      <c r="CQ47" s="1">
        <f ca="1">INDIRECT("AJ47")+2*INDIRECT("AK47")+3*INDIRECT("AL47")+4*INDIRECT("AM47")+5*INDIRECT("AN47")+6*INDIRECT("AO47")+7*INDIRECT("AP47")+8*INDIRECT("AQ47")</f>
        <v>1066</v>
      </c>
      <c r="CR47" s="1">
        <v>1066</v>
      </c>
      <c r="CS47" s="1">
        <f ca="1">INDIRECT("AR47")+2*INDIRECT("AS47")+3*INDIRECT("AT47")+4*INDIRECT("AU47")+5*INDIRECT("AV47")+6*INDIRECT("AW47")+7*INDIRECT("AX47")+8*INDIRECT("AY47")</f>
        <v>4931</v>
      </c>
      <c r="CT47" s="1">
        <v>4931</v>
      </c>
      <c r="CU47" s="1">
        <f ca="1">INDIRECT("AZ47")+2*INDIRECT("BA47")+3*INDIRECT("BB47")+4*INDIRECT("BC47")+5*INDIRECT("BD47")+6*INDIRECT("BE47")+7*INDIRECT("BF47")+8*INDIRECT("BG47")</f>
        <v>0</v>
      </c>
      <c r="CV47" s="1">
        <v>0</v>
      </c>
      <c r="CW47" s="1">
        <f ca="1">INDIRECT("BH47")+2*INDIRECT("BI47")+3*INDIRECT("BJ47")+4*INDIRECT("BK47")+5*INDIRECT("BL47")+6*INDIRECT("BM47")+7*INDIRECT("BN47")+8*INDIRECT("BO47")</f>
        <v>17340</v>
      </c>
      <c r="CX47" s="1">
        <v>17340</v>
      </c>
    </row>
    <row r="48" spans="1:102" ht="11.25">
      <c r="A48" s="1" t="s">
        <v>0</v>
      </c>
      <c r="B48" s="1" t="s">
        <v>41</v>
      </c>
      <c r="C48" s="1" t="s">
        <v>42</v>
      </c>
      <c r="D48" s="1" t="s">
        <v>43</v>
      </c>
      <c r="E48" s="1" t="s">
        <v>26</v>
      </c>
      <c r="F48" s="7">
        <f ca="1">INDIRECT("T48")+INDIRECT("AB48")+INDIRECT("AJ48")+INDIRECT("AR48")+INDIRECT("AZ48")+INDIRECT("BH48")</f>
        <v>11440</v>
      </c>
      <c r="G48" s="6">
        <f ca="1">INDIRECT("U48")+INDIRECT("AC48")+INDIRECT("AK48")+INDIRECT("AS48")+INDIRECT("BA48")+INDIRECT("BI48")</f>
        <v>0</v>
      </c>
      <c r="H48" s="6">
        <f ca="1">INDIRECT("V48")+INDIRECT("AD48")+INDIRECT("AL48")+INDIRECT("AT48")+INDIRECT("BB48")+INDIRECT("BJ48")</f>
        <v>0</v>
      </c>
      <c r="I48" s="6">
        <f ca="1">INDIRECT("W48")+INDIRECT("AE48")+INDIRECT("AM48")+INDIRECT("AU48")+INDIRECT("BC48")+INDIRECT("BK48")</f>
        <v>26983</v>
      </c>
      <c r="J48" s="6">
        <f ca="1">INDIRECT("X48")+INDIRECT("AF48")+INDIRECT("AN48")+INDIRECT("AV48")+INDIRECT("BD48")+INDIRECT("BL48")</f>
        <v>0</v>
      </c>
      <c r="K48" s="6">
        <f ca="1">INDIRECT("Y48")+INDIRECT("AG48")+INDIRECT("AO48")+INDIRECT("AW48")+INDIRECT("BE48")+INDIRECT("BM48")</f>
        <v>0</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10460</v>
      </c>
      <c r="O48" s="6">
        <f ca="1">INDIRECT("AB48")+INDIRECT("AC48")+INDIRECT("AD48")+INDIRECT("AE48")+INDIRECT("AF48")+INDIRECT("AG48")+INDIRECT("AH48")+INDIRECT("AI48")</f>
        <v>26738</v>
      </c>
      <c r="P48" s="6">
        <f ca="1">INDIRECT("AJ48")+INDIRECT("AK48")+INDIRECT("AL48")+INDIRECT("AM48")+INDIRECT("AN48")+INDIRECT("AO48")+INDIRECT("AP48")+INDIRECT("AQ48")</f>
        <v>0</v>
      </c>
      <c r="Q48" s="6">
        <f ca="1">INDIRECT("AR48")+INDIRECT("AS48")+INDIRECT("AT48")+INDIRECT("AU48")+INDIRECT("AV48")+INDIRECT("AW48")+INDIRECT("AX48")+INDIRECT("AY48")</f>
        <v>0</v>
      </c>
      <c r="R48" s="6">
        <f ca="1">INDIRECT("AZ48")+INDIRECT("BA48")+INDIRECT("BB48")+INDIRECT("BC48")+INDIRECT("BD48")+INDIRECT("BE48")+INDIRECT("BF48")+INDIRECT("BG48")</f>
        <v>980</v>
      </c>
      <c r="S48" s="6">
        <f ca="1">INDIRECT("BH48")+INDIRECT("BI48")+INDIRECT("BJ48")+INDIRECT("BK48")+INDIRECT("BL48")+INDIRECT("BM48")+INDIRECT("BN48")+INDIRECT("BO48")</f>
        <v>245</v>
      </c>
      <c r="T48" s="28">
        <v>10460</v>
      </c>
      <c r="U48" s="29"/>
      <c r="V48" s="29"/>
      <c r="W48" s="29"/>
      <c r="X48" s="29"/>
      <c r="Y48" s="29"/>
      <c r="Z48" s="29"/>
      <c r="AA48" s="29"/>
      <c r="AB48" s="28"/>
      <c r="AC48" s="29"/>
      <c r="AD48" s="29"/>
      <c r="AE48" s="29">
        <v>26738</v>
      </c>
      <c r="AF48" s="29"/>
      <c r="AG48" s="29"/>
      <c r="AH48" s="29"/>
      <c r="AI48" s="29"/>
      <c r="AJ48" s="28"/>
      <c r="AK48" s="29"/>
      <c r="AL48" s="29"/>
      <c r="AM48" s="29"/>
      <c r="AN48" s="29"/>
      <c r="AO48" s="29"/>
      <c r="AP48" s="29"/>
      <c r="AQ48" s="29"/>
      <c r="AR48" s="28"/>
      <c r="AS48" s="29"/>
      <c r="AT48" s="29"/>
      <c r="AU48" s="29"/>
      <c r="AV48" s="29"/>
      <c r="AW48" s="29"/>
      <c r="AX48" s="29"/>
      <c r="AY48" s="29"/>
      <c r="AZ48" s="28">
        <v>980</v>
      </c>
      <c r="BA48" s="29"/>
      <c r="BB48" s="29"/>
      <c r="BC48" s="29"/>
      <c r="BD48" s="29"/>
      <c r="BE48" s="29"/>
      <c r="BF48" s="29"/>
      <c r="BG48" s="29"/>
      <c r="BH48" s="28"/>
      <c r="BI48" s="29"/>
      <c r="BJ48" s="29"/>
      <c r="BK48" s="29">
        <v>245</v>
      </c>
      <c r="BL48" s="29"/>
      <c r="BM48" s="29"/>
      <c r="BN48" s="29"/>
      <c r="BO48" s="29"/>
      <c r="BP48" s="9">
        <v>0</v>
      </c>
      <c r="BQ48" s="1" t="s">
        <v>0</v>
      </c>
      <c r="BR48" s="1" t="s">
        <v>0</v>
      </c>
      <c r="BS48" s="1" t="s">
        <v>0</v>
      </c>
      <c r="BT48" s="1" t="s">
        <v>0</v>
      </c>
      <c r="BU48" s="1" t="s">
        <v>0</v>
      </c>
      <c r="BW48" s="1">
        <f ca="1">INDIRECT("T48")+2*INDIRECT("AB48")+3*INDIRECT("AJ48")+4*INDIRECT("AR48")+5*INDIRECT("AZ48")+6*INDIRECT("BH48")</f>
        <v>15360</v>
      </c>
      <c r="BX48" s="1">
        <v>15360</v>
      </c>
      <c r="BY48" s="1">
        <f ca="1">INDIRECT("U48")+2*INDIRECT("AC48")+3*INDIRECT("AK48")+4*INDIRECT("AS48")+5*INDIRECT("BA48")+6*INDIRECT("BI48")</f>
        <v>0</v>
      </c>
      <c r="BZ48" s="1">
        <v>0</v>
      </c>
      <c r="CA48" s="1">
        <f ca="1">INDIRECT("V48")+2*INDIRECT("AD48")+3*INDIRECT("AL48")+4*INDIRECT("AT48")+5*INDIRECT("BB48")+6*INDIRECT("BJ48")</f>
        <v>0</v>
      </c>
      <c r="CB48" s="1">
        <v>0</v>
      </c>
      <c r="CC48" s="1">
        <f ca="1">INDIRECT("W48")+2*INDIRECT("AE48")+3*INDIRECT("AM48")+4*INDIRECT("AU48")+5*INDIRECT("BC48")+6*INDIRECT("BK48")</f>
        <v>54946</v>
      </c>
      <c r="CD48" s="1">
        <v>54946</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10460</v>
      </c>
      <c r="CN48" s="1">
        <v>10460</v>
      </c>
      <c r="CO48" s="1">
        <f ca="1">INDIRECT("AB48")+2*INDIRECT("AC48")+3*INDIRECT("AD48")+4*INDIRECT("AE48")+5*INDIRECT("AF48")+6*INDIRECT("AG48")+7*INDIRECT("AH48")+8*INDIRECT("AI48")</f>
        <v>106952</v>
      </c>
      <c r="CP48" s="1">
        <v>106952</v>
      </c>
      <c r="CQ48" s="1">
        <f ca="1">INDIRECT("AJ48")+2*INDIRECT("AK48")+3*INDIRECT("AL48")+4*INDIRECT("AM48")+5*INDIRECT("AN48")+6*INDIRECT("AO48")+7*INDIRECT("AP48")+8*INDIRECT("AQ48")</f>
        <v>0</v>
      </c>
      <c r="CR48" s="1">
        <v>0</v>
      </c>
      <c r="CS48" s="1">
        <f ca="1">INDIRECT("AR48")+2*INDIRECT("AS48")+3*INDIRECT("AT48")+4*INDIRECT("AU48")+5*INDIRECT("AV48")+6*INDIRECT("AW48")+7*INDIRECT("AX48")+8*INDIRECT("AY48")</f>
        <v>0</v>
      </c>
      <c r="CT48" s="1">
        <v>0</v>
      </c>
      <c r="CU48" s="1">
        <f ca="1">INDIRECT("AZ48")+2*INDIRECT("BA48")+3*INDIRECT("BB48")+4*INDIRECT("BC48")+5*INDIRECT("BD48")+6*INDIRECT("BE48")+7*INDIRECT("BF48")+8*INDIRECT("BG48")</f>
        <v>980</v>
      </c>
      <c r="CV48" s="1">
        <v>980</v>
      </c>
      <c r="CW48" s="1">
        <f ca="1">INDIRECT("BH48")+2*INDIRECT("BI48")+3*INDIRECT("BJ48")+4*INDIRECT("BK48")+5*INDIRECT("BL48")+6*INDIRECT("BM48")+7*INDIRECT("BN48")+8*INDIRECT("BO48")</f>
        <v>980</v>
      </c>
      <c r="CX48" s="1">
        <v>980</v>
      </c>
    </row>
    <row r="49" spans="1:102" ht="11.25">
      <c r="A49" s="25"/>
      <c r="B49" s="25"/>
      <c r="C49" s="27" t="s">
        <v>93</v>
      </c>
      <c r="D49" s="26" t="s">
        <v>0</v>
      </c>
      <c r="E49" s="1" t="s">
        <v>44</v>
      </c>
      <c r="F49" s="7">
        <f ca="1">INDIRECT("T49")+INDIRECT("AB49")+INDIRECT("AJ49")+INDIRECT("AR49")+INDIRECT("AZ49")+INDIRECT("BH49")</f>
        <v>3630</v>
      </c>
      <c r="G49" s="6">
        <f ca="1">INDIRECT("U49")+INDIRECT("AC49")+INDIRECT("AK49")+INDIRECT("AS49")+INDIRECT("BA49")+INDIRECT("BI49")</f>
        <v>0</v>
      </c>
      <c r="H49" s="6">
        <f ca="1">INDIRECT("V49")+INDIRECT("AD49")+INDIRECT("AL49")+INDIRECT("AT49")+INDIRECT("BB49")+INDIRECT("BJ49")</f>
        <v>9338</v>
      </c>
      <c r="I49" s="6">
        <f ca="1">INDIRECT("W49")+INDIRECT("AE49")+INDIRECT("AM49")+INDIRECT("AU49")+INDIRECT("BC49")+INDIRECT("BK49")</f>
        <v>0</v>
      </c>
      <c r="J49" s="6">
        <f ca="1">INDIRECT("X49")+INDIRECT("AF49")+INDIRECT("AN49")+INDIRECT("AV49")+INDIRECT("BD49")+INDIRECT("BL49")</f>
        <v>0</v>
      </c>
      <c r="K49" s="6">
        <f ca="1">INDIRECT("Y49")+INDIRECT("AG49")+INDIRECT("AO49")+INDIRECT("AW49")+INDIRECT("BE49")+INDIRECT("BM49")</f>
        <v>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3630</v>
      </c>
      <c r="O49" s="6">
        <f ca="1">INDIRECT("AB49")+INDIRECT("AC49")+INDIRECT("AD49")+INDIRECT("AE49")+INDIRECT("AF49")+INDIRECT("AG49")+INDIRECT("AH49")+INDIRECT("AI49")</f>
        <v>9338</v>
      </c>
      <c r="P49" s="6">
        <f ca="1">INDIRECT("AJ49")+INDIRECT("AK49")+INDIRECT("AL49")+INDIRECT("AM49")+INDIRECT("AN49")+INDIRECT("AO49")+INDIRECT("AP49")+INDIRECT("AQ49")</f>
        <v>0</v>
      </c>
      <c r="Q49" s="6">
        <f ca="1">INDIRECT("AR49")+INDIRECT("AS49")+INDIRECT("AT49")+INDIRECT("AU49")+INDIRECT("AV49")+INDIRECT("AW49")+INDIRECT("AX49")+INDIRECT("AY49")</f>
        <v>0</v>
      </c>
      <c r="R49" s="6">
        <f ca="1">INDIRECT("AZ49")+INDIRECT("BA49")+INDIRECT("BB49")+INDIRECT("BC49")+INDIRECT("BD49")+INDIRECT("BE49")+INDIRECT("BF49")+INDIRECT("BG49")</f>
        <v>0</v>
      </c>
      <c r="S49" s="6">
        <f ca="1">INDIRECT("BH49")+INDIRECT("BI49")+INDIRECT("BJ49")+INDIRECT("BK49")+INDIRECT("BL49")+INDIRECT("BM49")+INDIRECT("BN49")+INDIRECT("BO49")</f>
        <v>0</v>
      </c>
      <c r="T49" s="28">
        <v>3630</v>
      </c>
      <c r="U49" s="29"/>
      <c r="V49" s="29"/>
      <c r="W49" s="29"/>
      <c r="X49" s="29"/>
      <c r="Y49" s="29"/>
      <c r="Z49" s="29"/>
      <c r="AA49" s="29"/>
      <c r="AB49" s="28"/>
      <c r="AC49" s="29"/>
      <c r="AD49" s="29">
        <v>9338</v>
      </c>
      <c r="AE49" s="29"/>
      <c r="AF49" s="29"/>
      <c r="AG49" s="29"/>
      <c r="AH49" s="29"/>
      <c r="AI49" s="29"/>
      <c r="AJ49" s="28"/>
      <c r="AK49" s="29"/>
      <c r="AL49" s="29"/>
      <c r="AM49" s="29"/>
      <c r="AN49" s="29"/>
      <c r="AO49" s="29"/>
      <c r="AP49" s="29"/>
      <c r="AQ49" s="29"/>
      <c r="AR49" s="28"/>
      <c r="AS49" s="29"/>
      <c r="AT49" s="29"/>
      <c r="AU49" s="29"/>
      <c r="AV49" s="29"/>
      <c r="AW49" s="29"/>
      <c r="AX49" s="29"/>
      <c r="AY49" s="29"/>
      <c r="AZ49" s="28"/>
      <c r="BA49" s="29"/>
      <c r="BB49" s="29"/>
      <c r="BC49" s="29"/>
      <c r="BD49" s="29"/>
      <c r="BE49" s="29"/>
      <c r="BF49" s="29"/>
      <c r="BG49" s="29"/>
      <c r="BH49" s="28"/>
      <c r="BI49" s="29"/>
      <c r="BJ49" s="29"/>
      <c r="BK49" s="29"/>
      <c r="BL49" s="29"/>
      <c r="BM49" s="29"/>
      <c r="BN49" s="29"/>
      <c r="BO49" s="29"/>
      <c r="BP49" s="9">
        <v>0</v>
      </c>
      <c r="BQ49" s="1" t="s">
        <v>0</v>
      </c>
      <c r="BR49" s="1" t="s">
        <v>0</v>
      </c>
      <c r="BS49" s="1" t="s">
        <v>0</v>
      </c>
      <c r="BT49" s="1" t="s">
        <v>0</v>
      </c>
      <c r="BU49" s="1" t="s">
        <v>0</v>
      </c>
      <c r="BW49" s="1">
        <f ca="1">INDIRECT("T49")+2*INDIRECT("AB49")+3*INDIRECT("AJ49")+4*INDIRECT("AR49")+5*INDIRECT("AZ49")+6*INDIRECT("BH49")</f>
        <v>3630</v>
      </c>
      <c r="BX49" s="1">
        <v>3630</v>
      </c>
      <c r="BY49" s="1">
        <f ca="1">INDIRECT("U49")+2*INDIRECT("AC49")+3*INDIRECT("AK49")+4*INDIRECT("AS49")+5*INDIRECT("BA49")+6*INDIRECT("BI49")</f>
        <v>0</v>
      </c>
      <c r="BZ49" s="1">
        <v>0</v>
      </c>
      <c r="CA49" s="1">
        <f ca="1">INDIRECT("V49")+2*INDIRECT("AD49")+3*INDIRECT("AL49")+4*INDIRECT("AT49")+5*INDIRECT("BB49")+6*INDIRECT("BJ49")</f>
        <v>18676</v>
      </c>
      <c r="CB49" s="1">
        <v>18676</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3630</v>
      </c>
      <c r="CN49" s="1">
        <v>3630</v>
      </c>
      <c r="CO49" s="1">
        <f ca="1">INDIRECT("AB49")+2*INDIRECT("AC49")+3*INDIRECT("AD49")+4*INDIRECT("AE49")+5*INDIRECT("AF49")+6*INDIRECT("AG49")+7*INDIRECT("AH49")+8*INDIRECT("AI49")</f>
        <v>28014</v>
      </c>
      <c r="CP49" s="1">
        <v>28014</v>
      </c>
      <c r="CQ49" s="1">
        <f ca="1">INDIRECT("AJ49")+2*INDIRECT("AK49")+3*INDIRECT("AL49")+4*INDIRECT("AM49")+5*INDIRECT("AN49")+6*INDIRECT("AO49")+7*INDIRECT("AP49")+8*INDIRECT("AQ49")</f>
        <v>0</v>
      </c>
      <c r="CR49" s="1">
        <v>0</v>
      </c>
      <c r="CS49" s="1">
        <f ca="1">INDIRECT("AR49")+2*INDIRECT("AS49")+3*INDIRECT("AT49")+4*INDIRECT("AU49")+5*INDIRECT("AV49")+6*INDIRECT("AW49")+7*INDIRECT("AX49")+8*INDIRECT("AY49")</f>
        <v>0</v>
      </c>
      <c r="CT49" s="1">
        <v>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1" t="s">
        <v>0</v>
      </c>
      <c r="B50" s="1" t="s">
        <v>0</v>
      </c>
      <c r="C50" s="1" t="s">
        <v>0</v>
      </c>
      <c r="D50" s="1" t="s">
        <v>0</v>
      </c>
      <c r="E50" s="1" t="s">
        <v>7</v>
      </c>
      <c r="F50" s="7">
        <f>SUM(F47:F49)</f>
        <v>21067</v>
      </c>
      <c r="G50" s="6">
        <f>SUM(G47:G49)</f>
        <v>0</v>
      </c>
      <c r="H50" s="6">
        <f>SUM(H47:H49)</f>
        <v>9338</v>
      </c>
      <c r="I50" s="6">
        <f>SUM(I47:I49)</f>
        <v>54660</v>
      </c>
      <c r="J50" s="6">
        <f>SUM(J47:J49)</f>
        <v>0</v>
      </c>
      <c r="K50" s="6">
        <f>SUM(K47:K49)</f>
        <v>0</v>
      </c>
      <c r="L50" s="6">
        <f>SUM(L47:L49)</f>
        <v>0</v>
      </c>
      <c r="M50" s="6">
        <f>SUM(M47:M49)</f>
        <v>0</v>
      </c>
      <c r="N50" s="7">
        <f>SUM(N47:N49)</f>
        <v>14090</v>
      </c>
      <c r="O50" s="6">
        <f>SUM(O47:O49)</f>
        <v>59418</v>
      </c>
      <c r="P50" s="6">
        <f>SUM(P47:P49)</f>
        <v>1066</v>
      </c>
      <c r="Q50" s="6">
        <f>SUM(Q47:Q49)</f>
        <v>4931</v>
      </c>
      <c r="R50" s="6">
        <f>SUM(R47:R49)</f>
        <v>980</v>
      </c>
      <c r="S50" s="6">
        <f>SUM(S47:S49)</f>
        <v>4580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HYPERLINK("http://www.dot.ca.gov/hq/transprog/stip2004/ff_sheets/12-2615.xls","2615")</f>
        <v>2615</v>
      </c>
      <c r="C52" s="30" t="s">
        <v>39</v>
      </c>
      <c r="D52" s="30" t="s">
        <v>33</v>
      </c>
      <c r="E52" s="30" t="s">
        <v>3</v>
      </c>
      <c r="F52" s="32">
        <f ca="1">INDIRECT("T52")+INDIRECT("AB52")+INDIRECT("AJ52")+INDIRECT("AR52")+INDIRECT("AZ52")+INDIRECT("BH52")</f>
        <v>0</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946</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0</v>
      </c>
      <c r="P52" s="33">
        <f ca="1">INDIRECT("AJ52")+INDIRECT("AK52")+INDIRECT("AL52")+INDIRECT("AM52")+INDIRECT("AN52")+INDIRECT("AO52")+INDIRECT("AP52")+INDIRECT("AQ52")</f>
        <v>0</v>
      </c>
      <c r="Q52" s="33">
        <f ca="1">INDIRECT("AR52")+INDIRECT("AS52")+INDIRECT("AT52")+INDIRECT("AU52")+INDIRECT("AV52")+INDIRECT("AW52")+INDIRECT("AX52")+INDIRECT("AY52")</f>
        <v>946</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c r="AD52" s="35"/>
      <c r="AE52" s="35"/>
      <c r="AF52" s="35"/>
      <c r="AG52" s="35"/>
      <c r="AH52" s="35"/>
      <c r="AI52" s="35"/>
      <c r="AJ52" s="34"/>
      <c r="AK52" s="35"/>
      <c r="AL52" s="35"/>
      <c r="AM52" s="35"/>
      <c r="AN52" s="35"/>
      <c r="AO52" s="35"/>
      <c r="AP52" s="35"/>
      <c r="AQ52" s="35"/>
      <c r="AR52" s="34"/>
      <c r="AS52" s="35"/>
      <c r="AT52" s="35"/>
      <c r="AU52" s="35">
        <v>946</v>
      </c>
      <c r="AV52" s="35"/>
      <c r="AW52" s="35"/>
      <c r="AX52" s="35"/>
      <c r="AY52" s="35"/>
      <c r="AZ52" s="34"/>
      <c r="BA52" s="35"/>
      <c r="BB52" s="35"/>
      <c r="BC52" s="35"/>
      <c r="BD52" s="35"/>
      <c r="BE52" s="35"/>
      <c r="BF52" s="35"/>
      <c r="BG52" s="35"/>
      <c r="BH52" s="34"/>
      <c r="BI52" s="35"/>
      <c r="BJ52" s="35"/>
      <c r="BK52" s="35"/>
      <c r="BL52" s="35"/>
      <c r="BM52" s="35"/>
      <c r="BN52" s="35"/>
      <c r="BO52" s="36"/>
      <c r="BP52" s="9">
        <v>10900001374</v>
      </c>
      <c r="BQ52" s="1" t="s">
        <v>3</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3784</v>
      </c>
      <c r="CD52" s="1">
        <v>3784</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0</v>
      </c>
      <c r="CR52" s="1">
        <v>0</v>
      </c>
      <c r="CS52" s="1">
        <f ca="1">INDIRECT("AR52")+2*INDIRECT("AS52")+3*INDIRECT("AT52")+4*INDIRECT("AU52")+5*INDIRECT("AV52")+6*INDIRECT("AW52")+7*INDIRECT("AX52")+8*INDIRECT("AY52")</f>
        <v>3784</v>
      </c>
      <c r="CT52" s="1">
        <v>3784</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45</v>
      </c>
      <c r="C53" s="1" t="s">
        <v>46</v>
      </c>
      <c r="D53" s="1" t="s">
        <v>47</v>
      </c>
      <c r="E53" s="1" t="s">
        <v>3</v>
      </c>
      <c r="F53" s="7">
        <f ca="1">INDIRECT("T53")+INDIRECT("AB53")+INDIRECT("AJ53")+INDIRECT("AR53")+INDIRECT("AZ53")+INDIRECT("BH53")</f>
        <v>0</v>
      </c>
      <c r="G53" s="6">
        <f ca="1">INDIRECT("U53")+INDIRECT("AC53")+INDIRECT("AK53")+INDIRECT("AS53")+INDIRECT("BA53")+INDIRECT("BI53")</f>
        <v>5</v>
      </c>
      <c r="H53" s="6">
        <f ca="1">INDIRECT("V53")+INDIRECT("AD53")+INDIRECT("AL53")+INDIRECT("AT53")+INDIRECT("BB53")+INDIRECT("BJ53")</f>
        <v>0</v>
      </c>
      <c r="I53" s="6">
        <f ca="1">INDIRECT("W53")+INDIRECT("AE53")+INDIRECT("AM53")+INDIRECT("AU53")+INDIRECT("BC53")+INDIRECT("BK53")</f>
        <v>45</v>
      </c>
      <c r="J53" s="6">
        <f ca="1">INDIRECT("X53")+INDIRECT("AF53")+INDIRECT("AN53")+INDIRECT("AV53")+INDIRECT("BD53")+INDIRECT("BL53")</f>
        <v>8005</v>
      </c>
      <c r="K53" s="6">
        <f ca="1">INDIRECT("Y53")+INDIRECT("AG53")+INDIRECT("AO53")+INDIRECT("AW53")+INDIRECT("BE53")+INDIRECT("BM53")</f>
        <v>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10</v>
      </c>
      <c r="O53" s="6">
        <f ca="1">INDIRECT("AB53")+INDIRECT("AC53")+INDIRECT("AD53")+INDIRECT("AE53")+INDIRECT("AF53")+INDIRECT("AG53")+INDIRECT("AH53")+INDIRECT("AI53")</f>
        <v>7043</v>
      </c>
      <c r="P53" s="6">
        <f ca="1">INDIRECT("AJ53")+INDIRECT("AK53")+INDIRECT("AL53")+INDIRECT("AM53")+INDIRECT("AN53")+INDIRECT("AO53")+INDIRECT("AP53")+INDIRECT("AQ53")</f>
        <v>5</v>
      </c>
      <c r="Q53" s="6">
        <f ca="1">INDIRECT("AR53")+INDIRECT("AS53")+INDIRECT("AT53")+INDIRECT("AU53")+INDIRECT("AV53")+INDIRECT("AW53")+INDIRECT("AX53")+INDIRECT("AY53")</f>
        <v>0</v>
      </c>
      <c r="R53" s="6">
        <f ca="1">INDIRECT("AZ53")+INDIRECT("BA53")+INDIRECT("BB53")+INDIRECT("BC53")+INDIRECT("BD53")+INDIRECT("BE53")+INDIRECT("BF53")+INDIRECT("BG53")</f>
        <v>35</v>
      </c>
      <c r="S53" s="6">
        <f ca="1">INDIRECT("BH53")+INDIRECT("BI53")+INDIRECT("BJ53")+INDIRECT("BK53")+INDIRECT("BL53")+INDIRECT("BM53")+INDIRECT("BN53")+INDIRECT("BO53")</f>
        <v>962</v>
      </c>
      <c r="T53" s="28"/>
      <c r="U53" s="29"/>
      <c r="V53" s="29"/>
      <c r="W53" s="29">
        <v>10</v>
      </c>
      <c r="X53" s="29"/>
      <c r="Y53" s="29"/>
      <c r="Z53" s="29"/>
      <c r="AA53" s="29"/>
      <c r="AB53" s="28"/>
      <c r="AC53" s="29"/>
      <c r="AD53" s="29"/>
      <c r="AE53" s="29"/>
      <c r="AF53" s="29">
        <v>7043</v>
      </c>
      <c r="AG53" s="29"/>
      <c r="AH53" s="29"/>
      <c r="AI53" s="29"/>
      <c r="AJ53" s="28"/>
      <c r="AK53" s="29">
        <v>5</v>
      </c>
      <c r="AL53" s="29"/>
      <c r="AM53" s="29"/>
      <c r="AN53" s="29"/>
      <c r="AO53" s="29"/>
      <c r="AP53" s="29"/>
      <c r="AQ53" s="29"/>
      <c r="AR53" s="28"/>
      <c r="AS53" s="29"/>
      <c r="AT53" s="29"/>
      <c r="AU53" s="29"/>
      <c r="AV53" s="29"/>
      <c r="AW53" s="29"/>
      <c r="AX53" s="29"/>
      <c r="AY53" s="29"/>
      <c r="AZ53" s="28"/>
      <c r="BA53" s="29"/>
      <c r="BB53" s="29"/>
      <c r="BC53" s="29">
        <v>35</v>
      </c>
      <c r="BD53" s="29"/>
      <c r="BE53" s="29"/>
      <c r="BF53" s="29"/>
      <c r="BG53" s="29"/>
      <c r="BH53" s="28"/>
      <c r="BI53" s="29"/>
      <c r="BJ53" s="29"/>
      <c r="BK53" s="29"/>
      <c r="BL53" s="29">
        <v>962</v>
      </c>
      <c r="BM53" s="29"/>
      <c r="BN53" s="29"/>
      <c r="BO53" s="29"/>
      <c r="BP53" s="9">
        <v>0</v>
      </c>
      <c r="BQ53" s="1" t="s">
        <v>3</v>
      </c>
      <c r="BR53" s="1" t="s">
        <v>0</v>
      </c>
      <c r="BS53" s="1" t="s">
        <v>0</v>
      </c>
      <c r="BT53" s="1" t="s">
        <v>0</v>
      </c>
      <c r="BU53" s="1" t="s">
        <v>35</v>
      </c>
      <c r="BW53" s="1">
        <f ca="1">INDIRECT("T53")+2*INDIRECT("AB53")+3*INDIRECT("AJ53")+4*INDIRECT("AR53")+5*INDIRECT("AZ53")+6*INDIRECT("BH53")</f>
        <v>0</v>
      </c>
      <c r="BX53" s="1">
        <v>0</v>
      </c>
      <c r="BY53" s="1">
        <f ca="1">INDIRECT("U53")+2*INDIRECT("AC53")+3*INDIRECT("AK53")+4*INDIRECT("AS53")+5*INDIRECT("BA53")+6*INDIRECT("BI53")</f>
        <v>15</v>
      </c>
      <c r="BZ53" s="1">
        <v>15</v>
      </c>
      <c r="CA53" s="1">
        <f ca="1">INDIRECT("V53")+2*INDIRECT("AD53")+3*INDIRECT("AL53")+4*INDIRECT("AT53")+5*INDIRECT("BB53")+6*INDIRECT("BJ53")</f>
        <v>0</v>
      </c>
      <c r="CB53" s="1">
        <v>0</v>
      </c>
      <c r="CC53" s="1">
        <f ca="1">INDIRECT("W53")+2*INDIRECT("AE53")+3*INDIRECT("AM53")+4*INDIRECT("AU53")+5*INDIRECT("BC53")+6*INDIRECT("BK53")</f>
        <v>185</v>
      </c>
      <c r="CD53" s="1">
        <v>185</v>
      </c>
      <c r="CE53" s="1">
        <f ca="1">INDIRECT("X53")+2*INDIRECT("AF53")+3*INDIRECT("AN53")+4*INDIRECT("AV53")+5*INDIRECT("BD53")+6*INDIRECT("BL53")</f>
        <v>19858</v>
      </c>
      <c r="CF53" s="1">
        <v>19858</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40</v>
      </c>
      <c r="CN53" s="1">
        <v>40</v>
      </c>
      <c r="CO53" s="1">
        <f ca="1">INDIRECT("AB53")+2*INDIRECT("AC53")+3*INDIRECT("AD53")+4*INDIRECT("AE53")+5*INDIRECT("AF53")+6*INDIRECT("AG53")+7*INDIRECT("AH53")+8*INDIRECT("AI53")</f>
        <v>35215</v>
      </c>
      <c r="CP53" s="1">
        <v>35215</v>
      </c>
      <c r="CQ53" s="1">
        <f ca="1">INDIRECT("AJ53")+2*INDIRECT("AK53")+3*INDIRECT("AL53")+4*INDIRECT("AM53")+5*INDIRECT("AN53")+6*INDIRECT("AO53")+7*INDIRECT("AP53")+8*INDIRECT("AQ53")</f>
        <v>10</v>
      </c>
      <c r="CR53" s="1">
        <v>10</v>
      </c>
      <c r="CS53" s="1">
        <f ca="1">INDIRECT("AR53")+2*INDIRECT("AS53")+3*INDIRECT("AT53")+4*INDIRECT("AU53")+5*INDIRECT("AV53")+6*INDIRECT("AW53")+7*INDIRECT("AX53")+8*INDIRECT("AY53")</f>
        <v>0</v>
      </c>
      <c r="CT53" s="1">
        <v>0</v>
      </c>
      <c r="CU53" s="1">
        <f ca="1">INDIRECT("AZ53")+2*INDIRECT("BA53")+3*INDIRECT("BB53")+4*INDIRECT("BC53")+5*INDIRECT("BD53")+6*INDIRECT("BE53")+7*INDIRECT("BF53")+8*INDIRECT("BG53")</f>
        <v>140</v>
      </c>
      <c r="CV53" s="1">
        <v>140</v>
      </c>
      <c r="CW53" s="1">
        <f ca="1">INDIRECT("BH53")+2*INDIRECT("BI53")+3*INDIRECT("BJ53")+4*INDIRECT("BK53")+5*INDIRECT("BL53")+6*INDIRECT("BM53")+7*INDIRECT("BN53")+8*INDIRECT("BO53")</f>
        <v>4810</v>
      </c>
      <c r="CX53" s="1">
        <v>4810</v>
      </c>
    </row>
    <row r="54" spans="1:73" ht="11.25">
      <c r="A54" s="25"/>
      <c r="B54" s="25"/>
      <c r="C54" s="27" t="s">
        <v>93</v>
      </c>
      <c r="D54" s="26" t="s">
        <v>0</v>
      </c>
      <c r="E54" s="1" t="s">
        <v>7</v>
      </c>
      <c r="F54" s="7">
        <f>SUM(F52:F53)</f>
        <v>0</v>
      </c>
      <c r="G54" s="6">
        <f>SUM(G52:G53)</f>
        <v>5</v>
      </c>
      <c r="H54" s="6">
        <f>SUM(H52:H53)</f>
        <v>0</v>
      </c>
      <c r="I54" s="6">
        <f>SUM(I52:I53)</f>
        <v>991</v>
      </c>
      <c r="J54" s="6">
        <f>SUM(J52:J53)</f>
        <v>8005</v>
      </c>
      <c r="K54" s="6">
        <f>SUM(K52:K53)</f>
        <v>0</v>
      </c>
      <c r="L54" s="6">
        <f>SUM(L52:L53)</f>
        <v>0</v>
      </c>
      <c r="M54" s="6">
        <f>SUM(M52:M53)</f>
        <v>0</v>
      </c>
      <c r="N54" s="7">
        <f>SUM(N52:N53)</f>
        <v>10</v>
      </c>
      <c r="O54" s="6">
        <f>SUM(O52:O53)</f>
        <v>7043</v>
      </c>
      <c r="P54" s="6">
        <f>SUM(P52:P53)</f>
        <v>5</v>
      </c>
      <c r="Q54" s="6">
        <f>SUM(Q52:Q53)</f>
        <v>946</v>
      </c>
      <c r="R54" s="6">
        <f>SUM(R52:R53)</f>
        <v>35</v>
      </c>
      <c r="S54" s="6">
        <f>SUM(S52:S53)</f>
        <v>962</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3:73" ht="11.25">
      <c r="C55" s="1" t="s">
        <v>0</v>
      </c>
      <c r="D55" s="1"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c r="BT55" s="1" t="s">
        <v>0</v>
      </c>
      <c r="BU55" s="1" t="s">
        <v>0</v>
      </c>
    </row>
    <row r="56" spans="1:102" ht="11.25">
      <c r="A56" s="30" t="s">
        <v>1</v>
      </c>
      <c r="B56" s="31" t="str">
        <f>HYPERLINK("http://www.dot.ca.gov/hq/transprog/stip2004/ff_sheets/12-2796.xls","2796")</f>
        <v>2796</v>
      </c>
      <c r="C56" s="30" t="s">
        <v>39</v>
      </c>
      <c r="D56" s="30" t="s">
        <v>33</v>
      </c>
      <c r="E56" s="30" t="s">
        <v>3</v>
      </c>
      <c r="F56" s="32">
        <f ca="1">INDIRECT("T56")+INDIRECT("AB56")+INDIRECT("AJ56")+INDIRECT("AR56")+INDIRECT("AZ56")+INDIRECT("BH56")</f>
        <v>0</v>
      </c>
      <c r="G56" s="33">
        <f ca="1">INDIRECT("U56")+INDIRECT("AC56")+INDIRECT("AK56")+INDIRECT("AS56")+INDIRECT("BA56")+INDIRECT("BI56")</f>
        <v>0</v>
      </c>
      <c r="H56" s="33">
        <f ca="1">INDIRECT("V56")+INDIRECT("AD56")+INDIRECT("AL56")+INDIRECT("AT56")+INDIRECT("BB56")+INDIRECT("BJ56")</f>
        <v>126</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0</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0</v>
      </c>
      <c r="O56" s="33">
        <f ca="1">INDIRECT("AB56")+INDIRECT("AC56")+INDIRECT("AD56")+INDIRECT("AE56")+INDIRECT("AF56")+INDIRECT("AG56")+INDIRECT("AH56")+INDIRECT("AI56")</f>
        <v>0</v>
      </c>
      <c r="P56" s="33">
        <f ca="1">INDIRECT("AJ56")+INDIRECT("AK56")+INDIRECT("AL56")+INDIRECT("AM56")+INDIRECT("AN56")+INDIRECT("AO56")+INDIRECT("AP56")+INDIRECT("AQ56")</f>
        <v>0</v>
      </c>
      <c r="Q56" s="33">
        <f ca="1">INDIRECT("AR56")+INDIRECT("AS56")+INDIRECT("AT56")+INDIRECT("AU56")+INDIRECT("AV56")+INDIRECT("AW56")+INDIRECT("AX56")+INDIRECT("AY56")</f>
        <v>126</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c r="X56" s="35"/>
      <c r="Y56" s="35"/>
      <c r="Z56" s="35"/>
      <c r="AA56" s="35"/>
      <c r="AB56" s="34"/>
      <c r="AC56" s="35"/>
      <c r="AD56" s="35"/>
      <c r="AE56" s="35"/>
      <c r="AF56" s="35"/>
      <c r="AG56" s="35"/>
      <c r="AH56" s="35"/>
      <c r="AI56" s="35"/>
      <c r="AJ56" s="34"/>
      <c r="AK56" s="35"/>
      <c r="AL56" s="35"/>
      <c r="AM56" s="35"/>
      <c r="AN56" s="35"/>
      <c r="AO56" s="35"/>
      <c r="AP56" s="35"/>
      <c r="AQ56" s="35"/>
      <c r="AR56" s="34"/>
      <c r="AS56" s="35"/>
      <c r="AT56" s="35">
        <v>126</v>
      </c>
      <c r="AU56" s="35"/>
      <c r="AV56" s="35"/>
      <c r="AW56" s="35"/>
      <c r="AX56" s="35"/>
      <c r="AY56" s="35"/>
      <c r="AZ56" s="34"/>
      <c r="BA56" s="35"/>
      <c r="BB56" s="35"/>
      <c r="BC56" s="35"/>
      <c r="BD56" s="35"/>
      <c r="BE56" s="35"/>
      <c r="BF56" s="35"/>
      <c r="BG56" s="35"/>
      <c r="BH56" s="34"/>
      <c r="BI56" s="35"/>
      <c r="BJ56" s="35"/>
      <c r="BK56" s="35"/>
      <c r="BL56" s="35"/>
      <c r="BM56" s="35"/>
      <c r="BN56" s="35"/>
      <c r="BO56" s="36"/>
      <c r="BP56" s="9">
        <v>10900001375</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504</v>
      </c>
      <c r="CB56" s="1">
        <v>504</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0</v>
      </c>
      <c r="CP56" s="1">
        <v>0</v>
      </c>
      <c r="CQ56" s="1">
        <f ca="1">INDIRECT("AJ56")+2*INDIRECT("AK56")+3*INDIRECT("AL56")+4*INDIRECT("AM56")+5*INDIRECT("AN56")+6*INDIRECT("AO56")+7*INDIRECT("AP56")+8*INDIRECT("AQ56")</f>
        <v>0</v>
      </c>
      <c r="CR56" s="1">
        <v>0</v>
      </c>
      <c r="CS56" s="1">
        <f ca="1">INDIRECT("AR56")+2*INDIRECT("AS56")+3*INDIRECT("AT56")+4*INDIRECT("AU56")+5*INDIRECT("AV56")+6*INDIRECT("AW56")+7*INDIRECT("AX56")+8*INDIRECT("AY56")</f>
        <v>378</v>
      </c>
      <c r="CT56" s="1">
        <v>378</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102" ht="11.25">
      <c r="A57" s="1" t="s">
        <v>0</v>
      </c>
      <c r="B57" s="1" t="s">
        <v>48</v>
      </c>
      <c r="C57" s="1" t="s">
        <v>49</v>
      </c>
      <c r="D57" s="1" t="s">
        <v>50</v>
      </c>
      <c r="E57" s="1" t="s">
        <v>3</v>
      </c>
      <c r="F57" s="7">
        <f ca="1">INDIRECT("T57")+INDIRECT("AB57")+INDIRECT("AJ57")+INDIRECT("AR57")+INDIRECT("AZ57")+INDIRECT("BH57")</f>
        <v>0</v>
      </c>
      <c r="G57" s="6">
        <f ca="1">INDIRECT("U57")+INDIRECT("AC57")+INDIRECT("AK57")+INDIRECT("AS57")+INDIRECT("BA57")+INDIRECT("BI57")</f>
        <v>17</v>
      </c>
      <c r="H57" s="6">
        <f ca="1">INDIRECT("V57")+INDIRECT("AD57")+INDIRECT("AL57")+INDIRECT("AT57")+INDIRECT("BB57")+INDIRECT("BJ57")</f>
        <v>0</v>
      </c>
      <c r="I57" s="6">
        <f ca="1">INDIRECT("W57")+INDIRECT("AE57")+INDIRECT("AM57")+INDIRECT("AU57")+INDIRECT("BC57")+INDIRECT("BK57")</f>
        <v>198</v>
      </c>
      <c r="J57" s="6">
        <f ca="1">INDIRECT("X57")+INDIRECT("AF57")+INDIRECT("AN57")+INDIRECT("AV57")+INDIRECT("BD57")+INDIRECT("BL57")</f>
        <v>1561</v>
      </c>
      <c r="K57" s="6">
        <f ca="1">INDIRECT("Y57")+INDIRECT("AG57")+INDIRECT("AO57")+INDIRECT("AW57")+INDIRECT("BE57")+INDIRECT("BM57")</f>
        <v>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102</v>
      </c>
      <c r="O57" s="6">
        <f ca="1">INDIRECT("AB57")+INDIRECT("AC57")+INDIRECT("AD57")+INDIRECT("AE57")+INDIRECT("AF57")+INDIRECT("AG57")+INDIRECT("AH57")+INDIRECT("AI57")</f>
        <v>1405</v>
      </c>
      <c r="P57" s="6">
        <f ca="1">INDIRECT("AJ57")+INDIRECT("AK57")+INDIRECT("AL57")+INDIRECT("AM57")+INDIRECT("AN57")+INDIRECT("AO57")+INDIRECT("AP57")+INDIRECT("AQ57")</f>
        <v>17</v>
      </c>
      <c r="Q57" s="6">
        <f ca="1">INDIRECT("AR57")+INDIRECT("AS57")+INDIRECT("AT57")+INDIRECT("AU57")+INDIRECT("AV57")+INDIRECT("AW57")+INDIRECT("AX57")+INDIRECT("AY57")</f>
        <v>0</v>
      </c>
      <c r="R57" s="6">
        <f ca="1">INDIRECT("AZ57")+INDIRECT("BA57")+INDIRECT("BB57")+INDIRECT("BC57")+INDIRECT("BD57")+INDIRECT("BE57")+INDIRECT("BF57")+INDIRECT("BG57")</f>
        <v>96</v>
      </c>
      <c r="S57" s="6">
        <f ca="1">INDIRECT("BH57")+INDIRECT("BI57")+INDIRECT("BJ57")+INDIRECT("BK57")+INDIRECT("BL57")+INDIRECT("BM57")+INDIRECT("BN57")+INDIRECT("BO57")</f>
        <v>156</v>
      </c>
      <c r="T57" s="28"/>
      <c r="U57" s="29"/>
      <c r="V57" s="29"/>
      <c r="W57" s="29">
        <v>102</v>
      </c>
      <c r="X57" s="29"/>
      <c r="Y57" s="29"/>
      <c r="Z57" s="29"/>
      <c r="AA57" s="29"/>
      <c r="AB57" s="28"/>
      <c r="AC57" s="29"/>
      <c r="AD57" s="29"/>
      <c r="AE57" s="29"/>
      <c r="AF57" s="29">
        <v>1405</v>
      </c>
      <c r="AG57" s="29"/>
      <c r="AH57" s="29"/>
      <c r="AI57" s="29"/>
      <c r="AJ57" s="28"/>
      <c r="AK57" s="29">
        <v>17</v>
      </c>
      <c r="AL57" s="29"/>
      <c r="AM57" s="29"/>
      <c r="AN57" s="29"/>
      <c r="AO57" s="29"/>
      <c r="AP57" s="29"/>
      <c r="AQ57" s="29"/>
      <c r="AR57" s="28"/>
      <c r="AS57" s="29"/>
      <c r="AT57" s="29"/>
      <c r="AU57" s="29"/>
      <c r="AV57" s="29"/>
      <c r="AW57" s="29"/>
      <c r="AX57" s="29"/>
      <c r="AY57" s="29"/>
      <c r="AZ57" s="28"/>
      <c r="BA57" s="29"/>
      <c r="BB57" s="29"/>
      <c r="BC57" s="29">
        <v>96</v>
      </c>
      <c r="BD57" s="29"/>
      <c r="BE57" s="29"/>
      <c r="BF57" s="29"/>
      <c r="BG57" s="29"/>
      <c r="BH57" s="28"/>
      <c r="BI57" s="29"/>
      <c r="BJ57" s="29"/>
      <c r="BK57" s="29"/>
      <c r="BL57" s="29">
        <v>156</v>
      </c>
      <c r="BM57" s="29"/>
      <c r="BN57" s="29"/>
      <c r="BO57" s="29"/>
      <c r="BP57" s="9">
        <v>0</v>
      </c>
      <c r="BQ57" s="1" t="s">
        <v>3</v>
      </c>
      <c r="BR57" s="1" t="s">
        <v>0</v>
      </c>
      <c r="BS57" s="1" t="s">
        <v>0</v>
      </c>
      <c r="BT57" s="1" t="s">
        <v>0</v>
      </c>
      <c r="BU57" s="1" t="s">
        <v>35</v>
      </c>
      <c r="BW57" s="1">
        <f ca="1">INDIRECT("T57")+2*INDIRECT("AB57")+3*INDIRECT("AJ57")+4*INDIRECT("AR57")+5*INDIRECT("AZ57")+6*INDIRECT("BH57")</f>
        <v>0</v>
      </c>
      <c r="BX57" s="1">
        <v>0</v>
      </c>
      <c r="BY57" s="1">
        <f ca="1">INDIRECT("U57")+2*INDIRECT("AC57")+3*INDIRECT("AK57")+4*INDIRECT("AS57")+5*INDIRECT("BA57")+6*INDIRECT("BI57")</f>
        <v>51</v>
      </c>
      <c r="BZ57" s="1">
        <v>51</v>
      </c>
      <c r="CA57" s="1">
        <f ca="1">INDIRECT("V57")+2*INDIRECT("AD57")+3*INDIRECT("AL57")+4*INDIRECT("AT57")+5*INDIRECT("BB57")+6*INDIRECT("BJ57")</f>
        <v>0</v>
      </c>
      <c r="CB57" s="1">
        <v>0</v>
      </c>
      <c r="CC57" s="1">
        <f ca="1">INDIRECT("W57")+2*INDIRECT("AE57")+3*INDIRECT("AM57")+4*INDIRECT("AU57")+5*INDIRECT("BC57")+6*INDIRECT("BK57")</f>
        <v>582</v>
      </c>
      <c r="CD57" s="1">
        <v>582</v>
      </c>
      <c r="CE57" s="1">
        <f ca="1">INDIRECT("X57")+2*INDIRECT("AF57")+3*INDIRECT("AN57")+4*INDIRECT("AV57")+5*INDIRECT("BD57")+6*INDIRECT("BL57")</f>
        <v>3746</v>
      </c>
      <c r="CF57" s="1">
        <v>3746</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408</v>
      </c>
      <c r="CN57" s="1">
        <v>408</v>
      </c>
      <c r="CO57" s="1">
        <f ca="1">INDIRECT("AB57")+2*INDIRECT("AC57")+3*INDIRECT("AD57")+4*INDIRECT("AE57")+5*INDIRECT("AF57")+6*INDIRECT("AG57")+7*INDIRECT("AH57")+8*INDIRECT("AI57")</f>
        <v>7025</v>
      </c>
      <c r="CP57" s="1">
        <v>7025</v>
      </c>
      <c r="CQ57" s="1">
        <f ca="1">INDIRECT("AJ57")+2*INDIRECT("AK57")+3*INDIRECT("AL57")+4*INDIRECT("AM57")+5*INDIRECT("AN57")+6*INDIRECT("AO57")+7*INDIRECT("AP57")+8*INDIRECT("AQ57")</f>
        <v>34</v>
      </c>
      <c r="CR57" s="1">
        <v>34</v>
      </c>
      <c r="CS57" s="1">
        <f ca="1">INDIRECT("AR57")+2*INDIRECT("AS57")+3*INDIRECT("AT57")+4*INDIRECT("AU57")+5*INDIRECT("AV57")+6*INDIRECT("AW57")+7*INDIRECT("AX57")+8*INDIRECT("AY57")</f>
        <v>0</v>
      </c>
      <c r="CT57" s="1">
        <v>0</v>
      </c>
      <c r="CU57" s="1">
        <f ca="1">INDIRECT("AZ57")+2*INDIRECT("BA57")+3*INDIRECT("BB57")+4*INDIRECT("BC57")+5*INDIRECT("BD57")+6*INDIRECT("BE57")+7*INDIRECT("BF57")+8*INDIRECT("BG57")</f>
        <v>384</v>
      </c>
      <c r="CV57" s="1">
        <v>384</v>
      </c>
      <c r="CW57" s="1">
        <f ca="1">INDIRECT("BH57")+2*INDIRECT("BI57")+3*INDIRECT("BJ57")+4*INDIRECT("BK57")+5*INDIRECT("BL57")+6*INDIRECT("BM57")+7*INDIRECT("BN57")+8*INDIRECT("BO57")</f>
        <v>780</v>
      </c>
      <c r="CX57" s="1">
        <v>780</v>
      </c>
    </row>
    <row r="58" spans="1:102" ht="11.25">
      <c r="A58" s="25"/>
      <c r="B58" s="25"/>
      <c r="C58" s="27" t="s">
        <v>93</v>
      </c>
      <c r="D58" s="26" t="s">
        <v>0</v>
      </c>
      <c r="E58" s="1" t="s">
        <v>51</v>
      </c>
      <c r="F58" s="7">
        <f ca="1">INDIRECT("T58")+INDIRECT("AB58")+INDIRECT("AJ58")+INDIRECT("AR58")+INDIRECT("AZ58")+INDIRECT("BH58")</f>
        <v>0</v>
      </c>
      <c r="G58" s="6">
        <f ca="1">INDIRECT("U58")+INDIRECT("AC58")+INDIRECT("AK58")+INDIRECT("AS58")+INDIRECT("BA58")+INDIRECT("BI58")</f>
        <v>57</v>
      </c>
      <c r="H58" s="6">
        <f ca="1">INDIRECT("V58")+INDIRECT("AD58")+INDIRECT("AL58")+INDIRECT("AT58")+INDIRECT("BB58")+INDIRECT("BJ58")</f>
        <v>0</v>
      </c>
      <c r="I58" s="6">
        <f ca="1">INDIRECT("W58")+INDIRECT("AE58")+INDIRECT("AM58")+INDIRECT("AU58")+INDIRECT("BC58")+INDIRECT("BK58")</f>
        <v>0</v>
      </c>
      <c r="J58" s="6">
        <f ca="1">INDIRECT("X58")+INDIRECT("AF58")+INDIRECT("AN58")+INDIRECT("AV58")+INDIRECT("BD58")+INDIRECT("BL58")</f>
        <v>0</v>
      </c>
      <c r="K58" s="6">
        <f ca="1">INDIRECT("Y58")+INDIRECT("AG58")+INDIRECT("AO58")+INDIRECT("AW58")+INDIRECT("BE58")+INDIRECT("BM58")</f>
        <v>0</v>
      </c>
      <c r="L58" s="6">
        <f ca="1">INDIRECT("Z58")+INDIRECT("AH58")+INDIRECT("AP58")+INDIRECT("AX58")+INDIRECT("BF58")+INDIRECT("BN58")</f>
        <v>0</v>
      </c>
      <c r="M58" s="6">
        <f ca="1">INDIRECT("AA58")+INDIRECT("AI58")+INDIRECT("AQ58")+INDIRECT("AY58")+INDIRECT("BG58")+INDIRECT("BO58")</f>
        <v>0</v>
      </c>
      <c r="N58" s="7">
        <f ca="1">INDIRECT("T58")+INDIRECT("U58")+INDIRECT("V58")+INDIRECT("W58")+INDIRECT("X58")+INDIRECT("Y58")+INDIRECT("Z58")+INDIRECT("AA58")</f>
        <v>0</v>
      </c>
      <c r="O58" s="6">
        <f ca="1">INDIRECT("AB58")+INDIRECT("AC58")+INDIRECT("AD58")+INDIRECT("AE58")+INDIRECT("AF58")+INDIRECT("AG58")+INDIRECT("AH58")+INDIRECT("AI58")</f>
        <v>0</v>
      </c>
      <c r="P58" s="6">
        <f ca="1">INDIRECT("AJ58")+INDIRECT("AK58")+INDIRECT("AL58")+INDIRECT("AM58")+INDIRECT("AN58")+INDIRECT("AO58")+INDIRECT("AP58")+INDIRECT("AQ58")</f>
        <v>57</v>
      </c>
      <c r="Q58" s="6">
        <f ca="1">INDIRECT("AR58")+INDIRECT("AS58")+INDIRECT("AT58")+INDIRECT("AU58")+INDIRECT("AV58")+INDIRECT("AW58")+INDIRECT("AX58")+INDIRECT("AY58")</f>
        <v>0</v>
      </c>
      <c r="R58" s="6">
        <f ca="1">INDIRECT("AZ58")+INDIRECT("BA58")+INDIRECT("BB58")+INDIRECT("BC58")+INDIRECT("BD58")+INDIRECT("BE58")+INDIRECT("BF58")+INDIRECT("BG58")</f>
        <v>0</v>
      </c>
      <c r="S58" s="6">
        <f ca="1">INDIRECT("BH58")+INDIRECT("BI58")+INDIRECT("BJ58")+INDIRECT("BK58")+INDIRECT("BL58")+INDIRECT("BM58")+INDIRECT("BN58")+INDIRECT("BO58")</f>
        <v>0</v>
      </c>
      <c r="T58" s="28"/>
      <c r="U58" s="29"/>
      <c r="V58" s="29"/>
      <c r="W58" s="29"/>
      <c r="X58" s="29"/>
      <c r="Y58" s="29"/>
      <c r="Z58" s="29"/>
      <c r="AA58" s="29"/>
      <c r="AB58" s="28"/>
      <c r="AC58" s="29"/>
      <c r="AD58" s="29"/>
      <c r="AE58" s="29"/>
      <c r="AF58" s="29"/>
      <c r="AG58" s="29"/>
      <c r="AH58" s="29"/>
      <c r="AI58" s="29"/>
      <c r="AJ58" s="28"/>
      <c r="AK58" s="29">
        <v>57</v>
      </c>
      <c r="AL58" s="29"/>
      <c r="AM58" s="29"/>
      <c r="AN58" s="29"/>
      <c r="AO58" s="29"/>
      <c r="AP58" s="29"/>
      <c r="AQ58" s="29"/>
      <c r="AR58" s="28"/>
      <c r="AS58" s="29"/>
      <c r="AT58" s="29"/>
      <c r="AU58" s="29"/>
      <c r="AV58" s="29"/>
      <c r="AW58" s="29"/>
      <c r="AX58" s="29"/>
      <c r="AY58" s="29"/>
      <c r="AZ58" s="28"/>
      <c r="BA58" s="29"/>
      <c r="BB58" s="29"/>
      <c r="BC58" s="29"/>
      <c r="BD58" s="29"/>
      <c r="BE58" s="29"/>
      <c r="BF58" s="29"/>
      <c r="BG58" s="29"/>
      <c r="BH58" s="28"/>
      <c r="BI58" s="29"/>
      <c r="BJ58" s="29"/>
      <c r="BK58" s="29"/>
      <c r="BL58" s="29"/>
      <c r="BM58" s="29"/>
      <c r="BN58" s="29"/>
      <c r="BO58" s="29"/>
      <c r="BP58" s="9">
        <v>0</v>
      </c>
      <c r="BQ58" s="1" t="s">
        <v>0</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171</v>
      </c>
      <c r="BZ58" s="1">
        <v>171</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0</v>
      </c>
      <c r="CP58" s="1">
        <v>0</v>
      </c>
      <c r="CQ58" s="1">
        <f ca="1">INDIRECT("AJ58")+2*INDIRECT("AK58")+3*INDIRECT("AL58")+4*INDIRECT("AM58")+5*INDIRECT("AN58")+6*INDIRECT("AO58")+7*INDIRECT("AP58")+8*INDIRECT("AQ58")</f>
        <v>114</v>
      </c>
      <c r="CR58" s="1">
        <v>114</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73" ht="11.25">
      <c r="A59" s="1" t="s">
        <v>0</v>
      </c>
      <c r="B59" s="1" t="s">
        <v>0</v>
      </c>
      <c r="C59" s="1" t="s">
        <v>0</v>
      </c>
      <c r="D59" s="1" t="s">
        <v>0</v>
      </c>
      <c r="E59" s="1" t="s">
        <v>7</v>
      </c>
      <c r="F59" s="7">
        <f>SUM(F56:F58)</f>
        <v>0</v>
      </c>
      <c r="G59" s="6">
        <f>SUM(G56:G58)</f>
        <v>74</v>
      </c>
      <c r="H59" s="6">
        <f>SUM(H56:H58)</f>
        <v>126</v>
      </c>
      <c r="I59" s="6">
        <f>SUM(I56:I58)</f>
        <v>198</v>
      </c>
      <c r="J59" s="6">
        <f>SUM(J56:J58)</f>
        <v>1561</v>
      </c>
      <c r="K59" s="6">
        <f>SUM(K56:K58)</f>
        <v>0</v>
      </c>
      <c r="L59" s="6">
        <f>SUM(L56:L58)</f>
        <v>0</v>
      </c>
      <c r="M59" s="6">
        <f>SUM(M56:M58)</f>
        <v>0</v>
      </c>
      <c r="N59" s="7">
        <f>SUM(N56:N58)</f>
        <v>102</v>
      </c>
      <c r="O59" s="6">
        <f>SUM(O56:O58)</f>
        <v>1405</v>
      </c>
      <c r="P59" s="6">
        <f>SUM(P56:P58)</f>
        <v>74</v>
      </c>
      <c r="Q59" s="6">
        <f>SUM(Q56:Q58)</f>
        <v>126</v>
      </c>
      <c r="R59" s="6">
        <f>SUM(R56:R58)</f>
        <v>96</v>
      </c>
      <c r="S59" s="6">
        <f>SUM(S56:S58)</f>
        <v>156</v>
      </c>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v>0</v>
      </c>
      <c r="BQ59" s="1" t="s">
        <v>0</v>
      </c>
      <c r="BR59" s="1" t="s">
        <v>0</v>
      </c>
      <c r="BS59" s="1" t="s">
        <v>0</v>
      </c>
      <c r="BT59" s="1" t="s">
        <v>0</v>
      </c>
      <c r="BU59" s="1" t="s">
        <v>0</v>
      </c>
    </row>
    <row r="60" spans="3:73" ht="11.25">
      <c r="C60" s="1" t="s">
        <v>0</v>
      </c>
      <c r="D60" s="1" t="s">
        <v>0</v>
      </c>
      <c r="E60" s="1" t="s">
        <v>0</v>
      </c>
      <c r="F60" s="7"/>
      <c r="G60" s="6"/>
      <c r="H60" s="6"/>
      <c r="I60" s="6"/>
      <c r="J60" s="6"/>
      <c r="K60" s="6"/>
      <c r="L60" s="6"/>
      <c r="M60" s="6"/>
      <c r="N60" s="7"/>
      <c r="O60" s="6"/>
      <c r="P60" s="6"/>
      <c r="Q60" s="6"/>
      <c r="R60" s="6"/>
      <c r="S60" s="6"/>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c r="BT60" s="1" t="s">
        <v>0</v>
      </c>
      <c r="BU60" s="1" t="s">
        <v>0</v>
      </c>
    </row>
    <row r="61" spans="1:102" ht="11.25">
      <c r="A61" s="30" t="s">
        <v>1</v>
      </c>
      <c r="B61" s="31" t="str">
        <f>HYPERLINK("http://www.dot.ca.gov/hq/transprog/stip2004/ff_sheets/12-2671a.xls","2671A")</f>
        <v>2671A</v>
      </c>
      <c r="C61" s="30" t="s">
        <v>39</v>
      </c>
      <c r="D61" s="30" t="s">
        <v>33</v>
      </c>
      <c r="E61" s="30" t="s">
        <v>3</v>
      </c>
      <c r="F61" s="32">
        <f ca="1">INDIRECT("T61")+INDIRECT("AB61")+INDIRECT("AJ61")+INDIRECT("AR61")+INDIRECT("AZ61")+INDIRECT("BH61")</f>
        <v>0</v>
      </c>
      <c r="G61" s="33">
        <f ca="1">INDIRECT("U61")+INDIRECT("AC61")+INDIRECT("AK61")+INDIRECT("AS61")+INDIRECT("BA61")+INDIRECT("BI61")</f>
        <v>0</v>
      </c>
      <c r="H61" s="33">
        <f ca="1">INDIRECT("V61")+INDIRECT("AD61")+INDIRECT("AL61")+INDIRECT("AT61")+INDIRECT("BB61")+INDIRECT("BJ61")</f>
        <v>1814</v>
      </c>
      <c r="I61" s="33">
        <f ca="1">INDIRECT("W61")+INDIRECT("AE61")+INDIRECT("AM61")+INDIRECT("AU61")+INDIRECT("BC61")+INDIRECT("BK61")</f>
        <v>0</v>
      </c>
      <c r="J61" s="33">
        <f ca="1">INDIRECT("X61")+INDIRECT("AF61")+INDIRECT("AN61")+INDIRECT("AV61")+INDIRECT("BD61")+INDIRECT("BL61")</f>
        <v>0</v>
      </c>
      <c r="K61" s="33">
        <f ca="1">INDIRECT("Y61")+INDIRECT("AG61")+INDIRECT("AO61")+INDIRECT("AW61")+INDIRECT("BE61")+INDIRECT("BM61")</f>
        <v>0</v>
      </c>
      <c r="L61" s="33">
        <f ca="1">INDIRECT("Z61")+INDIRECT("AH61")+INDIRECT("AP61")+INDIRECT("AX61")+INDIRECT("BF61")+INDIRECT("BN61")</f>
        <v>0</v>
      </c>
      <c r="M61" s="33">
        <f ca="1">INDIRECT("AA61")+INDIRECT("AI61")+INDIRECT("AQ61")+INDIRECT("AY61")+INDIRECT("BG61")+INDIRECT("BO61")</f>
        <v>0</v>
      </c>
      <c r="N61" s="32">
        <f ca="1">INDIRECT("T61")+INDIRECT("U61")+INDIRECT("V61")+INDIRECT("W61")+INDIRECT("X61")+INDIRECT("Y61")+INDIRECT("Z61")+INDIRECT("AA61")</f>
        <v>0</v>
      </c>
      <c r="O61" s="33">
        <f ca="1">INDIRECT("AB61")+INDIRECT("AC61")+INDIRECT("AD61")+INDIRECT("AE61")+INDIRECT("AF61")+INDIRECT("AG61")+INDIRECT("AH61")+INDIRECT("AI61")</f>
        <v>0</v>
      </c>
      <c r="P61" s="33">
        <f ca="1">INDIRECT("AJ61")+INDIRECT("AK61")+INDIRECT("AL61")+INDIRECT("AM61")+INDIRECT("AN61")+INDIRECT("AO61")+INDIRECT("AP61")+INDIRECT("AQ61")</f>
        <v>0</v>
      </c>
      <c r="Q61" s="33">
        <f ca="1">INDIRECT("AR61")+INDIRECT("AS61")+INDIRECT("AT61")+INDIRECT("AU61")+INDIRECT("AV61")+INDIRECT("AW61")+INDIRECT("AX61")+INDIRECT("AY61")</f>
        <v>1814</v>
      </c>
      <c r="R61" s="33">
        <f ca="1">INDIRECT("AZ61")+INDIRECT("BA61")+INDIRECT("BB61")+INDIRECT("BC61")+INDIRECT("BD61")+INDIRECT("BE61")+INDIRECT("BF61")+INDIRECT("BG61")</f>
        <v>0</v>
      </c>
      <c r="S61" s="33">
        <f ca="1">INDIRECT("BH61")+INDIRECT("BI61")+INDIRECT("BJ61")+INDIRECT("BK61")+INDIRECT("BL61")+INDIRECT("BM61")+INDIRECT("BN61")+INDIRECT("BO61")</f>
        <v>0</v>
      </c>
      <c r="T61" s="34"/>
      <c r="U61" s="35"/>
      <c r="V61" s="35"/>
      <c r="W61" s="35"/>
      <c r="X61" s="35"/>
      <c r="Y61" s="35"/>
      <c r="Z61" s="35"/>
      <c r="AA61" s="35"/>
      <c r="AB61" s="34"/>
      <c r="AC61" s="35"/>
      <c r="AD61" s="35"/>
      <c r="AE61" s="35"/>
      <c r="AF61" s="35"/>
      <c r="AG61" s="35"/>
      <c r="AH61" s="35"/>
      <c r="AI61" s="35"/>
      <c r="AJ61" s="34"/>
      <c r="AK61" s="35"/>
      <c r="AL61" s="35"/>
      <c r="AM61" s="35"/>
      <c r="AN61" s="35"/>
      <c r="AO61" s="35"/>
      <c r="AP61" s="35"/>
      <c r="AQ61" s="35"/>
      <c r="AR61" s="34"/>
      <c r="AS61" s="35"/>
      <c r="AT61" s="35">
        <v>1814</v>
      </c>
      <c r="AU61" s="35"/>
      <c r="AV61" s="35"/>
      <c r="AW61" s="35"/>
      <c r="AX61" s="35"/>
      <c r="AY61" s="35"/>
      <c r="AZ61" s="34"/>
      <c r="BA61" s="35"/>
      <c r="BB61" s="35"/>
      <c r="BC61" s="35"/>
      <c r="BD61" s="35"/>
      <c r="BE61" s="35"/>
      <c r="BF61" s="35"/>
      <c r="BG61" s="35"/>
      <c r="BH61" s="34"/>
      <c r="BI61" s="35"/>
      <c r="BJ61" s="35"/>
      <c r="BK61" s="35"/>
      <c r="BL61" s="35"/>
      <c r="BM61" s="35"/>
      <c r="BN61" s="35"/>
      <c r="BO61" s="36"/>
      <c r="BP61" s="9">
        <v>10900001377</v>
      </c>
      <c r="BQ61" s="1" t="s">
        <v>3</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0</v>
      </c>
      <c r="BZ61" s="1">
        <v>0</v>
      </c>
      <c r="CA61" s="1">
        <f ca="1">INDIRECT("V61")+2*INDIRECT("AD61")+3*INDIRECT("AL61")+4*INDIRECT("AT61")+5*INDIRECT("BB61")+6*INDIRECT("BJ61")</f>
        <v>7256</v>
      </c>
      <c r="CB61" s="1">
        <v>7256</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0</v>
      </c>
      <c r="CP61" s="1">
        <v>0</v>
      </c>
      <c r="CQ61" s="1">
        <f ca="1">INDIRECT("AJ61")+2*INDIRECT("AK61")+3*INDIRECT("AL61")+4*INDIRECT("AM61")+5*INDIRECT("AN61")+6*INDIRECT("AO61")+7*INDIRECT("AP61")+8*INDIRECT("AQ61")</f>
        <v>0</v>
      </c>
      <c r="CR61" s="1">
        <v>0</v>
      </c>
      <c r="CS61" s="1">
        <f ca="1">INDIRECT("AR61")+2*INDIRECT("AS61")+3*INDIRECT("AT61")+4*INDIRECT("AU61")+5*INDIRECT("AV61")+6*INDIRECT("AW61")+7*INDIRECT("AX61")+8*INDIRECT("AY61")</f>
        <v>5442</v>
      </c>
      <c r="CT61" s="1">
        <v>5442</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102" ht="11.25">
      <c r="A62" s="1" t="s">
        <v>0</v>
      </c>
      <c r="B62" s="1" t="s">
        <v>52</v>
      </c>
      <c r="C62" s="1" t="s">
        <v>53</v>
      </c>
      <c r="D62" s="1" t="s">
        <v>54</v>
      </c>
      <c r="E62" s="1" t="s">
        <v>3</v>
      </c>
      <c r="F62" s="7">
        <f ca="1">INDIRECT("T62")+INDIRECT("AB62")+INDIRECT("AJ62")+INDIRECT("AR62")+INDIRECT("AZ62")+INDIRECT("BH62")</f>
        <v>0</v>
      </c>
      <c r="G62" s="6">
        <f ca="1">INDIRECT("U62")+INDIRECT("AC62")+INDIRECT("AK62")+INDIRECT("AS62")+INDIRECT("BA62")+INDIRECT("BI62")</f>
        <v>3</v>
      </c>
      <c r="H62" s="6">
        <f ca="1">INDIRECT("V62")+INDIRECT("AD62")+INDIRECT("AL62")+INDIRECT("AT62")+INDIRECT("BB62")+INDIRECT("BJ62")</f>
        <v>0</v>
      </c>
      <c r="I62" s="6">
        <f ca="1">INDIRECT("W62")+INDIRECT("AE62")+INDIRECT("AM62")+INDIRECT("AU62")+INDIRECT("BC62")+INDIRECT("BK62")</f>
        <v>676</v>
      </c>
      <c r="J62" s="6">
        <f ca="1">INDIRECT("X62")+INDIRECT("AF62")+INDIRECT("AN62")+INDIRECT("AV62")+INDIRECT("BD62")+INDIRECT("BL62")</f>
        <v>14272</v>
      </c>
      <c r="K62" s="6">
        <f ca="1">INDIRECT("Y62")+INDIRECT("AG62")+INDIRECT("AO62")+INDIRECT("AW62")+INDIRECT("BE62")+INDIRECT("BM62")</f>
        <v>0</v>
      </c>
      <c r="L62" s="6">
        <f ca="1">INDIRECT("Z62")+INDIRECT("AH62")+INDIRECT("AP62")+INDIRECT("AX62")+INDIRECT("BF62")+INDIRECT("BN62")</f>
        <v>0</v>
      </c>
      <c r="M62" s="6">
        <f ca="1">INDIRECT("AA62")+INDIRECT("AI62")+INDIRECT("AQ62")+INDIRECT("AY62")+INDIRECT("BG62")+INDIRECT("BO62")</f>
        <v>0</v>
      </c>
      <c r="N62" s="7">
        <f ca="1">INDIRECT("T62")+INDIRECT("U62")+INDIRECT("V62")+INDIRECT("W62")+INDIRECT("X62")+INDIRECT("Y62")+INDIRECT("Z62")+INDIRECT("AA62")</f>
        <v>403</v>
      </c>
      <c r="O62" s="6">
        <f ca="1">INDIRECT("AB62")+INDIRECT("AC62")+INDIRECT("AD62")+INDIRECT("AE62")+INDIRECT("AF62")+INDIRECT("AG62")+INDIRECT("AH62")+INDIRECT("AI62")</f>
        <v>12532</v>
      </c>
      <c r="P62" s="6">
        <f ca="1">INDIRECT("AJ62")+INDIRECT("AK62")+INDIRECT("AL62")+INDIRECT("AM62")+INDIRECT("AN62")+INDIRECT("AO62")+INDIRECT("AP62")+INDIRECT("AQ62")</f>
        <v>3</v>
      </c>
      <c r="Q62" s="6">
        <f ca="1">INDIRECT("AR62")+INDIRECT("AS62")+INDIRECT("AT62")+INDIRECT("AU62")+INDIRECT("AV62")+INDIRECT("AW62")+INDIRECT("AX62")+INDIRECT("AY62")</f>
        <v>0</v>
      </c>
      <c r="R62" s="6">
        <f ca="1">INDIRECT("AZ62")+INDIRECT("BA62")+INDIRECT("BB62")+INDIRECT("BC62")+INDIRECT("BD62")+INDIRECT("BE62")+INDIRECT("BF62")+INDIRECT("BG62")</f>
        <v>273</v>
      </c>
      <c r="S62" s="6">
        <f ca="1">INDIRECT("BH62")+INDIRECT("BI62")+INDIRECT("BJ62")+INDIRECT("BK62")+INDIRECT("BL62")+INDIRECT("BM62")+INDIRECT("BN62")+INDIRECT("BO62")</f>
        <v>1740</v>
      </c>
      <c r="T62" s="28"/>
      <c r="U62" s="29"/>
      <c r="V62" s="29"/>
      <c r="W62" s="29">
        <v>403</v>
      </c>
      <c r="X62" s="29"/>
      <c r="Y62" s="29"/>
      <c r="Z62" s="29"/>
      <c r="AA62" s="29"/>
      <c r="AB62" s="28"/>
      <c r="AC62" s="29"/>
      <c r="AD62" s="29"/>
      <c r="AE62" s="29"/>
      <c r="AF62" s="29">
        <v>12532</v>
      </c>
      <c r="AG62" s="29"/>
      <c r="AH62" s="29"/>
      <c r="AI62" s="29"/>
      <c r="AJ62" s="28"/>
      <c r="AK62" s="29">
        <v>3</v>
      </c>
      <c r="AL62" s="29"/>
      <c r="AM62" s="29"/>
      <c r="AN62" s="29"/>
      <c r="AO62" s="29"/>
      <c r="AP62" s="29"/>
      <c r="AQ62" s="29"/>
      <c r="AR62" s="28"/>
      <c r="AS62" s="29"/>
      <c r="AT62" s="29"/>
      <c r="AU62" s="29"/>
      <c r="AV62" s="29"/>
      <c r="AW62" s="29"/>
      <c r="AX62" s="29"/>
      <c r="AY62" s="29"/>
      <c r="AZ62" s="28"/>
      <c r="BA62" s="29"/>
      <c r="BB62" s="29"/>
      <c r="BC62" s="29">
        <v>273</v>
      </c>
      <c r="BD62" s="29"/>
      <c r="BE62" s="29"/>
      <c r="BF62" s="29"/>
      <c r="BG62" s="29"/>
      <c r="BH62" s="28"/>
      <c r="BI62" s="29"/>
      <c r="BJ62" s="29"/>
      <c r="BK62" s="29"/>
      <c r="BL62" s="29">
        <v>1740</v>
      </c>
      <c r="BM62" s="29"/>
      <c r="BN62" s="29"/>
      <c r="BO62" s="29"/>
      <c r="BP62" s="9">
        <v>0</v>
      </c>
      <c r="BQ62" s="1" t="s">
        <v>3</v>
      </c>
      <c r="BR62" s="1" t="s">
        <v>0</v>
      </c>
      <c r="BS62" s="1" t="s">
        <v>0</v>
      </c>
      <c r="BT62" s="1" t="s">
        <v>0</v>
      </c>
      <c r="BU62" s="1" t="s">
        <v>35</v>
      </c>
      <c r="BW62" s="1">
        <f ca="1">INDIRECT("T62")+2*INDIRECT("AB62")+3*INDIRECT("AJ62")+4*INDIRECT("AR62")+5*INDIRECT("AZ62")+6*INDIRECT("BH62")</f>
        <v>0</v>
      </c>
      <c r="BX62" s="1">
        <v>0</v>
      </c>
      <c r="BY62" s="1">
        <f ca="1">INDIRECT("U62")+2*INDIRECT("AC62")+3*INDIRECT("AK62")+4*INDIRECT("AS62")+5*INDIRECT("BA62")+6*INDIRECT("BI62")</f>
        <v>9</v>
      </c>
      <c r="BZ62" s="1">
        <v>9</v>
      </c>
      <c r="CA62" s="1">
        <f ca="1">INDIRECT("V62")+2*INDIRECT("AD62")+3*INDIRECT("AL62")+4*INDIRECT("AT62")+5*INDIRECT("BB62")+6*INDIRECT("BJ62")</f>
        <v>0</v>
      </c>
      <c r="CB62" s="1">
        <v>0</v>
      </c>
      <c r="CC62" s="1">
        <f ca="1">INDIRECT("W62")+2*INDIRECT("AE62")+3*INDIRECT("AM62")+4*INDIRECT("AU62")+5*INDIRECT("BC62")+6*INDIRECT("BK62")</f>
        <v>1768</v>
      </c>
      <c r="CD62" s="1">
        <v>1768</v>
      </c>
      <c r="CE62" s="1">
        <f ca="1">INDIRECT("X62")+2*INDIRECT("AF62")+3*INDIRECT("AN62")+4*INDIRECT("AV62")+5*INDIRECT("BD62")+6*INDIRECT("BL62")</f>
        <v>35504</v>
      </c>
      <c r="CF62" s="1">
        <v>35504</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1612</v>
      </c>
      <c r="CN62" s="1">
        <v>1612</v>
      </c>
      <c r="CO62" s="1">
        <f ca="1">INDIRECT("AB62")+2*INDIRECT("AC62")+3*INDIRECT("AD62")+4*INDIRECT("AE62")+5*INDIRECT("AF62")+6*INDIRECT("AG62")+7*INDIRECT("AH62")+8*INDIRECT("AI62")</f>
        <v>62660</v>
      </c>
      <c r="CP62" s="1">
        <v>62660</v>
      </c>
      <c r="CQ62" s="1">
        <f ca="1">INDIRECT("AJ62")+2*INDIRECT("AK62")+3*INDIRECT("AL62")+4*INDIRECT("AM62")+5*INDIRECT("AN62")+6*INDIRECT("AO62")+7*INDIRECT("AP62")+8*INDIRECT("AQ62")</f>
        <v>6</v>
      </c>
      <c r="CR62" s="1">
        <v>6</v>
      </c>
      <c r="CS62" s="1">
        <f ca="1">INDIRECT("AR62")+2*INDIRECT("AS62")+3*INDIRECT("AT62")+4*INDIRECT("AU62")+5*INDIRECT("AV62")+6*INDIRECT("AW62")+7*INDIRECT("AX62")+8*INDIRECT("AY62")</f>
        <v>0</v>
      </c>
      <c r="CT62" s="1">
        <v>0</v>
      </c>
      <c r="CU62" s="1">
        <f ca="1">INDIRECT("AZ62")+2*INDIRECT("BA62")+3*INDIRECT("BB62")+4*INDIRECT("BC62")+5*INDIRECT("BD62")+6*INDIRECT("BE62")+7*INDIRECT("BF62")+8*INDIRECT("BG62")</f>
        <v>1092</v>
      </c>
      <c r="CV62" s="1">
        <v>1092</v>
      </c>
      <c r="CW62" s="1">
        <f ca="1">INDIRECT("BH62")+2*INDIRECT("BI62")+3*INDIRECT("BJ62")+4*INDIRECT("BK62")+5*INDIRECT("BL62")+6*INDIRECT("BM62")+7*INDIRECT("BN62")+8*INDIRECT("BO62")</f>
        <v>8700</v>
      </c>
      <c r="CX62" s="1">
        <v>8700</v>
      </c>
    </row>
    <row r="63" spans="1:73" ht="11.25">
      <c r="A63" s="25"/>
      <c r="B63" s="25"/>
      <c r="C63" s="27" t="s">
        <v>93</v>
      </c>
      <c r="D63" s="26" t="s">
        <v>0</v>
      </c>
      <c r="E63" s="1" t="s">
        <v>7</v>
      </c>
      <c r="F63" s="7">
        <f>SUM(F61:F62)</f>
        <v>0</v>
      </c>
      <c r="G63" s="6">
        <f>SUM(G61:G62)</f>
        <v>3</v>
      </c>
      <c r="H63" s="6">
        <f>SUM(H61:H62)</f>
        <v>1814</v>
      </c>
      <c r="I63" s="6">
        <f>SUM(I61:I62)</f>
        <v>676</v>
      </c>
      <c r="J63" s="6">
        <f>SUM(J61:J62)</f>
        <v>14272</v>
      </c>
      <c r="K63" s="6">
        <f>SUM(K61:K62)</f>
        <v>0</v>
      </c>
      <c r="L63" s="6">
        <f>SUM(L61:L62)</f>
        <v>0</v>
      </c>
      <c r="M63" s="6">
        <f>SUM(M61:M62)</f>
        <v>0</v>
      </c>
      <c r="N63" s="7">
        <f>SUM(N61:N62)</f>
        <v>403</v>
      </c>
      <c r="O63" s="6">
        <f>SUM(O61:O62)</f>
        <v>12532</v>
      </c>
      <c r="P63" s="6">
        <f>SUM(P61:P62)</f>
        <v>3</v>
      </c>
      <c r="Q63" s="6">
        <f>SUM(Q61:Q62)</f>
        <v>1814</v>
      </c>
      <c r="R63" s="6">
        <f>SUM(R61:R62)</f>
        <v>273</v>
      </c>
      <c r="S63" s="6">
        <f>SUM(S61:S62)</f>
        <v>1740</v>
      </c>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3:73" ht="11.25">
      <c r="C64" s="1" t="s">
        <v>0</v>
      </c>
      <c r="D64" s="1" t="s">
        <v>0</v>
      </c>
      <c r="E64" s="1" t="s">
        <v>0</v>
      </c>
      <c r="F64" s="7"/>
      <c r="G64" s="6"/>
      <c r="H64" s="6"/>
      <c r="I64" s="6"/>
      <c r="J64" s="6"/>
      <c r="K64" s="6"/>
      <c r="L64" s="6"/>
      <c r="M64" s="6"/>
      <c r="N64" s="7"/>
      <c r="O64" s="6"/>
      <c r="P64" s="6"/>
      <c r="Q64" s="6"/>
      <c r="R64" s="6"/>
      <c r="S64" s="6"/>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c r="BT64" s="1" t="s">
        <v>0</v>
      </c>
      <c r="BU64" s="1" t="s">
        <v>0</v>
      </c>
    </row>
    <row r="65" spans="1:102" ht="11.25">
      <c r="A65" s="30" t="s">
        <v>1</v>
      </c>
      <c r="B65" s="31" t="str">
        <f>HYPERLINK("http://www.dot.ca.gov/hq/transprog/stip2004/ff_sheets/12-2564.xls","2564")</f>
        <v>2564</v>
      </c>
      <c r="C65" s="30" t="s">
        <v>39</v>
      </c>
      <c r="D65" s="30" t="s">
        <v>33</v>
      </c>
      <c r="E65" s="30" t="s">
        <v>3</v>
      </c>
      <c r="F65" s="32">
        <f ca="1">INDIRECT("T65")+INDIRECT("AB65")+INDIRECT("AJ65")+INDIRECT("AR65")+INDIRECT("AZ65")+INDIRECT("BH65")</f>
        <v>0</v>
      </c>
      <c r="G65" s="33">
        <f ca="1">INDIRECT("U65")+INDIRECT("AC65")+INDIRECT("AK65")+INDIRECT("AS65")+INDIRECT("BA65")+INDIRECT("BI65")</f>
        <v>441</v>
      </c>
      <c r="H65" s="33">
        <f ca="1">INDIRECT("V65")+INDIRECT("AD65")+INDIRECT("AL65")+INDIRECT("AT65")+INDIRECT("BB65")+INDIRECT("BJ65")</f>
        <v>0</v>
      </c>
      <c r="I65" s="33">
        <f ca="1">INDIRECT("W65")+INDIRECT("AE65")+INDIRECT("AM65")+INDIRECT("AU65")+INDIRECT("BC65")+INDIRECT("BK65")</f>
        <v>91</v>
      </c>
      <c r="J65" s="33">
        <f ca="1">INDIRECT("X65")+INDIRECT("AF65")+INDIRECT("AN65")+INDIRECT("AV65")+INDIRECT("BD65")+INDIRECT("BL65")</f>
        <v>2135</v>
      </c>
      <c r="K65" s="33">
        <f ca="1">INDIRECT("Y65")+INDIRECT("AG65")+INDIRECT("AO65")+INDIRECT("AW65")+INDIRECT("BE65")+INDIRECT("BM65")</f>
        <v>0</v>
      </c>
      <c r="L65" s="33">
        <f ca="1">INDIRECT("Z65")+INDIRECT("AH65")+INDIRECT("AP65")+INDIRECT("AX65")+INDIRECT("BF65")+INDIRECT("BN65")</f>
        <v>0</v>
      </c>
      <c r="M65" s="33">
        <f ca="1">INDIRECT("AA65")+INDIRECT("AI65")+INDIRECT("AQ65")+INDIRECT("AY65")+INDIRECT("BG65")+INDIRECT("BO65")</f>
        <v>0</v>
      </c>
      <c r="N65" s="32">
        <f ca="1">INDIRECT("T65")+INDIRECT("U65")+INDIRECT("V65")+INDIRECT("W65")+INDIRECT("X65")+INDIRECT("Y65")+INDIRECT("Z65")+INDIRECT("AA65")</f>
        <v>24</v>
      </c>
      <c r="O65" s="33">
        <f ca="1">INDIRECT("AB65")+INDIRECT("AC65")+INDIRECT("AD65")+INDIRECT("AE65")+INDIRECT("AF65")+INDIRECT("AG65")+INDIRECT("AH65")+INDIRECT("AI65")</f>
        <v>1815</v>
      </c>
      <c r="P65" s="33">
        <f ca="1">INDIRECT("AJ65")+INDIRECT("AK65")+INDIRECT("AL65")+INDIRECT("AM65")+INDIRECT("AN65")+INDIRECT("AO65")+INDIRECT("AP65")+INDIRECT("AQ65")</f>
        <v>42</v>
      </c>
      <c r="Q65" s="33">
        <f ca="1">INDIRECT("AR65")+INDIRECT("AS65")+INDIRECT("AT65")+INDIRECT("AU65")+INDIRECT("AV65")+INDIRECT("AW65")+INDIRECT("AX65")+INDIRECT("AY65")</f>
        <v>399</v>
      </c>
      <c r="R65" s="33">
        <f ca="1">INDIRECT("AZ65")+INDIRECT("BA65")+INDIRECT("BB65")+INDIRECT("BC65")+INDIRECT("BD65")+INDIRECT("BE65")+INDIRECT("BF65")+INDIRECT("BG65")</f>
        <v>67</v>
      </c>
      <c r="S65" s="33">
        <f ca="1">INDIRECT("BH65")+INDIRECT("BI65")+INDIRECT("BJ65")+INDIRECT("BK65")+INDIRECT("BL65")+INDIRECT("BM65")+INDIRECT("BN65")+INDIRECT("BO65")</f>
        <v>320</v>
      </c>
      <c r="T65" s="34"/>
      <c r="U65" s="35"/>
      <c r="V65" s="35"/>
      <c r="W65" s="35">
        <v>24</v>
      </c>
      <c r="X65" s="35"/>
      <c r="Y65" s="35"/>
      <c r="Z65" s="35"/>
      <c r="AA65" s="35"/>
      <c r="AB65" s="34"/>
      <c r="AC65" s="35"/>
      <c r="AD65" s="35"/>
      <c r="AE65" s="35"/>
      <c r="AF65" s="35">
        <v>1815</v>
      </c>
      <c r="AG65" s="35"/>
      <c r="AH65" s="35"/>
      <c r="AI65" s="35"/>
      <c r="AJ65" s="34"/>
      <c r="AK65" s="35">
        <v>42</v>
      </c>
      <c r="AL65" s="35"/>
      <c r="AM65" s="35"/>
      <c r="AN65" s="35"/>
      <c r="AO65" s="35"/>
      <c r="AP65" s="35"/>
      <c r="AQ65" s="35"/>
      <c r="AR65" s="34"/>
      <c r="AS65" s="35">
        <v>399</v>
      </c>
      <c r="AT65" s="35"/>
      <c r="AU65" s="35"/>
      <c r="AV65" s="35"/>
      <c r="AW65" s="35"/>
      <c r="AX65" s="35"/>
      <c r="AY65" s="35"/>
      <c r="AZ65" s="34"/>
      <c r="BA65" s="35"/>
      <c r="BB65" s="35"/>
      <c r="BC65" s="35">
        <v>67</v>
      </c>
      <c r="BD65" s="35"/>
      <c r="BE65" s="35"/>
      <c r="BF65" s="35"/>
      <c r="BG65" s="35"/>
      <c r="BH65" s="34"/>
      <c r="BI65" s="35"/>
      <c r="BJ65" s="35"/>
      <c r="BK65" s="35"/>
      <c r="BL65" s="35">
        <v>320</v>
      </c>
      <c r="BM65" s="35"/>
      <c r="BN65" s="35"/>
      <c r="BO65" s="36"/>
      <c r="BP65" s="9">
        <v>10900001378</v>
      </c>
      <c r="BQ65" s="1" t="s">
        <v>3</v>
      </c>
      <c r="BR65" s="1" t="s">
        <v>0</v>
      </c>
      <c r="BS65" s="1" t="s">
        <v>0</v>
      </c>
      <c r="BT65" s="1" t="s">
        <v>0</v>
      </c>
      <c r="BU65" s="1" t="s">
        <v>35</v>
      </c>
      <c r="BW65" s="1">
        <f ca="1">INDIRECT("T65")+2*INDIRECT("AB65")+3*INDIRECT("AJ65")+4*INDIRECT("AR65")+5*INDIRECT("AZ65")+6*INDIRECT("BH65")</f>
        <v>0</v>
      </c>
      <c r="BX65" s="1">
        <v>0</v>
      </c>
      <c r="BY65" s="1">
        <f ca="1">INDIRECT("U65")+2*INDIRECT("AC65")+3*INDIRECT("AK65")+4*INDIRECT("AS65")+5*INDIRECT("BA65")+6*INDIRECT("BI65")</f>
        <v>1722</v>
      </c>
      <c r="BZ65" s="1">
        <v>1722</v>
      </c>
      <c r="CA65" s="1">
        <f ca="1">INDIRECT("V65")+2*INDIRECT("AD65")+3*INDIRECT("AL65")+4*INDIRECT("AT65")+5*INDIRECT("BB65")+6*INDIRECT("BJ65")</f>
        <v>0</v>
      </c>
      <c r="CB65" s="1">
        <v>0</v>
      </c>
      <c r="CC65" s="1">
        <f ca="1">INDIRECT("W65")+2*INDIRECT("AE65")+3*INDIRECT("AM65")+4*INDIRECT("AU65")+5*INDIRECT("BC65")+6*INDIRECT("BK65")</f>
        <v>359</v>
      </c>
      <c r="CD65" s="1">
        <v>359</v>
      </c>
      <c r="CE65" s="1">
        <f ca="1">INDIRECT("X65")+2*INDIRECT("AF65")+3*INDIRECT("AN65")+4*INDIRECT("AV65")+5*INDIRECT("BD65")+6*INDIRECT("BL65")</f>
        <v>5550</v>
      </c>
      <c r="CF65" s="1">
        <v>5550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96</v>
      </c>
      <c r="CN65" s="1">
        <v>96</v>
      </c>
      <c r="CO65" s="1">
        <f ca="1">INDIRECT("AB65")+2*INDIRECT("AC65")+3*INDIRECT("AD65")+4*INDIRECT("AE65")+5*INDIRECT("AF65")+6*INDIRECT("AG65")+7*INDIRECT("AH65")+8*INDIRECT("AI65")</f>
        <v>9075</v>
      </c>
      <c r="CP65" s="1">
        <v>9075</v>
      </c>
      <c r="CQ65" s="1">
        <f ca="1">INDIRECT("AJ65")+2*INDIRECT("AK65")+3*INDIRECT("AL65")+4*INDIRECT("AM65")+5*INDIRECT("AN65")+6*INDIRECT("AO65")+7*INDIRECT("AP65")+8*INDIRECT("AQ65")</f>
        <v>84</v>
      </c>
      <c r="CR65" s="1">
        <v>84</v>
      </c>
      <c r="CS65" s="1">
        <f ca="1">INDIRECT("AR65")+2*INDIRECT("AS65")+3*INDIRECT("AT65")+4*INDIRECT("AU65")+5*INDIRECT("AV65")+6*INDIRECT("AW65")+7*INDIRECT("AX65")+8*INDIRECT("AY65")</f>
        <v>798</v>
      </c>
      <c r="CT65" s="1">
        <v>798</v>
      </c>
      <c r="CU65" s="1">
        <f ca="1">INDIRECT("AZ65")+2*INDIRECT("BA65")+3*INDIRECT("BB65")+4*INDIRECT("BC65")+5*INDIRECT("BD65")+6*INDIRECT("BE65")+7*INDIRECT("BF65")+8*INDIRECT("BG65")</f>
        <v>268</v>
      </c>
      <c r="CV65" s="1">
        <v>268</v>
      </c>
      <c r="CW65" s="1">
        <f ca="1">INDIRECT("BH65")+2*INDIRECT("BI65")+3*INDIRECT("BJ65")+4*INDIRECT("BK65")+5*INDIRECT("BL65")+6*INDIRECT("BM65")+7*INDIRECT("BN65")+8*INDIRECT("BO65")</f>
        <v>1600</v>
      </c>
      <c r="CX65" s="1">
        <v>1600</v>
      </c>
    </row>
    <row r="66" spans="1:73" ht="11.25">
      <c r="A66" s="1" t="s">
        <v>0</v>
      </c>
      <c r="B66" s="1" t="s">
        <v>55</v>
      </c>
      <c r="C66" s="1" t="s">
        <v>56</v>
      </c>
      <c r="D66" s="1" t="s">
        <v>57</v>
      </c>
      <c r="E66" s="1" t="s">
        <v>7</v>
      </c>
      <c r="F66" s="7">
        <f>SUM(F65:F65)</f>
        <v>0</v>
      </c>
      <c r="G66" s="6">
        <f>SUM(G65:G65)</f>
        <v>441</v>
      </c>
      <c r="H66" s="6">
        <f>SUM(H65:H65)</f>
        <v>0</v>
      </c>
      <c r="I66" s="6">
        <f>SUM(I65:I65)</f>
        <v>91</v>
      </c>
      <c r="J66" s="6">
        <f>SUM(J65:J65)</f>
        <v>2135</v>
      </c>
      <c r="K66" s="6">
        <f>SUM(K65:K65)</f>
        <v>0</v>
      </c>
      <c r="L66" s="6">
        <f>SUM(L65:L65)</f>
        <v>0</v>
      </c>
      <c r="M66" s="6">
        <f>SUM(M65:M65)</f>
        <v>0</v>
      </c>
      <c r="N66" s="7">
        <f>SUM(N65:N65)</f>
        <v>24</v>
      </c>
      <c r="O66" s="6">
        <f>SUM(O65:O65)</f>
        <v>1815</v>
      </c>
      <c r="P66" s="6">
        <f>SUM(P65:P65)</f>
        <v>42</v>
      </c>
      <c r="Q66" s="6">
        <f>SUM(Q65:Q65)</f>
        <v>399</v>
      </c>
      <c r="R66" s="6">
        <f>SUM(R65:R65)</f>
        <v>67</v>
      </c>
      <c r="S66" s="6">
        <f>SUM(S65:S65)</f>
        <v>320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73" ht="11.25">
      <c r="A67" s="25"/>
      <c r="B67" s="25"/>
      <c r="C67" s="27" t="s">
        <v>93</v>
      </c>
      <c r="D67" s="26"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102" ht="11.25">
      <c r="A68" s="30" t="s">
        <v>1</v>
      </c>
      <c r="B68" s="31" t="str">
        <f>HYPERLINK("http://www.dot.ca.gov/hq/transprog/stip2004/ff_sheets/12-4434.xls","4434")</f>
        <v>4434</v>
      </c>
      <c r="C68" s="30" t="s">
        <v>58</v>
      </c>
      <c r="D68" s="30" t="s">
        <v>33</v>
      </c>
      <c r="E68" s="30" t="s">
        <v>3</v>
      </c>
      <c r="F68" s="32">
        <f ca="1">INDIRECT("T68")+INDIRECT("AB68")+INDIRECT("AJ68")+INDIRECT("AR68")+INDIRECT("AZ68")+INDIRECT("BH68")</f>
        <v>23300</v>
      </c>
      <c r="G68" s="33">
        <f ca="1">INDIRECT("U68")+INDIRECT("AC68")+INDIRECT("AK68")+INDIRECT("AS68")+INDIRECT("BA68")+INDIRECT("BI68")</f>
        <v>0</v>
      </c>
      <c r="H68" s="33">
        <f ca="1">INDIRECT("V68")+INDIRECT("AD68")+INDIRECT("AL68")+INDIRECT("AT68")+INDIRECT("BB68")+INDIRECT("BJ68")</f>
        <v>18340</v>
      </c>
      <c r="I68" s="33">
        <f ca="1">INDIRECT("W68")+INDIRECT("AE68")+INDIRECT("AM68")+INDIRECT("AU68")+INDIRECT("BC68")+INDIRECT("BK68")</f>
        <v>0</v>
      </c>
      <c r="J68" s="33">
        <f ca="1">INDIRECT("X68")+INDIRECT("AF68")+INDIRECT("AN68")+INDIRECT("AV68")+INDIRECT("BD68")+INDIRECT("BL68")</f>
        <v>0</v>
      </c>
      <c r="K68" s="33">
        <f ca="1">INDIRECT("Y68")+INDIRECT("AG68")+INDIRECT("AO68")+INDIRECT("AW68")+INDIRECT("BE68")+INDIRECT("BM68")</f>
        <v>0</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17452</v>
      </c>
      <c r="O68" s="33">
        <f ca="1">INDIRECT("AB68")+INDIRECT("AC68")+INDIRECT("AD68")+INDIRECT("AE68")+INDIRECT("AF68")+INDIRECT("AG68")+INDIRECT("AH68")+INDIRECT("AI68")</f>
        <v>17030</v>
      </c>
      <c r="P68" s="33">
        <f ca="1">INDIRECT("AJ68")+INDIRECT("AK68")+INDIRECT("AL68")+INDIRECT("AM68")+INDIRECT("AN68")+INDIRECT("AO68")+INDIRECT("AP68")+INDIRECT("AQ68")</f>
        <v>1187</v>
      </c>
      <c r="Q68" s="33">
        <f ca="1">INDIRECT("AR68")+INDIRECT("AS68")+INDIRECT("AT68")+INDIRECT("AU68")+INDIRECT("AV68")+INDIRECT("AW68")+INDIRECT("AX68")+INDIRECT("AY68")</f>
        <v>3070</v>
      </c>
      <c r="R68" s="33">
        <f ca="1">INDIRECT("AZ68")+INDIRECT("BA68")+INDIRECT("BB68")+INDIRECT("BC68")+INDIRECT("BD68")+INDIRECT("BE68")+INDIRECT("BF68")+INDIRECT("BG68")</f>
        <v>1591</v>
      </c>
      <c r="S68" s="33">
        <f ca="1">INDIRECT("BH68")+INDIRECT("BI68")+INDIRECT("BJ68")+INDIRECT("BK68")+INDIRECT("BL68")+INDIRECT("BM68")+INDIRECT("BN68")+INDIRECT("BO68")</f>
        <v>1310</v>
      </c>
      <c r="T68" s="34">
        <v>17452</v>
      </c>
      <c r="U68" s="35"/>
      <c r="V68" s="35"/>
      <c r="W68" s="35"/>
      <c r="X68" s="35"/>
      <c r="Y68" s="35"/>
      <c r="Z68" s="35"/>
      <c r="AA68" s="35"/>
      <c r="AB68" s="34"/>
      <c r="AC68" s="35"/>
      <c r="AD68" s="35">
        <v>17030</v>
      </c>
      <c r="AE68" s="35"/>
      <c r="AF68" s="35"/>
      <c r="AG68" s="35"/>
      <c r="AH68" s="35"/>
      <c r="AI68" s="35"/>
      <c r="AJ68" s="34">
        <v>1187</v>
      </c>
      <c r="AK68" s="35"/>
      <c r="AL68" s="35"/>
      <c r="AM68" s="35"/>
      <c r="AN68" s="35"/>
      <c r="AO68" s="35"/>
      <c r="AP68" s="35"/>
      <c r="AQ68" s="35"/>
      <c r="AR68" s="34">
        <v>3070</v>
      </c>
      <c r="AS68" s="35"/>
      <c r="AT68" s="35"/>
      <c r="AU68" s="35"/>
      <c r="AV68" s="35"/>
      <c r="AW68" s="35"/>
      <c r="AX68" s="35"/>
      <c r="AY68" s="35"/>
      <c r="AZ68" s="34">
        <v>1591</v>
      </c>
      <c r="BA68" s="35"/>
      <c r="BB68" s="35"/>
      <c r="BC68" s="35"/>
      <c r="BD68" s="35"/>
      <c r="BE68" s="35"/>
      <c r="BF68" s="35"/>
      <c r="BG68" s="35"/>
      <c r="BH68" s="34"/>
      <c r="BI68" s="35"/>
      <c r="BJ68" s="35">
        <v>1310</v>
      </c>
      <c r="BK68" s="35"/>
      <c r="BL68" s="35"/>
      <c r="BM68" s="35"/>
      <c r="BN68" s="35"/>
      <c r="BO68" s="36"/>
      <c r="BP68" s="9">
        <v>10900000487</v>
      </c>
      <c r="BQ68" s="1" t="s">
        <v>3</v>
      </c>
      <c r="BR68" s="1" t="s">
        <v>0</v>
      </c>
      <c r="BS68" s="1" t="s">
        <v>0</v>
      </c>
      <c r="BT68" s="1" t="s">
        <v>0</v>
      </c>
      <c r="BU68" s="1" t="s">
        <v>35</v>
      </c>
      <c r="BW68" s="1">
        <f ca="1">INDIRECT("T68")+2*INDIRECT("AB68")+3*INDIRECT("AJ68")+4*INDIRECT("AR68")+5*INDIRECT("AZ68")+6*INDIRECT("BH68")</f>
        <v>41248</v>
      </c>
      <c r="BX68" s="1">
        <v>41248</v>
      </c>
      <c r="BY68" s="1">
        <f ca="1">INDIRECT("U68")+2*INDIRECT("AC68")+3*INDIRECT("AK68")+4*INDIRECT("AS68")+5*INDIRECT("BA68")+6*INDIRECT("BI68")</f>
        <v>0</v>
      </c>
      <c r="BZ68" s="1">
        <v>0</v>
      </c>
      <c r="CA68" s="1">
        <f ca="1">INDIRECT("V68")+2*INDIRECT("AD68")+3*INDIRECT("AL68")+4*INDIRECT("AT68")+5*INDIRECT("BB68")+6*INDIRECT("BJ68")</f>
        <v>41920</v>
      </c>
      <c r="CB68" s="1">
        <v>41920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17452</v>
      </c>
      <c r="CN68" s="1">
        <v>17452</v>
      </c>
      <c r="CO68" s="1">
        <f ca="1">INDIRECT("AB68")+2*INDIRECT("AC68")+3*INDIRECT("AD68")+4*INDIRECT("AE68")+5*INDIRECT("AF68")+6*INDIRECT("AG68")+7*INDIRECT("AH68")+8*INDIRECT("AI68")</f>
        <v>51090</v>
      </c>
      <c r="CP68" s="1">
        <v>51090</v>
      </c>
      <c r="CQ68" s="1">
        <f ca="1">INDIRECT("AJ68")+2*INDIRECT("AK68")+3*INDIRECT("AL68")+4*INDIRECT("AM68")+5*INDIRECT("AN68")+6*INDIRECT("AO68")+7*INDIRECT("AP68")+8*INDIRECT("AQ68")</f>
        <v>1187</v>
      </c>
      <c r="CR68" s="1">
        <v>1187</v>
      </c>
      <c r="CS68" s="1">
        <f ca="1">INDIRECT("AR68")+2*INDIRECT("AS68")+3*INDIRECT("AT68")+4*INDIRECT("AU68")+5*INDIRECT("AV68")+6*INDIRECT("AW68")+7*INDIRECT("AX68")+8*INDIRECT("AY68")</f>
        <v>3070</v>
      </c>
      <c r="CT68" s="1">
        <v>3070</v>
      </c>
      <c r="CU68" s="1">
        <f ca="1">INDIRECT("AZ68")+2*INDIRECT("BA68")+3*INDIRECT("BB68")+4*INDIRECT("BC68")+5*INDIRECT("BD68")+6*INDIRECT("BE68")+7*INDIRECT("BF68")+8*INDIRECT("BG68")</f>
        <v>1591</v>
      </c>
      <c r="CV68" s="1">
        <v>1591</v>
      </c>
      <c r="CW68" s="1">
        <f ca="1">INDIRECT("BH68")+2*INDIRECT("BI68")+3*INDIRECT("BJ68")+4*INDIRECT("BK68")+5*INDIRECT("BL68")+6*INDIRECT("BM68")+7*INDIRECT("BN68")+8*INDIRECT("BO68")</f>
        <v>3930</v>
      </c>
      <c r="CX68" s="1">
        <v>3930</v>
      </c>
    </row>
    <row r="69" spans="1:102" ht="11.25">
      <c r="A69" s="1" t="s">
        <v>0</v>
      </c>
      <c r="B69" s="1" t="s">
        <v>59</v>
      </c>
      <c r="C69" s="1" t="s">
        <v>60</v>
      </c>
      <c r="D69" s="1" t="s">
        <v>61</v>
      </c>
      <c r="E69" s="1" t="s">
        <v>6</v>
      </c>
      <c r="F69" s="7">
        <f ca="1">INDIRECT("T69")+INDIRECT("AB69")+INDIRECT("AJ69")+INDIRECT("AR69")+INDIRECT("AZ69")+INDIRECT("BH69")</f>
        <v>0</v>
      </c>
      <c r="G69" s="6">
        <f ca="1">INDIRECT("U69")+INDIRECT("AC69")+INDIRECT("AK69")+INDIRECT("AS69")+INDIRECT("BA69")+INDIRECT("BI69")</f>
        <v>0</v>
      </c>
      <c r="H69" s="6">
        <f ca="1">INDIRECT("V69")+INDIRECT("AD69")+INDIRECT("AL69")+INDIRECT("AT69")+INDIRECT("BB69")+INDIRECT("BJ69")</f>
        <v>4515</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0</v>
      </c>
      <c r="N69" s="7">
        <f ca="1">INDIRECT("T69")+INDIRECT("U69")+INDIRECT("V69")+INDIRECT("W69")+INDIRECT("X69")+INDIRECT("Y69")+INDIRECT("Z69")+INDIRECT("AA69")</f>
        <v>0</v>
      </c>
      <c r="O69" s="6">
        <f ca="1">INDIRECT("AB69")+INDIRECT("AC69")+INDIRECT("AD69")+INDIRECT("AE69")+INDIRECT("AF69")+INDIRECT("AG69")+INDIRECT("AH69")+INDIRECT("AI69")</f>
        <v>4515</v>
      </c>
      <c r="P69" s="6">
        <f ca="1">INDIRECT("AJ69")+INDIRECT("AK69")+INDIRECT("AL69")+INDIRECT("AM69")+INDIRECT("AN69")+INDIRECT("AO69")+INDIRECT("AP69")+INDIRECT("AQ69")</f>
        <v>0</v>
      </c>
      <c r="Q69" s="6">
        <f ca="1">INDIRECT("AR69")+INDIRECT("AS69")+INDIRECT("AT69")+INDIRECT("AU69")+INDIRECT("AV69")+INDIRECT("AW69")+INDIRECT("AX69")+INDIRECT("AY69")</f>
        <v>0</v>
      </c>
      <c r="R69" s="6">
        <f ca="1">INDIRECT("AZ69")+INDIRECT("BA69")+INDIRECT("BB69")+INDIRECT("BC69")+INDIRECT("BD69")+INDIRECT("BE69")+INDIRECT("BF69")+INDIRECT("BG69")</f>
        <v>0</v>
      </c>
      <c r="S69" s="6">
        <f ca="1">INDIRECT("BH69")+INDIRECT("BI69")+INDIRECT("BJ69")+INDIRECT("BK69")+INDIRECT("BL69")+INDIRECT("BM69")+INDIRECT("BN69")+INDIRECT("BO69")</f>
        <v>0</v>
      </c>
      <c r="T69" s="28"/>
      <c r="U69" s="29"/>
      <c r="V69" s="29"/>
      <c r="W69" s="29"/>
      <c r="X69" s="29"/>
      <c r="Y69" s="29"/>
      <c r="Z69" s="29"/>
      <c r="AA69" s="29"/>
      <c r="AB69" s="28"/>
      <c r="AC69" s="29"/>
      <c r="AD69" s="29">
        <v>4515</v>
      </c>
      <c r="AE69" s="29"/>
      <c r="AF69" s="29"/>
      <c r="AG69" s="29"/>
      <c r="AH69" s="29"/>
      <c r="AI69" s="29"/>
      <c r="AJ69" s="28"/>
      <c r="AK69" s="29"/>
      <c r="AL69" s="29"/>
      <c r="AM69" s="29"/>
      <c r="AN69" s="29"/>
      <c r="AO69" s="29"/>
      <c r="AP69" s="29"/>
      <c r="AQ69" s="29"/>
      <c r="AR69" s="28"/>
      <c r="AS69" s="29"/>
      <c r="AT69" s="29"/>
      <c r="AU69" s="29"/>
      <c r="AV69" s="29"/>
      <c r="AW69" s="29"/>
      <c r="AX69" s="29"/>
      <c r="AY69" s="29"/>
      <c r="AZ69" s="28"/>
      <c r="BA69" s="29"/>
      <c r="BB69" s="29"/>
      <c r="BC69" s="29"/>
      <c r="BD69" s="29"/>
      <c r="BE69" s="29"/>
      <c r="BF69" s="29"/>
      <c r="BG69" s="29"/>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9030</v>
      </c>
      <c r="CB69" s="1">
        <v>9030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13545</v>
      </c>
      <c r="CP69" s="1">
        <v>13545</v>
      </c>
      <c r="CQ69" s="1">
        <f ca="1">INDIRECT("AJ69")+2*INDIRECT("AK69")+3*INDIRECT("AL69")+4*INDIRECT("AM69")+5*INDIRECT("AN69")+6*INDIRECT("AO69")+7*INDIRECT("AP69")+8*INDIRECT("AQ69")</f>
        <v>0</v>
      </c>
      <c r="CR69" s="1">
        <v>0</v>
      </c>
      <c r="CS69" s="1">
        <f ca="1">INDIRECT("AR69")+2*INDIRECT("AS69")+3*INDIRECT("AT69")+4*INDIRECT("AU69")+5*INDIRECT("AV69")+6*INDIRECT("AW69")+7*INDIRECT("AX69")+8*INDIRECT("AY69")</f>
        <v>0</v>
      </c>
      <c r="CT69" s="1">
        <v>0</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25"/>
      <c r="B70" s="25"/>
      <c r="C70" s="27" t="s">
        <v>93</v>
      </c>
      <c r="D70" s="26" t="s">
        <v>0</v>
      </c>
      <c r="E70" s="1" t="s">
        <v>7</v>
      </c>
      <c r="F70" s="7">
        <f>SUM(F68:F69)</f>
        <v>23300</v>
      </c>
      <c r="G70" s="6">
        <f>SUM(G68:G69)</f>
        <v>0</v>
      </c>
      <c r="H70" s="6">
        <f>SUM(H68:H69)</f>
        <v>22855</v>
      </c>
      <c r="I70" s="6">
        <f>SUM(I68:I69)</f>
        <v>0</v>
      </c>
      <c r="J70" s="6">
        <f>SUM(J68:J69)</f>
        <v>0</v>
      </c>
      <c r="K70" s="6">
        <f>SUM(K68:K69)</f>
        <v>0</v>
      </c>
      <c r="L70" s="6">
        <f>SUM(L68:L69)</f>
        <v>0</v>
      </c>
      <c r="M70" s="6">
        <f>SUM(M68:M69)</f>
        <v>0</v>
      </c>
      <c r="N70" s="7">
        <f>SUM(N68:N69)</f>
        <v>17452</v>
      </c>
      <c r="O70" s="6">
        <f>SUM(O68:O69)</f>
        <v>21545</v>
      </c>
      <c r="P70" s="6">
        <f>SUM(P68:P69)</f>
        <v>1187</v>
      </c>
      <c r="Q70" s="6">
        <f>SUM(Q68:Q69)</f>
        <v>3070</v>
      </c>
      <c r="R70" s="6">
        <f>SUM(R68:R69)</f>
        <v>1591</v>
      </c>
      <c r="S70" s="6">
        <f>SUM(S68:S69)</f>
        <v>1310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1:73" ht="11.25">
      <c r="A71" s="37"/>
      <c r="B71" s="37"/>
      <c r="C71" s="37" t="s">
        <v>0</v>
      </c>
      <c r="D71" s="37" t="s">
        <v>0</v>
      </c>
      <c r="E71" s="37" t="s">
        <v>0</v>
      </c>
      <c r="F71" s="38"/>
      <c r="G71" s="39"/>
      <c r="H71" s="39"/>
      <c r="I71" s="39"/>
      <c r="J71" s="39"/>
      <c r="K71" s="39"/>
      <c r="L71" s="39"/>
      <c r="M71" s="39"/>
      <c r="N71" s="38"/>
      <c r="O71" s="39"/>
      <c r="P71" s="39"/>
      <c r="Q71" s="39"/>
      <c r="R71" s="39"/>
      <c r="S71" s="39"/>
      <c r="T71" s="40"/>
      <c r="U71" s="41"/>
      <c r="V71" s="41"/>
      <c r="W71" s="41"/>
      <c r="X71" s="41"/>
      <c r="Y71" s="41"/>
      <c r="Z71" s="41"/>
      <c r="AA71" s="41"/>
      <c r="AB71" s="40"/>
      <c r="AC71" s="41"/>
      <c r="AD71" s="41"/>
      <c r="AE71" s="41"/>
      <c r="AF71" s="41"/>
      <c r="AG71" s="41"/>
      <c r="AH71" s="41"/>
      <c r="AI71" s="41"/>
      <c r="AJ71" s="40"/>
      <c r="AK71" s="41"/>
      <c r="AL71" s="41"/>
      <c r="AM71" s="41"/>
      <c r="AN71" s="41"/>
      <c r="AO71" s="41"/>
      <c r="AP71" s="41"/>
      <c r="AQ71" s="41"/>
      <c r="AR71" s="40"/>
      <c r="AS71" s="41"/>
      <c r="AT71" s="41"/>
      <c r="AU71" s="41"/>
      <c r="AV71" s="41"/>
      <c r="AW71" s="41"/>
      <c r="AX71" s="41"/>
      <c r="AY71" s="41"/>
      <c r="AZ71" s="40"/>
      <c r="BA71" s="41"/>
      <c r="BB71" s="41"/>
      <c r="BC71" s="41"/>
      <c r="BD71" s="41"/>
      <c r="BE71" s="41"/>
      <c r="BF71" s="41"/>
      <c r="BG71" s="41"/>
      <c r="BH71" s="40"/>
      <c r="BI71" s="41"/>
      <c r="BJ71" s="41"/>
      <c r="BK71" s="41"/>
      <c r="BL71" s="41"/>
      <c r="BM71" s="41"/>
      <c r="BN71" s="41"/>
      <c r="BO71" s="42"/>
      <c r="BP71" s="9"/>
      <c r="BT71" s="1" t="s">
        <v>0</v>
      </c>
      <c r="BU71" s="1" t="s">
        <v>0</v>
      </c>
    </row>
    <row r="74" spans="5:13" ht="11.25">
      <c r="E74" s="3" t="s">
        <v>100</v>
      </c>
      <c r="F74" s="5">
        <f>SUMIF($BQ4:$BQ71,"=RIP",F4:F71)</f>
        <v>29297</v>
      </c>
      <c r="G74" s="5">
        <f aca="true" t="shared" si="0" ref="G74:M74">SUMIF($BQ4:$BQ71,"=RIP",G4:G71)</f>
        <v>2142</v>
      </c>
      <c r="H74" s="5">
        <f t="shared" si="0"/>
        <v>36494</v>
      </c>
      <c r="I74" s="5">
        <f t="shared" si="0"/>
        <v>39746</v>
      </c>
      <c r="J74" s="5">
        <f t="shared" si="0"/>
        <v>58924</v>
      </c>
      <c r="K74" s="5">
        <f t="shared" si="0"/>
        <v>26362</v>
      </c>
      <c r="L74" s="5">
        <f t="shared" si="0"/>
        <v>0</v>
      </c>
      <c r="M74" s="5">
        <f t="shared" si="0"/>
        <v>0</v>
      </c>
    </row>
    <row r="75" spans="5:13" ht="11.25">
      <c r="E75" s="3" t="s">
        <v>101</v>
      </c>
      <c r="F75" s="5">
        <f>SUMIF($BT4:$BT71,"=GARVEE",F4:F71)</f>
        <v>0</v>
      </c>
      <c r="G75" s="5">
        <f aca="true" t="shared" si="1" ref="G75:M75">SUMIF($BT4:$BT71,"=GARVEE",G4:G71)</f>
        <v>0</v>
      </c>
      <c r="H75" s="5">
        <f t="shared" si="1"/>
        <v>0</v>
      </c>
      <c r="I75" s="5">
        <f t="shared" si="1"/>
        <v>0</v>
      </c>
      <c r="J75" s="5">
        <f t="shared" si="1"/>
        <v>0</v>
      </c>
      <c r="K75" s="5">
        <f t="shared" si="1"/>
        <v>0</v>
      </c>
      <c r="L75" s="5">
        <f t="shared" si="1"/>
        <v>0</v>
      </c>
      <c r="M75" s="5">
        <f t="shared" si="1"/>
        <v>0</v>
      </c>
    </row>
    <row r="76" spans="5:13" ht="11.25">
      <c r="E76" s="3" t="s">
        <v>102</v>
      </c>
      <c r="F76" s="5">
        <f>SUMIF($BR4:$BR71,"=X",F4:F71)</f>
        <v>0</v>
      </c>
      <c r="G76" s="5">
        <f aca="true" t="shared" si="2" ref="G76:M76">SUMIF($BR4:$BR71,"=X",G4:G71)</f>
        <v>0</v>
      </c>
      <c r="H76" s="5">
        <f t="shared" si="2"/>
        <v>0</v>
      </c>
      <c r="I76" s="5">
        <f t="shared" si="2"/>
        <v>0</v>
      </c>
      <c r="J76" s="5">
        <f t="shared" si="2"/>
        <v>0</v>
      </c>
      <c r="K76" s="5">
        <f t="shared" si="2"/>
        <v>0</v>
      </c>
      <c r="L76" s="5">
        <f t="shared" si="2"/>
        <v>0</v>
      </c>
      <c r="M76" s="5">
        <f t="shared" si="2"/>
        <v>0</v>
      </c>
    </row>
    <row r="77" spans="5:13" ht="11.25">
      <c r="E77" s="3" t="s">
        <v>103</v>
      </c>
      <c r="F77" s="5">
        <f>SUMIF($BU4:$BU71,"=X",AJ4:AJ71)+SUMIF($BU4:$BU71,"=X",AR4:AR71)+SUMIF($BU4:$BU71,"=X",AZ4:AZ71)+SUMIF($BU4:$BU71,"=X",BH4:BH71)</f>
        <v>11845</v>
      </c>
      <c r="G77" s="5">
        <f>SUMIF($BU4:$BU71,"=X",AK4:AK71)+SUMIF($BU4:$BU71,"=X",AS4:AS71)+SUMIF($BU4:$BU71,"=X",BA4:BA71)+SUMIF($BU4:$BU71,"=X",BI4:BI71)</f>
        <v>1810</v>
      </c>
      <c r="H77" s="5"/>
      <c r="I77" s="5"/>
      <c r="J77" s="5"/>
      <c r="K77" s="5"/>
      <c r="L77" s="5"/>
      <c r="M77" s="5"/>
    </row>
    <row r="78" spans="5:13" ht="11.25">
      <c r="E78" s="3" t="s">
        <v>104</v>
      </c>
      <c r="F78" s="5">
        <f>SUMIF($BU4:$BU71,"=X",T4:T71)</f>
        <v>17452</v>
      </c>
      <c r="G78" s="5">
        <f>SUMIF($BU4:$BU71,"=X",U4:U71)</f>
        <v>0</v>
      </c>
      <c r="H78" s="5"/>
      <c r="I78" s="5"/>
      <c r="J78" s="5"/>
      <c r="K78" s="5"/>
      <c r="L78" s="5"/>
      <c r="M78" s="5"/>
    </row>
    <row r="79" spans="5:13" ht="11.25">
      <c r="E79" s="3" t="s">
        <v>105</v>
      </c>
      <c r="F79" s="5">
        <f>F74-F75-F76-F77-F78</f>
        <v>0</v>
      </c>
      <c r="G79" s="5">
        <f aca="true" t="shared" si="3" ref="G79:M79">G74-G75-G76-G77-G78</f>
        <v>332</v>
      </c>
      <c r="H79" s="5">
        <f t="shared" si="3"/>
        <v>36494</v>
      </c>
      <c r="I79" s="5">
        <f t="shared" si="3"/>
        <v>39746</v>
      </c>
      <c r="J79" s="5">
        <f t="shared" si="3"/>
        <v>58924</v>
      </c>
      <c r="K79" s="5">
        <f t="shared" si="3"/>
        <v>26362</v>
      </c>
      <c r="L79" s="5">
        <f t="shared" si="3"/>
        <v>0</v>
      </c>
      <c r="M79" s="5">
        <f t="shared" si="3"/>
        <v>0</v>
      </c>
    </row>
    <row r="81" spans="9:11" ht="11.25">
      <c r="I81" s="1">
        <f>SUM(F79:I79)</f>
        <v>76572</v>
      </c>
      <c r="J81" s="1">
        <f>J79</f>
        <v>58924</v>
      </c>
      <c r="K81" s="1">
        <f>K79</f>
        <v>26362</v>
      </c>
    </row>
  </sheetData>
  <sheetProtection password="CB9B" sheet="1" objects="1" scenarios="1"/>
  <conditionalFormatting sqref="F4:F5 F8:F12 F15:F16 F19:F23 F26 F29 F32:F36 F39:F40 F43:F44 F47:F49 F52:F53 F56:F58 F61:F62 F65 F68:F69">
    <cfRule type="expression" priority="1" dxfId="0" stopIfTrue="1">
      <formula>BW4&lt;&gt;BX4</formula>
    </cfRule>
  </conditionalFormatting>
  <conditionalFormatting sqref="G4:G5 G8:G12 G15:G16 G19:G23 G26 G29 G32:G36 G39:G40 G43:G44 G47:G49 G52:G53 G56:G58 G61:G62 G65 G68:G69">
    <cfRule type="expression" priority="2" dxfId="0" stopIfTrue="1">
      <formula>BY4&lt;&gt;BZ4</formula>
    </cfRule>
  </conditionalFormatting>
  <conditionalFormatting sqref="H4:H5 H8:H12 H15:H16 H19:H23 H26 H29 H32:H36 H39:H40 H43:H44 H47:H49 H52:H53 H56:H58 H61:H62 H65 H68:H69">
    <cfRule type="expression" priority="3" dxfId="0" stopIfTrue="1">
      <formula>CA4&lt;&gt;CB4</formula>
    </cfRule>
  </conditionalFormatting>
  <conditionalFormatting sqref="I4:I5 I8:I12 I15:I16 I19:I23 I26 I29 I32:I36 I39:I40 I43:I44 I47:I49 I52:I53 I56:I58 I61:I62 I65 I68:I69">
    <cfRule type="expression" priority="4" dxfId="0" stopIfTrue="1">
      <formula>CC4&lt;&gt;CD4</formula>
    </cfRule>
  </conditionalFormatting>
  <conditionalFormatting sqref="J4:J5 J8:J12 J15:J16 J19:J23 J26 J29 J32:J36 J39:J40 J43:J44 J47:J49 J52:J53 J56:J58 J61:J62 J65 J68:J69">
    <cfRule type="expression" priority="5" dxfId="0" stopIfTrue="1">
      <formula>CE4&lt;&gt;CF4</formula>
    </cfRule>
  </conditionalFormatting>
  <conditionalFormatting sqref="K4:K5 K8:K12 K15:K16 K19:K23 K26 K29 K32:K36 K39:K40 K43:K44 K47:K49 K52:K53 K56:K58 K61:K62 K65 K68:K69">
    <cfRule type="expression" priority="6" dxfId="0" stopIfTrue="1">
      <formula>CG4&lt;&gt;CH4</formula>
    </cfRule>
  </conditionalFormatting>
  <conditionalFormatting sqref="L4:L5 L8:L12 L15:L16 L19:L23 L26 L29 L32:L36 L39:L40 L43:L44 L47:L49 L52:L53 L56:L58 L61:L62 L65 L68:L69">
    <cfRule type="expression" priority="7" dxfId="0" stopIfTrue="1">
      <formula>CI4&lt;&gt;CJ4</formula>
    </cfRule>
  </conditionalFormatting>
  <conditionalFormatting sqref="M4:M5 M8:M12 M15:M16 M19:M23 M26 M29 M32:M36 M39:M40 M43:M44 M47:M49 M52:M53 M56:M58 M61:M62 M65 M68:M69">
    <cfRule type="expression" priority="8" dxfId="0" stopIfTrue="1">
      <formula>CK4&lt;&gt;CL4</formula>
    </cfRule>
  </conditionalFormatting>
  <conditionalFormatting sqref="N4:N5 N8:N12 N15:N16 N19:N23 N26 N29 N32:N36 N39:N40 N43:N44 N47:N49 N52:N53 N56:N58 N61:N62 N65 N68:N69">
    <cfRule type="expression" priority="9" dxfId="0" stopIfTrue="1">
      <formula>CM4&lt;&gt;CN4</formula>
    </cfRule>
  </conditionalFormatting>
  <conditionalFormatting sqref="O4:O5 O8:O12 O15:O16 O19:O23 O26 O29 O32:O36 O39:O40 O43:O44 O47:O49 O52:O53 O56:O58 O61:O62 O65 O68:O69">
    <cfRule type="expression" priority="10" dxfId="0" stopIfTrue="1">
      <formula>CO4&lt;&gt;CP4</formula>
    </cfRule>
  </conditionalFormatting>
  <conditionalFormatting sqref="P4:P5 P8:P12 P15:P16 P19:P23 P26 P29 P32:P36 P39:P40 P43:P44 P47:P49 P52:P53 P56:P58 P61:P62 P65 P68:P69">
    <cfRule type="expression" priority="11" dxfId="0" stopIfTrue="1">
      <formula>CQ4&lt;&gt;CR4</formula>
    </cfRule>
  </conditionalFormatting>
  <conditionalFormatting sqref="Q4:Q5 Q8:Q12 Q15:Q16 Q19:Q23 Q26 Q29 Q32:Q36 Q39:Q40 Q43:Q44 Q47:Q49 Q52:Q53 Q56:Q58 Q61:Q62 Q65 Q68:Q69">
    <cfRule type="expression" priority="12" dxfId="0" stopIfTrue="1">
      <formula>CS4&lt;&gt;CT4</formula>
    </cfRule>
  </conditionalFormatting>
  <conditionalFormatting sqref="R4:R5 R8:R12 R15:R16 R19:R23 R26 R29 R32:R36 R39:R40 R43:R44 R47:R49 R52:R53 R56:R58 R61:R62 R65 R68:R69">
    <cfRule type="expression" priority="13" dxfId="0" stopIfTrue="1">
      <formula>CU4&lt;&gt;CV4</formula>
    </cfRule>
  </conditionalFormatting>
  <conditionalFormatting sqref="S4:S5 S8:S12 S15:S16 S19:S23 S26 S29 S32:S36 S39:S40 S43:S44 S47:S49 S52:S53 S56:S58 S61:S62 S65 S68:S69">
    <cfRule type="expression" priority="14" dxfId="0" stopIfTrue="1">
      <formula>CW4&lt;&gt;CX4</formula>
    </cfRule>
  </conditionalFormatting>
  <dataValidations count="99">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71">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71">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BJ43:BO43 AL43:AQ43 AT43:AY43 BB43:BG43 V43:AI4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3:AK43 AR43:AS43 AZ43:BA43 BH43:BI4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3:U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BJ47:BO47 AL47:AQ47 AT47:AY47 BB47:BG47 V47:AI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7:AK47 AR47:AS47 AZ47:BA47 BH47:BI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7:U47">
      <formula1>0</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BJ53:BO53 AL53:AQ53 AT53:AY53 BB53:BG53 V53:AI5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3:AK53 AR53:AS53 AZ53:BA53 BH53:BI5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3:U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ErrorMessage="1" errorTitle="Maximum Dollar Input Exceeded" error="The maximum input value is $999,999 (x $1000), basically one billion dollars.  Please revise your figures." sqref="BJ57:BO57 AL57:AQ57 AT57:AY57 BB57:BG57 V57:AI5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7:AK57 AR57:AS57 AZ57:BA57 BH57:BI5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7:U57">
      <formula1>0</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ErrorMessage="1" errorTitle="Maximum Dollar Input Exceeded" error="The maximum input value is $999,999 (x $1000), basically one billion dollars.  Please revise your figures." sqref="BJ62:BO62 AL62:AQ62 AT62:AY62 BB62:BG62 V62:AI6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2:AK62 AR62:AS62 AZ62:BA62 BH62:BI6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2:U62">
      <formula1>0</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ErrorMessage="1" errorTitle="Maximum Dollar Input Exceeded" error="The maximum input value is $999,999 (x $1000), basically one billion dollars.  Please revise your figures." sqref="BJ65:BO65 AL65:AQ65 AT65:AY65 BB65:BG65 V65:AI6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5:AK65 AR65:AS65 AZ65:BA65 BH65:BI6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5:U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BJ68:BO68 AL68:AQ68 AT68:AY68 BB68:BG68 V68:AI6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8:AK68 AR68:AS68 AZ68:BA68 BH68:BI6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8:U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s>
  <printOptions gridLines="1"/>
  <pageMargins left="0.25" right="0.25" top="0.75" bottom="0.5" header="0.25" footer="0.25"/>
  <pageSetup blackAndWhite="1" fitToHeight="100" fitToWidth="1" horizontalDpi="600" verticalDpi="600" orientation="landscape" scale="81"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2003-11-25T22:24:41Z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