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Inventory'!$A$1:$S$135</definedName>
    <definedName name="_xlnm.Print_Titles" localSheetId="1">'Project Inventory'!$1:$3</definedName>
  </definedNames>
  <calcPr fullCalcOnLoad="1"/>
</workbook>
</file>

<file path=xl/sharedStrings.xml><?xml version="1.0" encoding="utf-8"?>
<sst xmlns="http://schemas.openxmlformats.org/spreadsheetml/2006/main" count="1164" uniqueCount="154">
  <si>
    <t/>
  </si>
  <si>
    <t>RIV</t>
  </si>
  <si>
    <t>Blythe, City of</t>
  </si>
  <si>
    <t>RIP</t>
  </si>
  <si>
    <t>Hobsonway Arterial Improvements</t>
  </si>
  <si>
    <t>Loc Funds (CITY)</t>
  </si>
  <si>
    <t>TOTAL</t>
  </si>
  <si>
    <t>Cathedral City, City of</t>
  </si>
  <si>
    <t>Cathedral-Ramon Road Improvements</t>
  </si>
  <si>
    <t>Coachella, City of</t>
  </si>
  <si>
    <t>Coachella-Dillion Rd. Railroad Grade Separation</t>
  </si>
  <si>
    <t>Loc Funds (AGENCY)</t>
  </si>
  <si>
    <t>Coachella-Dillion Road Widening</t>
  </si>
  <si>
    <t>Corona, City of</t>
  </si>
  <si>
    <t>LINCLN</t>
  </si>
  <si>
    <t>Lincoln Ave Impmts (Pomona Rd to 6th St)</t>
  </si>
  <si>
    <t>Corona-Advanced Transportation Management System</t>
  </si>
  <si>
    <t>Desert Hot Springs, City of</t>
  </si>
  <si>
    <t>412504</t>
  </si>
  <si>
    <t>Pierson Boulevard Street Improvements</t>
  </si>
  <si>
    <t>Moreno Valley, City of</t>
  </si>
  <si>
    <t>Moreno-Perris Blvd. Improvements</t>
  </si>
  <si>
    <t>Moreno Valley-Reche Vista Dr. Realignment, Signal</t>
  </si>
  <si>
    <t>Palm Desert, City of</t>
  </si>
  <si>
    <t>Palm Desert-Monterey Avenue Widening</t>
  </si>
  <si>
    <t>Palm Springs, City of</t>
  </si>
  <si>
    <t>412444</t>
  </si>
  <si>
    <t>Gene Autry Trail Bridge and Roadway Widening</t>
  </si>
  <si>
    <t>Palm Springs-Indian Canyon Drive Widening</t>
  </si>
  <si>
    <t>Riverside County</t>
  </si>
  <si>
    <t>VALYWY</t>
  </si>
  <si>
    <t>Valley Wy/Armstrong Rd Widening &amp; Reconstruction</t>
  </si>
  <si>
    <t>Loc Funds (CO)</t>
  </si>
  <si>
    <t>Limonite Ave. Widening and Reconstruction</t>
  </si>
  <si>
    <t>Miles Ave./Clinton St. Widening &amp; Bridge Construct</t>
  </si>
  <si>
    <t>Riverside County Trans Commission (RCTC)</t>
  </si>
  <si>
    <t>A00004</t>
  </si>
  <si>
    <t>Regional rideshare program</t>
  </si>
  <si>
    <t>412374</t>
  </si>
  <si>
    <t>Planning, programming and monitoring</t>
  </si>
  <si>
    <t>CO</t>
  </si>
  <si>
    <t>Corridor studies (APDE)</t>
  </si>
  <si>
    <t>X</t>
  </si>
  <si>
    <t>33489G</t>
  </si>
  <si>
    <t>AB 3090 Reimbursement Project</t>
  </si>
  <si>
    <t>IIP</t>
  </si>
  <si>
    <t>Riverside, City of</t>
  </si>
  <si>
    <t>Riverside-Van Buren Blvd. Widening</t>
  </si>
  <si>
    <t>Temecula, City of</t>
  </si>
  <si>
    <t>Butterfield Stage Rd. Extension Beltway Project</t>
  </si>
  <si>
    <t>10</t>
  </si>
  <si>
    <t>Caltrans</t>
  </si>
  <si>
    <t>456001</t>
  </si>
  <si>
    <t>42.6/43.9</t>
  </si>
  <si>
    <t>Ramon Road Interchange</t>
  </si>
  <si>
    <t>15</t>
  </si>
  <si>
    <t>452200</t>
  </si>
  <si>
    <t>40.2/40.6</t>
  </si>
  <si>
    <t>Magnolia Ave./ I-15 Interchange Improvements</t>
  </si>
  <si>
    <t>Murrieta, City of</t>
  </si>
  <si>
    <t>10.3/10.8</t>
  </si>
  <si>
    <t>Murrieta-I-15 Interchange and Ramp Reconfiguration</t>
  </si>
  <si>
    <t>215</t>
  </si>
  <si>
    <t>GF RIP</t>
  </si>
  <si>
    <t>3348U1</t>
  </si>
  <si>
    <t>40.1/43.3</t>
  </si>
  <si>
    <t>HOV, TCL El Cerrito Dr to Jct 60/91/215 (Riv-215 C</t>
  </si>
  <si>
    <t>GARVEE</t>
  </si>
  <si>
    <t>TCRP</t>
  </si>
  <si>
    <t>RSTP</t>
  </si>
  <si>
    <t>CMAQ</t>
  </si>
  <si>
    <t>Loc Funds (LTF)</t>
  </si>
  <si>
    <t>60</t>
  </si>
  <si>
    <t>354801</t>
  </si>
  <si>
    <t>R0.5/7.5</t>
  </si>
  <si>
    <t>Riv-60 HOV Lanes</t>
  </si>
  <si>
    <t>79</t>
  </si>
  <si>
    <t>464600</t>
  </si>
  <si>
    <t>R6.0/R15.8</t>
  </si>
  <si>
    <t xml:space="preserve"> Widening - from Keller Road-Domenigoni Pkwy</t>
  </si>
  <si>
    <t>SR 79 realignment (Environmental)</t>
  </si>
  <si>
    <t>91</t>
  </si>
  <si>
    <t>456610</t>
  </si>
  <si>
    <t>R0.9/R2.2</t>
  </si>
  <si>
    <t>Green River Road Interchange</t>
  </si>
  <si>
    <t>Demo</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</si>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</sst>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128</v>
      </c>
    </row>
    <row r="3" ht="12.75">
      <c r="B3" s="43"/>
    </row>
    <row r="4" ht="12.75">
      <c r="B4" s="46" t="s">
        <v>129</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132</v>
      </c>
    </row>
    <row r="7" ht="12.75">
      <c r="B7" s="50" t="s">
        <v>133</v>
      </c>
    </row>
    <row r="8" ht="12.75">
      <c r="B8" s="50" t="s">
        <v>134</v>
      </c>
    </row>
    <row r="9" ht="25.5">
      <c r="B9" s="50" t="s">
        <v>135</v>
      </c>
    </row>
    <row r="10" ht="12.75">
      <c r="B10" s="48"/>
    </row>
    <row r="11" ht="12.75">
      <c r="B11" s="49" t="s">
        <v>136</v>
      </c>
    </row>
    <row r="12" ht="12.75">
      <c r="B12" s="50" t="s">
        <v>137</v>
      </c>
    </row>
    <row r="13" ht="12.75">
      <c r="B13" s="50" t="s">
        <v>138</v>
      </c>
    </row>
    <row r="14" ht="12.75">
      <c r="B14" s="50" t="s">
        <v>139</v>
      </c>
    </row>
    <row r="15" ht="12.75">
      <c r="B15" s="48"/>
    </row>
    <row r="16" ht="12.75">
      <c r="B16" s="51" t="s">
        <v>140</v>
      </c>
    </row>
    <row r="17" ht="25.5">
      <c r="B17" s="48" t="s">
        <v>141</v>
      </c>
    </row>
    <row r="18" ht="12.75">
      <c r="B18" s="48" t="s">
        <v>142</v>
      </c>
    </row>
    <row r="19" ht="12.75">
      <c r="B19" s="48" t="s">
        <v>143</v>
      </c>
    </row>
    <row r="20" ht="25.5">
      <c r="B20" s="48" t="s">
        <v>144</v>
      </c>
    </row>
    <row r="21" ht="12.75">
      <c r="B21" s="48"/>
    </row>
    <row r="22" ht="38.25">
      <c r="B22" s="48" t="s">
        <v>145</v>
      </c>
    </row>
    <row r="23" ht="12.75">
      <c r="B23" s="48"/>
    </row>
    <row r="24" ht="12.75">
      <c r="B24" s="52" t="s">
        <v>146</v>
      </c>
    </row>
    <row r="25" ht="12.75">
      <c r="B25" s="48"/>
    </row>
    <row r="26" ht="12.75">
      <c r="B26" s="46" t="s">
        <v>147</v>
      </c>
    </row>
    <row r="27" ht="12.75">
      <c r="B27" s="53" t="s">
        <v>148</v>
      </c>
    </row>
    <row r="28" ht="12.75">
      <c r="B28" s="53" t="s">
        <v>149</v>
      </c>
    </row>
    <row r="29" ht="12.75">
      <c r="B29" s="53" t="s">
        <v>150</v>
      </c>
    </row>
    <row r="30" ht="12.75">
      <c r="B30" s="53" t="s">
        <v>151</v>
      </c>
    </row>
    <row r="31" ht="12.75">
      <c r="B31" s="53" t="s">
        <v>152</v>
      </c>
    </row>
    <row r="32" ht="12.75">
      <c r="B32" s="43"/>
    </row>
    <row r="33" ht="12.75">
      <c r="B33" s="43"/>
    </row>
    <row r="34" ht="12.75">
      <c r="B34" s="43"/>
    </row>
    <row r="35" ht="13.5" thickBot="1">
      <c r="B35" s="44"/>
    </row>
    <row r="36" ht="13.5" thickTop="1">
      <c r="B36" s="54" t="s">
        <v>153</v>
      </c>
    </row>
    <row r="100" spans="7:8" ht="12.75">
      <c r="G100" t="s">
        <v>130</v>
      </c>
      <c r="H100" t="s">
        <v>131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137"/>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421875" style="1" bestFit="1" customWidth="1"/>
    <col min="2" max="2" width="7.8515625" style="1" bestFit="1" customWidth="1"/>
    <col min="3" max="3" width="8.57421875" style="1" bestFit="1" customWidth="1"/>
    <col min="4" max="4" width="38.8515625" style="1" bestFit="1" customWidth="1"/>
    <col min="5" max="5" width="16.140625" style="1" bestFit="1" customWidth="1"/>
    <col min="6" max="35" width="6.7109375" style="1" customWidth="1"/>
    <col min="36" max="67" width="5.7109375" style="1" customWidth="1"/>
    <col min="68" max="68" width="10.421875" style="1" bestFit="1" customWidth="1"/>
    <col min="69" max="69" width="3.140625" style="1" bestFit="1" customWidth="1"/>
    <col min="70" max="70" width="2.00390625" style="1" bestFit="1" customWidth="1"/>
    <col min="71" max="71" width="9.140625" style="1" customWidth="1"/>
    <col min="72" max="72" width="7.140625" style="1" bestFit="1" customWidth="1"/>
    <col min="73" max="73" width="2.00390625" style="1" bestFit="1" customWidth="1"/>
    <col min="74" max="74" width="9.140625" style="1" customWidth="1"/>
    <col min="75" max="102" width="0" style="1" hidden="1" customWidth="1"/>
    <col min="103" max="16384" width="9.140625" style="1" customWidth="1"/>
  </cols>
  <sheetData>
    <row r="1" spans="1:67" ht="18">
      <c r="A1" s="11" t="s">
        <v>29</v>
      </c>
      <c r="B1" s="10"/>
      <c r="C1" s="10"/>
      <c r="D1" s="10"/>
      <c r="E1" s="10"/>
      <c r="F1" s="10"/>
      <c r="G1" s="10"/>
      <c r="H1" s="10"/>
      <c r="I1" s="10"/>
      <c r="J1" s="10"/>
      <c r="K1" s="10"/>
      <c r="L1" s="10"/>
      <c r="M1" s="10"/>
      <c r="N1" s="10"/>
      <c r="O1" s="10"/>
      <c r="P1" s="10"/>
      <c r="Q1" s="10"/>
      <c r="R1" s="10"/>
      <c r="S1" s="10"/>
      <c r="T1" s="12" t="s">
        <v>115</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87</v>
      </c>
      <c r="C2" s="14" t="s">
        <v>88</v>
      </c>
      <c r="D2" s="14" t="s">
        <v>90</v>
      </c>
      <c r="E2" s="14"/>
      <c r="F2" s="15" t="s">
        <v>113</v>
      </c>
      <c r="G2" s="16"/>
      <c r="H2" s="16"/>
      <c r="I2" s="16"/>
      <c r="J2" s="16"/>
      <c r="K2" s="16"/>
      <c r="L2" s="16"/>
      <c r="M2" s="16"/>
      <c r="N2" s="15" t="s">
        <v>114</v>
      </c>
      <c r="O2" s="16"/>
      <c r="P2" s="16"/>
      <c r="Q2" s="16"/>
      <c r="R2" s="16"/>
      <c r="S2" s="16"/>
      <c r="T2" s="15" t="s">
        <v>101</v>
      </c>
      <c r="U2" s="16"/>
      <c r="V2" s="16"/>
      <c r="W2" s="16"/>
      <c r="X2" s="16"/>
      <c r="Y2" s="16"/>
      <c r="Z2" s="16"/>
      <c r="AA2" s="16"/>
      <c r="AB2" s="15" t="s">
        <v>102</v>
      </c>
      <c r="AC2" s="16"/>
      <c r="AD2" s="16"/>
      <c r="AE2" s="16"/>
      <c r="AF2" s="16"/>
      <c r="AG2" s="16"/>
      <c r="AH2" s="16"/>
      <c r="AI2" s="16"/>
      <c r="AJ2" s="15" t="s">
        <v>103</v>
      </c>
      <c r="AK2" s="16"/>
      <c r="AL2" s="16"/>
      <c r="AM2" s="16"/>
      <c r="AN2" s="16"/>
      <c r="AO2" s="16"/>
      <c r="AP2" s="16"/>
      <c r="AQ2" s="16"/>
      <c r="AR2" s="15" t="s">
        <v>104</v>
      </c>
      <c r="AS2" s="16"/>
      <c r="AT2" s="16"/>
      <c r="AU2" s="16"/>
      <c r="AV2" s="16"/>
      <c r="AW2" s="16"/>
      <c r="AX2" s="16"/>
      <c r="AY2" s="16"/>
      <c r="AZ2" s="15" t="s">
        <v>105</v>
      </c>
      <c r="BA2" s="16"/>
      <c r="BB2" s="16"/>
      <c r="BC2" s="16"/>
      <c r="BD2" s="16"/>
      <c r="BE2" s="16"/>
      <c r="BF2" s="16"/>
      <c r="BG2" s="16"/>
      <c r="BH2" s="15" t="s">
        <v>106</v>
      </c>
      <c r="BI2" s="16"/>
      <c r="BJ2" s="16"/>
      <c r="BK2" s="16"/>
      <c r="BL2" s="16"/>
      <c r="BM2" s="16"/>
      <c r="BN2" s="16"/>
      <c r="BO2" s="23"/>
      <c r="BP2" s="22"/>
      <c r="BW2" s="15" t="s">
        <v>113</v>
      </c>
      <c r="BX2" s="16" t="s">
        <v>113</v>
      </c>
      <c r="BY2" s="16"/>
      <c r="BZ2" s="16"/>
      <c r="CA2" s="16"/>
      <c r="CB2" s="16"/>
      <c r="CC2" s="16"/>
      <c r="CD2" s="16"/>
      <c r="CE2" s="15" t="s">
        <v>114</v>
      </c>
      <c r="CF2" s="16" t="s">
        <v>114</v>
      </c>
      <c r="CG2" s="16"/>
      <c r="CH2" s="16"/>
      <c r="CI2" s="16"/>
      <c r="CJ2" s="16"/>
    </row>
    <row r="3" spans="1:88" s="4" customFormat="1" ht="11.25">
      <c r="A3" s="17" t="s">
        <v>40</v>
      </c>
      <c r="B3" s="18" t="s">
        <v>86</v>
      </c>
      <c r="C3" s="18" t="s">
        <v>89</v>
      </c>
      <c r="D3" s="18" t="s">
        <v>91</v>
      </c>
      <c r="E3" s="18" t="s">
        <v>92</v>
      </c>
      <c r="F3" s="19" t="s">
        <v>93</v>
      </c>
      <c r="G3" s="20" t="s">
        <v>94</v>
      </c>
      <c r="H3" s="20" t="s">
        <v>95</v>
      </c>
      <c r="I3" s="20" t="s">
        <v>96</v>
      </c>
      <c r="J3" s="20" t="s">
        <v>97</v>
      </c>
      <c r="K3" s="20" t="s">
        <v>98</v>
      </c>
      <c r="L3" s="20" t="s">
        <v>99</v>
      </c>
      <c r="M3" s="20" t="s">
        <v>100</v>
      </c>
      <c r="N3" s="19" t="s">
        <v>107</v>
      </c>
      <c r="O3" s="21" t="s">
        <v>108</v>
      </c>
      <c r="P3" s="21" t="s">
        <v>109</v>
      </c>
      <c r="Q3" s="21" t="s">
        <v>110</v>
      </c>
      <c r="R3" s="21" t="s">
        <v>111</v>
      </c>
      <c r="S3" s="21" t="s">
        <v>112</v>
      </c>
      <c r="T3" s="19" t="s">
        <v>93</v>
      </c>
      <c r="U3" s="20" t="s">
        <v>94</v>
      </c>
      <c r="V3" s="20" t="s">
        <v>95</v>
      </c>
      <c r="W3" s="20" t="s">
        <v>96</v>
      </c>
      <c r="X3" s="20" t="s">
        <v>97</v>
      </c>
      <c r="Y3" s="20" t="s">
        <v>98</v>
      </c>
      <c r="Z3" s="20" t="s">
        <v>99</v>
      </c>
      <c r="AA3" s="20" t="s">
        <v>100</v>
      </c>
      <c r="AB3" s="19" t="s">
        <v>93</v>
      </c>
      <c r="AC3" s="20" t="s">
        <v>94</v>
      </c>
      <c r="AD3" s="20" t="s">
        <v>95</v>
      </c>
      <c r="AE3" s="20" t="s">
        <v>96</v>
      </c>
      <c r="AF3" s="20" t="s">
        <v>97</v>
      </c>
      <c r="AG3" s="20" t="s">
        <v>98</v>
      </c>
      <c r="AH3" s="20" t="s">
        <v>99</v>
      </c>
      <c r="AI3" s="20" t="s">
        <v>100</v>
      </c>
      <c r="AJ3" s="19" t="s">
        <v>93</v>
      </c>
      <c r="AK3" s="20" t="s">
        <v>94</v>
      </c>
      <c r="AL3" s="20" t="s">
        <v>95</v>
      </c>
      <c r="AM3" s="20" t="s">
        <v>96</v>
      </c>
      <c r="AN3" s="20" t="s">
        <v>97</v>
      </c>
      <c r="AO3" s="20" t="s">
        <v>98</v>
      </c>
      <c r="AP3" s="20" t="s">
        <v>99</v>
      </c>
      <c r="AQ3" s="20" t="s">
        <v>100</v>
      </c>
      <c r="AR3" s="19" t="s">
        <v>93</v>
      </c>
      <c r="AS3" s="20" t="s">
        <v>94</v>
      </c>
      <c r="AT3" s="20" t="s">
        <v>95</v>
      </c>
      <c r="AU3" s="20" t="s">
        <v>96</v>
      </c>
      <c r="AV3" s="20" t="s">
        <v>97</v>
      </c>
      <c r="AW3" s="20" t="s">
        <v>98</v>
      </c>
      <c r="AX3" s="20" t="s">
        <v>99</v>
      </c>
      <c r="AY3" s="20" t="s">
        <v>100</v>
      </c>
      <c r="AZ3" s="19" t="s">
        <v>93</v>
      </c>
      <c r="BA3" s="20" t="s">
        <v>94</v>
      </c>
      <c r="BB3" s="20" t="s">
        <v>95</v>
      </c>
      <c r="BC3" s="20" t="s">
        <v>96</v>
      </c>
      <c r="BD3" s="20" t="s">
        <v>97</v>
      </c>
      <c r="BE3" s="20" t="s">
        <v>98</v>
      </c>
      <c r="BF3" s="20" t="s">
        <v>99</v>
      </c>
      <c r="BG3" s="20" t="s">
        <v>100</v>
      </c>
      <c r="BH3" s="19" t="s">
        <v>93</v>
      </c>
      <c r="BI3" s="20" t="s">
        <v>94</v>
      </c>
      <c r="BJ3" s="20" t="s">
        <v>95</v>
      </c>
      <c r="BK3" s="20" t="s">
        <v>96</v>
      </c>
      <c r="BL3" s="20" t="s">
        <v>97</v>
      </c>
      <c r="BM3" s="20" t="s">
        <v>98</v>
      </c>
      <c r="BN3" s="20" t="s">
        <v>99</v>
      </c>
      <c r="BO3" s="24" t="s">
        <v>100</v>
      </c>
      <c r="BP3" s="22" t="s">
        <v>117</v>
      </c>
      <c r="BQ3" s="4" t="s">
        <v>118</v>
      </c>
      <c r="BR3" s="4" t="s">
        <v>119</v>
      </c>
      <c r="BS3" s="4" t="s">
        <v>120</v>
      </c>
      <c r="BT3" s="4" t="s">
        <v>67</v>
      </c>
      <c r="BU3" s="4" t="s">
        <v>121</v>
      </c>
      <c r="BW3" s="19" t="s">
        <v>93</v>
      </c>
      <c r="BX3" s="20" t="s">
        <v>93</v>
      </c>
      <c r="BY3" s="20" t="s">
        <v>95</v>
      </c>
      <c r="BZ3" s="20" t="s">
        <v>95</v>
      </c>
      <c r="CA3" s="20" t="s">
        <v>97</v>
      </c>
      <c r="CB3" s="20" t="s">
        <v>97</v>
      </c>
      <c r="CC3" s="20" t="s">
        <v>99</v>
      </c>
      <c r="CD3" s="20" t="s">
        <v>99</v>
      </c>
      <c r="CE3" s="19" t="s">
        <v>107</v>
      </c>
      <c r="CF3" s="21" t="s">
        <v>107</v>
      </c>
      <c r="CG3" s="21" t="s">
        <v>109</v>
      </c>
      <c r="CH3" s="21" t="s">
        <v>109</v>
      </c>
      <c r="CI3" s="21" t="s">
        <v>111</v>
      </c>
      <c r="CJ3" s="21" t="s">
        <v>111</v>
      </c>
    </row>
    <row r="4" spans="1:102" ht="11.25">
      <c r="A4" s="1" t="s">
        <v>1</v>
      </c>
      <c r="B4" s="2" t="str">
        <f>HYPERLINK("http://www.dot.ca.gov/hq/transprog/stip2004/ff_sheets/08-0000c.xls","0000C")</f>
        <v>0000C</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1875</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1875</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v>1875</v>
      </c>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10900001062</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3750</v>
      </c>
      <c r="CB4" s="1">
        <v>3750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5625</v>
      </c>
      <c r="CP4" s="1">
        <v>5625</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0</v>
      </c>
      <c r="C5" s="1" t="s">
        <v>0</v>
      </c>
      <c r="D5" s="1" t="s">
        <v>4</v>
      </c>
      <c r="E5" s="1" t="s">
        <v>5</v>
      </c>
      <c r="F5" s="7">
        <f ca="1">INDIRECT("T5")+INDIRECT("AB5")+INDIRECT("AJ5")+INDIRECT("AR5")+INDIRECT("AZ5")+INDIRECT("BH5")</f>
        <v>160</v>
      </c>
      <c r="G5" s="6">
        <f ca="1">INDIRECT("U5")+INDIRECT("AC5")+INDIRECT("AK5")+INDIRECT("AS5")+INDIRECT("BA5")+INDIRECT("BI5")</f>
        <v>1609</v>
      </c>
      <c r="H5" s="6">
        <f ca="1">INDIRECT("V5")+INDIRECT("AD5")+INDIRECT("AL5")+INDIRECT("AT5")+INDIRECT("BB5")+INDIRECT("BJ5")</f>
        <v>1486</v>
      </c>
      <c r="I5" s="6">
        <f ca="1">INDIRECT("W5")+INDIRECT("AE5")+INDIRECT("AM5")+INDIRECT("AU5")+INDIRECT("BC5")+INDIRECT("BK5")</f>
        <v>0</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2687</v>
      </c>
      <c r="P5" s="6">
        <f ca="1">INDIRECT("AJ5")+INDIRECT("AK5")+INDIRECT("AL5")+INDIRECT("AM5")+INDIRECT("AN5")+INDIRECT("AO5")+INDIRECT("AP5")+INDIRECT("AQ5")</f>
        <v>0</v>
      </c>
      <c r="Q5" s="6">
        <f ca="1">INDIRECT("AR5")+INDIRECT("AS5")+INDIRECT("AT5")+INDIRECT("AU5")+INDIRECT("AV5")+INDIRECT("AW5")+INDIRECT("AX5")+INDIRECT("AY5")</f>
        <v>568</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v>1201</v>
      </c>
      <c r="AD5" s="29">
        <v>1486</v>
      </c>
      <c r="AE5" s="29"/>
      <c r="AF5" s="29"/>
      <c r="AG5" s="29"/>
      <c r="AH5" s="29"/>
      <c r="AI5" s="29"/>
      <c r="AJ5" s="28"/>
      <c r="AK5" s="29"/>
      <c r="AL5" s="29"/>
      <c r="AM5" s="29"/>
      <c r="AN5" s="29"/>
      <c r="AO5" s="29"/>
      <c r="AP5" s="29"/>
      <c r="AQ5" s="29"/>
      <c r="AR5" s="28">
        <v>160</v>
      </c>
      <c r="AS5" s="29">
        <v>408</v>
      </c>
      <c r="AT5" s="29"/>
      <c r="AU5" s="29"/>
      <c r="AV5" s="29"/>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640</v>
      </c>
      <c r="BX5" s="1">
        <v>640</v>
      </c>
      <c r="BY5" s="1">
        <f ca="1">INDIRECT("U5")+2*INDIRECT("AC5")+3*INDIRECT("AK5")+4*INDIRECT("AS5")+5*INDIRECT("BA5")+6*INDIRECT("BI5")</f>
        <v>4034</v>
      </c>
      <c r="BZ5" s="1">
        <v>4034</v>
      </c>
      <c r="CA5" s="1">
        <f ca="1">INDIRECT("V5")+2*INDIRECT("AD5")+3*INDIRECT("AL5")+4*INDIRECT("AT5")+5*INDIRECT("BB5")+6*INDIRECT("BJ5")</f>
        <v>2972</v>
      </c>
      <c r="CB5" s="1">
        <v>2972</v>
      </c>
      <c r="CC5" s="1">
        <f ca="1">INDIRECT("W5")+2*INDIRECT("AE5")+3*INDIRECT("AM5")+4*INDIRECT("AU5")+5*INDIRECT("BC5")+6*INDIRECT("BK5")</f>
        <v>0</v>
      </c>
      <c r="CD5" s="1">
        <v>0</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6860</v>
      </c>
      <c r="CP5" s="1">
        <v>6860</v>
      </c>
      <c r="CQ5" s="1">
        <f ca="1">INDIRECT("AJ5")+2*INDIRECT("AK5")+3*INDIRECT("AL5")+4*INDIRECT("AM5")+5*INDIRECT("AN5")+6*INDIRECT("AO5")+7*INDIRECT("AP5")+8*INDIRECT("AQ5")</f>
        <v>0</v>
      </c>
      <c r="CR5" s="1">
        <v>0</v>
      </c>
      <c r="CS5" s="1">
        <f ca="1">INDIRECT("AR5")+2*INDIRECT("AS5")+3*INDIRECT("AT5")+4*INDIRECT("AU5")+5*INDIRECT("AV5")+6*INDIRECT("AW5")+7*INDIRECT("AX5")+8*INDIRECT("AY5")</f>
        <v>976</v>
      </c>
      <c r="CT5" s="1">
        <v>976</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73" ht="11.25">
      <c r="A6" s="25"/>
      <c r="B6" s="25"/>
      <c r="C6" s="27" t="s">
        <v>116</v>
      </c>
      <c r="D6" s="26" t="s">
        <v>0</v>
      </c>
      <c r="E6" s="1" t="s">
        <v>6</v>
      </c>
      <c r="F6" s="7">
        <f>SUM(F4:F5)</f>
        <v>160</v>
      </c>
      <c r="G6" s="6">
        <f>SUM(G4:G5)</f>
        <v>1609</v>
      </c>
      <c r="H6" s="6">
        <f>SUM(H4:H5)</f>
        <v>3361</v>
      </c>
      <c r="I6" s="6">
        <f>SUM(I4:I5)</f>
        <v>0</v>
      </c>
      <c r="J6" s="6">
        <f>SUM(J4:J5)</f>
        <v>0</v>
      </c>
      <c r="K6" s="6">
        <f>SUM(K4:K5)</f>
        <v>0</v>
      </c>
      <c r="L6" s="6">
        <f>SUM(L4:L5)</f>
        <v>0</v>
      </c>
      <c r="M6" s="6">
        <f>SUM(M4:M5)</f>
        <v>0</v>
      </c>
      <c r="N6" s="7">
        <f>SUM(N4:N5)</f>
        <v>0</v>
      </c>
      <c r="O6" s="6">
        <f>SUM(O4:O5)</f>
        <v>4562</v>
      </c>
      <c r="P6" s="6">
        <f>SUM(P4:P5)</f>
        <v>0</v>
      </c>
      <c r="Q6" s="6">
        <f>SUM(Q4:Q5)</f>
        <v>568</v>
      </c>
      <c r="R6" s="6">
        <f>SUM(R4:R5)</f>
        <v>0</v>
      </c>
      <c r="S6" s="6">
        <f>SUM(S4:S5)</f>
        <v>0</v>
      </c>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3:73" ht="11.25">
      <c r="C7" s="1" t="s">
        <v>0</v>
      </c>
      <c r="D7" s="1" t="s">
        <v>0</v>
      </c>
      <c r="E7" s="1" t="s">
        <v>0</v>
      </c>
      <c r="F7" s="7"/>
      <c r="G7" s="6"/>
      <c r="H7" s="6"/>
      <c r="I7" s="6"/>
      <c r="J7" s="6"/>
      <c r="K7" s="6"/>
      <c r="L7" s="6"/>
      <c r="M7" s="6"/>
      <c r="N7" s="7"/>
      <c r="O7" s="6"/>
      <c r="P7" s="6"/>
      <c r="Q7" s="6"/>
      <c r="R7" s="6"/>
      <c r="S7" s="6"/>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c r="BT7" s="1" t="s">
        <v>0</v>
      </c>
      <c r="BU7" s="1" t="s">
        <v>0</v>
      </c>
    </row>
    <row r="8" spans="1:102" ht="11.25">
      <c r="A8" s="30" t="s">
        <v>1</v>
      </c>
      <c r="B8" s="31" t="str">
        <f>HYPERLINK("http://www.dot.ca.gov/hq/transprog/stip2004/ff_sheets/08-1001.xls","1001")</f>
        <v>1001</v>
      </c>
      <c r="C8" s="30" t="s">
        <v>0</v>
      </c>
      <c r="D8" s="30" t="s">
        <v>7</v>
      </c>
      <c r="E8" s="30" t="s">
        <v>3</v>
      </c>
      <c r="F8" s="32">
        <f ca="1">INDIRECT("T8")+INDIRECT("AB8")+INDIRECT("AJ8")+INDIRECT("AR8")+INDIRECT("AZ8")+INDIRECT("BH8")</f>
        <v>0</v>
      </c>
      <c r="G8" s="33">
        <f ca="1">INDIRECT("U8")+INDIRECT("AC8")+INDIRECT("AK8")+INDIRECT("AS8")+INDIRECT("BA8")+INDIRECT("BI8")</f>
        <v>0</v>
      </c>
      <c r="H8" s="33">
        <f ca="1">INDIRECT("V8")+INDIRECT("AD8")+INDIRECT("AL8")+INDIRECT("AT8")+INDIRECT("BB8")+INDIRECT("BJ8")</f>
        <v>0</v>
      </c>
      <c r="I8" s="33">
        <f ca="1">INDIRECT("W8")+INDIRECT("AE8")+INDIRECT("AM8")+INDIRECT("AU8")+INDIRECT("BC8")+INDIRECT("BK8")</f>
        <v>0</v>
      </c>
      <c r="J8" s="33">
        <f ca="1">INDIRECT("X8")+INDIRECT("AF8")+INDIRECT("AN8")+INDIRECT("AV8")+INDIRECT("BD8")+INDIRECT("BL8")</f>
        <v>1385</v>
      </c>
      <c r="K8" s="33">
        <f ca="1">INDIRECT("Y8")+INDIRECT("AG8")+INDIRECT("AO8")+INDIRECT("AW8")+INDIRECT("BE8")+INDIRECT("BM8")</f>
        <v>0</v>
      </c>
      <c r="L8" s="33">
        <f ca="1">INDIRECT("Z8")+INDIRECT("AH8")+INDIRECT("AP8")+INDIRECT("AX8")+INDIRECT("BF8")+INDIRECT("BN8")</f>
        <v>0</v>
      </c>
      <c r="M8" s="33">
        <f ca="1">INDIRECT("AA8")+INDIRECT("AI8")+INDIRECT("AQ8")+INDIRECT("AY8")+INDIRECT("BG8")+INDIRECT("BO8")</f>
        <v>0</v>
      </c>
      <c r="N8" s="32">
        <f ca="1">INDIRECT("T8")+INDIRECT("U8")+INDIRECT("V8")+INDIRECT("W8")+INDIRECT("X8")+INDIRECT("Y8")+INDIRECT("Z8")+INDIRECT("AA8")</f>
        <v>0</v>
      </c>
      <c r="O8" s="33">
        <f ca="1">INDIRECT("AB8")+INDIRECT("AC8")+INDIRECT("AD8")+INDIRECT("AE8")+INDIRECT("AF8")+INDIRECT("AG8")+INDIRECT("AH8")+INDIRECT("AI8")</f>
        <v>1385</v>
      </c>
      <c r="P8" s="33">
        <f ca="1">INDIRECT("AJ8")+INDIRECT("AK8")+INDIRECT("AL8")+INDIRECT("AM8")+INDIRECT("AN8")+INDIRECT("AO8")+INDIRECT("AP8")+INDIRECT("AQ8")</f>
        <v>0</v>
      </c>
      <c r="Q8" s="33">
        <f ca="1">INDIRECT("AR8")+INDIRECT("AS8")+INDIRECT("AT8")+INDIRECT("AU8")+INDIRECT("AV8")+INDIRECT("AW8")+INDIRECT("AX8")+INDIRECT("AY8")</f>
        <v>0</v>
      </c>
      <c r="R8" s="33">
        <f ca="1">INDIRECT("AZ8")+INDIRECT("BA8")+INDIRECT("BB8")+INDIRECT("BC8")+INDIRECT("BD8")+INDIRECT("BE8")+INDIRECT("BF8")+INDIRECT("BG8")</f>
        <v>0</v>
      </c>
      <c r="S8" s="33">
        <f ca="1">INDIRECT("BH8")+INDIRECT("BI8")+INDIRECT("BJ8")+INDIRECT("BK8")+INDIRECT("BL8")+INDIRECT("BM8")+INDIRECT("BN8")+INDIRECT("BO8")</f>
        <v>0</v>
      </c>
      <c r="T8" s="34"/>
      <c r="U8" s="35"/>
      <c r="V8" s="35"/>
      <c r="W8" s="35"/>
      <c r="X8" s="35"/>
      <c r="Y8" s="35"/>
      <c r="Z8" s="35"/>
      <c r="AA8" s="35"/>
      <c r="AB8" s="34"/>
      <c r="AC8" s="35"/>
      <c r="AD8" s="35"/>
      <c r="AE8" s="35"/>
      <c r="AF8" s="35">
        <v>1385</v>
      </c>
      <c r="AG8" s="35"/>
      <c r="AH8" s="35"/>
      <c r="AI8" s="35"/>
      <c r="AJ8" s="34"/>
      <c r="AK8" s="35"/>
      <c r="AL8" s="35"/>
      <c r="AM8" s="35"/>
      <c r="AN8" s="35"/>
      <c r="AO8" s="35"/>
      <c r="AP8" s="35"/>
      <c r="AQ8" s="35"/>
      <c r="AR8" s="34"/>
      <c r="AS8" s="35"/>
      <c r="AT8" s="35"/>
      <c r="AU8" s="35"/>
      <c r="AV8" s="35"/>
      <c r="AW8" s="35"/>
      <c r="AX8" s="35"/>
      <c r="AY8" s="35"/>
      <c r="AZ8" s="34"/>
      <c r="BA8" s="35"/>
      <c r="BB8" s="35"/>
      <c r="BC8" s="35"/>
      <c r="BD8" s="35"/>
      <c r="BE8" s="35"/>
      <c r="BF8" s="35"/>
      <c r="BG8" s="35"/>
      <c r="BH8" s="34"/>
      <c r="BI8" s="35"/>
      <c r="BJ8" s="35"/>
      <c r="BK8" s="35"/>
      <c r="BL8" s="35"/>
      <c r="BM8" s="35"/>
      <c r="BN8" s="35"/>
      <c r="BO8" s="36"/>
      <c r="BP8" s="9">
        <v>10900001350</v>
      </c>
      <c r="BQ8" s="1" t="s">
        <v>3</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0</v>
      </c>
      <c r="CB8" s="1">
        <v>0</v>
      </c>
      <c r="CC8" s="1">
        <f ca="1">INDIRECT("W8")+2*INDIRECT("AE8")+3*INDIRECT("AM8")+4*INDIRECT("AU8")+5*INDIRECT("BC8")+6*INDIRECT("BK8")</f>
        <v>0</v>
      </c>
      <c r="CD8" s="1">
        <v>0</v>
      </c>
      <c r="CE8" s="1">
        <f ca="1">INDIRECT("X8")+2*INDIRECT("AF8")+3*INDIRECT("AN8")+4*INDIRECT("AV8")+5*INDIRECT("BD8")+6*INDIRECT("BL8")</f>
        <v>2770</v>
      </c>
      <c r="CF8" s="1">
        <v>2770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6925</v>
      </c>
      <c r="CP8" s="1">
        <v>6925</v>
      </c>
      <c r="CQ8" s="1">
        <f ca="1">INDIRECT("AJ8")+2*INDIRECT("AK8")+3*INDIRECT("AL8")+4*INDIRECT("AM8")+5*INDIRECT("AN8")+6*INDIRECT("AO8")+7*INDIRECT("AP8")+8*INDIRECT("AQ8")</f>
        <v>0</v>
      </c>
      <c r="CR8" s="1">
        <v>0</v>
      </c>
      <c r="CS8" s="1">
        <f ca="1">INDIRECT("AR8")+2*INDIRECT("AS8")+3*INDIRECT("AT8")+4*INDIRECT("AU8")+5*INDIRECT("AV8")+6*INDIRECT("AW8")+7*INDIRECT("AX8")+8*INDIRECT("AY8")</f>
        <v>0</v>
      </c>
      <c r="CT8" s="1">
        <v>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102" ht="11.25">
      <c r="A9" s="1" t="s">
        <v>0</v>
      </c>
      <c r="B9" s="1" t="s">
        <v>0</v>
      </c>
      <c r="C9" s="1" t="s">
        <v>0</v>
      </c>
      <c r="D9" s="1" t="s">
        <v>8</v>
      </c>
      <c r="E9" s="1" t="s">
        <v>5</v>
      </c>
      <c r="F9" s="7">
        <f ca="1">INDIRECT("T9")+INDIRECT("AB9")+INDIRECT("AJ9")+INDIRECT("AR9")+INDIRECT("AZ9")+INDIRECT("BH9")</f>
        <v>0</v>
      </c>
      <c r="G9" s="6">
        <f ca="1">INDIRECT("U9")+INDIRECT("AC9")+INDIRECT("AK9")+INDIRECT("AS9")+INDIRECT("BA9")+INDIRECT("BI9")</f>
        <v>225</v>
      </c>
      <c r="H9" s="6">
        <f ca="1">INDIRECT("V9")+INDIRECT("AD9")+INDIRECT("AL9")+INDIRECT("AT9")+INDIRECT("BB9")+INDIRECT("BJ9")</f>
        <v>31</v>
      </c>
      <c r="I9" s="6">
        <f ca="1">INDIRECT("W9")+INDIRECT("AE9")+INDIRECT("AM9")+INDIRECT("AU9")+INDIRECT("BC9")+INDIRECT("BK9")</f>
        <v>0</v>
      </c>
      <c r="J9" s="6">
        <f ca="1">INDIRECT("X9")+INDIRECT("AF9")+INDIRECT("AN9")+INDIRECT("AV9")+INDIRECT("BD9")+INDIRECT("BL9")</f>
        <v>206</v>
      </c>
      <c r="K9" s="6">
        <f ca="1">INDIRECT("Y9")+INDIRECT("AG9")+INDIRECT("AO9")+INDIRECT("AW9")+INDIRECT("BE9")+INDIRECT("BM9")</f>
        <v>0</v>
      </c>
      <c r="L9" s="6">
        <f ca="1">INDIRECT("Z9")+INDIRECT("AH9")+INDIRECT("AP9")+INDIRECT("AX9")+INDIRECT("BF9")+INDIRECT("BN9")</f>
        <v>0</v>
      </c>
      <c r="M9" s="6">
        <f ca="1">INDIRECT("AA9")+INDIRECT("AI9")+INDIRECT("AQ9")+INDIRECT("AY9")+INDIRECT("BG9")+INDIRECT("BO9")</f>
        <v>0</v>
      </c>
      <c r="N9" s="7">
        <f ca="1">INDIRECT("T9")+INDIRECT("U9")+INDIRECT("V9")+INDIRECT("W9")+INDIRECT("X9")+INDIRECT("Y9")+INDIRECT("Z9")+INDIRECT("AA9")</f>
        <v>31</v>
      </c>
      <c r="O9" s="6">
        <f ca="1">INDIRECT("AB9")+INDIRECT("AC9")+INDIRECT("AD9")+INDIRECT("AE9")+INDIRECT("AF9")+INDIRECT("AG9")+INDIRECT("AH9")+INDIRECT("AI9")</f>
        <v>206</v>
      </c>
      <c r="P9" s="6">
        <f ca="1">INDIRECT("AJ9")+INDIRECT("AK9")+INDIRECT("AL9")+INDIRECT("AM9")+INDIRECT("AN9")+INDIRECT("AO9")+INDIRECT("AP9")+INDIRECT("AQ9")</f>
        <v>25</v>
      </c>
      <c r="Q9" s="6">
        <f ca="1">INDIRECT("AR9")+INDIRECT("AS9")+INDIRECT("AT9")+INDIRECT("AU9")+INDIRECT("AV9")+INDIRECT("AW9")+INDIRECT("AX9")+INDIRECT("AY9")</f>
        <v>200</v>
      </c>
      <c r="R9" s="6">
        <f ca="1">INDIRECT("AZ9")+INDIRECT("BA9")+INDIRECT("BB9")+INDIRECT("BC9")+INDIRECT("BD9")+INDIRECT("BE9")+INDIRECT("BF9")+INDIRECT("BG9")</f>
        <v>0</v>
      </c>
      <c r="S9" s="6">
        <f ca="1">INDIRECT("BH9")+INDIRECT("BI9")+INDIRECT("BJ9")+INDIRECT("BK9")+INDIRECT("BL9")+INDIRECT("BM9")+INDIRECT("BN9")+INDIRECT("BO9")</f>
        <v>0</v>
      </c>
      <c r="T9" s="28"/>
      <c r="U9" s="29"/>
      <c r="V9" s="29">
        <v>31</v>
      </c>
      <c r="W9" s="29"/>
      <c r="X9" s="29"/>
      <c r="Y9" s="29"/>
      <c r="Z9" s="29"/>
      <c r="AA9" s="29"/>
      <c r="AB9" s="28"/>
      <c r="AC9" s="29"/>
      <c r="AD9" s="29"/>
      <c r="AE9" s="29"/>
      <c r="AF9" s="29">
        <v>206</v>
      </c>
      <c r="AG9" s="29"/>
      <c r="AH9" s="29"/>
      <c r="AI9" s="29"/>
      <c r="AJ9" s="28"/>
      <c r="AK9" s="29">
        <v>25</v>
      </c>
      <c r="AL9" s="29"/>
      <c r="AM9" s="29"/>
      <c r="AN9" s="29"/>
      <c r="AO9" s="29"/>
      <c r="AP9" s="29"/>
      <c r="AQ9" s="29"/>
      <c r="AR9" s="28"/>
      <c r="AS9" s="29">
        <v>200</v>
      </c>
      <c r="AT9" s="29"/>
      <c r="AU9" s="29"/>
      <c r="AV9" s="29"/>
      <c r="AW9" s="29"/>
      <c r="AX9" s="29"/>
      <c r="AY9" s="29"/>
      <c r="AZ9" s="28"/>
      <c r="BA9" s="29"/>
      <c r="BB9" s="29"/>
      <c r="BC9" s="29"/>
      <c r="BD9" s="29"/>
      <c r="BE9" s="29"/>
      <c r="BF9" s="29"/>
      <c r="BG9" s="29"/>
      <c r="BH9" s="28"/>
      <c r="BI9" s="29"/>
      <c r="BJ9" s="29"/>
      <c r="BK9" s="29"/>
      <c r="BL9" s="29"/>
      <c r="BM9" s="29"/>
      <c r="BN9" s="29"/>
      <c r="BO9" s="29"/>
      <c r="BP9" s="9">
        <v>0</v>
      </c>
      <c r="BQ9" s="1" t="s">
        <v>0</v>
      </c>
      <c r="BR9" s="1" t="s">
        <v>0</v>
      </c>
      <c r="BS9" s="1" t="s">
        <v>0</v>
      </c>
      <c r="BT9" s="1" t="s">
        <v>0</v>
      </c>
      <c r="BU9" s="1" t="s">
        <v>0</v>
      </c>
      <c r="BW9" s="1">
        <f ca="1">INDIRECT("T9")+2*INDIRECT("AB9")+3*INDIRECT("AJ9")+4*INDIRECT("AR9")+5*INDIRECT("AZ9")+6*INDIRECT("BH9")</f>
        <v>0</v>
      </c>
      <c r="BX9" s="1">
        <v>0</v>
      </c>
      <c r="BY9" s="1">
        <f ca="1">INDIRECT("U9")+2*INDIRECT("AC9")+3*INDIRECT("AK9")+4*INDIRECT("AS9")+5*INDIRECT("BA9")+6*INDIRECT("BI9")</f>
        <v>875</v>
      </c>
      <c r="BZ9" s="1">
        <v>875</v>
      </c>
      <c r="CA9" s="1">
        <f ca="1">INDIRECT("V9")+2*INDIRECT("AD9")+3*INDIRECT("AL9")+4*INDIRECT("AT9")+5*INDIRECT("BB9")+6*INDIRECT("BJ9")</f>
        <v>31</v>
      </c>
      <c r="CB9" s="1">
        <v>31</v>
      </c>
      <c r="CC9" s="1">
        <f ca="1">INDIRECT("W9")+2*INDIRECT("AE9")+3*INDIRECT("AM9")+4*INDIRECT("AU9")+5*INDIRECT("BC9")+6*INDIRECT("BK9")</f>
        <v>0</v>
      </c>
      <c r="CD9" s="1">
        <v>0</v>
      </c>
      <c r="CE9" s="1">
        <f ca="1">INDIRECT("X9")+2*INDIRECT("AF9")+3*INDIRECT("AN9")+4*INDIRECT("AV9")+5*INDIRECT("BD9")+6*INDIRECT("BL9")</f>
        <v>412</v>
      </c>
      <c r="CF9" s="1">
        <v>412</v>
      </c>
      <c r="CG9" s="1">
        <f ca="1">INDIRECT("Y9")+2*INDIRECT("AG9")+3*INDIRECT("AO9")+4*INDIRECT("AW9")+5*INDIRECT("BE9")+6*INDIRECT("BM9")</f>
        <v>0</v>
      </c>
      <c r="CH9" s="1">
        <v>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93</v>
      </c>
      <c r="CN9" s="1">
        <v>93</v>
      </c>
      <c r="CO9" s="1">
        <f ca="1">INDIRECT("AB9")+2*INDIRECT("AC9")+3*INDIRECT("AD9")+4*INDIRECT("AE9")+5*INDIRECT("AF9")+6*INDIRECT("AG9")+7*INDIRECT("AH9")+8*INDIRECT("AI9")</f>
        <v>1030</v>
      </c>
      <c r="CP9" s="1">
        <v>1030</v>
      </c>
      <c r="CQ9" s="1">
        <f ca="1">INDIRECT("AJ9")+2*INDIRECT("AK9")+3*INDIRECT("AL9")+4*INDIRECT("AM9")+5*INDIRECT("AN9")+6*INDIRECT("AO9")+7*INDIRECT("AP9")+8*INDIRECT("AQ9")</f>
        <v>50</v>
      </c>
      <c r="CR9" s="1">
        <v>50</v>
      </c>
      <c r="CS9" s="1">
        <f ca="1">INDIRECT("AR9")+2*INDIRECT("AS9")+3*INDIRECT("AT9")+4*INDIRECT("AU9")+5*INDIRECT("AV9")+6*INDIRECT("AW9")+7*INDIRECT("AX9")+8*INDIRECT("AY9")</f>
        <v>400</v>
      </c>
      <c r="CT9" s="1">
        <v>400</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73" ht="11.25">
      <c r="A10" s="25"/>
      <c r="B10" s="25"/>
      <c r="C10" s="27" t="s">
        <v>116</v>
      </c>
      <c r="D10" s="26" t="s">
        <v>0</v>
      </c>
      <c r="E10" s="1" t="s">
        <v>6</v>
      </c>
      <c r="F10" s="7">
        <f>SUM(F8:F9)</f>
        <v>0</v>
      </c>
      <c r="G10" s="6">
        <f>SUM(G8:G9)</f>
        <v>225</v>
      </c>
      <c r="H10" s="6">
        <f>SUM(H8:H9)</f>
        <v>31</v>
      </c>
      <c r="I10" s="6">
        <f>SUM(I8:I9)</f>
        <v>0</v>
      </c>
      <c r="J10" s="6">
        <f>SUM(J8:J9)</f>
        <v>1591</v>
      </c>
      <c r="K10" s="6">
        <f>SUM(K8:K9)</f>
        <v>0</v>
      </c>
      <c r="L10" s="6">
        <f>SUM(L8:L9)</f>
        <v>0</v>
      </c>
      <c r="M10" s="6">
        <f>SUM(M8:M9)</f>
        <v>0</v>
      </c>
      <c r="N10" s="7">
        <f>SUM(N8:N9)</f>
        <v>31</v>
      </c>
      <c r="O10" s="6">
        <f>SUM(O8:O9)</f>
        <v>1591</v>
      </c>
      <c r="P10" s="6">
        <f>SUM(P8:P9)</f>
        <v>25</v>
      </c>
      <c r="Q10" s="6">
        <f>SUM(Q8:Q9)</f>
        <v>200</v>
      </c>
      <c r="R10" s="6">
        <f>SUM(R8:R9)</f>
        <v>0</v>
      </c>
      <c r="S10" s="6">
        <f>SUM(S8:S9)</f>
        <v>0</v>
      </c>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3:73" ht="11.25">
      <c r="C11" s="1" t="s">
        <v>0</v>
      </c>
      <c r="D11" s="1" t="s">
        <v>0</v>
      </c>
      <c r="E11" s="1" t="s">
        <v>0</v>
      </c>
      <c r="F11" s="7"/>
      <c r="G11" s="6"/>
      <c r="H11" s="6"/>
      <c r="I11" s="6"/>
      <c r="J11" s="6"/>
      <c r="K11" s="6"/>
      <c r="L11" s="6"/>
      <c r="M11" s="6"/>
      <c r="N11" s="7"/>
      <c r="O11" s="6"/>
      <c r="P11" s="6"/>
      <c r="Q11" s="6"/>
      <c r="R11" s="6"/>
      <c r="S11" s="6"/>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c r="BT11" s="1" t="s">
        <v>0</v>
      </c>
      <c r="BU11" s="1" t="s">
        <v>0</v>
      </c>
    </row>
    <row r="12" spans="1:102" ht="11.25">
      <c r="A12" s="30" t="s">
        <v>1</v>
      </c>
      <c r="B12" s="31" t="str">
        <f>HYPERLINK("http://www.dot.ca.gov/hq/transprog/stip2004/ff_sheets/08-1002.xls","1002")</f>
        <v>1002</v>
      </c>
      <c r="C12" s="30" t="s">
        <v>0</v>
      </c>
      <c r="D12" s="30" t="s">
        <v>9</v>
      </c>
      <c r="E12" s="30" t="s">
        <v>3</v>
      </c>
      <c r="F12" s="32">
        <f ca="1">INDIRECT("T12")+INDIRECT("AB12")+INDIRECT("AJ12")+INDIRECT("AR12")+INDIRECT("AZ12")+INDIRECT("BH12")</f>
        <v>0</v>
      </c>
      <c r="G12" s="33">
        <f ca="1">INDIRECT("U12")+INDIRECT("AC12")+INDIRECT("AK12")+INDIRECT("AS12")+INDIRECT("BA12")+INDIRECT("BI12")</f>
        <v>0</v>
      </c>
      <c r="H12" s="33">
        <f ca="1">INDIRECT("V12")+INDIRECT("AD12")+INDIRECT("AL12")+INDIRECT("AT12")+INDIRECT("BB12")+INDIRECT("BJ12")</f>
        <v>0</v>
      </c>
      <c r="I12" s="33">
        <f ca="1">INDIRECT("W12")+INDIRECT("AE12")+INDIRECT("AM12")+INDIRECT("AU12")+INDIRECT("BC12")+INDIRECT("BK12")</f>
        <v>0</v>
      </c>
      <c r="J12" s="33">
        <f ca="1">INDIRECT("X12")+INDIRECT("AF12")+INDIRECT("AN12")+INDIRECT("AV12")+INDIRECT("BD12")+INDIRECT("BL12")</f>
        <v>0</v>
      </c>
      <c r="K12" s="33">
        <f ca="1">INDIRECT("Y12")+INDIRECT("AG12")+INDIRECT("AO12")+INDIRECT("AW12")+INDIRECT("BE12")+INDIRECT("BM12")</f>
        <v>4559</v>
      </c>
      <c r="L12" s="33">
        <f ca="1">INDIRECT("Z12")+INDIRECT("AH12")+INDIRECT("AP12")+INDIRECT("AX12")+INDIRECT("BF12")+INDIRECT("BN12")</f>
        <v>0</v>
      </c>
      <c r="M12" s="33">
        <f ca="1">INDIRECT("AA12")+INDIRECT("AI12")+INDIRECT("AQ12")+INDIRECT("AY12")+INDIRECT("BG12")+INDIRECT("BO12")</f>
        <v>0</v>
      </c>
      <c r="N12" s="32">
        <f ca="1">INDIRECT("T12")+INDIRECT("U12")+INDIRECT("V12")+INDIRECT("W12")+INDIRECT("X12")+INDIRECT("Y12")+INDIRECT("Z12")+INDIRECT("AA12")</f>
        <v>0</v>
      </c>
      <c r="O12" s="33">
        <f ca="1">INDIRECT("AB12")+INDIRECT("AC12")+INDIRECT("AD12")+INDIRECT("AE12")+INDIRECT("AF12")+INDIRECT("AG12")+INDIRECT("AH12")+INDIRECT("AI12")</f>
        <v>4559</v>
      </c>
      <c r="P12" s="33">
        <f ca="1">INDIRECT("AJ12")+INDIRECT("AK12")+INDIRECT("AL12")+INDIRECT("AM12")+INDIRECT("AN12")+INDIRECT("AO12")+INDIRECT("AP12")+INDIRECT("AQ12")</f>
        <v>0</v>
      </c>
      <c r="Q12" s="33">
        <f ca="1">INDIRECT("AR12")+INDIRECT("AS12")+INDIRECT("AT12")+INDIRECT("AU12")+INDIRECT("AV12")+INDIRECT("AW12")+INDIRECT("AX12")+INDIRECT("AY12")</f>
        <v>0</v>
      </c>
      <c r="R12" s="33">
        <f ca="1">INDIRECT("AZ12")+INDIRECT("BA12")+INDIRECT("BB12")+INDIRECT("BC12")+INDIRECT("BD12")+INDIRECT("BE12")+INDIRECT("BF12")+INDIRECT("BG12")</f>
        <v>0</v>
      </c>
      <c r="S12" s="33">
        <f ca="1">INDIRECT("BH12")+INDIRECT("BI12")+INDIRECT("BJ12")+INDIRECT("BK12")+INDIRECT("BL12")+INDIRECT("BM12")+INDIRECT("BN12")+INDIRECT("BO12")</f>
        <v>0</v>
      </c>
      <c r="T12" s="34"/>
      <c r="U12" s="35"/>
      <c r="V12" s="35"/>
      <c r="W12" s="35"/>
      <c r="X12" s="35"/>
      <c r="Y12" s="35"/>
      <c r="Z12" s="35"/>
      <c r="AA12" s="35"/>
      <c r="AB12" s="34"/>
      <c r="AC12" s="35"/>
      <c r="AD12" s="35"/>
      <c r="AE12" s="35"/>
      <c r="AF12" s="35"/>
      <c r="AG12" s="35">
        <v>4559</v>
      </c>
      <c r="AH12" s="35"/>
      <c r="AI12" s="35"/>
      <c r="AJ12" s="34"/>
      <c r="AK12" s="35"/>
      <c r="AL12" s="35"/>
      <c r="AM12" s="35"/>
      <c r="AN12" s="35"/>
      <c r="AO12" s="35"/>
      <c r="AP12" s="35"/>
      <c r="AQ12" s="35"/>
      <c r="AR12" s="34"/>
      <c r="AS12" s="35"/>
      <c r="AT12" s="35"/>
      <c r="AU12" s="35"/>
      <c r="AV12" s="35"/>
      <c r="AW12" s="35"/>
      <c r="AX12" s="35"/>
      <c r="AY12" s="35"/>
      <c r="AZ12" s="34"/>
      <c r="BA12" s="35"/>
      <c r="BB12" s="35"/>
      <c r="BC12" s="35"/>
      <c r="BD12" s="35"/>
      <c r="BE12" s="35"/>
      <c r="BF12" s="35"/>
      <c r="BG12" s="35"/>
      <c r="BH12" s="34"/>
      <c r="BI12" s="35"/>
      <c r="BJ12" s="35"/>
      <c r="BK12" s="35"/>
      <c r="BL12" s="35"/>
      <c r="BM12" s="35"/>
      <c r="BN12" s="35"/>
      <c r="BO12" s="36"/>
      <c r="BP12" s="9">
        <v>10900001351</v>
      </c>
      <c r="BQ12" s="1" t="s">
        <v>3</v>
      </c>
      <c r="BR12" s="1" t="s">
        <v>0</v>
      </c>
      <c r="BS12" s="1" t="s">
        <v>0</v>
      </c>
      <c r="BT12" s="1" t="s">
        <v>0</v>
      </c>
      <c r="BU12" s="1" t="s">
        <v>0</v>
      </c>
      <c r="BW12" s="1">
        <f ca="1">INDIRECT("T12")+2*INDIRECT("AB12")+3*INDIRECT("AJ12")+4*INDIRECT("AR12")+5*INDIRECT("AZ12")+6*INDIRECT("BH12")</f>
        <v>0</v>
      </c>
      <c r="BX12" s="1">
        <v>0</v>
      </c>
      <c r="BY12" s="1">
        <f ca="1">INDIRECT("U12")+2*INDIRECT("AC12")+3*INDIRECT("AK12")+4*INDIRECT("AS12")+5*INDIRECT("BA12")+6*INDIRECT("BI12")</f>
        <v>0</v>
      </c>
      <c r="BZ12" s="1">
        <v>0</v>
      </c>
      <c r="CA12" s="1">
        <f ca="1">INDIRECT("V12")+2*INDIRECT("AD12")+3*INDIRECT("AL12")+4*INDIRECT("AT12")+5*INDIRECT("BB12")+6*INDIRECT("BJ12")</f>
        <v>0</v>
      </c>
      <c r="CB12" s="1">
        <v>0</v>
      </c>
      <c r="CC12" s="1">
        <f ca="1">INDIRECT("W12")+2*INDIRECT("AE12")+3*INDIRECT("AM12")+4*INDIRECT("AU12")+5*INDIRECT("BC12")+6*INDIRECT("BK12")</f>
        <v>0</v>
      </c>
      <c r="CD12" s="1">
        <v>0</v>
      </c>
      <c r="CE12" s="1">
        <f ca="1">INDIRECT("X12")+2*INDIRECT("AF12")+3*INDIRECT("AN12")+4*INDIRECT("AV12")+5*INDIRECT("BD12")+6*INDIRECT("BL12")</f>
        <v>0</v>
      </c>
      <c r="CF12" s="1">
        <v>0</v>
      </c>
      <c r="CG12" s="1">
        <f ca="1">INDIRECT("Y12")+2*INDIRECT("AG12")+3*INDIRECT("AO12")+4*INDIRECT("AW12")+5*INDIRECT("BE12")+6*INDIRECT("BM12")</f>
        <v>9118</v>
      </c>
      <c r="CH12" s="1">
        <v>9118</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0</v>
      </c>
      <c r="CN12" s="1">
        <v>0</v>
      </c>
      <c r="CO12" s="1">
        <f ca="1">INDIRECT("AB12")+2*INDIRECT("AC12")+3*INDIRECT("AD12")+4*INDIRECT("AE12")+5*INDIRECT("AF12")+6*INDIRECT("AG12")+7*INDIRECT("AH12")+8*INDIRECT("AI12")</f>
        <v>27354</v>
      </c>
      <c r="CP12" s="1">
        <v>27354</v>
      </c>
      <c r="CQ12" s="1">
        <f ca="1">INDIRECT("AJ12")+2*INDIRECT("AK12")+3*INDIRECT("AL12")+4*INDIRECT("AM12")+5*INDIRECT("AN12")+6*INDIRECT("AO12")+7*INDIRECT("AP12")+8*INDIRECT("AQ12")</f>
        <v>0</v>
      </c>
      <c r="CR12" s="1">
        <v>0</v>
      </c>
      <c r="CS12" s="1">
        <f ca="1">INDIRECT("AR12")+2*INDIRECT("AS12")+3*INDIRECT("AT12")+4*INDIRECT("AU12")+5*INDIRECT("AV12")+6*INDIRECT("AW12")+7*INDIRECT("AX12")+8*INDIRECT("AY12")</f>
        <v>0</v>
      </c>
      <c r="CT12" s="1">
        <v>0</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102" ht="11.25">
      <c r="A13" s="1" t="s">
        <v>0</v>
      </c>
      <c r="B13" s="1" t="s">
        <v>0</v>
      </c>
      <c r="C13" s="1" t="s">
        <v>0</v>
      </c>
      <c r="D13" s="1" t="s">
        <v>10</v>
      </c>
      <c r="E13" s="1" t="s">
        <v>11</v>
      </c>
      <c r="F13" s="7">
        <f ca="1">INDIRECT("T13")+INDIRECT("AB13")+INDIRECT("AJ13")+INDIRECT("AR13")+INDIRECT("AZ13")+INDIRECT("BH13")</f>
        <v>0</v>
      </c>
      <c r="G13" s="6">
        <f ca="1">INDIRECT("U13")+INDIRECT("AC13")+INDIRECT("AK13")+INDIRECT("AS13")+INDIRECT("BA13")+INDIRECT("BI13")</f>
        <v>0</v>
      </c>
      <c r="H13" s="6">
        <f ca="1">INDIRECT("V13")+INDIRECT("AD13")+INDIRECT("AL13")+INDIRECT("AT13")+INDIRECT("BB13")+INDIRECT("BJ13")</f>
        <v>850</v>
      </c>
      <c r="I13" s="6">
        <f ca="1">INDIRECT("W13")+INDIRECT("AE13")+INDIRECT("AM13")+INDIRECT("AU13")+INDIRECT("BC13")+INDIRECT("BK13")</f>
        <v>2650</v>
      </c>
      <c r="J13" s="6">
        <f ca="1">INDIRECT("X13")+INDIRECT("AF13")+INDIRECT("AN13")+INDIRECT("AV13")+INDIRECT("BD13")+INDIRECT("BL13")</f>
        <v>0</v>
      </c>
      <c r="K13" s="6">
        <f ca="1">INDIRECT("Y13")+INDIRECT("AG13")+INDIRECT("AO13")+INDIRECT("AW13")+INDIRECT("BE13")+INDIRECT("BM13")</f>
        <v>1500</v>
      </c>
      <c r="L13" s="6">
        <f ca="1">INDIRECT("Z13")+INDIRECT("AH13")+INDIRECT("AP13")+INDIRECT("AX13")+INDIRECT("BF13")+INDIRECT("BN13")</f>
        <v>0</v>
      </c>
      <c r="M13" s="6">
        <f ca="1">INDIRECT("AA13")+INDIRECT("AI13")+INDIRECT("AQ13")+INDIRECT("AY13")+INDIRECT("BG13")+INDIRECT("BO13")</f>
        <v>0</v>
      </c>
      <c r="N13" s="7">
        <f ca="1">INDIRECT("T13")+INDIRECT("U13")+INDIRECT("V13")+INDIRECT("W13")+INDIRECT("X13")+INDIRECT("Y13")+INDIRECT("Z13")+INDIRECT("AA13")</f>
        <v>2650</v>
      </c>
      <c r="O13" s="6">
        <f ca="1">INDIRECT("AB13")+INDIRECT("AC13")+INDIRECT("AD13")+INDIRECT("AE13")+INDIRECT("AF13")+INDIRECT("AG13")+INDIRECT("AH13")+INDIRECT("AI13")</f>
        <v>1500</v>
      </c>
      <c r="P13" s="6">
        <f ca="1">INDIRECT("AJ13")+INDIRECT("AK13")+INDIRECT("AL13")+INDIRECT("AM13")+INDIRECT("AN13")+INDIRECT("AO13")+INDIRECT("AP13")+INDIRECT("AQ13")</f>
        <v>220</v>
      </c>
      <c r="Q13" s="6">
        <f ca="1">INDIRECT("AR13")+INDIRECT("AS13")+INDIRECT("AT13")+INDIRECT("AU13")+INDIRECT("AV13")+INDIRECT("AW13")+INDIRECT("AX13")+INDIRECT("AY13")</f>
        <v>630</v>
      </c>
      <c r="R13" s="6">
        <f ca="1">INDIRECT("AZ13")+INDIRECT("BA13")+INDIRECT("BB13")+INDIRECT("BC13")+INDIRECT("BD13")+INDIRECT("BE13")+INDIRECT("BF13")+INDIRECT("BG13")</f>
        <v>0</v>
      </c>
      <c r="S13" s="6">
        <f ca="1">INDIRECT("BH13")+INDIRECT("BI13")+INDIRECT("BJ13")+INDIRECT("BK13")+INDIRECT("BL13")+INDIRECT("BM13")+INDIRECT("BN13")+INDIRECT("BO13")</f>
        <v>0</v>
      </c>
      <c r="T13" s="28"/>
      <c r="U13" s="29"/>
      <c r="V13" s="29"/>
      <c r="W13" s="29">
        <v>2650</v>
      </c>
      <c r="X13" s="29"/>
      <c r="Y13" s="29"/>
      <c r="Z13" s="29"/>
      <c r="AA13" s="29"/>
      <c r="AB13" s="28"/>
      <c r="AC13" s="29"/>
      <c r="AD13" s="29"/>
      <c r="AE13" s="29"/>
      <c r="AF13" s="29"/>
      <c r="AG13" s="29">
        <v>1500</v>
      </c>
      <c r="AH13" s="29"/>
      <c r="AI13" s="29"/>
      <c r="AJ13" s="28"/>
      <c r="AK13" s="29"/>
      <c r="AL13" s="29">
        <v>220</v>
      </c>
      <c r="AM13" s="29"/>
      <c r="AN13" s="29"/>
      <c r="AO13" s="29"/>
      <c r="AP13" s="29"/>
      <c r="AQ13" s="29"/>
      <c r="AR13" s="28"/>
      <c r="AS13" s="29"/>
      <c r="AT13" s="29">
        <v>630</v>
      </c>
      <c r="AU13" s="29"/>
      <c r="AV13" s="29"/>
      <c r="AW13" s="29"/>
      <c r="AX13" s="29"/>
      <c r="AY13" s="29"/>
      <c r="AZ13" s="28"/>
      <c r="BA13" s="29"/>
      <c r="BB13" s="29"/>
      <c r="BC13" s="29"/>
      <c r="BD13" s="29"/>
      <c r="BE13" s="29"/>
      <c r="BF13" s="29"/>
      <c r="BG13" s="29"/>
      <c r="BH13" s="28"/>
      <c r="BI13" s="29"/>
      <c r="BJ13" s="29"/>
      <c r="BK13" s="29"/>
      <c r="BL13" s="29"/>
      <c r="BM13" s="29"/>
      <c r="BN13" s="29"/>
      <c r="BO13" s="29"/>
      <c r="BP13" s="9">
        <v>0</v>
      </c>
      <c r="BQ13" s="1" t="s">
        <v>0</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0</v>
      </c>
      <c r="BZ13" s="1">
        <v>0</v>
      </c>
      <c r="CA13" s="1">
        <f ca="1">INDIRECT("V13")+2*INDIRECT("AD13")+3*INDIRECT("AL13")+4*INDIRECT("AT13")+5*INDIRECT("BB13")+6*INDIRECT("BJ13")</f>
        <v>3180</v>
      </c>
      <c r="CB13" s="1">
        <v>3180</v>
      </c>
      <c r="CC13" s="1">
        <f ca="1">INDIRECT("W13")+2*INDIRECT("AE13")+3*INDIRECT("AM13")+4*INDIRECT("AU13")+5*INDIRECT("BC13")+6*INDIRECT("BK13")</f>
        <v>2650</v>
      </c>
      <c r="CD13" s="1">
        <v>2650</v>
      </c>
      <c r="CE13" s="1">
        <f ca="1">INDIRECT("X13")+2*INDIRECT("AF13")+3*INDIRECT("AN13")+4*INDIRECT("AV13")+5*INDIRECT("BD13")+6*INDIRECT("BL13")</f>
        <v>0</v>
      </c>
      <c r="CF13" s="1">
        <v>0</v>
      </c>
      <c r="CG13" s="1">
        <f ca="1">INDIRECT("Y13")+2*INDIRECT("AG13")+3*INDIRECT("AO13")+4*INDIRECT("AW13")+5*INDIRECT("BE13")+6*INDIRECT("BM13")</f>
        <v>3000</v>
      </c>
      <c r="CH13" s="1">
        <v>3000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10600</v>
      </c>
      <c r="CN13" s="1">
        <v>10600</v>
      </c>
      <c r="CO13" s="1">
        <f ca="1">INDIRECT("AB13")+2*INDIRECT("AC13")+3*INDIRECT("AD13")+4*INDIRECT("AE13")+5*INDIRECT("AF13")+6*INDIRECT("AG13")+7*INDIRECT("AH13")+8*INDIRECT("AI13")</f>
        <v>9000</v>
      </c>
      <c r="CP13" s="1">
        <v>9000</v>
      </c>
      <c r="CQ13" s="1">
        <f ca="1">INDIRECT("AJ13")+2*INDIRECT("AK13")+3*INDIRECT("AL13")+4*INDIRECT("AM13")+5*INDIRECT("AN13")+6*INDIRECT("AO13")+7*INDIRECT("AP13")+8*INDIRECT("AQ13")</f>
        <v>660</v>
      </c>
      <c r="CR13" s="1">
        <v>660</v>
      </c>
      <c r="CS13" s="1">
        <f ca="1">INDIRECT("AR13")+2*INDIRECT("AS13")+3*INDIRECT("AT13")+4*INDIRECT("AU13")+5*INDIRECT("AV13")+6*INDIRECT("AW13")+7*INDIRECT("AX13")+8*INDIRECT("AY13")</f>
        <v>1890</v>
      </c>
      <c r="CT13" s="1">
        <v>1890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102" ht="11.25">
      <c r="A14" s="25"/>
      <c r="B14" s="25"/>
      <c r="C14" s="27" t="s">
        <v>116</v>
      </c>
      <c r="D14" s="26" t="s">
        <v>0</v>
      </c>
      <c r="E14" s="1" t="s">
        <v>5</v>
      </c>
      <c r="F14" s="7">
        <f ca="1">INDIRECT("T14")+INDIRECT("AB14")+INDIRECT("AJ14")+INDIRECT("AR14")+INDIRECT("AZ14")+INDIRECT("BH14")</f>
        <v>0</v>
      </c>
      <c r="G14" s="6">
        <f ca="1">INDIRECT("U14")+INDIRECT("AC14")+INDIRECT("AK14")+INDIRECT("AS14")+INDIRECT("BA14")+INDIRECT("BI14")</f>
        <v>0</v>
      </c>
      <c r="H14" s="6">
        <f ca="1">INDIRECT("V14")+INDIRECT("AD14")+INDIRECT("AL14")+INDIRECT("AT14")+INDIRECT("BB14")+INDIRECT("BJ14")</f>
        <v>0</v>
      </c>
      <c r="I14" s="6">
        <f ca="1">INDIRECT("W14")+INDIRECT("AE14")+INDIRECT("AM14")+INDIRECT("AU14")+INDIRECT("BC14")+INDIRECT("BK14")</f>
        <v>0</v>
      </c>
      <c r="J14" s="6">
        <f ca="1">INDIRECT("X14")+INDIRECT("AF14")+INDIRECT("AN14")+INDIRECT("AV14")+INDIRECT("BD14")+INDIRECT("BL14")</f>
        <v>0</v>
      </c>
      <c r="K14" s="6">
        <f ca="1">INDIRECT("Y14")+INDIRECT("AG14")+INDIRECT("AO14")+INDIRECT("AW14")+INDIRECT("BE14")+INDIRECT("BM14")</f>
        <v>535</v>
      </c>
      <c r="L14" s="6">
        <f ca="1">INDIRECT("Z14")+INDIRECT("AH14")+INDIRECT("AP14")+INDIRECT("AX14")+INDIRECT("BF14")+INDIRECT("BN14")</f>
        <v>0</v>
      </c>
      <c r="M14" s="6">
        <f ca="1">INDIRECT("AA14")+INDIRECT("AI14")+INDIRECT("AQ14")+INDIRECT("AY14")+INDIRECT("BG14")+INDIRECT("BO14")</f>
        <v>0</v>
      </c>
      <c r="N14" s="7">
        <f ca="1">INDIRECT("T14")+INDIRECT("U14")+INDIRECT("V14")+INDIRECT("W14")+INDIRECT("X14")+INDIRECT("Y14")+INDIRECT("Z14")+INDIRECT("AA14")</f>
        <v>0</v>
      </c>
      <c r="O14" s="6">
        <f ca="1">INDIRECT("AB14")+INDIRECT("AC14")+INDIRECT("AD14")+INDIRECT("AE14")+INDIRECT("AF14")+INDIRECT("AG14")+INDIRECT("AH14")+INDIRECT("AI14")</f>
        <v>535</v>
      </c>
      <c r="P14" s="6">
        <f ca="1">INDIRECT("AJ14")+INDIRECT("AK14")+INDIRECT("AL14")+INDIRECT("AM14")+INDIRECT("AN14")+INDIRECT("AO14")+INDIRECT("AP14")+INDIRECT("AQ14")</f>
        <v>0</v>
      </c>
      <c r="Q14" s="6">
        <f ca="1">INDIRECT("AR14")+INDIRECT("AS14")+INDIRECT("AT14")+INDIRECT("AU14")+INDIRECT("AV14")+INDIRECT("AW14")+INDIRECT("AX14")+INDIRECT("AY14")</f>
        <v>0</v>
      </c>
      <c r="R14" s="6">
        <f ca="1">INDIRECT("AZ14")+INDIRECT("BA14")+INDIRECT("BB14")+INDIRECT("BC14")+INDIRECT("BD14")+INDIRECT("BE14")+INDIRECT("BF14")+INDIRECT("BG14")</f>
        <v>0</v>
      </c>
      <c r="S14" s="6">
        <f ca="1">INDIRECT("BH14")+INDIRECT("BI14")+INDIRECT("BJ14")+INDIRECT("BK14")+INDIRECT("BL14")+INDIRECT("BM14")+INDIRECT("BN14")+INDIRECT("BO14")</f>
        <v>0</v>
      </c>
      <c r="T14" s="28"/>
      <c r="U14" s="29"/>
      <c r="V14" s="29"/>
      <c r="W14" s="29"/>
      <c r="X14" s="29"/>
      <c r="Y14" s="29"/>
      <c r="Z14" s="29"/>
      <c r="AA14" s="29"/>
      <c r="AB14" s="28"/>
      <c r="AC14" s="29"/>
      <c r="AD14" s="29"/>
      <c r="AE14" s="29"/>
      <c r="AF14" s="29"/>
      <c r="AG14" s="29">
        <v>535</v>
      </c>
      <c r="AH14" s="29"/>
      <c r="AI14" s="29"/>
      <c r="AJ14" s="28"/>
      <c r="AK14" s="29"/>
      <c r="AL14" s="29"/>
      <c r="AM14" s="29"/>
      <c r="AN14" s="29"/>
      <c r="AO14" s="29"/>
      <c r="AP14" s="29"/>
      <c r="AQ14" s="29"/>
      <c r="AR14" s="28"/>
      <c r="AS14" s="29"/>
      <c r="AT14" s="29"/>
      <c r="AU14" s="29"/>
      <c r="AV14" s="29"/>
      <c r="AW14" s="29"/>
      <c r="AX14" s="29"/>
      <c r="AY14" s="29"/>
      <c r="AZ14" s="28"/>
      <c r="BA14" s="29"/>
      <c r="BB14" s="29"/>
      <c r="BC14" s="29"/>
      <c r="BD14" s="29"/>
      <c r="BE14" s="29"/>
      <c r="BF14" s="29"/>
      <c r="BG14" s="29"/>
      <c r="BH14" s="28"/>
      <c r="BI14" s="29"/>
      <c r="BJ14" s="29"/>
      <c r="BK14" s="29"/>
      <c r="BL14" s="29"/>
      <c r="BM14" s="29"/>
      <c r="BN14" s="29"/>
      <c r="BO14" s="29"/>
      <c r="BP14" s="9">
        <v>0</v>
      </c>
      <c r="BQ14" s="1" t="s">
        <v>0</v>
      </c>
      <c r="BR14" s="1" t="s">
        <v>0</v>
      </c>
      <c r="BS14" s="1" t="s">
        <v>0</v>
      </c>
      <c r="BT14" s="1" t="s">
        <v>0</v>
      </c>
      <c r="BU14" s="1" t="s">
        <v>0</v>
      </c>
      <c r="BW14" s="1">
        <f ca="1">INDIRECT("T14")+2*INDIRECT("AB14")+3*INDIRECT("AJ14")+4*INDIRECT("AR14")+5*INDIRECT("AZ14")+6*INDIRECT("BH14")</f>
        <v>0</v>
      </c>
      <c r="BX14" s="1">
        <v>0</v>
      </c>
      <c r="BY14" s="1">
        <f ca="1">INDIRECT("U14")+2*INDIRECT("AC14")+3*INDIRECT("AK14")+4*INDIRECT("AS14")+5*INDIRECT("BA14")+6*INDIRECT("BI14")</f>
        <v>0</v>
      </c>
      <c r="BZ14" s="1">
        <v>0</v>
      </c>
      <c r="CA14" s="1">
        <f ca="1">INDIRECT("V14")+2*INDIRECT("AD14")+3*INDIRECT("AL14")+4*INDIRECT("AT14")+5*INDIRECT("BB14")+6*INDIRECT("BJ14")</f>
        <v>0</v>
      </c>
      <c r="CB14" s="1">
        <v>0</v>
      </c>
      <c r="CC14" s="1">
        <f ca="1">INDIRECT("W14")+2*INDIRECT("AE14")+3*INDIRECT("AM14")+4*INDIRECT("AU14")+5*INDIRECT("BC14")+6*INDIRECT("BK14")</f>
        <v>0</v>
      </c>
      <c r="CD14" s="1">
        <v>0</v>
      </c>
      <c r="CE14" s="1">
        <f ca="1">INDIRECT("X14")+2*INDIRECT("AF14")+3*INDIRECT("AN14")+4*INDIRECT("AV14")+5*INDIRECT("BD14")+6*INDIRECT("BL14")</f>
        <v>0</v>
      </c>
      <c r="CF14" s="1">
        <v>0</v>
      </c>
      <c r="CG14" s="1">
        <f ca="1">INDIRECT("Y14")+2*INDIRECT("AG14")+3*INDIRECT("AO14")+4*INDIRECT("AW14")+5*INDIRECT("BE14")+6*INDIRECT("BM14")</f>
        <v>1070</v>
      </c>
      <c r="CH14" s="1">
        <v>1070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0</v>
      </c>
      <c r="CN14" s="1">
        <v>0</v>
      </c>
      <c r="CO14" s="1">
        <f ca="1">INDIRECT("AB14")+2*INDIRECT("AC14")+3*INDIRECT("AD14")+4*INDIRECT("AE14")+5*INDIRECT("AF14")+6*INDIRECT("AG14")+7*INDIRECT("AH14")+8*INDIRECT("AI14")</f>
        <v>3210</v>
      </c>
      <c r="CP14" s="1">
        <v>3210</v>
      </c>
      <c r="CQ14" s="1">
        <f ca="1">INDIRECT("AJ14")+2*INDIRECT("AK14")+3*INDIRECT("AL14")+4*INDIRECT("AM14")+5*INDIRECT("AN14")+6*INDIRECT("AO14")+7*INDIRECT("AP14")+8*INDIRECT("AQ14")</f>
        <v>0</v>
      </c>
      <c r="CR14" s="1">
        <v>0</v>
      </c>
      <c r="CS14" s="1">
        <f ca="1">INDIRECT("AR14")+2*INDIRECT("AS14")+3*INDIRECT("AT14")+4*INDIRECT("AU14")+5*INDIRECT("AV14")+6*INDIRECT("AW14")+7*INDIRECT("AX14")+8*INDIRECT("AY14")</f>
        <v>0</v>
      </c>
      <c r="CT14" s="1">
        <v>0</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102" ht="11.25">
      <c r="A15" s="1" t="s">
        <v>0</v>
      </c>
      <c r="B15" s="1" t="s">
        <v>0</v>
      </c>
      <c r="C15" s="1" t="s">
        <v>0</v>
      </c>
      <c r="D15" s="1" t="s">
        <v>0</v>
      </c>
      <c r="E15" s="1" t="s">
        <v>5</v>
      </c>
      <c r="F15" s="7">
        <f ca="1">INDIRECT("T15")+INDIRECT("AB15")+INDIRECT("AJ15")+INDIRECT("AR15")+INDIRECT("AZ15")+INDIRECT("BH15")</f>
        <v>0</v>
      </c>
      <c r="G15" s="6">
        <f ca="1">INDIRECT("U15")+INDIRECT("AC15")+INDIRECT("AK15")+INDIRECT("AS15")+INDIRECT("BA15")+INDIRECT("BI15")</f>
        <v>0</v>
      </c>
      <c r="H15" s="6">
        <f ca="1">INDIRECT("V15")+INDIRECT("AD15")+INDIRECT("AL15")+INDIRECT("AT15")+INDIRECT("BB15")+INDIRECT("BJ15")</f>
        <v>0</v>
      </c>
      <c r="I15" s="6">
        <f ca="1">INDIRECT("W15")+INDIRECT("AE15")+INDIRECT("AM15")+INDIRECT("AU15")+INDIRECT("BC15")+INDIRECT("BK15")</f>
        <v>0</v>
      </c>
      <c r="J15" s="6">
        <f ca="1">INDIRECT("X15")+INDIRECT("AF15")+INDIRECT("AN15")+INDIRECT("AV15")+INDIRECT("BD15")+INDIRECT("BL15")</f>
        <v>0</v>
      </c>
      <c r="K15" s="6">
        <f ca="1">INDIRECT("Y15")+INDIRECT("AG15")+INDIRECT("AO15")+INDIRECT("AW15")+INDIRECT("BE15")+INDIRECT("BM15")</f>
        <v>610</v>
      </c>
      <c r="L15" s="6">
        <f ca="1">INDIRECT("Z15")+INDIRECT("AH15")+INDIRECT("AP15")+INDIRECT("AX15")+INDIRECT("BF15")+INDIRECT("BN15")</f>
        <v>0</v>
      </c>
      <c r="M15" s="6">
        <f ca="1">INDIRECT("AA15")+INDIRECT("AI15")+INDIRECT("AQ15")+INDIRECT("AY15")+INDIRECT("BG15")+INDIRECT("BO15")</f>
        <v>0</v>
      </c>
      <c r="N15" s="7">
        <f ca="1">INDIRECT("T15")+INDIRECT("U15")+INDIRECT("V15")+INDIRECT("W15")+INDIRECT("X15")+INDIRECT("Y15")+INDIRECT("Z15")+INDIRECT("AA15")</f>
        <v>0</v>
      </c>
      <c r="O15" s="6">
        <f ca="1">INDIRECT("AB15")+INDIRECT("AC15")+INDIRECT("AD15")+INDIRECT("AE15")+INDIRECT("AF15")+INDIRECT("AG15")+INDIRECT("AH15")+INDIRECT("AI15")</f>
        <v>610</v>
      </c>
      <c r="P15" s="6">
        <f ca="1">INDIRECT("AJ15")+INDIRECT("AK15")+INDIRECT("AL15")+INDIRECT("AM15")+INDIRECT("AN15")+INDIRECT("AO15")+INDIRECT("AP15")+INDIRECT("AQ15")</f>
        <v>0</v>
      </c>
      <c r="Q15" s="6">
        <f ca="1">INDIRECT("AR15")+INDIRECT("AS15")+INDIRECT("AT15")+INDIRECT("AU15")+INDIRECT("AV15")+INDIRECT("AW15")+INDIRECT("AX15")+INDIRECT("AY15")</f>
        <v>0</v>
      </c>
      <c r="R15" s="6">
        <f ca="1">INDIRECT("AZ15")+INDIRECT("BA15")+INDIRECT("BB15")+INDIRECT("BC15")+INDIRECT("BD15")+INDIRECT("BE15")+INDIRECT("BF15")+INDIRECT("BG15")</f>
        <v>0</v>
      </c>
      <c r="S15" s="6">
        <f ca="1">INDIRECT("BH15")+INDIRECT("BI15")+INDIRECT("BJ15")+INDIRECT("BK15")+INDIRECT("BL15")+INDIRECT("BM15")+INDIRECT("BN15")+INDIRECT("BO15")</f>
        <v>0</v>
      </c>
      <c r="T15" s="28"/>
      <c r="U15" s="29"/>
      <c r="V15" s="29"/>
      <c r="W15" s="29"/>
      <c r="X15" s="29"/>
      <c r="Y15" s="29"/>
      <c r="Z15" s="29"/>
      <c r="AA15" s="29"/>
      <c r="AB15" s="28"/>
      <c r="AC15" s="29"/>
      <c r="AD15" s="29"/>
      <c r="AE15" s="29"/>
      <c r="AF15" s="29"/>
      <c r="AG15" s="29">
        <v>610</v>
      </c>
      <c r="AH15" s="29"/>
      <c r="AI15" s="29"/>
      <c r="AJ15" s="28"/>
      <c r="AK15" s="29"/>
      <c r="AL15" s="29"/>
      <c r="AM15" s="29"/>
      <c r="AN15" s="29"/>
      <c r="AO15" s="29"/>
      <c r="AP15" s="29"/>
      <c r="AQ15" s="29"/>
      <c r="AR15" s="28"/>
      <c r="AS15" s="29"/>
      <c r="AT15" s="29"/>
      <c r="AU15" s="29"/>
      <c r="AV15" s="29"/>
      <c r="AW15" s="29"/>
      <c r="AX15" s="29"/>
      <c r="AY15" s="29"/>
      <c r="AZ15" s="28"/>
      <c r="BA15" s="29"/>
      <c r="BB15" s="29"/>
      <c r="BC15" s="29"/>
      <c r="BD15" s="29"/>
      <c r="BE15" s="29"/>
      <c r="BF15" s="29"/>
      <c r="BG15" s="29"/>
      <c r="BH15" s="28"/>
      <c r="BI15" s="29"/>
      <c r="BJ15" s="29"/>
      <c r="BK15" s="29"/>
      <c r="BL15" s="29"/>
      <c r="BM15" s="29"/>
      <c r="BN15" s="29"/>
      <c r="BO15" s="29"/>
      <c r="BP15" s="9">
        <v>0</v>
      </c>
      <c r="BQ15" s="1" t="s">
        <v>0</v>
      </c>
      <c r="BR15" s="1" t="s">
        <v>0</v>
      </c>
      <c r="BS15" s="1" t="s">
        <v>0</v>
      </c>
      <c r="BT15" s="1" t="s">
        <v>0</v>
      </c>
      <c r="BU15" s="1" t="s">
        <v>0</v>
      </c>
      <c r="BW15" s="1">
        <f ca="1">INDIRECT("T15")+2*INDIRECT("AB15")+3*INDIRECT("AJ15")+4*INDIRECT("AR15")+5*INDIRECT("AZ15")+6*INDIRECT("BH15")</f>
        <v>0</v>
      </c>
      <c r="BX15" s="1">
        <v>0</v>
      </c>
      <c r="BY15" s="1">
        <f ca="1">INDIRECT("U15")+2*INDIRECT("AC15")+3*INDIRECT("AK15")+4*INDIRECT("AS15")+5*INDIRECT("BA15")+6*INDIRECT("BI15")</f>
        <v>0</v>
      </c>
      <c r="BZ15" s="1">
        <v>0</v>
      </c>
      <c r="CA15" s="1">
        <f ca="1">INDIRECT("V15")+2*INDIRECT("AD15")+3*INDIRECT("AL15")+4*INDIRECT("AT15")+5*INDIRECT("BB15")+6*INDIRECT("BJ15")</f>
        <v>0</v>
      </c>
      <c r="CB15" s="1">
        <v>0</v>
      </c>
      <c r="CC15" s="1">
        <f ca="1">INDIRECT("W15")+2*INDIRECT("AE15")+3*INDIRECT("AM15")+4*INDIRECT("AU15")+5*INDIRECT("BC15")+6*INDIRECT("BK15")</f>
        <v>0</v>
      </c>
      <c r="CD15" s="1">
        <v>0</v>
      </c>
      <c r="CE15" s="1">
        <f ca="1">INDIRECT("X15")+2*INDIRECT("AF15")+3*INDIRECT("AN15")+4*INDIRECT("AV15")+5*INDIRECT("BD15")+6*INDIRECT("BL15")</f>
        <v>0</v>
      </c>
      <c r="CF15" s="1">
        <v>0</v>
      </c>
      <c r="CG15" s="1">
        <f ca="1">INDIRECT("Y15")+2*INDIRECT("AG15")+3*INDIRECT("AO15")+4*INDIRECT("AW15")+5*INDIRECT("BE15")+6*INDIRECT("BM15")</f>
        <v>1220</v>
      </c>
      <c r="CH15" s="1">
        <v>1220</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0</v>
      </c>
      <c r="CN15" s="1">
        <v>0</v>
      </c>
      <c r="CO15" s="1">
        <f ca="1">INDIRECT("AB15")+2*INDIRECT("AC15")+3*INDIRECT("AD15")+4*INDIRECT("AE15")+5*INDIRECT("AF15")+6*INDIRECT("AG15")+7*INDIRECT("AH15")+8*INDIRECT("AI15")</f>
        <v>3660</v>
      </c>
      <c r="CP15" s="1">
        <v>3660</v>
      </c>
      <c r="CQ15" s="1">
        <f ca="1">INDIRECT("AJ15")+2*INDIRECT("AK15")+3*INDIRECT("AL15")+4*INDIRECT("AM15")+5*INDIRECT("AN15")+6*INDIRECT("AO15")+7*INDIRECT("AP15")+8*INDIRECT("AQ15")</f>
        <v>0</v>
      </c>
      <c r="CR15" s="1">
        <v>0</v>
      </c>
      <c r="CS15" s="1">
        <f ca="1">INDIRECT("AR15")+2*INDIRECT("AS15")+3*INDIRECT("AT15")+4*INDIRECT("AU15")+5*INDIRECT("AV15")+6*INDIRECT("AW15")+7*INDIRECT("AX15")+8*INDIRECT("AY15")</f>
        <v>0</v>
      </c>
      <c r="CT15" s="1">
        <v>0</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73" ht="11.25">
      <c r="A16" s="1" t="s">
        <v>0</v>
      </c>
      <c r="B16" s="1" t="s">
        <v>0</v>
      </c>
      <c r="C16" s="1" t="s">
        <v>0</v>
      </c>
      <c r="D16" s="1" t="s">
        <v>0</v>
      </c>
      <c r="E16" s="1" t="s">
        <v>6</v>
      </c>
      <c r="F16" s="7">
        <f>SUM(F12:F15)</f>
        <v>0</v>
      </c>
      <c r="G16" s="6">
        <f>SUM(G12:G15)</f>
        <v>0</v>
      </c>
      <c r="H16" s="6">
        <f>SUM(H12:H15)</f>
        <v>850</v>
      </c>
      <c r="I16" s="6">
        <f>SUM(I12:I15)</f>
        <v>2650</v>
      </c>
      <c r="J16" s="6">
        <f>SUM(J12:J15)</f>
        <v>0</v>
      </c>
      <c r="K16" s="6">
        <f>SUM(K12:K15)</f>
        <v>7204</v>
      </c>
      <c r="L16" s="6">
        <f>SUM(L12:L15)</f>
        <v>0</v>
      </c>
      <c r="M16" s="6">
        <f>SUM(M12:M15)</f>
        <v>0</v>
      </c>
      <c r="N16" s="7">
        <f>SUM(N12:N15)</f>
        <v>2650</v>
      </c>
      <c r="O16" s="6">
        <f>SUM(O12:O15)</f>
        <v>7204</v>
      </c>
      <c r="P16" s="6">
        <f>SUM(P12:P15)</f>
        <v>220</v>
      </c>
      <c r="Q16" s="6">
        <f>SUM(Q12:Q15)</f>
        <v>630</v>
      </c>
      <c r="R16" s="6">
        <f>SUM(R12:R15)</f>
        <v>0</v>
      </c>
      <c r="S16" s="6">
        <f>SUM(S12:S15)</f>
        <v>0</v>
      </c>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v>0</v>
      </c>
      <c r="BQ16" s="1" t="s">
        <v>0</v>
      </c>
      <c r="BR16" s="1" t="s">
        <v>0</v>
      </c>
      <c r="BS16" s="1" t="s">
        <v>0</v>
      </c>
      <c r="BT16" s="1" t="s">
        <v>0</v>
      </c>
      <c r="BU16" s="1" t="s">
        <v>0</v>
      </c>
    </row>
    <row r="17" spans="3:73" ht="11.25">
      <c r="C17" s="1" t="s">
        <v>0</v>
      </c>
      <c r="D17" s="1" t="s">
        <v>0</v>
      </c>
      <c r="E17" s="1" t="s">
        <v>0</v>
      </c>
      <c r="F17" s="7"/>
      <c r="G17" s="6"/>
      <c r="H17" s="6"/>
      <c r="I17" s="6"/>
      <c r="J17" s="6"/>
      <c r="K17" s="6"/>
      <c r="L17" s="6"/>
      <c r="M17" s="6"/>
      <c r="N17" s="7"/>
      <c r="O17" s="6"/>
      <c r="P17" s="6"/>
      <c r="Q17" s="6"/>
      <c r="R17" s="6"/>
      <c r="S17" s="6"/>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c r="BT17" s="1" t="s">
        <v>0</v>
      </c>
      <c r="BU17" s="1" t="s">
        <v>0</v>
      </c>
    </row>
    <row r="18" spans="1:102" ht="11.25">
      <c r="A18" s="30" t="s">
        <v>1</v>
      </c>
      <c r="B18" s="31" t="str">
        <f>HYPERLINK("http://www.dot.ca.gov/hq/transprog/stip2004/ff_sheets/08-9992.xls","9992")</f>
        <v>9992</v>
      </c>
      <c r="C18" s="30" t="s">
        <v>0</v>
      </c>
      <c r="D18" s="30" t="s">
        <v>9</v>
      </c>
      <c r="E18" s="30" t="s">
        <v>3</v>
      </c>
      <c r="F18" s="32">
        <f ca="1">INDIRECT("T18")+INDIRECT("AB18")+INDIRECT("AJ18")+INDIRECT("AR18")+INDIRECT("AZ18")+INDIRECT("BH18")</f>
        <v>0</v>
      </c>
      <c r="G18" s="33">
        <f ca="1">INDIRECT("U18")+INDIRECT("AC18")+INDIRECT("AK18")+INDIRECT("AS18")+INDIRECT("BA18")+INDIRECT("BI18")</f>
        <v>0</v>
      </c>
      <c r="H18" s="33">
        <f ca="1">INDIRECT("V18")+INDIRECT("AD18")+INDIRECT("AL18")+INDIRECT("AT18")+INDIRECT("BB18")+INDIRECT("BJ18")</f>
        <v>0</v>
      </c>
      <c r="I18" s="33">
        <f ca="1">INDIRECT("W18")+INDIRECT("AE18")+INDIRECT("AM18")+INDIRECT("AU18")+INDIRECT("BC18")+INDIRECT("BK18")</f>
        <v>0</v>
      </c>
      <c r="J18" s="33">
        <f ca="1">INDIRECT("X18")+INDIRECT("AF18")+INDIRECT("AN18")+INDIRECT("AV18")+INDIRECT("BD18")+INDIRECT("BL18")</f>
        <v>0</v>
      </c>
      <c r="K18" s="33">
        <f ca="1">INDIRECT("Y18")+INDIRECT("AG18")+INDIRECT("AO18")+INDIRECT("AW18")+INDIRECT("BE18")+INDIRECT("BM18")</f>
        <v>2117</v>
      </c>
      <c r="L18" s="33">
        <f ca="1">INDIRECT("Z18")+INDIRECT("AH18")+INDIRECT("AP18")+INDIRECT("AX18")+INDIRECT("BF18")+INDIRECT("BN18")</f>
        <v>0</v>
      </c>
      <c r="M18" s="33">
        <f ca="1">INDIRECT("AA18")+INDIRECT("AI18")+INDIRECT("AQ18")+INDIRECT("AY18")+INDIRECT("BG18")+INDIRECT("BO18")</f>
        <v>0</v>
      </c>
      <c r="N18" s="32">
        <f ca="1">INDIRECT("T18")+INDIRECT("U18")+INDIRECT("V18")+INDIRECT("W18")+INDIRECT("X18")+INDIRECT("Y18")+INDIRECT("Z18")+INDIRECT("AA18")</f>
        <v>0</v>
      </c>
      <c r="O18" s="33">
        <f ca="1">INDIRECT("AB18")+INDIRECT("AC18")+INDIRECT("AD18")+INDIRECT("AE18")+INDIRECT("AF18")+INDIRECT("AG18")+INDIRECT("AH18")+INDIRECT("AI18")</f>
        <v>2117</v>
      </c>
      <c r="P18" s="33">
        <f ca="1">INDIRECT("AJ18")+INDIRECT("AK18")+INDIRECT("AL18")+INDIRECT("AM18")+INDIRECT("AN18")+INDIRECT("AO18")+INDIRECT("AP18")+INDIRECT("AQ18")</f>
        <v>0</v>
      </c>
      <c r="Q18" s="33">
        <f ca="1">INDIRECT("AR18")+INDIRECT("AS18")+INDIRECT("AT18")+INDIRECT("AU18")+INDIRECT("AV18")+INDIRECT("AW18")+INDIRECT("AX18")+INDIRECT("AY18")</f>
        <v>0</v>
      </c>
      <c r="R18" s="33">
        <f ca="1">INDIRECT("AZ18")+INDIRECT("BA18")+INDIRECT("BB18")+INDIRECT("BC18")+INDIRECT("BD18")+INDIRECT("BE18")+INDIRECT("BF18")+INDIRECT("BG18")</f>
        <v>0</v>
      </c>
      <c r="S18" s="33">
        <f ca="1">INDIRECT("BH18")+INDIRECT("BI18")+INDIRECT("BJ18")+INDIRECT("BK18")+INDIRECT("BL18")+INDIRECT("BM18")+INDIRECT("BN18")+INDIRECT("BO18")</f>
        <v>0</v>
      </c>
      <c r="T18" s="34"/>
      <c r="U18" s="35"/>
      <c r="V18" s="35"/>
      <c r="W18" s="35"/>
      <c r="X18" s="35"/>
      <c r="Y18" s="35"/>
      <c r="Z18" s="35"/>
      <c r="AA18" s="35"/>
      <c r="AB18" s="34"/>
      <c r="AC18" s="35"/>
      <c r="AD18" s="35"/>
      <c r="AE18" s="35"/>
      <c r="AF18" s="35"/>
      <c r="AG18" s="35">
        <v>2117</v>
      </c>
      <c r="AH18" s="35"/>
      <c r="AI18" s="35"/>
      <c r="AJ18" s="34"/>
      <c r="AK18" s="35"/>
      <c r="AL18" s="35"/>
      <c r="AM18" s="35"/>
      <c r="AN18" s="35"/>
      <c r="AO18" s="35"/>
      <c r="AP18" s="35"/>
      <c r="AQ18" s="35"/>
      <c r="AR18" s="34"/>
      <c r="AS18" s="35"/>
      <c r="AT18" s="35"/>
      <c r="AU18" s="35"/>
      <c r="AV18" s="35"/>
      <c r="AW18" s="35"/>
      <c r="AX18" s="35"/>
      <c r="AY18" s="35"/>
      <c r="AZ18" s="34"/>
      <c r="BA18" s="35"/>
      <c r="BB18" s="35"/>
      <c r="BC18" s="35"/>
      <c r="BD18" s="35"/>
      <c r="BE18" s="35"/>
      <c r="BF18" s="35"/>
      <c r="BG18" s="35"/>
      <c r="BH18" s="34"/>
      <c r="BI18" s="35"/>
      <c r="BJ18" s="35"/>
      <c r="BK18" s="35"/>
      <c r="BL18" s="35"/>
      <c r="BM18" s="35"/>
      <c r="BN18" s="35"/>
      <c r="BO18" s="36"/>
      <c r="BP18" s="9">
        <v>10900001364</v>
      </c>
      <c r="BQ18" s="1" t="s">
        <v>3</v>
      </c>
      <c r="BR18" s="1" t="s">
        <v>0</v>
      </c>
      <c r="BS18" s="1" t="s">
        <v>0</v>
      </c>
      <c r="BT18" s="1" t="s">
        <v>0</v>
      </c>
      <c r="BU18" s="1" t="s">
        <v>0</v>
      </c>
      <c r="BW18" s="1">
        <f ca="1">INDIRECT("T18")+2*INDIRECT("AB18")+3*INDIRECT("AJ18")+4*INDIRECT("AR18")+5*INDIRECT("AZ18")+6*INDIRECT("BH18")</f>
        <v>0</v>
      </c>
      <c r="BX18" s="1">
        <v>0</v>
      </c>
      <c r="BY18" s="1">
        <f ca="1">INDIRECT("U18")+2*INDIRECT("AC18")+3*INDIRECT("AK18")+4*INDIRECT("AS18")+5*INDIRECT("BA18")+6*INDIRECT("BI18")</f>
        <v>0</v>
      </c>
      <c r="BZ18" s="1">
        <v>0</v>
      </c>
      <c r="CA18" s="1">
        <f ca="1">INDIRECT("V18")+2*INDIRECT("AD18")+3*INDIRECT("AL18")+4*INDIRECT("AT18")+5*INDIRECT("BB18")+6*INDIRECT("BJ18")</f>
        <v>0</v>
      </c>
      <c r="CB18" s="1">
        <v>0</v>
      </c>
      <c r="CC18" s="1">
        <f ca="1">INDIRECT("W18")+2*INDIRECT("AE18")+3*INDIRECT("AM18")+4*INDIRECT("AU18")+5*INDIRECT("BC18")+6*INDIRECT("BK18")</f>
        <v>0</v>
      </c>
      <c r="CD18" s="1">
        <v>0</v>
      </c>
      <c r="CE18" s="1">
        <f ca="1">INDIRECT("X18")+2*INDIRECT("AF18")+3*INDIRECT("AN18")+4*INDIRECT("AV18")+5*INDIRECT("BD18")+6*INDIRECT("BL18")</f>
        <v>0</v>
      </c>
      <c r="CF18" s="1">
        <v>0</v>
      </c>
      <c r="CG18" s="1">
        <f ca="1">INDIRECT("Y18")+2*INDIRECT("AG18")+3*INDIRECT("AO18")+4*INDIRECT("AW18")+5*INDIRECT("BE18")+6*INDIRECT("BM18")</f>
        <v>4234</v>
      </c>
      <c r="CH18" s="1">
        <v>4234</v>
      </c>
      <c r="CI18" s="1">
        <f ca="1">INDIRECT("Z18")+2*INDIRECT("AH18")+3*INDIRECT("AP18")+4*INDIRECT("AX18")+5*INDIRECT("BF18")+6*INDIRECT("BN18")</f>
        <v>0</v>
      </c>
      <c r="CJ18" s="1">
        <v>0</v>
      </c>
      <c r="CK18" s="1">
        <f ca="1">INDIRECT("AA18")+2*INDIRECT("AI18")+3*INDIRECT("AQ18")+4*INDIRECT("AY18")+5*INDIRECT("BG18")+6*INDIRECT("BO18")</f>
        <v>0</v>
      </c>
      <c r="CL18" s="1">
        <v>0</v>
      </c>
      <c r="CM18" s="1">
        <f ca="1">INDIRECT("T18")+2*INDIRECT("U18")+3*INDIRECT("V18")+4*INDIRECT("W18")+5*INDIRECT("X18")+6*INDIRECT("Y18")+7*INDIRECT("Z18")+8*INDIRECT("AA18")</f>
        <v>0</v>
      </c>
      <c r="CN18" s="1">
        <v>0</v>
      </c>
      <c r="CO18" s="1">
        <f ca="1">INDIRECT("AB18")+2*INDIRECT("AC18")+3*INDIRECT("AD18")+4*INDIRECT("AE18")+5*INDIRECT("AF18")+6*INDIRECT("AG18")+7*INDIRECT("AH18")+8*INDIRECT("AI18")</f>
        <v>12702</v>
      </c>
      <c r="CP18" s="1">
        <v>12702</v>
      </c>
      <c r="CQ18" s="1">
        <f ca="1">INDIRECT("AJ18")+2*INDIRECT("AK18")+3*INDIRECT("AL18")+4*INDIRECT("AM18")+5*INDIRECT("AN18")+6*INDIRECT("AO18")+7*INDIRECT("AP18")+8*INDIRECT("AQ18")</f>
        <v>0</v>
      </c>
      <c r="CR18" s="1">
        <v>0</v>
      </c>
      <c r="CS18" s="1">
        <f ca="1">INDIRECT("AR18")+2*INDIRECT("AS18")+3*INDIRECT("AT18")+4*INDIRECT("AU18")+5*INDIRECT("AV18")+6*INDIRECT("AW18")+7*INDIRECT("AX18")+8*INDIRECT("AY18")</f>
        <v>0</v>
      </c>
      <c r="CT18" s="1">
        <v>0</v>
      </c>
      <c r="CU18" s="1">
        <f ca="1">INDIRECT("AZ18")+2*INDIRECT("BA18")+3*INDIRECT("BB18")+4*INDIRECT("BC18")+5*INDIRECT("BD18")+6*INDIRECT("BE18")+7*INDIRECT("BF18")+8*INDIRECT("BG18")</f>
        <v>0</v>
      </c>
      <c r="CV18" s="1">
        <v>0</v>
      </c>
      <c r="CW18" s="1">
        <f ca="1">INDIRECT("BH18")+2*INDIRECT("BI18")+3*INDIRECT("BJ18")+4*INDIRECT("BK18")+5*INDIRECT("BL18")+6*INDIRECT("BM18")+7*INDIRECT("BN18")+8*INDIRECT("BO18")</f>
        <v>0</v>
      </c>
      <c r="CX18" s="1">
        <v>0</v>
      </c>
    </row>
    <row r="19" spans="1:102" ht="11.25">
      <c r="A19" s="1" t="s">
        <v>0</v>
      </c>
      <c r="B19" s="1" t="s">
        <v>0</v>
      </c>
      <c r="C19" s="1" t="s">
        <v>0</v>
      </c>
      <c r="D19" s="1" t="s">
        <v>12</v>
      </c>
      <c r="E19" s="1" t="s">
        <v>5</v>
      </c>
      <c r="F19" s="7">
        <f ca="1">INDIRECT("T19")+INDIRECT("AB19")+INDIRECT("AJ19")+INDIRECT("AR19")+INDIRECT("AZ19")+INDIRECT("BH19")</f>
        <v>0</v>
      </c>
      <c r="G19" s="6">
        <f ca="1">INDIRECT("U19")+INDIRECT("AC19")+INDIRECT("AK19")+INDIRECT("AS19")+INDIRECT("BA19")+INDIRECT("BI19")</f>
        <v>75</v>
      </c>
      <c r="H19" s="6">
        <f ca="1">INDIRECT("V19")+INDIRECT("AD19")+INDIRECT("AL19")+INDIRECT("AT19")+INDIRECT("BB19")+INDIRECT("BJ19")</f>
        <v>525</v>
      </c>
      <c r="I19" s="6">
        <f ca="1">INDIRECT("W19")+INDIRECT("AE19")+INDIRECT("AM19")+INDIRECT("AU19")+INDIRECT("BC19")+INDIRECT("BK19")</f>
        <v>0</v>
      </c>
      <c r="J19" s="6">
        <f ca="1">INDIRECT("X19")+INDIRECT("AF19")+INDIRECT("AN19")+INDIRECT("AV19")+INDIRECT("BD19")+INDIRECT("BL19")</f>
        <v>0</v>
      </c>
      <c r="K19" s="6">
        <f ca="1">INDIRECT("Y19")+INDIRECT("AG19")+INDIRECT("AO19")+INDIRECT("AW19")+INDIRECT("BE19")+INDIRECT("BM19")</f>
        <v>483</v>
      </c>
      <c r="L19" s="6">
        <f ca="1">INDIRECT("Z19")+INDIRECT("AH19")+INDIRECT("AP19")+INDIRECT("AX19")+INDIRECT("BF19")+INDIRECT("BN19")</f>
        <v>0</v>
      </c>
      <c r="M19" s="6">
        <f ca="1">INDIRECT("AA19")+INDIRECT("AI19")+INDIRECT("AQ19")+INDIRECT("AY19")+INDIRECT("BG19")+INDIRECT("BO19")</f>
        <v>0</v>
      </c>
      <c r="N19" s="7">
        <f ca="1">INDIRECT("T19")+INDIRECT("U19")+INDIRECT("V19")+INDIRECT("W19")+INDIRECT("X19")+INDIRECT("Y19")+INDIRECT("Z19")+INDIRECT("AA19")</f>
        <v>0</v>
      </c>
      <c r="O19" s="6">
        <f ca="1">INDIRECT("AB19")+INDIRECT("AC19")+INDIRECT("AD19")+INDIRECT("AE19")+INDIRECT("AF19")+INDIRECT("AG19")+INDIRECT("AH19")+INDIRECT("AI19")</f>
        <v>483</v>
      </c>
      <c r="P19" s="6">
        <f ca="1">INDIRECT("AJ19")+INDIRECT("AK19")+INDIRECT("AL19")+INDIRECT("AM19")+INDIRECT("AN19")+INDIRECT("AO19")+INDIRECT("AP19")+INDIRECT("AQ19")</f>
        <v>75</v>
      </c>
      <c r="Q19" s="6">
        <f ca="1">INDIRECT("AR19")+INDIRECT("AS19")+INDIRECT("AT19")+INDIRECT("AU19")+INDIRECT("AV19")+INDIRECT("AW19")+INDIRECT("AX19")+INDIRECT("AY19")</f>
        <v>525</v>
      </c>
      <c r="R19" s="6">
        <f ca="1">INDIRECT("AZ19")+INDIRECT("BA19")+INDIRECT("BB19")+INDIRECT("BC19")+INDIRECT("BD19")+INDIRECT("BE19")+INDIRECT("BF19")+INDIRECT("BG19")</f>
        <v>0</v>
      </c>
      <c r="S19" s="6">
        <f ca="1">INDIRECT("BH19")+INDIRECT("BI19")+INDIRECT("BJ19")+INDIRECT("BK19")+INDIRECT("BL19")+INDIRECT("BM19")+INDIRECT("BN19")+INDIRECT("BO19")</f>
        <v>0</v>
      </c>
      <c r="T19" s="28"/>
      <c r="U19" s="29"/>
      <c r="V19" s="29"/>
      <c r="W19" s="29"/>
      <c r="X19" s="29"/>
      <c r="Y19" s="29"/>
      <c r="Z19" s="29"/>
      <c r="AA19" s="29"/>
      <c r="AB19" s="28"/>
      <c r="AC19" s="29"/>
      <c r="AD19" s="29"/>
      <c r="AE19" s="29"/>
      <c r="AF19" s="29"/>
      <c r="AG19" s="29">
        <v>483</v>
      </c>
      <c r="AH19" s="29"/>
      <c r="AI19" s="29"/>
      <c r="AJ19" s="28"/>
      <c r="AK19" s="29">
        <v>75</v>
      </c>
      <c r="AL19" s="29"/>
      <c r="AM19" s="29"/>
      <c r="AN19" s="29"/>
      <c r="AO19" s="29"/>
      <c r="AP19" s="29"/>
      <c r="AQ19" s="29"/>
      <c r="AR19" s="28"/>
      <c r="AS19" s="29"/>
      <c r="AT19" s="29">
        <v>525</v>
      </c>
      <c r="AU19" s="29"/>
      <c r="AV19" s="29"/>
      <c r="AW19" s="29"/>
      <c r="AX19" s="29"/>
      <c r="AY19" s="29"/>
      <c r="AZ19" s="28"/>
      <c r="BA19" s="29"/>
      <c r="BB19" s="29"/>
      <c r="BC19" s="29"/>
      <c r="BD19" s="29"/>
      <c r="BE19" s="29"/>
      <c r="BF19" s="29"/>
      <c r="BG19" s="29"/>
      <c r="BH19" s="28"/>
      <c r="BI19" s="29"/>
      <c r="BJ19" s="29"/>
      <c r="BK19" s="29"/>
      <c r="BL19" s="29"/>
      <c r="BM19" s="29"/>
      <c r="BN19" s="29"/>
      <c r="BO19" s="29"/>
      <c r="BP19" s="9">
        <v>0</v>
      </c>
      <c r="BQ19" s="1" t="s">
        <v>0</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225</v>
      </c>
      <c r="BZ19" s="1">
        <v>225</v>
      </c>
      <c r="CA19" s="1">
        <f ca="1">INDIRECT("V19")+2*INDIRECT("AD19")+3*INDIRECT("AL19")+4*INDIRECT("AT19")+5*INDIRECT("BB19")+6*INDIRECT("BJ19")</f>
        <v>2100</v>
      </c>
      <c r="CB19" s="1">
        <v>2100</v>
      </c>
      <c r="CC19" s="1">
        <f ca="1">INDIRECT("W19")+2*INDIRECT("AE19")+3*INDIRECT("AM19")+4*INDIRECT("AU19")+5*INDIRECT("BC19")+6*INDIRECT("BK19")</f>
        <v>0</v>
      </c>
      <c r="CD19" s="1">
        <v>0</v>
      </c>
      <c r="CE19" s="1">
        <f ca="1">INDIRECT("X19")+2*INDIRECT("AF19")+3*INDIRECT("AN19")+4*INDIRECT("AV19")+5*INDIRECT("BD19")+6*INDIRECT("BL19")</f>
        <v>0</v>
      </c>
      <c r="CF19" s="1">
        <v>0</v>
      </c>
      <c r="CG19" s="1">
        <f ca="1">INDIRECT("Y19")+2*INDIRECT("AG19")+3*INDIRECT("AO19")+4*INDIRECT("AW19")+5*INDIRECT("BE19")+6*INDIRECT("BM19")</f>
        <v>966</v>
      </c>
      <c r="CH19" s="1">
        <v>966</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2898</v>
      </c>
      <c r="CP19" s="1">
        <v>2898</v>
      </c>
      <c r="CQ19" s="1">
        <f ca="1">INDIRECT("AJ19")+2*INDIRECT("AK19")+3*INDIRECT("AL19")+4*INDIRECT("AM19")+5*INDIRECT("AN19")+6*INDIRECT("AO19")+7*INDIRECT("AP19")+8*INDIRECT("AQ19")</f>
        <v>150</v>
      </c>
      <c r="CR19" s="1">
        <v>150</v>
      </c>
      <c r="CS19" s="1">
        <f ca="1">INDIRECT("AR19")+2*INDIRECT("AS19")+3*INDIRECT("AT19")+4*INDIRECT("AU19")+5*INDIRECT("AV19")+6*INDIRECT("AW19")+7*INDIRECT("AX19")+8*INDIRECT("AY19")</f>
        <v>1575</v>
      </c>
      <c r="CT19" s="1">
        <v>1575</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73" ht="11.25">
      <c r="A20" s="25"/>
      <c r="B20" s="25"/>
      <c r="C20" s="27" t="s">
        <v>116</v>
      </c>
      <c r="D20" s="26" t="s">
        <v>0</v>
      </c>
      <c r="E20" s="1" t="s">
        <v>6</v>
      </c>
      <c r="F20" s="7">
        <f>SUM(F18:F19)</f>
        <v>0</v>
      </c>
      <c r="G20" s="6">
        <f>SUM(G18:G19)</f>
        <v>75</v>
      </c>
      <c r="H20" s="6">
        <f>SUM(H18:H19)</f>
        <v>525</v>
      </c>
      <c r="I20" s="6">
        <f>SUM(I18:I19)</f>
        <v>0</v>
      </c>
      <c r="J20" s="6">
        <f>SUM(J18:J19)</f>
        <v>0</v>
      </c>
      <c r="K20" s="6">
        <f>SUM(K18:K19)</f>
        <v>2600</v>
      </c>
      <c r="L20" s="6">
        <f>SUM(L18:L19)</f>
        <v>0</v>
      </c>
      <c r="M20" s="6">
        <f>SUM(M18:M19)</f>
        <v>0</v>
      </c>
      <c r="N20" s="7">
        <f>SUM(N18:N19)</f>
        <v>0</v>
      </c>
      <c r="O20" s="6">
        <f>SUM(O18:O19)</f>
        <v>2600</v>
      </c>
      <c r="P20" s="6">
        <f>SUM(P18:P19)</f>
        <v>75</v>
      </c>
      <c r="Q20" s="6">
        <f>SUM(Q18:Q19)</f>
        <v>525</v>
      </c>
      <c r="R20" s="6">
        <f>SUM(R18:R19)</f>
        <v>0</v>
      </c>
      <c r="S20" s="6">
        <f>SUM(S18:S19)</f>
        <v>0</v>
      </c>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3:73" ht="11.25">
      <c r="C21" s="1" t="s">
        <v>0</v>
      </c>
      <c r="D21" s="1" t="s">
        <v>0</v>
      </c>
      <c r="E21" s="1" t="s">
        <v>0</v>
      </c>
      <c r="F21" s="7"/>
      <c r="G21" s="6"/>
      <c r="H21" s="6"/>
      <c r="I21" s="6"/>
      <c r="J21" s="6"/>
      <c r="K21" s="6"/>
      <c r="L21" s="6"/>
      <c r="M21" s="6"/>
      <c r="N21" s="7"/>
      <c r="O21" s="6"/>
      <c r="P21" s="6"/>
      <c r="Q21" s="6"/>
      <c r="R21" s="6"/>
      <c r="S21" s="6"/>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c r="BT21" s="1" t="s">
        <v>0</v>
      </c>
      <c r="BU21" s="1" t="s">
        <v>0</v>
      </c>
    </row>
    <row r="22" spans="1:102" ht="11.25">
      <c r="A22" s="30" t="s">
        <v>1</v>
      </c>
      <c r="B22" s="31" t="str">
        <f>HYPERLINK("http://www.dot.ca.gov/hq/transprog/stip2004/ff_sheets/08-0000f.xls","0000F")</f>
        <v>0000F</v>
      </c>
      <c r="C22" s="30" t="s">
        <v>0</v>
      </c>
      <c r="D22" s="30" t="s">
        <v>13</v>
      </c>
      <c r="E22" s="30" t="s">
        <v>3</v>
      </c>
      <c r="F22" s="32">
        <f ca="1">INDIRECT("T22")+INDIRECT("AB22")+INDIRECT("AJ22")+INDIRECT("AR22")+INDIRECT("AZ22")+INDIRECT("BH22")</f>
        <v>0</v>
      </c>
      <c r="G22" s="33">
        <f ca="1">INDIRECT("U22")+INDIRECT("AC22")+INDIRECT("AK22")+INDIRECT("AS22")+INDIRECT("BA22")+INDIRECT("BI22")</f>
        <v>0</v>
      </c>
      <c r="H22" s="33">
        <f ca="1">INDIRECT("V22")+INDIRECT("AD22")+INDIRECT("AL22")+INDIRECT("AT22")+INDIRECT("BB22")+INDIRECT("BJ22")</f>
        <v>671</v>
      </c>
      <c r="I22" s="33">
        <f ca="1">INDIRECT("W22")+INDIRECT("AE22")+INDIRECT("AM22")+INDIRECT("AU22")+INDIRECT("BC22")+INDIRECT("BK22")</f>
        <v>0</v>
      </c>
      <c r="J22" s="33">
        <f ca="1">INDIRECT("X22")+INDIRECT("AF22")+INDIRECT("AN22")+INDIRECT("AV22")+INDIRECT("BD22")+INDIRECT("BL22")</f>
        <v>0</v>
      </c>
      <c r="K22" s="33">
        <f ca="1">INDIRECT("Y22")+INDIRECT("AG22")+INDIRECT("AO22")+INDIRECT("AW22")+INDIRECT("BE22")+INDIRECT("BM22")</f>
        <v>0</v>
      </c>
      <c r="L22" s="33">
        <f ca="1">INDIRECT("Z22")+INDIRECT("AH22")+INDIRECT("AP22")+INDIRECT("AX22")+INDIRECT("BF22")+INDIRECT("BN22")</f>
        <v>0</v>
      </c>
      <c r="M22" s="33">
        <f ca="1">INDIRECT("AA22")+INDIRECT("AI22")+INDIRECT("AQ22")+INDIRECT("AY22")+INDIRECT("BG22")+INDIRECT("BO22")</f>
        <v>0</v>
      </c>
      <c r="N22" s="32">
        <f ca="1">INDIRECT("T22")+INDIRECT("U22")+INDIRECT("V22")+INDIRECT("W22")+INDIRECT("X22")+INDIRECT("Y22")+INDIRECT("Z22")+INDIRECT("AA22")</f>
        <v>0</v>
      </c>
      <c r="O22" s="33">
        <f ca="1">INDIRECT("AB22")+INDIRECT("AC22")+INDIRECT("AD22")+INDIRECT("AE22")+INDIRECT("AF22")+INDIRECT("AG22")+INDIRECT("AH22")+INDIRECT("AI22")</f>
        <v>671</v>
      </c>
      <c r="P22" s="33">
        <f ca="1">INDIRECT("AJ22")+INDIRECT("AK22")+INDIRECT("AL22")+INDIRECT("AM22")+INDIRECT("AN22")+INDIRECT("AO22")+INDIRECT("AP22")+INDIRECT("AQ22")</f>
        <v>0</v>
      </c>
      <c r="Q22" s="33">
        <f ca="1">INDIRECT("AR22")+INDIRECT("AS22")+INDIRECT("AT22")+INDIRECT("AU22")+INDIRECT("AV22")+INDIRECT("AW22")+INDIRECT("AX22")+INDIRECT("AY22")</f>
        <v>0</v>
      </c>
      <c r="R22" s="33">
        <f ca="1">INDIRECT("AZ22")+INDIRECT("BA22")+INDIRECT("BB22")+INDIRECT("BC22")+INDIRECT("BD22")+INDIRECT("BE22")+INDIRECT("BF22")+INDIRECT("BG22")</f>
        <v>0</v>
      </c>
      <c r="S22" s="33">
        <f ca="1">INDIRECT("BH22")+INDIRECT("BI22")+INDIRECT("BJ22")+INDIRECT("BK22")+INDIRECT("BL22")+INDIRECT("BM22")+INDIRECT("BN22")+INDIRECT("BO22")</f>
        <v>0</v>
      </c>
      <c r="T22" s="34"/>
      <c r="U22" s="35"/>
      <c r="V22" s="35"/>
      <c r="W22" s="35"/>
      <c r="X22" s="35"/>
      <c r="Y22" s="35"/>
      <c r="Z22" s="35"/>
      <c r="AA22" s="35"/>
      <c r="AB22" s="34"/>
      <c r="AC22" s="35"/>
      <c r="AD22" s="35">
        <v>671</v>
      </c>
      <c r="AE22" s="35"/>
      <c r="AF22" s="35"/>
      <c r="AG22" s="35"/>
      <c r="AH22" s="35"/>
      <c r="AI22" s="35"/>
      <c r="AJ22" s="34"/>
      <c r="AK22" s="35"/>
      <c r="AL22" s="35"/>
      <c r="AM22" s="35"/>
      <c r="AN22" s="35"/>
      <c r="AO22" s="35"/>
      <c r="AP22" s="35"/>
      <c r="AQ22" s="35"/>
      <c r="AR22" s="34"/>
      <c r="AS22" s="35"/>
      <c r="AT22" s="35"/>
      <c r="AU22" s="35"/>
      <c r="AV22" s="35"/>
      <c r="AW22" s="35"/>
      <c r="AX22" s="35"/>
      <c r="AY22" s="35"/>
      <c r="AZ22" s="34"/>
      <c r="BA22" s="35"/>
      <c r="BB22" s="35"/>
      <c r="BC22" s="35"/>
      <c r="BD22" s="35"/>
      <c r="BE22" s="35"/>
      <c r="BF22" s="35"/>
      <c r="BG22" s="35"/>
      <c r="BH22" s="34"/>
      <c r="BI22" s="35"/>
      <c r="BJ22" s="35"/>
      <c r="BK22" s="35"/>
      <c r="BL22" s="35"/>
      <c r="BM22" s="35"/>
      <c r="BN22" s="35"/>
      <c r="BO22" s="36"/>
      <c r="BP22" s="9">
        <v>10900001103</v>
      </c>
      <c r="BQ22" s="1" t="s">
        <v>3</v>
      </c>
      <c r="BR22" s="1" t="s">
        <v>0</v>
      </c>
      <c r="BS22" s="1" t="s">
        <v>0</v>
      </c>
      <c r="BT22" s="1" t="s">
        <v>0</v>
      </c>
      <c r="BU22" s="1" t="s">
        <v>0</v>
      </c>
      <c r="BW22" s="1">
        <f ca="1">INDIRECT("T22")+2*INDIRECT("AB22")+3*INDIRECT("AJ22")+4*INDIRECT("AR22")+5*INDIRECT("AZ22")+6*INDIRECT("BH22")</f>
        <v>0</v>
      </c>
      <c r="BX22" s="1">
        <v>0</v>
      </c>
      <c r="BY22" s="1">
        <f ca="1">INDIRECT("U22")+2*INDIRECT("AC22")+3*INDIRECT("AK22")+4*INDIRECT("AS22")+5*INDIRECT("BA22")+6*INDIRECT("BI22")</f>
        <v>0</v>
      </c>
      <c r="BZ22" s="1">
        <v>0</v>
      </c>
      <c r="CA22" s="1">
        <f ca="1">INDIRECT("V22")+2*INDIRECT("AD22")+3*INDIRECT("AL22")+4*INDIRECT("AT22")+5*INDIRECT("BB22")+6*INDIRECT("BJ22")</f>
        <v>1342</v>
      </c>
      <c r="CB22" s="1">
        <v>1342</v>
      </c>
      <c r="CC22" s="1">
        <f ca="1">INDIRECT("W22")+2*INDIRECT("AE22")+3*INDIRECT("AM22")+4*INDIRECT("AU22")+5*INDIRECT("BC22")+6*INDIRECT("BK22")</f>
        <v>0</v>
      </c>
      <c r="CD22" s="1">
        <v>0</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2013</v>
      </c>
      <c r="CP22" s="1">
        <v>2013</v>
      </c>
      <c r="CQ22" s="1">
        <f ca="1">INDIRECT("AJ22")+2*INDIRECT("AK22")+3*INDIRECT("AL22")+4*INDIRECT("AM22")+5*INDIRECT("AN22")+6*INDIRECT("AO22")+7*INDIRECT("AP22")+8*INDIRECT("AQ22")</f>
        <v>0</v>
      </c>
      <c r="CR22" s="1">
        <v>0</v>
      </c>
      <c r="CS22" s="1">
        <f ca="1">INDIRECT("AR22")+2*INDIRECT("AS22")+3*INDIRECT("AT22")+4*INDIRECT("AU22")+5*INDIRECT("AV22")+6*INDIRECT("AW22")+7*INDIRECT("AX22")+8*INDIRECT("AY22")</f>
        <v>0</v>
      </c>
      <c r="CT22" s="1">
        <v>0</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102" ht="11.25">
      <c r="A23" s="1" t="s">
        <v>0</v>
      </c>
      <c r="B23" s="1" t="s">
        <v>14</v>
      </c>
      <c r="C23" s="1" t="s">
        <v>0</v>
      </c>
      <c r="D23" s="1" t="s">
        <v>15</v>
      </c>
      <c r="E23" s="1" t="s">
        <v>5</v>
      </c>
      <c r="F23" s="7">
        <f ca="1">INDIRECT("T23")+INDIRECT("AB23")+INDIRECT("AJ23")+INDIRECT("AR23")+INDIRECT("AZ23")+INDIRECT("BH23")</f>
        <v>293</v>
      </c>
      <c r="G23" s="6">
        <f ca="1">INDIRECT("U23")+INDIRECT("AC23")+INDIRECT("AK23")+INDIRECT("AS23")+INDIRECT("BA23")+INDIRECT("BI23")</f>
        <v>0</v>
      </c>
      <c r="H23" s="6">
        <f ca="1">INDIRECT("V23")+INDIRECT("AD23")+INDIRECT("AL23")+INDIRECT("AT23")+INDIRECT("BB23")+INDIRECT("BJ23")</f>
        <v>447</v>
      </c>
      <c r="I23" s="6">
        <f ca="1">INDIRECT("W23")+INDIRECT("AE23")+INDIRECT("AM23")+INDIRECT("AU23")+INDIRECT("BC23")+INDIRECT("BK23")</f>
        <v>0</v>
      </c>
      <c r="J23" s="6">
        <f ca="1">INDIRECT("X23")+INDIRECT("AF23")+INDIRECT("AN23")+INDIRECT("AV23")+INDIRECT("BD23")+INDIRECT("BL23")</f>
        <v>0</v>
      </c>
      <c r="K23" s="6">
        <f ca="1">INDIRECT("Y23")+INDIRECT("AG23")+INDIRECT("AO23")+INDIRECT("AW23")+INDIRECT("BE23")+INDIRECT("BM23")</f>
        <v>0</v>
      </c>
      <c r="L23" s="6">
        <f ca="1">INDIRECT("Z23")+INDIRECT("AH23")+INDIRECT("AP23")+INDIRECT("AX23")+INDIRECT("BF23")+INDIRECT("BN23")</f>
        <v>0</v>
      </c>
      <c r="M23" s="6">
        <f ca="1">INDIRECT("AA23")+INDIRECT("AI23")+INDIRECT("AQ23")+INDIRECT("AY23")+INDIRECT("BG23")+INDIRECT("BO23")</f>
        <v>0</v>
      </c>
      <c r="N23" s="7">
        <f ca="1">INDIRECT("T23")+INDIRECT("U23")+INDIRECT("V23")+INDIRECT("W23")+INDIRECT("X23")+INDIRECT("Y23")+INDIRECT("Z23")+INDIRECT("AA23")</f>
        <v>200</v>
      </c>
      <c r="O23" s="6">
        <f ca="1">INDIRECT("AB23")+INDIRECT("AC23")+INDIRECT("AD23")+INDIRECT("AE23")+INDIRECT("AF23")+INDIRECT("AG23")+INDIRECT("AH23")+INDIRECT("AI23")</f>
        <v>447</v>
      </c>
      <c r="P23" s="6">
        <f ca="1">INDIRECT("AJ23")+INDIRECT("AK23")+INDIRECT("AL23")+INDIRECT("AM23")+INDIRECT("AN23")+INDIRECT("AO23")+INDIRECT("AP23")+INDIRECT("AQ23")</f>
        <v>10</v>
      </c>
      <c r="Q23" s="6">
        <f ca="1">INDIRECT("AR23")+INDIRECT("AS23")+INDIRECT("AT23")+INDIRECT("AU23")+INDIRECT("AV23")+INDIRECT("AW23")+INDIRECT("AX23")+INDIRECT("AY23")</f>
        <v>83</v>
      </c>
      <c r="R23" s="6">
        <f ca="1">INDIRECT("AZ23")+INDIRECT("BA23")+INDIRECT("BB23")+INDIRECT("BC23")+INDIRECT("BD23")+INDIRECT("BE23")+INDIRECT("BF23")+INDIRECT("BG23")</f>
        <v>0</v>
      </c>
      <c r="S23" s="6">
        <f ca="1">INDIRECT("BH23")+INDIRECT("BI23")+INDIRECT("BJ23")+INDIRECT("BK23")+INDIRECT("BL23")+INDIRECT("BM23")+INDIRECT("BN23")+INDIRECT("BO23")</f>
        <v>0</v>
      </c>
      <c r="T23" s="28">
        <v>200</v>
      </c>
      <c r="U23" s="29"/>
      <c r="V23" s="29"/>
      <c r="W23" s="29"/>
      <c r="X23" s="29"/>
      <c r="Y23" s="29"/>
      <c r="Z23" s="29"/>
      <c r="AA23" s="29"/>
      <c r="AB23" s="28"/>
      <c r="AC23" s="29"/>
      <c r="AD23" s="29">
        <v>447</v>
      </c>
      <c r="AE23" s="29"/>
      <c r="AF23" s="29"/>
      <c r="AG23" s="29"/>
      <c r="AH23" s="29"/>
      <c r="AI23" s="29"/>
      <c r="AJ23" s="28">
        <v>10</v>
      </c>
      <c r="AK23" s="29"/>
      <c r="AL23" s="29"/>
      <c r="AM23" s="29"/>
      <c r="AN23" s="29"/>
      <c r="AO23" s="29"/>
      <c r="AP23" s="29"/>
      <c r="AQ23" s="29"/>
      <c r="AR23" s="28">
        <v>83</v>
      </c>
      <c r="AS23" s="29"/>
      <c r="AT23" s="29"/>
      <c r="AU23" s="29"/>
      <c r="AV23" s="29"/>
      <c r="AW23" s="29"/>
      <c r="AX23" s="29"/>
      <c r="AY23" s="29"/>
      <c r="AZ23" s="28"/>
      <c r="BA23" s="29"/>
      <c r="BB23" s="29"/>
      <c r="BC23" s="29"/>
      <c r="BD23" s="29"/>
      <c r="BE23" s="29"/>
      <c r="BF23" s="29"/>
      <c r="BG23" s="29"/>
      <c r="BH23" s="28"/>
      <c r="BI23" s="29"/>
      <c r="BJ23" s="29"/>
      <c r="BK23" s="29"/>
      <c r="BL23" s="29"/>
      <c r="BM23" s="29"/>
      <c r="BN23" s="29"/>
      <c r="BO23" s="29"/>
      <c r="BP23" s="9">
        <v>0</v>
      </c>
      <c r="BQ23" s="1" t="s">
        <v>0</v>
      </c>
      <c r="BR23" s="1" t="s">
        <v>0</v>
      </c>
      <c r="BS23" s="1" t="s">
        <v>0</v>
      </c>
      <c r="BT23" s="1" t="s">
        <v>0</v>
      </c>
      <c r="BU23" s="1" t="s">
        <v>0</v>
      </c>
      <c r="BW23" s="1">
        <f ca="1">INDIRECT("T23")+2*INDIRECT("AB23")+3*INDIRECT("AJ23")+4*INDIRECT("AR23")+5*INDIRECT("AZ23")+6*INDIRECT("BH23")</f>
        <v>562</v>
      </c>
      <c r="BX23" s="1">
        <v>562</v>
      </c>
      <c r="BY23" s="1">
        <f ca="1">INDIRECT("U23")+2*INDIRECT("AC23")+3*INDIRECT("AK23")+4*INDIRECT("AS23")+5*INDIRECT("BA23")+6*INDIRECT("BI23")</f>
        <v>0</v>
      </c>
      <c r="BZ23" s="1">
        <v>0</v>
      </c>
      <c r="CA23" s="1">
        <f ca="1">INDIRECT("V23")+2*INDIRECT("AD23")+3*INDIRECT("AL23")+4*INDIRECT("AT23")+5*INDIRECT("BB23")+6*INDIRECT("BJ23")</f>
        <v>894</v>
      </c>
      <c r="CB23" s="1">
        <v>894</v>
      </c>
      <c r="CC23" s="1">
        <f ca="1">INDIRECT("W23")+2*INDIRECT("AE23")+3*INDIRECT("AM23")+4*INDIRECT("AU23")+5*INDIRECT("BC23")+6*INDIRECT("BK23")</f>
        <v>0</v>
      </c>
      <c r="CD23" s="1">
        <v>0</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200</v>
      </c>
      <c r="CN23" s="1">
        <v>200</v>
      </c>
      <c r="CO23" s="1">
        <f ca="1">INDIRECT("AB23")+2*INDIRECT("AC23")+3*INDIRECT("AD23")+4*INDIRECT("AE23")+5*INDIRECT("AF23")+6*INDIRECT("AG23")+7*INDIRECT("AH23")+8*INDIRECT("AI23")</f>
        <v>1341</v>
      </c>
      <c r="CP23" s="1">
        <v>1341</v>
      </c>
      <c r="CQ23" s="1">
        <f ca="1">INDIRECT("AJ23")+2*INDIRECT("AK23")+3*INDIRECT("AL23")+4*INDIRECT("AM23")+5*INDIRECT("AN23")+6*INDIRECT("AO23")+7*INDIRECT("AP23")+8*INDIRECT("AQ23")</f>
        <v>10</v>
      </c>
      <c r="CR23" s="1">
        <v>10</v>
      </c>
      <c r="CS23" s="1">
        <f ca="1">INDIRECT("AR23")+2*INDIRECT("AS23")+3*INDIRECT("AT23")+4*INDIRECT("AU23")+5*INDIRECT("AV23")+6*INDIRECT("AW23")+7*INDIRECT("AX23")+8*INDIRECT("AY23")</f>
        <v>83</v>
      </c>
      <c r="CT23" s="1">
        <v>83</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73" ht="11.25">
      <c r="A24" s="25"/>
      <c r="B24" s="25"/>
      <c r="C24" s="27" t="s">
        <v>116</v>
      </c>
      <c r="D24" s="26" t="s">
        <v>0</v>
      </c>
      <c r="E24" s="1" t="s">
        <v>6</v>
      </c>
      <c r="F24" s="7">
        <f>SUM(F22:F23)</f>
        <v>293</v>
      </c>
      <c r="G24" s="6">
        <f>SUM(G22:G23)</f>
        <v>0</v>
      </c>
      <c r="H24" s="6">
        <f>SUM(H22:H23)</f>
        <v>1118</v>
      </c>
      <c r="I24" s="6">
        <f>SUM(I22:I23)</f>
        <v>0</v>
      </c>
      <c r="J24" s="6">
        <f>SUM(J22:J23)</f>
        <v>0</v>
      </c>
      <c r="K24" s="6">
        <f>SUM(K22:K23)</f>
        <v>0</v>
      </c>
      <c r="L24" s="6">
        <f>SUM(L22:L23)</f>
        <v>0</v>
      </c>
      <c r="M24" s="6">
        <f>SUM(M22:M23)</f>
        <v>0</v>
      </c>
      <c r="N24" s="7">
        <f>SUM(N22:N23)</f>
        <v>200</v>
      </c>
      <c r="O24" s="6">
        <f>SUM(O22:O23)</f>
        <v>1118</v>
      </c>
      <c r="P24" s="6">
        <f>SUM(P22:P23)</f>
        <v>10</v>
      </c>
      <c r="Q24" s="6">
        <f>SUM(Q22:Q23)</f>
        <v>83</v>
      </c>
      <c r="R24" s="6">
        <f>SUM(R22:R23)</f>
        <v>0</v>
      </c>
      <c r="S24" s="6">
        <f>SUM(S22:S23)</f>
        <v>0</v>
      </c>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3:73" ht="11.25">
      <c r="C25" s="1" t="s">
        <v>0</v>
      </c>
      <c r="D25" s="1" t="s">
        <v>0</v>
      </c>
      <c r="E25" s="1" t="s">
        <v>0</v>
      </c>
      <c r="F25" s="7"/>
      <c r="G25" s="6"/>
      <c r="H25" s="6"/>
      <c r="I25" s="6"/>
      <c r="J25" s="6"/>
      <c r="K25" s="6"/>
      <c r="L25" s="6"/>
      <c r="M25" s="6"/>
      <c r="N25" s="7"/>
      <c r="O25" s="6"/>
      <c r="P25" s="6"/>
      <c r="Q25" s="6"/>
      <c r="R25" s="6"/>
      <c r="S25" s="6"/>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c r="BT25" s="1" t="s">
        <v>0</v>
      </c>
      <c r="BU25" s="1" t="s">
        <v>0</v>
      </c>
    </row>
    <row r="26" spans="1:102" ht="11.25">
      <c r="A26" s="30" t="s">
        <v>1</v>
      </c>
      <c r="B26" s="31" t="str">
        <f>HYPERLINK("http://www.dot.ca.gov/hq/transprog/stip2004/ff_sheets/08-1004.xls","1004")</f>
        <v>1004</v>
      </c>
      <c r="C26" s="30" t="s">
        <v>0</v>
      </c>
      <c r="D26" s="30" t="s">
        <v>13</v>
      </c>
      <c r="E26" s="30" t="s">
        <v>3</v>
      </c>
      <c r="F26" s="32">
        <f ca="1">INDIRECT("T26")+INDIRECT("AB26")+INDIRECT("AJ26")+INDIRECT("AR26")+INDIRECT("AZ26")+INDIRECT("BH26")</f>
        <v>0</v>
      </c>
      <c r="G26" s="33">
        <f ca="1">INDIRECT("U26")+INDIRECT("AC26")+INDIRECT("AK26")+INDIRECT("AS26")+INDIRECT("BA26")+INDIRECT("BI26")</f>
        <v>0</v>
      </c>
      <c r="H26" s="33">
        <f ca="1">INDIRECT("V26")+INDIRECT("AD26")+INDIRECT("AL26")+INDIRECT("AT26")+INDIRECT("BB26")+INDIRECT("BJ26")</f>
        <v>1990</v>
      </c>
      <c r="I26" s="33">
        <f ca="1">INDIRECT("W26")+INDIRECT("AE26")+INDIRECT("AM26")+INDIRECT("AU26")+INDIRECT("BC26")+INDIRECT("BK26")</f>
        <v>0</v>
      </c>
      <c r="J26" s="33">
        <f ca="1">INDIRECT("X26")+INDIRECT("AF26")+INDIRECT("AN26")+INDIRECT("AV26")+INDIRECT("BD26")+INDIRECT("BL26")</f>
        <v>0</v>
      </c>
      <c r="K26" s="33">
        <f ca="1">INDIRECT("Y26")+INDIRECT("AG26")+INDIRECT("AO26")+INDIRECT("AW26")+INDIRECT("BE26")+INDIRECT("BM26")</f>
        <v>0</v>
      </c>
      <c r="L26" s="33">
        <f ca="1">INDIRECT("Z26")+INDIRECT("AH26")+INDIRECT("AP26")+INDIRECT("AX26")+INDIRECT("BF26")+INDIRECT("BN26")</f>
        <v>0</v>
      </c>
      <c r="M26" s="33">
        <f ca="1">INDIRECT("AA26")+INDIRECT("AI26")+INDIRECT("AQ26")+INDIRECT("AY26")+INDIRECT("BG26")+INDIRECT("BO26")</f>
        <v>0</v>
      </c>
      <c r="N26" s="32">
        <f ca="1">INDIRECT("T26")+INDIRECT("U26")+INDIRECT("V26")+INDIRECT("W26")+INDIRECT("X26")+INDIRECT("Y26")+INDIRECT("Z26")+INDIRECT("AA26")</f>
        <v>0</v>
      </c>
      <c r="O26" s="33">
        <f ca="1">INDIRECT("AB26")+INDIRECT("AC26")+INDIRECT("AD26")+INDIRECT("AE26")+INDIRECT("AF26")+INDIRECT("AG26")+INDIRECT("AH26")+INDIRECT("AI26")</f>
        <v>1990</v>
      </c>
      <c r="P26" s="33">
        <f ca="1">INDIRECT("AJ26")+INDIRECT("AK26")+INDIRECT("AL26")+INDIRECT("AM26")+INDIRECT("AN26")+INDIRECT("AO26")+INDIRECT("AP26")+INDIRECT("AQ26")</f>
        <v>0</v>
      </c>
      <c r="Q26" s="33">
        <f ca="1">INDIRECT("AR26")+INDIRECT("AS26")+INDIRECT("AT26")+INDIRECT("AU26")+INDIRECT("AV26")+INDIRECT("AW26")+INDIRECT("AX26")+INDIRECT("AY26")</f>
        <v>0</v>
      </c>
      <c r="R26" s="33">
        <f ca="1">INDIRECT("AZ26")+INDIRECT("BA26")+INDIRECT("BB26")+INDIRECT("BC26")+INDIRECT("BD26")+INDIRECT("BE26")+INDIRECT("BF26")+INDIRECT("BG26")</f>
        <v>0</v>
      </c>
      <c r="S26" s="33">
        <f ca="1">INDIRECT("BH26")+INDIRECT("BI26")+INDIRECT("BJ26")+INDIRECT("BK26")+INDIRECT("BL26")+INDIRECT("BM26")+INDIRECT("BN26")+INDIRECT("BO26")</f>
        <v>0</v>
      </c>
      <c r="T26" s="34"/>
      <c r="U26" s="35"/>
      <c r="V26" s="35"/>
      <c r="W26" s="35"/>
      <c r="X26" s="35"/>
      <c r="Y26" s="35"/>
      <c r="Z26" s="35"/>
      <c r="AA26" s="35"/>
      <c r="AB26" s="34"/>
      <c r="AC26" s="35"/>
      <c r="AD26" s="35">
        <v>1990</v>
      </c>
      <c r="AE26" s="35"/>
      <c r="AF26" s="35"/>
      <c r="AG26" s="35"/>
      <c r="AH26" s="35"/>
      <c r="AI26" s="35"/>
      <c r="AJ26" s="34"/>
      <c r="AK26" s="35"/>
      <c r="AL26" s="35"/>
      <c r="AM26" s="35"/>
      <c r="AN26" s="35"/>
      <c r="AO26" s="35"/>
      <c r="AP26" s="35"/>
      <c r="AQ26" s="35"/>
      <c r="AR26" s="34"/>
      <c r="AS26" s="35"/>
      <c r="AT26" s="35"/>
      <c r="AU26" s="35"/>
      <c r="AV26" s="35"/>
      <c r="AW26" s="35"/>
      <c r="AX26" s="35"/>
      <c r="AY26" s="35"/>
      <c r="AZ26" s="34"/>
      <c r="BA26" s="35"/>
      <c r="BB26" s="35"/>
      <c r="BC26" s="35"/>
      <c r="BD26" s="35"/>
      <c r="BE26" s="35"/>
      <c r="BF26" s="35"/>
      <c r="BG26" s="35"/>
      <c r="BH26" s="34"/>
      <c r="BI26" s="35"/>
      <c r="BJ26" s="35"/>
      <c r="BK26" s="35"/>
      <c r="BL26" s="35"/>
      <c r="BM26" s="35"/>
      <c r="BN26" s="35"/>
      <c r="BO26" s="36"/>
      <c r="BP26" s="9">
        <v>10900001353</v>
      </c>
      <c r="BQ26" s="1" t="s">
        <v>3</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0</v>
      </c>
      <c r="BZ26" s="1">
        <v>0</v>
      </c>
      <c r="CA26" s="1">
        <f ca="1">INDIRECT("V26")+2*INDIRECT("AD26")+3*INDIRECT("AL26")+4*INDIRECT("AT26")+5*INDIRECT("BB26")+6*INDIRECT("BJ26")</f>
        <v>3980</v>
      </c>
      <c r="CB26" s="1">
        <v>3980</v>
      </c>
      <c r="CC26" s="1">
        <f ca="1">INDIRECT("W26")+2*INDIRECT("AE26")+3*INDIRECT("AM26")+4*INDIRECT("AU26")+5*INDIRECT("BC26")+6*INDIRECT("BK26")</f>
        <v>0</v>
      </c>
      <c r="CD26" s="1">
        <v>0</v>
      </c>
      <c r="CE26" s="1">
        <f ca="1">INDIRECT("X26")+2*INDIRECT("AF26")+3*INDIRECT("AN26")+4*INDIRECT("AV26")+5*INDIRECT("BD26")+6*INDIRECT("BL26")</f>
        <v>0</v>
      </c>
      <c r="CF26" s="1">
        <v>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0</v>
      </c>
      <c r="CN26" s="1">
        <v>0</v>
      </c>
      <c r="CO26" s="1">
        <f ca="1">INDIRECT("AB26")+2*INDIRECT("AC26")+3*INDIRECT("AD26")+4*INDIRECT("AE26")+5*INDIRECT("AF26")+6*INDIRECT("AG26")+7*INDIRECT("AH26")+8*INDIRECT("AI26")</f>
        <v>5970</v>
      </c>
      <c r="CP26" s="1">
        <v>5970</v>
      </c>
      <c r="CQ26" s="1">
        <f ca="1">INDIRECT("AJ26")+2*INDIRECT("AK26")+3*INDIRECT("AL26")+4*INDIRECT("AM26")+5*INDIRECT("AN26")+6*INDIRECT("AO26")+7*INDIRECT("AP26")+8*INDIRECT("AQ26")</f>
        <v>0</v>
      </c>
      <c r="CR26" s="1">
        <v>0</v>
      </c>
      <c r="CS26" s="1">
        <f ca="1">INDIRECT("AR26")+2*INDIRECT("AS26")+3*INDIRECT("AT26")+4*INDIRECT("AU26")+5*INDIRECT("AV26")+6*INDIRECT("AW26")+7*INDIRECT("AX26")+8*INDIRECT("AY26")</f>
        <v>0</v>
      </c>
      <c r="CT26" s="1">
        <v>0</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102" ht="11.25">
      <c r="A27" s="1" t="s">
        <v>0</v>
      </c>
      <c r="B27" s="1" t="s">
        <v>0</v>
      </c>
      <c r="C27" s="1" t="s">
        <v>0</v>
      </c>
      <c r="D27" s="1" t="s">
        <v>16</v>
      </c>
      <c r="E27" s="1" t="s">
        <v>5</v>
      </c>
      <c r="F27" s="7">
        <f ca="1">INDIRECT("T27")+INDIRECT("AB27")+INDIRECT("AJ27")+INDIRECT("AR27")+INDIRECT("AZ27")+INDIRECT("BH27")</f>
        <v>504</v>
      </c>
      <c r="G27" s="6">
        <f ca="1">INDIRECT("U27")+INDIRECT("AC27")+INDIRECT("AK27")+INDIRECT("AS27")+INDIRECT("BA27")+INDIRECT("BI27")</f>
        <v>0</v>
      </c>
      <c r="H27" s="6">
        <f ca="1">INDIRECT("V27")+INDIRECT("AD27")+INDIRECT("AL27")+INDIRECT("AT27")+INDIRECT("BB27")+INDIRECT("BJ27")</f>
        <v>766</v>
      </c>
      <c r="I27" s="6">
        <f ca="1">INDIRECT("W27")+INDIRECT("AE27")+INDIRECT("AM27")+INDIRECT("AU27")+INDIRECT("BC27")+INDIRECT("BK27")</f>
        <v>0</v>
      </c>
      <c r="J27" s="6">
        <f ca="1">INDIRECT("X27")+INDIRECT("AF27")+INDIRECT("AN27")+INDIRECT("AV27")+INDIRECT("BD27")+INDIRECT("BL27")</f>
        <v>0</v>
      </c>
      <c r="K27" s="6">
        <f ca="1">INDIRECT("Y27")+INDIRECT("AG27")+INDIRECT("AO27")+INDIRECT("AW27")+INDIRECT("BE27")+INDIRECT("BM27")</f>
        <v>0</v>
      </c>
      <c r="L27" s="6">
        <f ca="1">INDIRECT("Z27")+INDIRECT("AH27")+INDIRECT("AP27")+INDIRECT("AX27")+INDIRECT("BF27")+INDIRECT("BN27")</f>
        <v>0</v>
      </c>
      <c r="M27" s="6">
        <f ca="1">INDIRECT("AA27")+INDIRECT("AI27")+INDIRECT("AQ27")+INDIRECT("AY27")+INDIRECT("BG27")+INDIRECT("BO27")</f>
        <v>0</v>
      </c>
      <c r="N27" s="7">
        <f ca="1">INDIRECT("T27")+INDIRECT("U27")+INDIRECT("V27")+INDIRECT("W27")+INDIRECT("X27")+INDIRECT("Y27")+INDIRECT("Z27")+INDIRECT("AA27")</f>
        <v>0</v>
      </c>
      <c r="O27" s="6">
        <f ca="1">INDIRECT("AB27")+INDIRECT("AC27")+INDIRECT("AD27")+INDIRECT("AE27")+INDIRECT("AF27")+INDIRECT("AG27")+INDIRECT("AH27")+INDIRECT("AI27")</f>
        <v>766</v>
      </c>
      <c r="P27" s="6">
        <f ca="1">INDIRECT("AJ27")+INDIRECT("AK27")+INDIRECT("AL27")+INDIRECT("AM27")+INDIRECT("AN27")+INDIRECT("AO27")+INDIRECT("AP27")+INDIRECT("AQ27")</f>
        <v>252</v>
      </c>
      <c r="Q27" s="6">
        <f ca="1">INDIRECT("AR27")+INDIRECT("AS27")+INDIRECT("AT27")+INDIRECT("AU27")+INDIRECT("AV27")+INDIRECT("AW27")+INDIRECT("AX27")+INDIRECT("AY27")</f>
        <v>252</v>
      </c>
      <c r="R27" s="6">
        <f ca="1">INDIRECT("AZ27")+INDIRECT("BA27")+INDIRECT("BB27")+INDIRECT("BC27")+INDIRECT("BD27")+INDIRECT("BE27")+INDIRECT("BF27")+INDIRECT("BG27")</f>
        <v>0</v>
      </c>
      <c r="S27" s="6">
        <f ca="1">INDIRECT("BH27")+INDIRECT("BI27")+INDIRECT("BJ27")+INDIRECT("BK27")+INDIRECT("BL27")+INDIRECT("BM27")+INDIRECT("BN27")+INDIRECT("BO27")</f>
        <v>0</v>
      </c>
      <c r="T27" s="28"/>
      <c r="U27" s="29"/>
      <c r="V27" s="29"/>
      <c r="W27" s="29"/>
      <c r="X27" s="29"/>
      <c r="Y27" s="29"/>
      <c r="Z27" s="29"/>
      <c r="AA27" s="29"/>
      <c r="AB27" s="28"/>
      <c r="AC27" s="29"/>
      <c r="AD27" s="29">
        <v>766</v>
      </c>
      <c r="AE27" s="29"/>
      <c r="AF27" s="29"/>
      <c r="AG27" s="29"/>
      <c r="AH27" s="29"/>
      <c r="AI27" s="29"/>
      <c r="AJ27" s="28">
        <v>252</v>
      </c>
      <c r="AK27" s="29"/>
      <c r="AL27" s="29"/>
      <c r="AM27" s="29"/>
      <c r="AN27" s="29"/>
      <c r="AO27" s="29"/>
      <c r="AP27" s="29"/>
      <c r="AQ27" s="29"/>
      <c r="AR27" s="28">
        <v>252</v>
      </c>
      <c r="AS27" s="29"/>
      <c r="AT27" s="29"/>
      <c r="AU27" s="29"/>
      <c r="AV27" s="29"/>
      <c r="AW27" s="29"/>
      <c r="AX27" s="29"/>
      <c r="AY27" s="29"/>
      <c r="AZ27" s="28"/>
      <c r="BA27" s="29"/>
      <c r="BB27" s="29"/>
      <c r="BC27" s="29"/>
      <c r="BD27" s="29"/>
      <c r="BE27" s="29"/>
      <c r="BF27" s="29"/>
      <c r="BG27" s="29"/>
      <c r="BH27" s="28"/>
      <c r="BI27" s="29"/>
      <c r="BJ27" s="29"/>
      <c r="BK27" s="29"/>
      <c r="BL27" s="29"/>
      <c r="BM27" s="29"/>
      <c r="BN27" s="29"/>
      <c r="BO27" s="29"/>
      <c r="BP27" s="9">
        <v>0</v>
      </c>
      <c r="BQ27" s="1" t="s">
        <v>0</v>
      </c>
      <c r="BR27" s="1" t="s">
        <v>0</v>
      </c>
      <c r="BS27" s="1" t="s">
        <v>0</v>
      </c>
      <c r="BT27" s="1" t="s">
        <v>0</v>
      </c>
      <c r="BU27" s="1" t="s">
        <v>0</v>
      </c>
      <c r="BW27" s="1">
        <f ca="1">INDIRECT("T27")+2*INDIRECT("AB27")+3*INDIRECT("AJ27")+4*INDIRECT("AR27")+5*INDIRECT("AZ27")+6*INDIRECT("BH27")</f>
        <v>1764</v>
      </c>
      <c r="BX27" s="1">
        <v>1764</v>
      </c>
      <c r="BY27" s="1">
        <f ca="1">INDIRECT("U27")+2*INDIRECT("AC27")+3*INDIRECT("AK27")+4*INDIRECT("AS27")+5*INDIRECT("BA27")+6*INDIRECT("BI27")</f>
        <v>0</v>
      </c>
      <c r="BZ27" s="1">
        <v>0</v>
      </c>
      <c r="CA27" s="1">
        <f ca="1">INDIRECT("V27")+2*INDIRECT("AD27")+3*INDIRECT("AL27")+4*INDIRECT("AT27")+5*INDIRECT("BB27")+6*INDIRECT("BJ27")</f>
        <v>1532</v>
      </c>
      <c r="CB27" s="1">
        <v>1532</v>
      </c>
      <c r="CC27" s="1">
        <f ca="1">INDIRECT("W27")+2*INDIRECT("AE27")+3*INDIRECT("AM27")+4*INDIRECT("AU27")+5*INDIRECT("BC27")+6*INDIRECT("BK27")</f>
        <v>0</v>
      </c>
      <c r="CD27" s="1">
        <v>0</v>
      </c>
      <c r="CE27" s="1">
        <f ca="1">INDIRECT("X27")+2*INDIRECT("AF27")+3*INDIRECT("AN27")+4*INDIRECT("AV27")+5*INDIRECT("BD27")+6*INDIRECT("BL27")</f>
        <v>0</v>
      </c>
      <c r="CF27" s="1">
        <v>0</v>
      </c>
      <c r="CG27" s="1">
        <f ca="1">INDIRECT("Y27")+2*INDIRECT("AG27")+3*INDIRECT("AO27")+4*INDIRECT("AW27")+5*INDIRECT("BE27")+6*INDIRECT("BM27")</f>
        <v>0</v>
      </c>
      <c r="CH27" s="1">
        <v>0</v>
      </c>
      <c r="CI27" s="1">
        <f ca="1">INDIRECT("Z27")+2*INDIRECT("AH27")+3*INDIRECT("AP27")+4*INDIRECT("AX27")+5*INDIRECT("BF27")+6*INDIRECT("BN27")</f>
        <v>0</v>
      </c>
      <c r="CJ27" s="1">
        <v>0</v>
      </c>
      <c r="CK27" s="1">
        <f ca="1">INDIRECT("AA27")+2*INDIRECT("AI27")+3*INDIRECT("AQ27")+4*INDIRECT("AY27")+5*INDIRECT("BG27")+6*INDIRECT("BO27")</f>
        <v>0</v>
      </c>
      <c r="CL27" s="1">
        <v>0</v>
      </c>
      <c r="CM27" s="1">
        <f ca="1">INDIRECT("T27")+2*INDIRECT("U27")+3*INDIRECT("V27")+4*INDIRECT("W27")+5*INDIRECT("X27")+6*INDIRECT("Y27")+7*INDIRECT("Z27")+8*INDIRECT("AA27")</f>
        <v>0</v>
      </c>
      <c r="CN27" s="1">
        <v>0</v>
      </c>
      <c r="CO27" s="1">
        <f ca="1">INDIRECT("AB27")+2*INDIRECT("AC27")+3*INDIRECT("AD27")+4*INDIRECT("AE27")+5*INDIRECT("AF27")+6*INDIRECT("AG27")+7*INDIRECT("AH27")+8*INDIRECT("AI27")</f>
        <v>2298</v>
      </c>
      <c r="CP27" s="1">
        <v>2298</v>
      </c>
      <c r="CQ27" s="1">
        <f ca="1">INDIRECT("AJ27")+2*INDIRECT("AK27")+3*INDIRECT("AL27")+4*INDIRECT("AM27")+5*INDIRECT("AN27")+6*INDIRECT("AO27")+7*INDIRECT("AP27")+8*INDIRECT("AQ27")</f>
        <v>252</v>
      </c>
      <c r="CR27" s="1">
        <v>252</v>
      </c>
      <c r="CS27" s="1">
        <f ca="1">INDIRECT("AR27")+2*INDIRECT("AS27")+3*INDIRECT("AT27")+4*INDIRECT("AU27")+5*INDIRECT("AV27")+6*INDIRECT("AW27")+7*INDIRECT("AX27")+8*INDIRECT("AY27")</f>
        <v>252</v>
      </c>
      <c r="CT27" s="1">
        <v>252</v>
      </c>
      <c r="CU27" s="1">
        <f ca="1">INDIRECT("AZ27")+2*INDIRECT("BA27")+3*INDIRECT("BB27")+4*INDIRECT("BC27")+5*INDIRECT("BD27")+6*INDIRECT("BE27")+7*INDIRECT("BF27")+8*INDIRECT("BG27")</f>
        <v>0</v>
      </c>
      <c r="CV27" s="1">
        <v>0</v>
      </c>
      <c r="CW27" s="1">
        <f ca="1">INDIRECT("BH27")+2*INDIRECT("BI27")+3*INDIRECT("BJ27")+4*INDIRECT("BK27")+5*INDIRECT("BL27")+6*INDIRECT("BM27")+7*INDIRECT("BN27")+8*INDIRECT("BO27")</f>
        <v>0</v>
      </c>
      <c r="CX27" s="1">
        <v>0</v>
      </c>
    </row>
    <row r="28" spans="1:73" ht="11.25">
      <c r="A28" s="25"/>
      <c r="B28" s="25"/>
      <c r="C28" s="27" t="s">
        <v>116</v>
      </c>
      <c r="D28" s="26" t="s">
        <v>0</v>
      </c>
      <c r="E28" s="1" t="s">
        <v>6</v>
      </c>
      <c r="F28" s="7">
        <f>SUM(F26:F27)</f>
        <v>504</v>
      </c>
      <c r="G28" s="6">
        <f>SUM(G26:G27)</f>
        <v>0</v>
      </c>
      <c r="H28" s="6">
        <f>SUM(H26:H27)</f>
        <v>2756</v>
      </c>
      <c r="I28" s="6">
        <f>SUM(I26:I27)</f>
        <v>0</v>
      </c>
      <c r="J28" s="6">
        <f>SUM(J26:J27)</f>
        <v>0</v>
      </c>
      <c r="K28" s="6">
        <f>SUM(K26:K27)</f>
        <v>0</v>
      </c>
      <c r="L28" s="6">
        <f>SUM(L26:L27)</f>
        <v>0</v>
      </c>
      <c r="M28" s="6">
        <f>SUM(M26:M27)</f>
        <v>0</v>
      </c>
      <c r="N28" s="7">
        <f>SUM(N26:N27)</f>
        <v>0</v>
      </c>
      <c r="O28" s="6">
        <f>SUM(O26:O27)</f>
        <v>2756</v>
      </c>
      <c r="P28" s="6">
        <f>SUM(P26:P27)</f>
        <v>252</v>
      </c>
      <c r="Q28" s="6">
        <f>SUM(Q26:Q27)</f>
        <v>252</v>
      </c>
      <c r="R28" s="6">
        <f>SUM(R26:R27)</f>
        <v>0</v>
      </c>
      <c r="S28" s="6">
        <f>SUM(S26:S27)</f>
        <v>0</v>
      </c>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v>0</v>
      </c>
      <c r="BQ28" s="1" t="s">
        <v>0</v>
      </c>
      <c r="BR28" s="1" t="s">
        <v>0</v>
      </c>
      <c r="BS28" s="1" t="s">
        <v>0</v>
      </c>
      <c r="BT28" s="1" t="s">
        <v>0</v>
      </c>
      <c r="BU28" s="1" t="s">
        <v>0</v>
      </c>
    </row>
    <row r="29" spans="3:73" ht="11.25">
      <c r="C29" s="1" t="s">
        <v>0</v>
      </c>
      <c r="D29" s="1" t="s">
        <v>0</v>
      </c>
      <c r="E29" s="1" t="s">
        <v>0</v>
      </c>
      <c r="F29" s="7"/>
      <c r="G29" s="6"/>
      <c r="H29" s="6"/>
      <c r="I29" s="6"/>
      <c r="J29" s="6"/>
      <c r="K29" s="6"/>
      <c r="L29" s="6"/>
      <c r="M29" s="6"/>
      <c r="N29" s="7"/>
      <c r="O29" s="6"/>
      <c r="P29" s="6"/>
      <c r="Q29" s="6"/>
      <c r="R29" s="6"/>
      <c r="S29" s="6"/>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c r="BT29" s="1" t="s">
        <v>0</v>
      </c>
      <c r="BU29" s="1" t="s">
        <v>0</v>
      </c>
    </row>
    <row r="30" spans="1:102" ht="11.25">
      <c r="A30" s="30" t="s">
        <v>1</v>
      </c>
      <c r="B30" s="31" t="str">
        <f>HYPERLINK("http://www.dot.ca.gov/hq/transprog/stip2004/ff_sheets/08-0000l.xls","0000L")</f>
        <v>0000L</v>
      </c>
      <c r="C30" s="30" t="s">
        <v>0</v>
      </c>
      <c r="D30" s="30" t="s">
        <v>17</v>
      </c>
      <c r="E30" s="30" t="s">
        <v>3</v>
      </c>
      <c r="F30" s="32">
        <f ca="1">INDIRECT("T30")+INDIRECT("AB30")+INDIRECT("AJ30")+INDIRECT("AR30")+INDIRECT("AZ30")+INDIRECT("BH30")</f>
        <v>0</v>
      </c>
      <c r="G30" s="33">
        <f ca="1">INDIRECT("U30")+INDIRECT("AC30")+INDIRECT("AK30")+INDIRECT("AS30")+INDIRECT("BA30")+INDIRECT("BI30")</f>
        <v>627</v>
      </c>
      <c r="H30" s="33">
        <f ca="1">INDIRECT("V30")+INDIRECT("AD30")+INDIRECT("AL30")+INDIRECT("AT30")+INDIRECT("BB30")+INDIRECT("BJ30")</f>
        <v>0</v>
      </c>
      <c r="I30" s="33">
        <f ca="1">INDIRECT("W30")+INDIRECT("AE30")+INDIRECT("AM30")+INDIRECT("AU30")+INDIRECT("BC30")+INDIRECT("BK30")</f>
        <v>0</v>
      </c>
      <c r="J30" s="33">
        <f ca="1">INDIRECT("X30")+INDIRECT("AF30")+INDIRECT("AN30")+INDIRECT("AV30")+INDIRECT("BD30")+INDIRECT("BL30")</f>
        <v>0</v>
      </c>
      <c r="K30" s="33">
        <f ca="1">INDIRECT("Y30")+INDIRECT("AG30")+INDIRECT("AO30")+INDIRECT("AW30")+INDIRECT("BE30")+INDIRECT("BM30")</f>
        <v>0</v>
      </c>
      <c r="L30" s="33">
        <f ca="1">INDIRECT("Z30")+INDIRECT("AH30")+INDIRECT("AP30")+INDIRECT("AX30")+INDIRECT("BF30")+INDIRECT("BN30")</f>
        <v>0</v>
      </c>
      <c r="M30" s="33">
        <f ca="1">INDIRECT("AA30")+INDIRECT("AI30")+INDIRECT("AQ30")+INDIRECT("AY30")+INDIRECT("BG30")+INDIRECT("BO30")</f>
        <v>0</v>
      </c>
      <c r="N30" s="32">
        <f ca="1">INDIRECT("T30")+INDIRECT("U30")+INDIRECT("V30")+INDIRECT("W30")+INDIRECT("X30")+INDIRECT("Y30")+INDIRECT("Z30")+INDIRECT("AA30")</f>
        <v>0</v>
      </c>
      <c r="O30" s="33">
        <f ca="1">INDIRECT("AB30")+INDIRECT("AC30")+INDIRECT("AD30")+INDIRECT("AE30")+INDIRECT("AF30")+INDIRECT("AG30")+INDIRECT("AH30")+INDIRECT("AI30")</f>
        <v>592</v>
      </c>
      <c r="P30" s="33">
        <f ca="1">INDIRECT("AJ30")+INDIRECT("AK30")+INDIRECT("AL30")+INDIRECT("AM30")+INDIRECT("AN30")+INDIRECT("AO30")+INDIRECT("AP30")+INDIRECT("AQ30")</f>
        <v>0</v>
      </c>
      <c r="Q30" s="33">
        <f ca="1">INDIRECT("AR30")+INDIRECT("AS30")+INDIRECT("AT30")+INDIRECT("AU30")+INDIRECT("AV30")+INDIRECT("AW30")+INDIRECT("AX30")+INDIRECT("AY30")</f>
        <v>35</v>
      </c>
      <c r="R30" s="33">
        <f ca="1">INDIRECT("AZ30")+INDIRECT("BA30")+INDIRECT("BB30")+INDIRECT("BC30")+INDIRECT("BD30")+INDIRECT("BE30")+INDIRECT("BF30")+INDIRECT("BG30")</f>
        <v>0</v>
      </c>
      <c r="S30" s="33">
        <f ca="1">INDIRECT("BH30")+INDIRECT("BI30")+INDIRECT("BJ30")+INDIRECT("BK30")+INDIRECT("BL30")+INDIRECT("BM30")+INDIRECT("BN30")+INDIRECT("BO30")</f>
        <v>0</v>
      </c>
      <c r="T30" s="34"/>
      <c r="U30" s="35"/>
      <c r="V30" s="35"/>
      <c r="W30" s="35"/>
      <c r="X30" s="35"/>
      <c r="Y30" s="35"/>
      <c r="Z30" s="35"/>
      <c r="AA30" s="35"/>
      <c r="AB30" s="34"/>
      <c r="AC30" s="35">
        <v>592</v>
      </c>
      <c r="AD30" s="35"/>
      <c r="AE30" s="35"/>
      <c r="AF30" s="35"/>
      <c r="AG30" s="35"/>
      <c r="AH30" s="35"/>
      <c r="AI30" s="35"/>
      <c r="AJ30" s="34"/>
      <c r="AK30" s="35"/>
      <c r="AL30" s="35"/>
      <c r="AM30" s="35"/>
      <c r="AN30" s="35"/>
      <c r="AO30" s="35"/>
      <c r="AP30" s="35"/>
      <c r="AQ30" s="35"/>
      <c r="AR30" s="34"/>
      <c r="AS30" s="35">
        <v>35</v>
      </c>
      <c r="AT30" s="35"/>
      <c r="AU30" s="35"/>
      <c r="AV30" s="35"/>
      <c r="AW30" s="35"/>
      <c r="AX30" s="35"/>
      <c r="AY30" s="35"/>
      <c r="AZ30" s="34"/>
      <c r="BA30" s="35"/>
      <c r="BB30" s="35"/>
      <c r="BC30" s="35"/>
      <c r="BD30" s="35"/>
      <c r="BE30" s="35"/>
      <c r="BF30" s="35"/>
      <c r="BG30" s="35"/>
      <c r="BH30" s="34"/>
      <c r="BI30" s="35"/>
      <c r="BJ30" s="35"/>
      <c r="BK30" s="35"/>
      <c r="BL30" s="35"/>
      <c r="BM30" s="35"/>
      <c r="BN30" s="35"/>
      <c r="BO30" s="36"/>
      <c r="BP30" s="9">
        <v>10900001121</v>
      </c>
      <c r="BQ30" s="1" t="s">
        <v>3</v>
      </c>
      <c r="BR30" s="1" t="s">
        <v>0</v>
      </c>
      <c r="BS30" s="1" t="s">
        <v>0</v>
      </c>
      <c r="BT30" s="1" t="s">
        <v>0</v>
      </c>
      <c r="BU30" s="1" t="s">
        <v>0</v>
      </c>
      <c r="BW30" s="1">
        <f ca="1">INDIRECT("T30")+2*INDIRECT("AB30")+3*INDIRECT("AJ30")+4*INDIRECT("AR30")+5*INDIRECT("AZ30")+6*INDIRECT("BH30")</f>
        <v>0</v>
      </c>
      <c r="BX30" s="1">
        <v>0</v>
      </c>
      <c r="BY30" s="1">
        <f ca="1">INDIRECT("U30")+2*INDIRECT("AC30")+3*INDIRECT("AK30")+4*INDIRECT("AS30")+5*INDIRECT("BA30")+6*INDIRECT("BI30")</f>
        <v>1324</v>
      </c>
      <c r="BZ30" s="1">
        <v>1324</v>
      </c>
      <c r="CA30" s="1">
        <f ca="1">INDIRECT("V30")+2*INDIRECT("AD30")+3*INDIRECT("AL30")+4*INDIRECT("AT30")+5*INDIRECT("BB30")+6*INDIRECT("BJ30")</f>
        <v>0</v>
      </c>
      <c r="CB30" s="1">
        <v>0</v>
      </c>
      <c r="CC30" s="1">
        <f ca="1">INDIRECT("W30")+2*INDIRECT("AE30")+3*INDIRECT("AM30")+4*INDIRECT("AU30")+5*INDIRECT("BC30")+6*INDIRECT("BK30")</f>
        <v>0</v>
      </c>
      <c r="CD30" s="1">
        <v>0</v>
      </c>
      <c r="CE30" s="1">
        <f ca="1">INDIRECT("X30")+2*INDIRECT("AF30")+3*INDIRECT("AN30")+4*INDIRECT("AV30")+5*INDIRECT("BD30")+6*INDIRECT("BL30")</f>
        <v>0</v>
      </c>
      <c r="CF30" s="1">
        <v>0</v>
      </c>
      <c r="CG30" s="1">
        <f ca="1">INDIRECT("Y30")+2*INDIRECT("AG30")+3*INDIRECT("AO30")+4*INDIRECT("AW30")+5*INDIRECT("BE30")+6*INDIRECT("BM30")</f>
        <v>0</v>
      </c>
      <c r="CH30" s="1">
        <v>0</v>
      </c>
      <c r="CI30" s="1">
        <f ca="1">INDIRECT("Z30")+2*INDIRECT("AH30")+3*INDIRECT("AP30")+4*INDIRECT("AX30")+5*INDIRECT("BF30")+6*INDIRECT("BN30")</f>
        <v>0</v>
      </c>
      <c r="CJ30" s="1">
        <v>0</v>
      </c>
      <c r="CK30" s="1">
        <f ca="1">INDIRECT("AA30")+2*INDIRECT("AI30")+3*INDIRECT("AQ30")+4*INDIRECT("AY30")+5*INDIRECT("BG30")+6*INDIRECT("BO30")</f>
        <v>0</v>
      </c>
      <c r="CL30" s="1">
        <v>0</v>
      </c>
      <c r="CM30" s="1">
        <f ca="1">INDIRECT("T30")+2*INDIRECT("U30")+3*INDIRECT("V30")+4*INDIRECT("W30")+5*INDIRECT("X30")+6*INDIRECT("Y30")+7*INDIRECT("Z30")+8*INDIRECT("AA30")</f>
        <v>0</v>
      </c>
      <c r="CN30" s="1">
        <v>0</v>
      </c>
      <c r="CO30" s="1">
        <f ca="1">INDIRECT("AB30")+2*INDIRECT("AC30")+3*INDIRECT("AD30")+4*INDIRECT("AE30")+5*INDIRECT("AF30")+6*INDIRECT("AG30")+7*INDIRECT("AH30")+8*INDIRECT("AI30")</f>
        <v>1184</v>
      </c>
      <c r="CP30" s="1">
        <v>1184</v>
      </c>
      <c r="CQ30" s="1">
        <f ca="1">INDIRECT("AJ30")+2*INDIRECT("AK30")+3*INDIRECT("AL30")+4*INDIRECT("AM30")+5*INDIRECT("AN30")+6*INDIRECT("AO30")+7*INDIRECT("AP30")+8*INDIRECT("AQ30")</f>
        <v>0</v>
      </c>
      <c r="CR30" s="1">
        <v>0</v>
      </c>
      <c r="CS30" s="1">
        <f ca="1">INDIRECT("AR30")+2*INDIRECT("AS30")+3*INDIRECT("AT30")+4*INDIRECT("AU30")+5*INDIRECT("AV30")+6*INDIRECT("AW30")+7*INDIRECT("AX30")+8*INDIRECT("AY30")</f>
        <v>70</v>
      </c>
      <c r="CT30" s="1">
        <v>70</v>
      </c>
      <c r="CU30" s="1">
        <f ca="1">INDIRECT("AZ30")+2*INDIRECT("BA30")+3*INDIRECT("BB30")+4*INDIRECT("BC30")+5*INDIRECT("BD30")+6*INDIRECT("BE30")+7*INDIRECT("BF30")+8*INDIRECT("BG30")</f>
        <v>0</v>
      </c>
      <c r="CV30" s="1">
        <v>0</v>
      </c>
      <c r="CW30" s="1">
        <f ca="1">INDIRECT("BH30")+2*INDIRECT("BI30")+3*INDIRECT("BJ30")+4*INDIRECT("BK30")+5*INDIRECT("BL30")+6*INDIRECT("BM30")+7*INDIRECT("BN30")+8*INDIRECT("BO30")</f>
        <v>0</v>
      </c>
      <c r="CX30" s="1">
        <v>0</v>
      </c>
    </row>
    <row r="31" spans="1:102" ht="11.25">
      <c r="A31" s="1" t="s">
        <v>0</v>
      </c>
      <c r="B31" s="1" t="s">
        <v>18</v>
      </c>
      <c r="C31" s="1" t="s">
        <v>0</v>
      </c>
      <c r="D31" s="1" t="s">
        <v>19</v>
      </c>
      <c r="E31" s="1" t="s">
        <v>5</v>
      </c>
      <c r="F31" s="7">
        <f ca="1">INDIRECT("T31")+INDIRECT("AB31")+INDIRECT("AJ31")+INDIRECT("AR31")+INDIRECT("AZ31")+INDIRECT("BH31")</f>
        <v>4</v>
      </c>
      <c r="G31" s="6">
        <f ca="1">INDIRECT("U31")+INDIRECT("AC31")+INDIRECT("AK31")+INDIRECT("AS31")+INDIRECT("BA31")+INDIRECT("BI31")</f>
        <v>209</v>
      </c>
      <c r="H31" s="6">
        <f ca="1">INDIRECT("V31")+INDIRECT("AD31")+INDIRECT("AL31")+INDIRECT("AT31")+INDIRECT("BB31")+INDIRECT("BJ31")</f>
        <v>0</v>
      </c>
      <c r="I31" s="6">
        <f ca="1">INDIRECT("W31")+INDIRECT("AE31")+INDIRECT("AM31")+INDIRECT("AU31")+INDIRECT("BC31")+INDIRECT("BK31")</f>
        <v>0</v>
      </c>
      <c r="J31" s="6">
        <f ca="1">INDIRECT("X31")+INDIRECT("AF31")+INDIRECT("AN31")+INDIRECT("AV31")+INDIRECT("BD31")+INDIRECT("BL31")</f>
        <v>0</v>
      </c>
      <c r="K31" s="6">
        <f ca="1">INDIRECT("Y31")+INDIRECT("AG31")+INDIRECT("AO31")+INDIRECT("AW31")+INDIRECT("BE31")+INDIRECT("BM31")</f>
        <v>0</v>
      </c>
      <c r="L31" s="6">
        <f ca="1">INDIRECT("Z31")+INDIRECT("AH31")+INDIRECT("AP31")+INDIRECT("AX31")+INDIRECT("BF31")+INDIRECT("BN31")</f>
        <v>0</v>
      </c>
      <c r="M31" s="6">
        <f ca="1">INDIRECT("AA31")+INDIRECT("AI31")+INDIRECT("AQ31")+INDIRECT("AY31")+INDIRECT("BG31")+INDIRECT("BO31")</f>
        <v>0</v>
      </c>
      <c r="N31" s="7">
        <f ca="1">INDIRECT("T31")+INDIRECT("U31")+INDIRECT("V31")+INDIRECT("W31")+INDIRECT("X31")+INDIRECT("Y31")+INDIRECT("Z31")+INDIRECT("AA31")</f>
        <v>0</v>
      </c>
      <c r="O31" s="6">
        <f ca="1">INDIRECT("AB31")+INDIRECT("AC31")+INDIRECT("AD31")+INDIRECT("AE31")+INDIRECT("AF31")+INDIRECT("AG31")+INDIRECT("AH31")+INDIRECT("AI31")</f>
        <v>197</v>
      </c>
      <c r="P31" s="6">
        <f ca="1">INDIRECT("AJ31")+INDIRECT("AK31")+INDIRECT("AL31")+INDIRECT("AM31")+INDIRECT("AN31")+INDIRECT("AO31")+INDIRECT("AP31")+INDIRECT("AQ31")</f>
        <v>4</v>
      </c>
      <c r="Q31" s="6">
        <f ca="1">INDIRECT("AR31")+INDIRECT("AS31")+INDIRECT("AT31")+INDIRECT("AU31")+INDIRECT("AV31")+INDIRECT("AW31")+INDIRECT("AX31")+INDIRECT("AY31")</f>
        <v>12</v>
      </c>
      <c r="R31" s="6">
        <f ca="1">INDIRECT("AZ31")+INDIRECT("BA31")+INDIRECT("BB31")+INDIRECT("BC31")+INDIRECT("BD31")+INDIRECT("BE31")+INDIRECT("BF31")+INDIRECT("BG31")</f>
        <v>0</v>
      </c>
      <c r="S31" s="6">
        <f ca="1">INDIRECT("BH31")+INDIRECT("BI31")+INDIRECT("BJ31")+INDIRECT("BK31")+INDIRECT("BL31")+INDIRECT("BM31")+INDIRECT("BN31")+INDIRECT("BO31")</f>
        <v>0</v>
      </c>
      <c r="T31" s="28"/>
      <c r="U31" s="29"/>
      <c r="V31" s="29"/>
      <c r="W31" s="29"/>
      <c r="X31" s="29"/>
      <c r="Y31" s="29"/>
      <c r="Z31" s="29"/>
      <c r="AA31" s="29"/>
      <c r="AB31" s="28"/>
      <c r="AC31" s="29">
        <v>197</v>
      </c>
      <c r="AD31" s="29"/>
      <c r="AE31" s="29"/>
      <c r="AF31" s="29"/>
      <c r="AG31" s="29"/>
      <c r="AH31" s="29"/>
      <c r="AI31" s="29"/>
      <c r="AJ31" s="28">
        <v>4</v>
      </c>
      <c r="AK31" s="29"/>
      <c r="AL31" s="29"/>
      <c r="AM31" s="29"/>
      <c r="AN31" s="29"/>
      <c r="AO31" s="29"/>
      <c r="AP31" s="29"/>
      <c r="AQ31" s="29"/>
      <c r="AR31" s="28"/>
      <c r="AS31" s="29">
        <v>12</v>
      </c>
      <c r="AT31" s="29"/>
      <c r="AU31" s="29"/>
      <c r="AV31" s="29"/>
      <c r="AW31" s="29"/>
      <c r="AX31" s="29"/>
      <c r="AY31" s="29"/>
      <c r="AZ31" s="28"/>
      <c r="BA31" s="29"/>
      <c r="BB31" s="29"/>
      <c r="BC31" s="29"/>
      <c r="BD31" s="29"/>
      <c r="BE31" s="29"/>
      <c r="BF31" s="29"/>
      <c r="BG31" s="29"/>
      <c r="BH31" s="28"/>
      <c r="BI31" s="29"/>
      <c r="BJ31" s="29"/>
      <c r="BK31" s="29"/>
      <c r="BL31" s="29"/>
      <c r="BM31" s="29"/>
      <c r="BN31" s="29"/>
      <c r="BO31" s="29"/>
      <c r="BP31" s="9">
        <v>0</v>
      </c>
      <c r="BQ31" s="1" t="s">
        <v>0</v>
      </c>
      <c r="BR31" s="1" t="s">
        <v>0</v>
      </c>
      <c r="BS31" s="1" t="s">
        <v>0</v>
      </c>
      <c r="BT31" s="1" t="s">
        <v>0</v>
      </c>
      <c r="BU31" s="1" t="s">
        <v>0</v>
      </c>
      <c r="BW31" s="1">
        <f ca="1">INDIRECT("T31")+2*INDIRECT("AB31")+3*INDIRECT("AJ31")+4*INDIRECT("AR31")+5*INDIRECT("AZ31")+6*INDIRECT("BH31")</f>
        <v>12</v>
      </c>
      <c r="BX31" s="1">
        <v>12</v>
      </c>
      <c r="BY31" s="1">
        <f ca="1">INDIRECT("U31")+2*INDIRECT("AC31")+3*INDIRECT("AK31")+4*INDIRECT("AS31")+5*INDIRECT("BA31")+6*INDIRECT("BI31")</f>
        <v>442</v>
      </c>
      <c r="BZ31" s="1">
        <v>442</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0</v>
      </c>
      <c r="CH31" s="1">
        <v>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394</v>
      </c>
      <c r="CP31" s="1">
        <v>394</v>
      </c>
      <c r="CQ31" s="1">
        <f ca="1">INDIRECT("AJ31")+2*INDIRECT("AK31")+3*INDIRECT("AL31")+4*INDIRECT("AM31")+5*INDIRECT("AN31")+6*INDIRECT("AO31")+7*INDIRECT("AP31")+8*INDIRECT("AQ31")</f>
        <v>4</v>
      </c>
      <c r="CR31" s="1">
        <v>4</v>
      </c>
      <c r="CS31" s="1">
        <f ca="1">INDIRECT("AR31")+2*INDIRECT("AS31")+3*INDIRECT("AT31")+4*INDIRECT("AU31")+5*INDIRECT("AV31")+6*INDIRECT("AW31")+7*INDIRECT("AX31")+8*INDIRECT("AY31")</f>
        <v>24</v>
      </c>
      <c r="CT31" s="1">
        <v>24</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73" ht="11.25">
      <c r="A32" s="25"/>
      <c r="B32" s="25"/>
      <c r="C32" s="27" t="s">
        <v>116</v>
      </c>
      <c r="D32" s="26" t="s">
        <v>0</v>
      </c>
      <c r="E32" s="1" t="s">
        <v>6</v>
      </c>
      <c r="F32" s="7">
        <f>SUM(F30:F31)</f>
        <v>4</v>
      </c>
      <c r="G32" s="6">
        <f>SUM(G30:G31)</f>
        <v>836</v>
      </c>
      <c r="H32" s="6">
        <f>SUM(H30:H31)</f>
        <v>0</v>
      </c>
      <c r="I32" s="6">
        <f>SUM(I30:I31)</f>
        <v>0</v>
      </c>
      <c r="J32" s="6">
        <f>SUM(J30:J31)</f>
        <v>0</v>
      </c>
      <c r="K32" s="6">
        <f>SUM(K30:K31)</f>
        <v>0</v>
      </c>
      <c r="L32" s="6">
        <f>SUM(L30:L31)</f>
        <v>0</v>
      </c>
      <c r="M32" s="6">
        <f>SUM(M30:M31)</f>
        <v>0</v>
      </c>
      <c r="N32" s="7">
        <f>SUM(N30:N31)</f>
        <v>0</v>
      </c>
      <c r="O32" s="6">
        <f>SUM(O30:O31)</f>
        <v>789</v>
      </c>
      <c r="P32" s="6">
        <f>SUM(P30:P31)</f>
        <v>4</v>
      </c>
      <c r="Q32" s="6">
        <f>SUM(Q30:Q31)</f>
        <v>47</v>
      </c>
      <c r="R32" s="6">
        <f>SUM(R30:R31)</f>
        <v>0</v>
      </c>
      <c r="S32" s="6">
        <f>SUM(S30:S31)</f>
        <v>0</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3:73" ht="11.25">
      <c r="C33" s="1" t="s">
        <v>0</v>
      </c>
      <c r="D33" s="1" t="s">
        <v>0</v>
      </c>
      <c r="E33" s="1" t="s">
        <v>0</v>
      </c>
      <c r="F33" s="7"/>
      <c r="G33" s="6"/>
      <c r="H33" s="6"/>
      <c r="I33" s="6"/>
      <c r="J33" s="6"/>
      <c r="K33" s="6"/>
      <c r="L33" s="6"/>
      <c r="M33" s="6"/>
      <c r="N33" s="7"/>
      <c r="O33" s="6"/>
      <c r="P33" s="6"/>
      <c r="Q33" s="6"/>
      <c r="R33" s="6"/>
      <c r="S33" s="6"/>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c r="BT33" s="1" t="s">
        <v>0</v>
      </c>
      <c r="BU33" s="1" t="s">
        <v>0</v>
      </c>
    </row>
    <row r="34" spans="1:102" ht="11.25">
      <c r="A34" s="30" t="s">
        <v>1</v>
      </c>
      <c r="B34" s="31" t="str">
        <f>HYPERLINK("http://www.dot.ca.gov/hq/transprog/stip2004/ff_sheets/08-1005.xls","1005")</f>
        <v>1005</v>
      </c>
      <c r="C34" s="30" t="s">
        <v>0</v>
      </c>
      <c r="D34" s="30" t="s">
        <v>20</v>
      </c>
      <c r="E34" s="30" t="s">
        <v>3</v>
      </c>
      <c r="F34" s="32">
        <f ca="1">INDIRECT("T34")+INDIRECT("AB34")+INDIRECT("AJ34")+INDIRECT("AR34")+INDIRECT("AZ34")+INDIRECT("BH34")</f>
        <v>0</v>
      </c>
      <c r="G34" s="33">
        <f ca="1">INDIRECT("U34")+INDIRECT("AC34")+INDIRECT("AK34")+INDIRECT("AS34")+INDIRECT("BA34")+INDIRECT("BI34")</f>
        <v>0</v>
      </c>
      <c r="H34" s="33">
        <f ca="1">INDIRECT("V34")+INDIRECT("AD34")+INDIRECT("AL34")+INDIRECT("AT34")+INDIRECT("BB34")+INDIRECT("BJ34")</f>
        <v>0</v>
      </c>
      <c r="I34" s="33">
        <f ca="1">INDIRECT("W34")+INDIRECT("AE34")+INDIRECT("AM34")+INDIRECT("AU34")+INDIRECT("BC34")+INDIRECT("BK34")</f>
        <v>0</v>
      </c>
      <c r="J34" s="33">
        <f ca="1">INDIRECT("X34")+INDIRECT("AF34")+INDIRECT("AN34")+INDIRECT("AV34")+INDIRECT("BD34")+INDIRECT("BL34")</f>
        <v>3184</v>
      </c>
      <c r="K34" s="33">
        <f ca="1">INDIRECT("Y34")+INDIRECT("AG34")+INDIRECT("AO34")+INDIRECT("AW34")+INDIRECT("BE34")+INDIRECT("BM34")</f>
        <v>0</v>
      </c>
      <c r="L34" s="33">
        <f ca="1">INDIRECT("Z34")+INDIRECT("AH34")+INDIRECT("AP34")+INDIRECT("AX34")+INDIRECT("BF34")+INDIRECT("BN34")</f>
        <v>0</v>
      </c>
      <c r="M34" s="33">
        <f ca="1">INDIRECT("AA34")+INDIRECT("AI34")+INDIRECT("AQ34")+INDIRECT("AY34")+INDIRECT("BG34")+INDIRECT("BO34")</f>
        <v>0</v>
      </c>
      <c r="N34" s="32">
        <f ca="1">INDIRECT("T34")+INDIRECT("U34")+INDIRECT("V34")+INDIRECT("W34")+INDIRECT("X34")+INDIRECT("Y34")+INDIRECT("Z34")+INDIRECT("AA34")</f>
        <v>0</v>
      </c>
      <c r="O34" s="33">
        <f ca="1">INDIRECT("AB34")+INDIRECT("AC34")+INDIRECT("AD34")+INDIRECT("AE34")+INDIRECT("AF34")+INDIRECT("AG34")+INDIRECT("AH34")+INDIRECT("AI34")</f>
        <v>3184</v>
      </c>
      <c r="P34" s="33">
        <f ca="1">INDIRECT("AJ34")+INDIRECT("AK34")+INDIRECT("AL34")+INDIRECT("AM34")+INDIRECT("AN34")+INDIRECT("AO34")+INDIRECT("AP34")+INDIRECT("AQ34")</f>
        <v>0</v>
      </c>
      <c r="Q34" s="33">
        <f ca="1">INDIRECT("AR34")+INDIRECT("AS34")+INDIRECT("AT34")+INDIRECT("AU34")+INDIRECT("AV34")+INDIRECT("AW34")+INDIRECT("AX34")+INDIRECT("AY34")</f>
        <v>0</v>
      </c>
      <c r="R34" s="33">
        <f ca="1">INDIRECT("AZ34")+INDIRECT("BA34")+INDIRECT("BB34")+INDIRECT("BC34")+INDIRECT("BD34")+INDIRECT("BE34")+INDIRECT("BF34")+INDIRECT("BG34")</f>
        <v>0</v>
      </c>
      <c r="S34" s="33">
        <f ca="1">INDIRECT("BH34")+INDIRECT("BI34")+INDIRECT("BJ34")+INDIRECT("BK34")+INDIRECT("BL34")+INDIRECT("BM34")+INDIRECT("BN34")+INDIRECT("BO34")</f>
        <v>0</v>
      </c>
      <c r="T34" s="34"/>
      <c r="U34" s="35"/>
      <c r="V34" s="35"/>
      <c r="W34" s="35"/>
      <c r="X34" s="35"/>
      <c r="Y34" s="35"/>
      <c r="Z34" s="35"/>
      <c r="AA34" s="35"/>
      <c r="AB34" s="34"/>
      <c r="AC34" s="35"/>
      <c r="AD34" s="35"/>
      <c r="AE34" s="35"/>
      <c r="AF34" s="35">
        <v>3184</v>
      </c>
      <c r="AG34" s="35"/>
      <c r="AH34" s="35"/>
      <c r="AI34" s="35"/>
      <c r="AJ34" s="34"/>
      <c r="AK34" s="35"/>
      <c r="AL34" s="35"/>
      <c r="AM34" s="35"/>
      <c r="AN34" s="35"/>
      <c r="AO34" s="35"/>
      <c r="AP34" s="35"/>
      <c r="AQ34" s="35"/>
      <c r="AR34" s="34"/>
      <c r="AS34" s="35"/>
      <c r="AT34" s="35"/>
      <c r="AU34" s="35"/>
      <c r="AV34" s="35"/>
      <c r="AW34" s="35"/>
      <c r="AX34" s="35"/>
      <c r="AY34" s="35"/>
      <c r="AZ34" s="34"/>
      <c r="BA34" s="35"/>
      <c r="BB34" s="35"/>
      <c r="BC34" s="35"/>
      <c r="BD34" s="35"/>
      <c r="BE34" s="35"/>
      <c r="BF34" s="35"/>
      <c r="BG34" s="35"/>
      <c r="BH34" s="34"/>
      <c r="BI34" s="35"/>
      <c r="BJ34" s="35"/>
      <c r="BK34" s="35"/>
      <c r="BL34" s="35"/>
      <c r="BM34" s="35"/>
      <c r="BN34" s="35"/>
      <c r="BO34" s="36"/>
      <c r="BP34" s="9">
        <v>10900001354</v>
      </c>
      <c r="BQ34" s="1" t="s">
        <v>3</v>
      </c>
      <c r="BR34" s="1" t="s">
        <v>0</v>
      </c>
      <c r="BS34" s="1" t="s">
        <v>0</v>
      </c>
      <c r="BT34" s="1" t="s">
        <v>0</v>
      </c>
      <c r="BU34" s="1" t="s">
        <v>0</v>
      </c>
      <c r="BW34" s="1">
        <f ca="1">INDIRECT("T34")+2*INDIRECT("AB34")+3*INDIRECT("AJ34")+4*INDIRECT("AR34")+5*INDIRECT("AZ34")+6*INDIRECT("BH34")</f>
        <v>0</v>
      </c>
      <c r="BX34" s="1">
        <v>0</v>
      </c>
      <c r="BY34" s="1">
        <f ca="1">INDIRECT("U34")+2*INDIRECT("AC34")+3*INDIRECT("AK34")+4*INDIRECT("AS34")+5*INDIRECT("BA34")+6*INDIRECT("BI34")</f>
        <v>0</v>
      </c>
      <c r="BZ34" s="1">
        <v>0</v>
      </c>
      <c r="CA34" s="1">
        <f ca="1">INDIRECT("V34")+2*INDIRECT("AD34")+3*INDIRECT("AL34")+4*INDIRECT("AT34")+5*INDIRECT("BB34")+6*INDIRECT("BJ34")</f>
        <v>0</v>
      </c>
      <c r="CB34" s="1">
        <v>0</v>
      </c>
      <c r="CC34" s="1">
        <f ca="1">INDIRECT("W34")+2*INDIRECT("AE34")+3*INDIRECT("AM34")+4*INDIRECT("AU34")+5*INDIRECT("BC34")+6*INDIRECT("BK34")</f>
        <v>0</v>
      </c>
      <c r="CD34" s="1">
        <v>0</v>
      </c>
      <c r="CE34" s="1">
        <f ca="1">INDIRECT("X34")+2*INDIRECT("AF34")+3*INDIRECT("AN34")+4*INDIRECT("AV34")+5*INDIRECT("BD34")+6*INDIRECT("BL34")</f>
        <v>6368</v>
      </c>
      <c r="CF34" s="1">
        <v>6368</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0</v>
      </c>
      <c r="CN34" s="1">
        <v>0</v>
      </c>
      <c r="CO34" s="1">
        <f ca="1">INDIRECT("AB34")+2*INDIRECT("AC34")+3*INDIRECT("AD34")+4*INDIRECT("AE34")+5*INDIRECT("AF34")+6*INDIRECT("AG34")+7*INDIRECT("AH34")+8*INDIRECT("AI34")</f>
        <v>15920</v>
      </c>
      <c r="CP34" s="1">
        <v>15920</v>
      </c>
      <c r="CQ34" s="1">
        <f ca="1">INDIRECT("AJ34")+2*INDIRECT("AK34")+3*INDIRECT("AL34")+4*INDIRECT("AM34")+5*INDIRECT("AN34")+6*INDIRECT("AO34")+7*INDIRECT("AP34")+8*INDIRECT("AQ34")</f>
        <v>0</v>
      </c>
      <c r="CR34" s="1">
        <v>0</v>
      </c>
      <c r="CS34" s="1">
        <f ca="1">INDIRECT("AR34")+2*INDIRECT("AS34")+3*INDIRECT("AT34")+4*INDIRECT("AU34")+5*INDIRECT("AV34")+6*INDIRECT("AW34")+7*INDIRECT("AX34")+8*INDIRECT("AY34")</f>
        <v>0</v>
      </c>
      <c r="CT34" s="1">
        <v>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102" ht="11.25">
      <c r="A35" s="1" t="s">
        <v>0</v>
      </c>
      <c r="B35" s="1" t="s">
        <v>0</v>
      </c>
      <c r="C35" s="1" t="s">
        <v>0</v>
      </c>
      <c r="D35" s="1" t="s">
        <v>21</v>
      </c>
      <c r="E35" s="1" t="s">
        <v>5</v>
      </c>
      <c r="F35" s="7">
        <f ca="1">INDIRECT("T35")+INDIRECT("AB35")+INDIRECT("AJ35")+INDIRECT("AR35")+INDIRECT("AZ35")+INDIRECT("BH35")</f>
        <v>0</v>
      </c>
      <c r="G35" s="6">
        <f ca="1">INDIRECT("U35")+INDIRECT("AC35")+INDIRECT("AK35")+INDIRECT("AS35")+INDIRECT("BA35")+INDIRECT("BI35")</f>
        <v>0</v>
      </c>
      <c r="H35" s="6">
        <f ca="1">INDIRECT("V35")+INDIRECT("AD35")+INDIRECT("AL35")+INDIRECT("AT35")+INDIRECT("BB35")+INDIRECT("BJ35")</f>
        <v>500</v>
      </c>
      <c r="I35" s="6">
        <f ca="1">INDIRECT("W35")+INDIRECT("AE35")+INDIRECT("AM35")+INDIRECT("AU35")+INDIRECT("BC35")+INDIRECT("BK35")</f>
        <v>0</v>
      </c>
      <c r="J35" s="6">
        <f ca="1">INDIRECT("X35")+INDIRECT("AF35")+INDIRECT("AN35")+INDIRECT("AV35")+INDIRECT("BD35")+INDIRECT("BL35")</f>
        <v>1130</v>
      </c>
      <c r="K35" s="6">
        <f ca="1">INDIRECT("Y35")+INDIRECT("AG35")+INDIRECT("AO35")+INDIRECT("AW35")+INDIRECT("BE35")+INDIRECT("BM35")</f>
        <v>0</v>
      </c>
      <c r="L35" s="6">
        <f ca="1">INDIRECT("Z35")+INDIRECT("AH35")+INDIRECT("AP35")+INDIRECT("AX35")+INDIRECT("BF35")+INDIRECT("BN35")</f>
        <v>0</v>
      </c>
      <c r="M35" s="6">
        <f ca="1">INDIRECT("AA35")+INDIRECT("AI35")+INDIRECT("AQ35")+INDIRECT("AY35")+INDIRECT("BG35")+INDIRECT("BO35")</f>
        <v>0</v>
      </c>
      <c r="N35" s="7">
        <f ca="1">INDIRECT("T35")+INDIRECT("U35")+INDIRECT("V35")+INDIRECT("W35")+INDIRECT("X35")+INDIRECT("Y35")+INDIRECT("Z35")+INDIRECT("AA35")</f>
        <v>0</v>
      </c>
      <c r="O35" s="6">
        <f ca="1">INDIRECT("AB35")+INDIRECT("AC35")+INDIRECT("AD35")+INDIRECT("AE35")+INDIRECT("AF35")+INDIRECT("AG35")+INDIRECT("AH35")+INDIRECT("AI35")</f>
        <v>1130</v>
      </c>
      <c r="P35" s="6">
        <f ca="1">INDIRECT("AJ35")+INDIRECT("AK35")+INDIRECT("AL35")+INDIRECT("AM35")+INDIRECT("AN35")+INDIRECT("AO35")+INDIRECT("AP35")+INDIRECT("AQ35")</f>
        <v>0</v>
      </c>
      <c r="Q35" s="6">
        <f ca="1">INDIRECT("AR35")+INDIRECT("AS35")+INDIRECT("AT35")+INDIRECT("AU35")+INDIRECT("AV35")+INDIRECT("AW35")+INDIRECT("AX35")+INDIRECT("AY35")</f>
        <v>500</v>
      </c>
      <c r="R35" s="6">
        <f ca="1">INDIRECT("AZ35")+INDIRECT("BA35")+INDIRECT("BB35")+INDIRECT("BC35")+INDIRECT("BD35")+INDIRECT("BE35")+INDIRECT("BF35")+INDIRECT("BG35")</f>
        <v>0</v>
      </c>
      <c r="S35" s="6">
        <f ca="1">INDIRECT("BH35")+INDIRECT("BI35")+INDIRECT("BJ35")+INDIRECT("BK35")+INDIRECT("BL35")+INDIRECT("BM35")+INDIRECT("BN35")+INDIRECT("BO35")</f>
        <v>0</v>
      </c>
      <c r="T35" s="28"/>
      <c r="U35" s="29"/>
      <c r="V35" s="29"/>
      <c r="W35" s="29"/>
      <c r="X35" s="29"/>
      <c r="Y35" s="29"/>
      <c r="Z35" s="29"/>
      <c r="AA35" s="29"/>
      <c r="AB35" s="28"/>
      <c r="AC35" s="29"/>
      <c r="AD35" s="29"/>
      <c r="AE35" s="29"/>
      <c r="AF35" s="29">
        <v>1130</v>
      </c>
      <c r="AG35" s="29"/>
      <c r="AH35" s="29"/>
      <c r="AI35" s="29"/>
      <c r="AJ35" s="28"/>
      <c r="AK35" s="29"/>
      <c r="AL35" s="29"/>
      <c r="AM35" s="29"/>
      <c r="AN35" s="29"/>
      <c r="AO35" s="29"/>
      <c r="AP35" s="29"/>
      <c r="AQ35" s="29"/>
      <c r="AR35" s="28"/>
      <c r="AS35" s="29"/>
      <c r="AT35" s="29">
        <v>500</v>
      </c>
      <c r="AU35" s="29"/>
      <c r="AV35" s="29"/>
      <c r="AW35" s="29"/>
      <c r="AX35" s="29"/>
      <c r="AY35" s="29"/>
      <c r="AZ35" s="28"/>
      <c r="BA35" s="29"/>
      <c r="BB35" s="29"/>
      <c r="BC35" s="29"/>
      <c r="BD35" s="29"/>
      <c r="BE35" s="29"/>
      <c r="BF35" s="29"/>
      <c r="BG35" s="29"/>
      <c r="BH35" s="28"/>
      <c r="BI35" s="29"/>
      <c r="BJ35" s="29"/>
      <c r="BK35" s="29"/>
      <c r="BL35" s="29"/>
      <c r="BM35" s="29"/>
      <c r="BN35" s="29"/>
      <c r="BO35" s="29"/>
      <c r="BP35" s="9">
        <v>0</v>
      </c>
      <c r="BQ35" s="1" t="s">
        <v>0</v>
      </c>
      <c r="BR35" s="1" t="s">
        <v>0</v>
      </c>
      <c r="BS35" s="1" t="s">
        <v>0</v>
      </c>
      <c r="BT35" s="1" t="s">
        <v>0</v>
      </c>
      <c r="BU35" s="1" t="s">
        <v>0</v>
      </c>
      <c r="BW35" s="1">
        <f ca="1">INDIRECT("T35")+2*INDIRECT("AB35")+3*INDIRECT("AJ35")+4*INDIRECT("AR35")+5*INDIRECT("AZ35")+6*INDIRECT("BH35")</f>
        <v>0</v>
      </c>
      <c r="BX35" s="1">
        <v>0</v>
      </c>
      <c r="BY35" s="1">
        <f ca="1">INDIRECT("U35")+2*INDIRECT("AC35")+3*INDIRECT("AK35")+4*INDIRECT("AS35")+5*INDIRECT("BA35")+6*INDIRECT("BI35")</f>
        <v>0</v>
      </c>
      <c r="BZ35" s="1">
        <v>0</v>
      </c>
      <c r="CA35" s="1">
        <f ca="1">INDIRECT("V35")+2*INDIRECT("AD35")+3*INDIRECT("AL35")+4*INDIRECT("AT35")+5*INDIRECT("BB35")+6*INDIRECT("BJ35")</f>
        <v>2000</v>
      </c>
      <c r="CB35" s="1">
        <v>2000</v>
      </c>
      <c r="CC35" s="1">
        <f ca="1">INDIRECT("W35")+2*INDIRECT("AE35")+3*INDIRECT("AM35")+4*INDIRECT("AU35")+5*INDIRECT("BC35")+6*INDIRECT("BK35")</f>
        <v>0</v>
      </c>
      <c r="CD35" s="1">
        <v>0</v>
      </c>
      <c r="CE35" s="1">
        <f ca="1">INDIRECT("X35")+2*INDIRECT("AF35")+3*INDIRECT("AN35")+4*INDIRECT("AV35")+5*INDIRECT("BD35")+6*INDIRECT("BL35")</f>
        <v>2260</v>
      </c>
      <c r="CF35" s="1">
        <v>2260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5650</v>
      </c>
      <c r="CP35" s="1">
        <v>5650</v>
      </c>
      <c r="CQ35" s="1">
        <f ca="1">INDIRECT("AJ35")+2*INDIRECT("AK35")+3*INDIRECT("AL35")+4*INDIRECT("AM35")+5*INDIRECT("AN35")+6*INDIRECT("AO35")+7*INDIRECT("AP35")+8*INDIRECT("AQ35")</f>
        <v>0</v>
      </c>
      <c r="CR35" s="1">
        <v>0</v>
      </c>
      <c r="CS35" s="1">
        <f ca="1">INDIRECT("AR35")+2*INDIRECT("AS35")+3*INDIRECT("AT35")+4*INDIRECT("AU35")+5*INDIRECT("AV35")+6*INDIRECT("AW35")+7*INDIRECT("AX35")+8*INDIRECT("AY35")</f>
        <v>1500</v>
      </c>
      <c r="CT35" s="1">
        <v>1500</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73" ht="11.25">
      <c r="A36" s="25"/>
      <c r="B36" s="25"/>
      <c r="C36" s="27" t="s">
        <v>116</v>
      </c>
      <c r="D36" s="26" t="s">
        <v>0</v>
      </c>
      <c r="E36" s="1" t="s">
        <v>6</v>
      </c>
      <c r="F36" s="7">
        <f>SUM(F34:F35)</f>
        <v>0</v>
      </c>
      <c r="G36" s="6">
        <f>SUM(G34:G35)</f>
        <v>0</v>
      </c>
      <c r="H36" s="6">
        <f>SUM(H34:H35)</f>
        <v>500</v>
      </c>
      <c r="I36" s="6">
        <f>SUM(I34:I35)</f>
        <v>0</v>
      </c>
      <c r="J36" s="6">
        <f>SUM(J34:J35)</f>
        <v>4314</v>
      </c>
      <c r="K36" s="6">
        <f>SUM(K34:K35)</f>
        <v>0</v>
      </c>
      <c r="L36" s="6">
        <f>SUM(L34:L35)</f>
        <v>0</v>
      </c>
      <c r="M36" s="6">
        <f>SUM(M34:M35)</f>
        <v>0</v>
      </c>
      <c r="N36" s="7">
        <f>SUM(N34:N35)</f>
        <v>0</v>
      </c>
      <c r="O36" s="6">
        <f>SUM(O34:O35)</f>
        <v>4314</v>
      </c>
      <c r="P36" s="6">
        <f>SUM(P34:P35)</f>
        <v>0</v>
      </c>
      <c r="Q36" s="6">
        <f>SUM(Q34:Q35)</f>
        <v>500</v>
      </c>
      <c r="R36" s="6">
        <f>SUM(R34:R35)</f>
        <v>0</v>
      </c>
      <c r="S36" s="6">
        <f>SUM(S34:S35)</f>
        <v>0</v>
      </c>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3:73" ht="11.25">
      <c r="C37" s="1" t="s">
        <v>0</v>
      </c>
      <c r="D37" s="1" t="s">
        <v>0</v>
      </c>
      <c r="E37" s="1" t="s">
        <v>0</v>
      </c>
      <c r="F37" s="7"/>
      <c r="G37" s="6"/>
      <c r="H37" s="6"/>
      <c r="I37" s="6"/>
      <c r="J37" s="6"/>
      <c r="K37" s="6"/>
      <c r="L37" s="6"/>
      <c r="M37" s="6"/>
      <c r="N37" s="7"/>
      <c r="O37" s="6"/>
      <c r="P37" s="6"/>
      <c r="Q37" s="6"/>
      <c r="R37" s="6"/>
      <c r="S37" s="6"/>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c r="BT37" s="1" t="s">
        <v>0</v>
      </c>
      <c r="BU37" s="1" t="s">
        <v>0</v>
      </c>
    </row>
    <row r="38" spans="1:102" ht="11.25">
      <c r="A38" s="30" t="s">
        <v>1</v>
      </c>
      <c r="B38" s="31" t="str">
        <f>HYPERLINK("http://www.dot.ca.gov/hq/transprog/stip2004/ff_sheets/08-9993.xls","9993")</f>
        <v>9993</v>
      </c>
      <c r="C38" s="30" t="s">
        <v>0</v>
      </c>
      <c r="D38" s="30" t="s">
        <v>20</v>
      </c>
      <c r="E38" s="30" t="s">
        <v>3</v>
      </c>
      <c r="F38" s="32">
        <f ca="1">INDIRECT("T38")+INDIRECT("AB38")+INDIRECT("AJ38")+INDIRECT("AR38")+INDIRECT("AZ38")+INDIRECT("BH38")</f>
        <v>0</v>
      </c>
      <c r="G38" s="33">
        <f ca="1">INDIRECT("U38")+INDIRECT("AC38")+INDIRECT("AK38")+INDIRECT("AS38")+INDIRECT("BA38")+INDIRECT("BI38")</f>
        <v>0</v>
      </c>
      <c r="H38" s="33">
        <f ca="1">INDIRECT("V38")+INDIRECT("AD38")+INDIRECT("AL38")+INDIRECT("AT38")+INDIRECT("BB38")+INDIRECT("BJ38")</f>
        <v>0</v>
      </c>
      <c r="I38" s="33">
        <f ca="1">INDIRECT("W38")+INDIRECT("AE38")+INDIRECT("AM38")+INDIRECT("AU38")+INDIRECT("BC38")+INDIRECT("BK38")</f>
        <v>0</v>
      </c>
      <c r="J38" s="33">
        <f ca="1">INDIRECT("X38")+INDIRECT("AF38")+INDIRECT("AN38")+INDIRECT("AV38")+INDIRECT("BD38")+INDIRECT("BL38")</f>
        <v>0</v>
      </c>
      <c r="K38" s="33">
        <f ca="1">INDIRECT("Y38")+INDIRECT("AG38")+INDIRECT("AO38")+INDIRECT("AW38")+INDIRECT("BE38")+INDIRECT("BM38")</f>
        <v>1967</v>
      </c>
      <c r="L38" s="33">
        <f ca="1">INDIRECT("Z38")+INDIRECT("AH38")+INDIRECT("AP38")+INDIRECT("AX38")+INDIRECT("BF38")+INDIRECT("BN38")</f>
        <v>0</v>
      </c>
      <c r="M38" s="33">
        <f ca="1">INDIRECT("AA38")+INDIRECT("AI38")+INDIRECT("AQ38")+INDIRECT("AY38")+INDIRECT("BG38")+INDIRECT("BO38")</f>
        <v>0</v>
      </c>
      <c r="N38" s="32">
        <f ca="1">INDIRECT("T38")+INDIRECT("U38")+INDIRECT("V38")+INDIRECT("W38")+INDIRECT("X38")+INDIRECT("Y38")+INDIRECT("Z38")+INDIRECT("AA38")</f>
        <v>0</v>
      </c>
      <c r="O38" s="33">
        <f ca="1">INDIRECT("AB38")+INDIRECT("AC38")+INDIRECT("AD38")+INDIRECT("AE38")+INDIRECT("AF38")+INDIRECT("AG38")+INDIRECT("AH38")+INDIRECT("AI38")</f>
        <v>1967</v>
      </c>
      <c r="P38" s="33">
        <f ca="1">INDIRECT("AJ38")+INDIRECT("AK38")+INDIRECT("AL38")+INDIRECT("AM38")+INDIRECT("AN38")+INDIRECT("AO38")+INDIRECT("AP38")+INDIRECT("AQ38")</f>
        <v>0</v>
      </c>
      <c r="Q38" s="33">
        <f ca="1">INDIRECT("AR38")+INDIRECT("AS38")+INDIRECT("AT38")+INDIRECT("AU38")+INDIRECT("AV38")+INDIRECT("AW38")+INDIRECT("AX38")+INDIRECT("AY38")</f>
        <v>0</v>
      </c>
      <c r="R38" s="33">
        <f ca="1">INDIRECT("AZ38")+INDIRECT("BA38")+INDIRECT("BB38")+INDIRECT("BC38")+INDIRECT("BD38")+INDIRECT("BE38")+INDIRECT("BF38")+INDIRECT("BG38")</f>
        <v>0</v>
      </c>
      <c r="S38" s="33">
        <f ca="1">INDIRECT("BH38")+INDIRECT("BI38")+INDIRECT("BJ38")+INDIRECT("BK38")+INDIRECT("BL38")+INDIRECT("BM38")+INDIRECT("BN38")+INDIRECT("BO38")</f>
        <v>0</v>
      </c>
      <c r="T38" s="34"/>
      <c r="U38" s="35"/>
      <c r="V38" s="35"/>
      <c r="W38" s="35"/>
      <c r="X38" s="35"/>
      <c r="Y38" s="35"/>
      <c r="Z38" s="35"/>
      <c r="AA38" s="35"/>
      <c r="AB38" s="34"/>
      <c r="AC38" s="35"/>
      <c r="AD38" s="35"/>
      <c r="AE38" s="35"/>
      <c r="AF38" s="35"/>
      <c r="AG38" s="35">
        <v>1967</v>
      </c>
      <c r="AH38" s="35"/>
      <c r="AI38" s="35"/>
      <c r="AJ38" s="34"/>
      <c r="AK38" s="35"/>
      <c r="AL38" s="35"/>
      <c r="AM38" s="35"/>
      <c r="AN38" s="35"/>
      <c r="AO38" s="35"/>
      <c r="AP38" s="35"/>
      <c r="AQ38" s="35"/>
      <c r="AR38" s="34"/>
      <c r="AS38" s="35"/>
      <c r="AT38" s="35"/>
      <c r="AU38" s="35"/>
      <c r="AV38" s="35"/>
      <c r="AW38" s="35"/>
      <c r="AX38" s="35"/>
      <c r="AY38" s="35"/>
      <c r="AZ38" s="34"/>
      <c r="BA38" s="35"/>
      <c r="BB38" s="35"/>
      <c r="BC38" s="35"/>
      <c r="BD38" s="35"/>
      <c r="BE38" s="35"/>
      <c r="BF38" s="35"/>
      <c r="BG38" s="35"/>
      <c r="BH38" s="34"/>
      <c r="BI38" s="35"/>
      <c r="BJ38" s="35"/>
      <c r="BK38" s="35"/>
      <c r="BL38" s="35"/>
      <c r="BM38" s="35"/>
      <c r="BN38" s="35"/>
      <c r="BO38" s="36"/>
      <c r="BP38" s="9">
        <v>10900001365</v>
      </c>
      <c r="BQ38" s="1" t="s">
        <v>3</v>
      </c>
      <c r="BR38" s="1" t="s">
        <v>0</v>
      </c>
      <c r="BS38" s="1" t="s">
        <v>0</v>
      </c>
      <c r="BT38" s="1" t="s">
        <v>0</v>
      </c>
      <c r="BU38" s="1" t="s">
        <v>0</v>
      </c>
      <c r="BW38" s="1">
        <f ca="1">INDIRECT("T38")+2*INDIRECT("AB38")+3*INDIRECT("AJ38")+4*INDIRECT("AR38")+5*INDIRECT("AZ38")+6*INDIRECT("BH38")</f>
        <v>0</v>
      </c>
      <c r="BX38" s="1">
        <v>0</v>
      </c>
      <c r="BY38" s="1">
        <f ca="1">INDIRECT("U38")+2*INDIRECT("AC38")+3*INDIRECT("AK38")+4*INDIRECT("AS38")+5*INDIRECT("BA38")+6*INDIRECT("BI38")</f>
        <v>0</v>
      </c>
      <c r="BZ38" s="1">
        <v>0</v>
      </c>
      <c r="CA38" s="1">
        <f ca="1">INDIRECT("V38")+2*INDIRECT("AD38")+3*INDIRECT("AL38")+4*INDIRECT("AT38")+5*INDIRECT("BB38")+6*INDIRECT("BJ38")</f>
        <v>0</v>
      </c>
      <c r="CB38" s="1">
        <v>0</v>
      </c>
      <c r="CC38" s="1">
        <f ca="1">INDIRECT("W38")+2*INDIRECT("AE38")+3*INDIRECT("AM38")+4*INDIRECT("AU38")+5*INDIRECT("BC38")+6*INDIRECT("BK38")</f>
        <v>0</v>
      </c>
      <c r="CD38" s="1">
        <v>0</v>
      </c>
      <c r="CE38" s="1">
        <f ca="1">INDIRECT("X38")+2*INDIRECT("AF38")+3*INDIRECT("AN38")+4*INDIRECT("AV38")+5*INDIRECT("BD38")+6*INDIRECT("BL38")</f>
        <v>0</v>
      </c>
      <c r="CF38" s="1">
        <v>0</v>
      </c>
      <c r="CG38" s="1">
        <f ca="1">INDIRECT("Y38")+2*INDIRECT("AG38")+3*INDIRECT("AO38")+4*INDIRECT("AW38")+5*INDIRECT("BE38")+6*INDIRECT("BM38")</f>
        <v>3934</v>
      </c>
      <c r="CH38" s="1">
        <v>3934</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0</v>
      </c>
      <c r="CN38" s="1">
        <v>0</v>
      </c>
      <c r="CO38" s="1">
        <f ca="1">INDIRECT("AB38")+2*INDIRECT("AC38")+3*INDIRECT("AD38")+4*INDIRECT("AE38")+5*INDIRECT("AF38")+6*INDIRECT("AG38")+7*INDIRECT("AH38")+8*INDIRECT("AI38")</f>
        <v>11802</v>
      </c>
      <c r="CP38" s="1">
        <v>11802</v>
      </c>
      <c r="CQ38" s="1">
        <f ca="1">INDIRECT("AJ38")+2*INDIRECT("AK38")+3*INDIRECT("AL38")+4*INDIRECT("AM38")+5*INDIRECT("AN38")+6*INDIRECT("AO38")+7*INDIRECT("AP38")+8*INDIRECT("AQ38")</f>
        <v>0</v>
      </c>
      <c r="CR38" s="1">
        <v>0</v>
      </c>
      <c r="CS38" s="1">
        <f ca="1">INDIRECT("AR38")+2*INDIRECT("AS38")+3*INDIRECT("AT38")+4*INDIRECT("AU38")+5*INDIRECT("AV38")+6*INDIRECT("AW38")+7*INDIRECT("AX38")+8*INDIRECT("AY38")</f>
        <v>0</v>
      </c>
      <c r="CT38" s="1">
        <v>0</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102" ht="11.25">
      <c r="A39" s="1" t="s">
        <v>0</v>
      </c>
      <c r="B39" s="1" t="s">
        <v>0</v>
      </c>
      <c r="C39" s="1" t="s">
        <v>0</v>
      </c>
      <c r="D39" s="1" t="s">
        <v>22</v>
      </c>
      <c r="E39" s="1" t="s">
        <v>5</v>
      </c>
      <c r="F39" s="7">
        <f ca="1">INDIRECT("T39")+INDIRECT("AB39")+INDIRECT("AJ39")+INDIRECT("AR39")+INDIRECT("AZ39")+INDIRECT("BH39")</f>
        <v>0</v>
      </c>
      <c r="G39" s="6">
        <f ca="1">INDIRECT("U39")+INDIRECT("AC39")+INDIRECT("AK39")+INDIRECT("AS39")+INDIRECT("BA39")+INDIRECT("BI39")</f>
        <v>0</v>
      </c>
      <c r="H39" s="6">
        <f ca="1">INDIRECT("V39")+INDIRECT("AD39")+INDIRECT("AL39")+INDIRECT("AT39")+INDIRECT("BB39")+INDIRECT("BJ39")</f>
        <v>380</v>
      </c>
      <c r="I39" s="6">
        <f ca="1">INDIRECT("W39")+INDIRECT("AE39")+INDIRECT("AM39")+INDIRECT("AU39")+INDIRECT("BC39")+INDIRECT("BK39")</f>
        <v>0</v>
      </c>
      <c r="J39" s="6">
        <f ca="1">INDIRECT("X39")+INDIRECT("AF39")+INDIRECT("AN39")+INDIRECT("AV39")+INDIRECT("BD39")+INDIRECT("BL39")</f>
        <v>0</v>
      </c>
      <c r="K39" s="6">
        <f ca="1">INDIRECT("Y39")+INDIRECT("AG39")+INDIRECT("AO39")+INDIRECT("AW39")+INDIRECT("BE39")+INDIRECT("BM39")</f>
        <v>626</v>
      </c>
      <c r="L39" s="6">
        <f ca="1">INDIRECT("Z39")+INDIRECT("AH39")+INDIRECT("AP39")+INDIRECT("AX39")+INDIRECT("BF39")+INDIRECT("BN39")</f>
        <v>0</v>
      </c>
      <c r="M39" s="6">
        <f ca="1">INDIRECT("AA39")+INDIRECT("AI39")+INDIRECT("AQ39")+INDIRECT("AY39")+INDIRECT("BG39")+INDIRECT("BO39")</f>
        <v>0</v>
      </c>
      <c r="N39" s="7">
        <f ca="1">INDIRECT("T39")+INDIRECT("U39")+INDIRECT("V39")+INDIRECT("W39")+INDIRECT("X39")+INDIRECT("Y39")+INDIRECT("Z39")+INDIRECT("AA39")</f>
        <v>0</v>
      </c>
      <c r="O39" s="6">
        <f ca="1">INDIRECT("AB39")+INDIRECT("AC39")+INDIRECT("AD39")+INDIRECT("AE39")+INDIRECT("AF39")+INDIRECT("AG39")+INDIRECT("AH39")+INDIRECT("AI39")</f>
        <v>626</v>
      </c>
      <c r="P39" s="6">
        <f ca="1">INDIRECT("AJ39")+INDIRECT("AK39")+INDIRECT("AL39")+INDIRECT("AM39")+INDIRECT("AN39")+INDIRECT("AO39")+INDIRECT("AP39")+INDIRECT("AQ39")</f>
        <v>0</v>
      </c>
      <c r="Q39" s="6">
        <f ca="1">INDIRECT("AR39")+INDIRECT("AS39")+INDIRECT("AT39")+INDIRECT("AU39")+INDIRECT("AV39")+INDIRECT("AW39")+INDIRECT("AX39")+INDIRECT("AY39")</f>
        <v>380</v>
      </c>
      <c r="R39" s="6">
        <f ca="1">INDIRECT("AZ39")+INDIRECT("BA39")+INDIRECT("BB39")+INDIRECT("BC39")+INDIRECT("BD39")+INDIRECT("BE39")+INDIRECT("BF39")+INDIRECT("BG39")</f>
        <v>0</v>
      </c>
      <c r="S39" s="6">
        <f ca="1">INDIRECT("BH39")+INDIRECT("BI39")+INDIRECT("BJ39")+INDIRECT("BK39")+INDIRECT("BL39")+INDIRECT("BM39")+INDIRECT("BN39")+INDIRECT("BO39")</f>
        <v>0</v>
      </c>
      <c r="T39" s="28"/>
      <c r="U39" s="29"/>
      <c r="V39" s="29"/>
      <c r="W39" s="29"/>
      <c r="X39" s="29"/>
      <c r="Y39" s="29"/>
      <c r="Z39" s="29"/>
      <c r="AA39" s="29"/>
      <c r="AB39" s="28"/>
      <c r="AC39" s="29"/>
      <c r="AD39" s="29"/>
      <c r="AE39" s="29"/>
      <c r="AF39" s="29"/>
      <c r="AG39" s="29">
        <v>626</v>
      </c>
      <c r="AH39" s="29"/>
      <c r="AI39" s="29"/>
      <c r="AJ39" s="28"/>
      <c r="AK39" s="29"/>
      <c r="AL39" s="29"/>
      <c r="AM39" s="29"/>
      <c r="AN39" s="29"/>
      <c r="AO39" s="29"/>
      <c r="AP39" s="29"/>
      <c r="AQ39" s="29"/>
      <c r="AR39" s="28"/>
      <c r="AS39" s="29"/>
      <c r="AT39" s="29">
        <v>380</v>
      </c>
      <c r="AU39" s="29"/>
      <c r="AV39" s="29"/>
      <c r="AW39" s="29"/>
      <c r="AX39" s="29"/>
      <c r="AY39" s="29"/>
      <c r="AZ39" s="28"/>
      <c r="BA39" s="29"/>
      <c r="BB39" s="29"/>
      <c r="BC39" s="29"/>
      <c r="BD39" s="29"/>
      <c r="BE39" s="29"/>
      <c r="BF39" s="29"/>
      <c r="BG39" s="29"/>
      <c r="BH39" s="28"/>
      <c r="BI39" s="29"/>
      <c r="BJ39" s="29"/>
      <c r="BK39" s="29"/>
      <c r="BL39" s="29"/>
      <c r="BM39" s="29"/>
      <c r="BN39" s="29"/>
      <c r="BO39" s="29"/>
      <c r="BP39" s="9">
        <v>0</v>
      </c>
      <c r="BQ39" s="1" t="s">
        <v>0</v>
      </c>
      <c r="BR39" s="1" t="s">
        <v>0</v>
      </c>
      <c r="BS39" s="1" t="s">
        <v>0</v>
      </c>
      <c r="BT39" s="1" t="s">
        <v>0</v>
      </c>
      <c r="BU39" s="1" t="s">
        <v>0</v>
      </c>
      <c r="BW39" s="1">
        <f ca="1">INDIRECT("T39")+2*INDIRECT("AB39")+3*INDIRECT("AJ39")+4*INDIRECT("AR39")+5*INDIRECT("AZ39")+6*INDIRECT("BH39")</f>
        <v>0</v>
      </c>
      <c r="BX39" s="1">
        <v>0</v>
      </c>
      <c r="BY39" s="1">
        <f ca="1">INDIRECT("U39")+2*INDIRECT("AC39")+3*INDIRECT("AK39")+4*INDIRECT("AS39")+5*INDIRECT("BA39")+6*INDIRECT("BI39")</f>
        <v>0</v>
      </c>
      <c r="BZ39" s="1">
        <v>0</v>
      </c>
      <c r="CA39" s="1">
        <f ca="1">INDIRECT("V39")+2*INDIRECT("AD39")+3*INDIRECT("AL39")+4*INDIRECT("AT39")+5*INDIRECT("BB39")+6*INDIRECT("BJ39")</f>
        <v>1520</v>
      </c>
      <c r="CB39" s="1">
        <v>1520</v>
      </c>
      <c r="CC39" s="1">
        <f ca="1">INDIRECT("W39")+2*INDIRECT("AE39")+3*INDIRECT("AM39")+4*INDIRECT("AU39")+5*INDIRECT("BC39")+6*INDIRECT("BK39")</f>
        <v>0</v>
      </c>
      <c r="CD39" s="1">
        <v>0</v>
      </c>
      <c r="CE39" s="1">
        <f ca="1">INDIRECT("X39")+2*INDIRECT("AF39")+3*INDIRECT("AN39")+4*INDIRECT("AV39")+5*INDIRECT("BD39")+6*INDIRECT("BL39")</f>
        <v>0</v>
      </c>
      <c r="CF39" s="1">
        <v>0</v>
      </c>
      <c r="CG39" s="1">
        <f ca="1">INDIRECT("Y39")+2*INDIRECT("AG39")+3*INDIRECT("AO39")+4*INDIRECT("AW39")+5*INDIRECT("BE39")+6*INDIRECT("BM39")</f>
        <v>1252</v>
      </c>
      <c r="CH39" s="1">
        <v>1252</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0</v>
      </c>
      <c r="CN39" s="1">
        <v>0</v>
      </c>
      <c r="CO39" s="1">
        <f ca="1">INDIRECT("AB39")+2*INDIRECT("AC39")+3*INDIRECT("AD39")+4*INDIRECT("AE39")+5*INDIRECT("AF39")+6*INDIRECT("AG39")+7*INDIRECT("AH39")+8*INDIRECT("AI39")</f>
        <v>3756</v>
      </c>
      <c r="CP39" s="1">
        <v>3756</v>
      </c>
      <c r="CQ39" s="1">
        <f ca="1">INDIRECT("AJ39")+2*INDIRECT("AK39")+3*INDIRECT("AL39")+4*INDIRECT("AM39")+5*INDIRECT("AN39")+6*INDIRECT("AO39")+7*INDIRECT("AP39")+8*INDIRECT("AQ39")</f>
        <v>0</v>
      </c>
      <c r="CR39" s="1">
        <v>0</v>
      </c>
      <c r="CS39" s="1">
        <f ca="1">INDIRECT("AR39")+2*INDIRECT("AS39")+3*INDIRECT("AT39")+4*INDIRECT("AU39")+5*INDIRECT("AV39")+6*INDIRECT("AW39")+7*INDIRECT("AX39")+8*INDIRECT("AY39")</f>
        <v>1140</v>
      </c>
      <c r="CT39" s="1">
        <v>1140</v>
      </c>
      <c r="CU39" s="1">
        <f ca="1">INDIRECT("AZ39")+2*INDIRECT("BA39")+3*INDIRECT("BB39")+4*INDIRECT("BC39")+5*INDIRECT("BD39")+6*INDIRECT("BE39")+7*INDIRECT("BF39")+8*INDIRECT("BG39")</f>
        <v>0</v>
      </c>
      <c r="CV39" s="1">
        <v>0</v>
      </c>
      <c r="CW39" s="1">
        <f ca="1">INDIRECT("BH39")+2*INDIRECT("BI39")+3*INDIRECT("BJ39")+4*INDIRECT("BK39")+5*INDIRECT("BL39")+6*INDIRECT("BM39")+7*INDIRECT("BN39")+8*INDIRECT("BO39")</f>
        <v>0</v>
      </c>
      <c r="CX39" s="1">
        <v>0</v>
      </c>
    </row>
    <row r="40" spans="1:73" ht="11.25">
      <c r="A40" s="25"/>
      <c r="B40" s="25"/>
      <c r="C40" s="27" t="s">
        <v>116</v>
      </c>
      <c r="D40" s="26" t="s">
        <v>0</v>
      </c>
      <c r="E40" s="1" t="s">
        <v>6</v>
      </c>
      <c r="F40" s="7">
        <f>SUM(F38:F39)</f>
        <v>0</v>
      </c>
      <c r="G40" s="6">
        <f>SUM(G38:G39)</f>
        <v>0</v>
      </c>
      <c r="H40" s="6">
        <f>SUM(H38:H39)</f>
        <v>380</v>
      </c>
      <c r="I40" s="6">
        <f>SUM(I38:I39)</f>
        <v>0</v>
      </c>
      <c r="J40" s="6">
        <f>SUM(J38:J39)</f>
        <v>0</v>
      </c>
      <c r="K40" s="6">
        <f>SUM(K38:K39)</f>
        <v>2593</v>
      </c>
      <c r="L40" s="6">
        <f>SUM(L38:L39)</f>
        <v>0</v>
      </c>
      <c r="M40" s="6">
        <f>SUM(M38:M39)</f>
        <v>0</v>
      </c>
      <c r="N40" s="7">
        <f>SUM(N38:N39)</f>
        <v>0</v>
      </c>
      <c r="O40" s="6">
        <f>SUM(O38:O39)</f>
        <v>2593</v>
      </c>
      <c r="P40" s="6">
        <f>SUM(P38:P39)</f>
        <v>0</v>
      </c>
      <c r="Q40" s="6">
        <f>SUM(Q38:Q39)</f>
        <v>380</v>
      </c>
      <c r="R40" s="6">
        <f>SUM(R38:R39)</f>
        <v>0</v>
      </c>
      <c r="S40" s="6">
        <f>SUM(S38:S39)</f>
        <v>0</v>
      </c>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3:73" ht="11.25">
      <c r="C41" s="1" t="s">
        <v>0</v>
      </c>
      <c r="D41" s="1" t="s">
        <v>0</v>
      </c>
      <c r="E41" s="1" t="s">
        <v>0</v>
      </c>
      <c r="F41" s="7"/>
      <c r="G41" s="6"/>
      <c r="H41" s="6"/>
      <c r="I41" s="6"/>
      <c r="J41" s="6"/>
      <c r="K41" s="6"/>
      <c r="L41" s="6"/>
      <c r="M41" s="6"/>
      <c r="N41" s="7"/>
      <c r="O41" s="6"/>
      <c r="P41" s="6"/>
      <c r="Q41" s="6"/>
      <c r="R41" s="6"/>
      <c r="S41" s="6"/>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c r="BT41" s="1" t="s">
        <v>0</v>
      </c>
      <c r="BU41" s="1" t="s">
        <v>0</v>
      </c>
    </row>
    <row r="42" spans="1:102" ht="11.25">
      <c r="A42" s="30" t="s">
        <v>1</v>
      </c>
      <c r="B42" s="31" t="str">
        <f>HYPERLINK("http://www.dot.ca.gov/hq/transprog/stip2004/ff_sheets/08-1006.xls","1006")</f>
        <v>1006</v>
      </c>
      <c r="C42" s="30" t="s">
        <v>0</v>
      </c>
      <c r="D42" s="30" t="s">
        <v>23</v>
      </c>
      <c r="E42" s="30" t="s">
        <v>3</v>
      </c>
      <c r="F42" s="32">
        <f ca="1">INDIRECT("T42")+INDIRECT("AB42")+INDIRECT("AJ42")+INDIRECT("AR42")+INDIRECT("AZ42")+INDIRECT("BH42")</f>
        <v>0</v>
      </c>
      <c r="G42" s="33">
        <f ca="1">INDIRECT("U42")+INDIRECT("AC42")+INDIRECT("AK42")+INDIRECT("AS42")+INDIRECT("BA42")+INDIRECT("BI42")</f>
        <v>0</v>
      </c>
      <c r="H42" s="33">
        <f ca="1">INDIRECT("V42")+INDIRECT("AD42")+INDIRECT("AL42")+INDIRECT("AT42")+INDIRECT("BB42")+INDIRECT("BJ42")</f>
        <v>0</v>
      </c>
      <c r="I42" s="33">
        <f ca="1">INDIRECT("W42")+INDIRECT("AE42")+INDIRECT("AM42")+INDIRECT("AU42")+INDIRECT("BC42")+INDIRECT("BK42")</f>
        <v>744</v>
      </c>
      <c r="J42" s="33">
        <f ca="1">INDIRECT("X42")+INDIRECT("AF42")+INDIRECT("AN42")+INDIRECT("AV42")+INDIRECT("BD42")+INDIRECT("BL42")</f>
        <v>1381</v>
      </c>
      <c r="K42" s="33">
        <f ca="1">INDIRECT("Y42")+INDIRECT("AG42")+INDIRECT("AO42")+INDIRECT("AW42")+INDIRECT("BE42")+INDIRECT("BM42")</f>
        <v>0</v>
      </c>
      <c r="L42" s="33">
        <f ca="1">INDIRECT("Z42")+INDIRECT("AH42")+INDIRECT("AP42")+INDIRECT("AX42")+INDIRECT("BF42")+INDIRECT("BN42")</f>
        <v>0</v>
      </c>
      <c r="M42" s="33">
        <f ca="1">INDIRECT("AA42")+INDIRECT("AI42")+INDIRECT("AQ42")+INDIRECT("AY42")+INDIRECT("BG42")+INDIRECT("BO42")</f>
        <v>0</v>
      </c>
      <c r="N42" s="32">
        <f ca="1">INDIRECT("T42")+INDIRECT("U42")+INDIRECT("V42")+INDIRECT("W42")+INDIRECT("X42")+INDIRECT("Y42")+INDIRECT("Z42")+INDIRECT("AA42")</f>
        <v>744</v>
      </c>
      <c r="O42" s="33">
        <f ca="1">INDIRECT("AB42")+INDIRECT("AC42")+INDIRECT("AD42")+INDIRECT("AE42")+INDIRECT("AF42")+INDIRECT("AG42")+INDIRECT("AH42")+INDIRECT("AI42")</f>
        <v>1381</v>
      </c>
      <c r="P42" s="33">
        <f ca="1">INDIRECT("AJ42")+INDIRECT("AK42")+INDIRECT("AL42")+INDIRECT("AM42")+INDIRECT("AN42")+INDIRECT("AO42")+INDIRECT("AP42")+INDIRECT("AQ42")</f>
        <v>0</v>
      </c>
      <c r="Q42" s="33">
        <f ca="1">INDIRECT("AR42")+INDIRECT("AS42")+INDIRECT("AT42")+INDIRECT("AU42")+INDIRECT("AV42")+INDIRECT("AW42")+INDIRECT("AX42")+INDIRECT("AY42")</f>
        <v>0</v>
      </c>
      <c r="R42" s="33">
        <f ca="1">INDIRECT("AZ42")+INDIRECT("BA42")+INDIRECT("BB42")+INDIRECT("BC42")+INDIRECT("BD42")+INDIRECT("BE42")+INDIRECT("BF42")+INDIRECT("BG42")</f>
        <v>0</v>
      </c>
      <c r="S42" s="33">
        <f ca="1">INDIRECT("BH42")+INDIRECT("BI42")+INDIRECT("BJ42")+INDIRECT("BK42")+INDIRECT("BL42")+INDIRECT("BM42")+INDIRECT("BN42")+INDIRECT("BO42")</f>
        <v>0</v>
      </c>
      <c r="T42" s="34"/>
      <c r="U42" s="35"/>
      <c r="V42" s="35"/>
      <c r="W42" s="35">
        <v>744</v>
      </c>
      <c r="X42" s="35"/>
      <c r="Y42" s="35"/>
      <c r="Z42" s="35"/>
      <c r="AA42" s="35"/>
      <c r="AB42" s="34"/>
      <c r="AC42" s="35"/>
      <c r="AD42" s="35"/>
      <c r="AE42" s="35"/>
      <c r="AF42" s="35">
        <v>1381</v>
      </c>
      <c r="AG42" s="35"/>
      <c r="AH42" s="35"/>
      <c r="AI42" s="35"/>
      <c r="AJ42" s="34"/>
      <c r="AK42" s="35"/>
      <c r="AL42" s="35"/>
      <c r="AM42" s="35"/>
      <c r="AN42" s="35"/>
      <c r="AO42" s="35"/>
      <c r="AP42" s="35"/>
      <c r="AQ42" s="35"/>
      <c r="AR42" s="34"/>
      <c r="AS42" s="35"/>
      <c r="AT42" s="35"/>
      <c r="AU42" s="35"/>
      <c r="AV42" s="35"/>
      <c r="AW42" s="35"/>
      <c r="AX42" s="35"/>
      <c r="AY42" s="35"/>
      <c r="AZ42" s="34"/>
      <c r="BA42" s="35"/>
      <c r="BB42" s="35"/>
      <c r="BC42" s="35"/>
      <c r="BD42" s="35"/>
      <c r="BE42" s="35"/>
      <c r="BF42" s="35"/>
      <c r="BG42" s="35"/>
      <c r="BH42" s="34"/>
      <c r="BI42" s="35"/>
      <c r="BJ42" s="35"/>
      <c r="BK42" s="35"/>
      <c r="BL42" s="35"/>
      <c r="BM42" s="35"/>
      <c r="BN42" s="35"/>
      <c r="BO42" s="36"/>
      <c r="BP42" s="9">
        <v>10900001355</v>
      </c>
      <c r="BQ42" s="1" t="s">
        <v>3</v>
      </c>
      <c r="BR42" s="1" t="s">
        <v>0</v>
      </c>
      <c r="BS42" s="1" t="s">
        <v>0</v>
      </c>
      <c r="BT42" s="1" t="s">
        <v>0</v>
      </c>
      <c r="BU42" s="1" t="s">
        <v>0</v>
      </c>
      <c r="BW42" s="1">
        <f ca="1">INDIRECT("T42")+2*INDIRECT("AB42")+3*INDIRECT("AJ42")+4*INDIRECT("AR42")+5*INDIRECT("AZ42")+6*INDIRECT("BH42")</f>
        <v>0</v>
      </c>
      <c r="BX42" s="1">
        <v>0</v>
      </c>
      <c r="BY42" s="1">
        <f ca="1">INDIRECT("U42")+2*INDIRECT("AC42")+3*INDIRECT("AK42")+4*INDIRECT("AS42")+5*INDIRECT("BA42")+6*INDIRECT("BI42")</f>
        <v>0</v>
      </c>
      <c r="BZ42" s="1">
        <v>0</v>
      </c>
      <c r="CA42" s="1">
        <f ca="1">INDIRECT("V42")+2*INDIRECT("AD42")+3*INDIRECT("AL42")+4*INDIRECT("AT42")+5*INDIRECT("BB42")+6*INDIRECT("BJ42")</f>
        <v>0</v>
      </c>
      <c r="CB42" s="1">
        <v>0</v>
      </c>
      <c r="CC42" s="1">
        <f ca="1">INDIRECT("W42")+2*INDIRECT("AE42")+3*INDIRECT("AM42")+4*INDIRECT("AU42")+5*INDIRECT("BC42")+6*INDIRECT("BK42")</f>
        <v>744</v>
      </c>
      <c r="CD42" s="1">
        <v>744</v>
      </c>
      <c r="CE42" s="1">
        <f ca="1">INDIRECT("X42")+2*INDIRECT("AF42")+3*INDIRECT("AN42")+4*INDIRECT("AV42")+5*INDIRECT("BD42")+6*INDIRECT("BL42")</f>
        <v>2762</v>
      </c>
      <c r="CF42" s="1">
        <v>2762</v>
      </c>
      <c r="CG42" s="1">
        <f ca="1">INDIRECT("Y42")+2*INDIRECT("AG42")+3*INDIRECT("AO42")+4*INDIRECT("AW42")+5*INDIRECT("BE42")+6*INDIRECT("BM42")</f>
        <v>0</v>
      </c>
      <c r="CH42" s="1">
        <v>0</v>
      </c>
      <c r="CI42" s="1">
        <f ca="1">INDIRECT("Z42")+2*INDIRECT("AH42")+3*INDIRECT("AP42")+4*INDIRECT("AX42")+5*INDIRECT("BF42")+6*INDIRECT("BN42")</f>
        <v>0</v>
      </c>
      <c r="CJ42" s="1">
        <v>0</v>
      </c>
      <c r="CK42" s="1">
        <f ca="1">INDIRECT("AA42")+2*INDIRECT("AI42")+3*INDIRECT("AQ42")+4*INDIRECT("AY42")+5*INDIRECT("BG42")+6*INDIRECT("BO42")</f>
        <v>0</v>
      </c>
      <c r="CL42" s="1">
        <v>0</v>
      </c>
      <c r="CM42" s="1">
        <f ca="1">INDIRECT("T42")+2*INDIRECT("U42")+3*INDIRECT("V42")+4*INDIRECT("W42")+5*INDIRECT("X42")+6*INDIRECT("Y42")+7*INDIRECT("Z42")+8*INDIRECT("AA42")</f>
        <v>2976</v>
      </c>
      <c r="CN42" s="1">
        <v>2976</v>
      </c>
      <c r="CO42" s="1">
        <f ca="1">INDIRECT("AB42")+2*INDIRECT("AC42")+3*INDIRECT("AD42")+4*INDIRECT("AE42")+5*INDIRECT("AF42")+6*INDIRECT("AG42")+7*INDIRECT("AH42")+8*INDIRECT("AI42")</f>
        <v>6905</v>
      </c>
      <c r="CP42" s="1">
        <v>6905</v>
      </c>
      <c r="CQ42" s="1">
        <f ca="1">INDIRECT("AJ42")+2*INDIRECT("AK42")+3*INDIRECT("AL42")+4*INDIRECT("AM42")+5*INDIRECT("AN42")+6*INDIRECT("AO42")+7*INDIRECT("AP42")+8*INDIRECT("AQ42")</f>
        <v>0</v>
      </c>
      <c r="CR42" s="1">
        <v>0</v>
      </c>
      <c r="CS42" s="1">
        <f ca="1">INDIRECT("AR42")+2*INDIRECT("AS42")+3*INDIRECT("AT42")+4*INDIRECT("AU42")+5*INDIRECT("AV42")+6*INDIRECT("AW42")+7*INDIRECT("AX42")+8*INDIRECT("AY42")</f>
        <v>0</v>
      </c>
      <c r="CT42" s="1">
        <v>0</v>
      </c>
      <c r="CU42" s="1">
        <f ca="1">INDIRECT("AZ42")+2*INDIRECT("BA42")+3*INDIRECT("BB42")+4*INDIRECT("BC42")+5*INDIRECT("BD42")+6*INDIRECT("BE42")+7*INDIRECT("BF42")+8*INDIRECT("BG42")</f>
        <v>0</v>
      </c>
      <c r="CV42" s="1">
        <v>0</v>
      </c>
      <c r="CW42" s="1">
        <f ca="1">INDIRECT("BH42")+2*INDIRECT("BI42")+3*INDIRECT("BJ42")+4*INDIRECT("BK42")+5*INDIRECT("BL42")+6*INDIRECT("BM42")+7*INDIRECT("BN42")+8*INDIRECT("BO42")</f>
        <v>0</v>
      </c>
      <c r="CX42" s="1">
        <v>0</v>
      </c>
    </row>
    <row r="43" spans="1:102" ht="11.25">
      <c r="A43" s="1" t="s">
        <v>0</v>
      </c>
      <c r="B43" s="1" t="s">
        <v>0</v>
      </c>
      <c r="C43" s="1" t="s">
        <v>0</v>
      </c>
      <c r="D43" s="1" t="s">
        <v>24</v>
      </c>
      <c r="E43" s="1" t="s">
        <v>5</v>
      </c>
      <c r="F43" s="7">
        <f ca="1">INDIRECT("T43")+INDIRECT("AB43")+INDIRECT("AJ43")+INDIRECT("AR43")+INDIRECT("AZ43")+INDIRECT("BH43")</f>
        <v>0</v>
      </c>
      <c r="G43" s="6">
        <f ca="1">INDIRECT("U43")+INDIRECT("AC43")+INDIRECT("AK43")+INDIRECT("AS43")+INDIRECT("BA43")+INDIRECT("BI43")</f>
        <v>225</v>
      </c>
      <c r="H43" s="6">
        <f ca="1">INDIRECT("V43")+INDIRECT("AD43")+INDIRECT("AL43")+INDIRECT("AT43")+INDIRECT("BB43")+INDIRECT("BJ43")</f>
        <v>0</v>
      </c>
      <c r="I43" s="6">
        <f ca="1">INDIRECT("W43")+INDIRECT("AE43")+INDIRECT("AM43")+INDIRECT("AU43")+INDIRECT("BC43")+INDIRECT("BK43")</f>
        <v>386</v>
      </c>
      <c r="J43" s="6">
        <f ca="1">INDIRECT("X43")+INDIRECT("AF43")+INDIRECT("AN43")+INDIRECT("AV43")+INDIRECT("BD43")+INDIRECT("BL43")</f>
        <v>473</v>
      </c>
      <c r="K43" s="6">
        <f ca="1">INDIRECT("Y43")+INDIRECT("AG43")+INDIRECT("AO43")+INDIRECT("AW43")+INDIRECT("BE43")+INDIRECT("BM43")</f>
        <v>0</v>
      </c>
      <c r="L43" s="6">
        <f ca="1">INDIRECT("Z43")+INDIRECT("AH43")+INDIRECT("AP43")+INDIRECT("AX43")+INDIRECT("BF43")+INDIRECT("BN43")</f>
        <v>0</v>
      </c>
      <c r="M43" s="6">
        <f ca="1">INDIRECT("AA43")+INDIRECT("AI43")+INDIRECT("AQ43")+INDIRECT("AY43")+INDIRECT("BG43")+INDIRECT("BO43")</f>
        <v>0</v>
      </c>
      <c r="N43" s="7">
        <f ca="1">INDIRECT("T43")+INDIRECT("U43")+INDIRECT("V43")+INDIRECT("W43")+INDIRECT("X43")+INDIRECT("Y43")+INDIRECT("Z43")+INDIRECT("AA43")</f>
        <v>386</v>
      </c>
      <c r="O43" s="6">
        <f ca="1">INDIRECT("AB43")+INDIRECT("AC43")+INDIRECT("AD43")+INDIRECT("AE43")+INDIRECT("AF43")+INDIRECT("AG43")+INDIRECT("AH43")+INDIRECT("AI43")</f>
        <v>473</v>
      </c>
      <c r="P43" s="6">
        <f ca="1">INDIRECT("AJ43")+INDIRECT("AK43")+INDIRECT("AL43")+INDIRECT("AM43")+INDIRECT("AN43")+INDIRECT("AO43")+INDIRECT("AP43")+INDIRECT("AQ43")</f>
        <v>29</v>
      </c>
      <c r="Q43" s="6">
        <f ca="1">INDIRECT("AR43")+INDIRECT("AS43")+INDIRECT("AT43")+INDIRECT("AU43")+INDIRECT("AV43")+INDIRECT("AW43")+INDIRECT("AX43")+INDIRECT("AY43")</f>
        <v>196</v>
      </c>
      <c r="R43" s="6">
        <f ca="1">INDIRECT("AZ43")+INDIRECT("BA43")+INDIRECT("BB43")+INDIRECT("BC43")+INDIRECT("BD43")+INDIRECT("BE43")+INDIRECT("BF43")+INDIRECT("BG43")</f>
        <v>0</v>
      </c>
      <c r="S43" s="6">
        <f ca="1">INDIRECT("BH43")+INDIRECT("BI43")+INDIRECT("BJ43")+INDIRECT("BK43")+INDIRECT("BL43")+INDIRECT("BM43")+INDIRECT("BN43")+INDIRECT("BO43")</f>
        <v>0</v>
      </c>
      <c r="T43" s="28"/>
      <c r="U43" s="29"/>
      <c r="V43" s="29"/>
      <c r="W43" s="29">
        <v>386</v>
      </c>
      <c r="X43" s="29"/>
      <c r="Y43" s="29"/>
      <c r="Z43" s="29"/>
      <c r="AA43" s="29"/>
      <c r="AB43" s="28"/>
      <c r="AC43" s="29"/>
      <c r="AD43" s="29"/>
      <c r="AE43" s="29"/>
      <c r="AF43" s="29">
        <v>473</v>
      </c>
      <c r="AG43" s="29"/>
      <c r="AH43" s="29"/>
      <c r="AI43" s="29"/>
      <c r="AJ43" s="28"/>
      <c r="AK43" s="29">
        <v>29</v>
      </c>
      <c r="AL43" s="29"/>
      <c r="AM43" s="29"/>
      <c r="AN43" s="29"/>
      <c r="AO43" s="29"/>
      <c r="AP43" s="29"/>
      <c r="AQ43" s="29"/>
      <c r="AR43" s="28"/>
      <c r="AS43" s="29">
        <v>196</v>
      </c>
      <c r="AT43" s="29"/>
      <c r="AU43" s="29"/>
      <c r="AV43" s="29"/>
      <c r="AW43" s="29"/>
      <c r="AX43" s="29"/>
      <c r="AY43" s="29"/>
      <c r="AZ43" s="28"/>
      <c r="BA43" s="29"/>
      <c r="BB43" s="29"/>
      <c r="BC43" s="29"/>
      <c r="BD43" s="29"/>
      <c r="BE43" s="29"/>
      <c r="BF43" s="29"/>
      <c r="BG43" s="29"/>
      <c r="BH43" s="28"/>
      <c r="BI43" s="29"/>
      <c r="BJ43" s="29"/>
      <c r="BK43" s="29"/>
      <c r="BL43" s="29"/>
      <c r="BM43" s="29"/>
      <c r="BN43" s="29"/>
      <c r="BO43" s="29"/>
      <c r="BP43" s="9">
        <v>0</v>
      </c>
      <c r="BQ43" s="1" t="s">
        <v>0</v>
      </c>
      <c r="BR43" s="1" t="s">
        <v>0</v>
      </c>
      <c r="BS43" s="1" t="s">
        <v>0</v>
      </c>
      <c r="BT43" s="1" t="s">
        <v>0</v>
      </c>
      <c r="BU43" s="1" t="s">
        <v>0</v>
      </c>
      <c r="BW43" s="1">
        <f ca="1">INDIRECT("T43")+2*INDIRECT("AB43")+3*INDIRECT("AJ43")+4*INDIRECT("AR43")+5*INDIRECT("AZ43")+6*INDIRECT("BH43")</f>
        <v>0</v>
      </c>
      <c r="BX43" s="1">
        <v>0</v>
      </c>
      <c r="BY43" s="1">
        <f ca="1">INDIRECT("U43")+2*INDIRECT("AC43")+3*INDIRECT("AK43")+4*INDIRECT("AS43")+5*INDIRECT("BA43")+6*INDIRECT("BI43")</f>
        <v>871</v>
      </c>
      <c r="BZ43" s="1">
        <v>871</v>
      </c>
      <c r="CA43" s="1">
        <f ca="1">INDIRECT("V43")+2*INDIRECT("AD43")+3*INDIRECT("AL43")+4*INDIRECT("AT43")+5*INDIRECT("BB43")+6*INDIRECT("BJ43")</f>
        <v>0</v>
      </c>
      <c r="CB43" s="1">
        <v>0</v>
      </c>
      <c r="CC43" s="1">
        <f ca="1">INDIRECT("W43")+2*INDIRECT("AE43")+3*INDIRECT("AM43")+4*INDIRECT("AU43")+5*INDIRECT("BC43")+6*INDIRECT("BK43")</f>
        <v>386</v>
      </c>
      <c r="CD43" s="1">
        <v>386</v>
      </c>
      <c r="CE43" s="1">
        <f ca="1">INDIRECT("X43")+2*INDIRECT("AF43")+3*INDIRECT("AN43")+4*INDIRECT("AV43")+5*INDIRECT("BD43")+6*INDIRECT("BL43")</f>
        <v>946</v>
      </c>
      <c r="CF43" s="1">
        <v>946</v>
      </c>
      <c r="CG43" s="1">
        <f ca="1">INDIRECT("Y43")+2*INDIRECT("AG43")+3*INDIRECT("AO43")+4*INDIRECT("AW43")+5*INDIRECT("BE43")+6*INDIRECT("BM43")</f>
        <v>0</v>
      </c>
      <c r="CH43" s="1">
        <v>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1544</v>
      </c>
      <c r="CN43" s="1">
        <v>1544</v>
      </c>
      <c r="CO43" s="1">
        <f ca="1">INDIRECT("AB43")+2*INDIRECT("AC43")+3*INDIRECT("AD43")+4*INDIRECT("AE43")+5*INDIRECT("AF43")+6*INDIRECT("AG43")+7*INDIRECT("AH43")+8*INDIRECT("AI43")</f>
        <v>2365</v>
      </c>
      <c r="CP43" s="1">
        <v>2365</v>
      </c>
      <c r="CQ43" s="1">
        <f ca="1">INDIRECT("AJ43")+2*INDIRECT("AK43")+3*INDIRECT("AL43")+4*INDIRECT("AM43")+5*INDIRECT("AN43")+6*INDIRECT("AO43")+7*INDIRECT("AP43")+8*INDIRECT("AQ43")</f>
        <v>58</v>
      </c>
      <c r="CR43" s="1">
        <v>58</v>
      </c>
      <c r="CS43" s="1">
        <f ca="1">INDIRECT("AR43")+2*INDIRECT("AS43")+3*INDIRECT("AT43")+4*INDIRECT("AU43")+5*INDIRECT("AV43")+6*INDIRECT("AW43")+7*INDIRECT("AX43")+8*INDIRECT("AY43")</f>
        <v>392</v>
      </c>
      <c r="CT43" s="1">
        <v>392</v>
      </c>
      <c r="CU43" s="1">
        <f ca="1">INDIRECT("AZ43")+2*INDIRECT("BA43")+3*INDIRECT("BB43")+4*INDIRECT("BC43")+5*INDIRECT("BD43")+6*INDIRECT("BE43")+7*INDIRECT("BF43")+8*INDIRECT("BG43")</f>
        <v>0</v>
      </c>
      <c r="CV43" s="1">
        <v>0</v>
      </c>
      <c r="CW43" s="1">
        <f ca="1">INDIRECT("BH43")+2*INDIRECT("BI43")+3*INDIRECT("BJ43")+4*INDIRECT("BK43")+5*INDIRECT("BL43")+6*INDIRECT("BM43")+7*INDIRECT("BN43")+8*INDIRECT("BO43")</f>
        <v>0</v>
      </c>
      <c r="CX43" s="1">
        <v>0</v>
      </c>
    </row>
    <row r="44" spans="1:73" ht="11.25">
      <c r="A44" s="25"/>
      <c r="B44" s="25"/>
      <c r="C44" s="27" t="s">
        <v>116</v>
      </c>
      <c r="D44" s="26" t="s">
        <v>0</v>
      </c>
      <c r="E44" s="1" t="s">
        <v>6</v>
      </c>
      <c r="F44" s="7">
        <f>SUM(F42:F43)</f>
        <v>0</v>
      </c>
      <c r="G44" s="6">
        <f>SUM(G42:G43)</f>
        <v>225</v>
      </c>
      <c r="H44" s="6">
        <f>SUM(H42:H43)</f>
        <v>0</v>
      </c>
      <c r="I44" s="6">
        <f>SUM(I42:I43)</f>
        <v>1130</v>
      </c>
      <c r="J44" s="6">
        <f>SUM(J42:J43)</f>
        <v>1854</v>
      </c>
      <c r="K44" s="6">
        <f>SUM(K42:K43)</f>
        <v>0</v>
      </c>
      <c r="L44" s="6">
        <f>SUM(L42:L43)</f>
        <v>0</v>
      </c>
      <c r="M44" s="6">
        <f>SUM(M42:M43)</f>
        <v>0</v>
      </c>
      <c r="N44" s="7">
        <f>SUM(N42:N43)</f>
        <v>1130</v>
      </c>
      <c r="O44" s="6">
        <f>SUM(O42:O43)</f>
        <v>1854</v>
      </c>
      <c r="P44" s="6">
        <f>SUM(P42:P43)</f>
        <v>29</v>
      </c>
      <c r="Q44" s="6">
        <f>SUM(Q42:Q43)</f>
        <v>196</v>
      </c>
      <c r="R44" s="6">
        <f>SUM(R42:R43)</f>
        <v>0</v>
      </c>
      <c r="S44" s="6">
        <f>SUM(S42:S43)</f>
        <v>0</v>
      </c>
      <c r="T44" s="8"/>
      <c r="U44" s="5"/>
      <c r="V44" s="5"/>
      <c r="W44" s="5"/>
      <c r="X44" s="5"/>
      <c r="Y44" s="5"/>
      <c r="Z44" s="5"/>
      <c r="AA44" s="5"/>
      <c r="AB44" s="8"/>
      <c r="AC44" s="5"/>
      <c r="AD44" s="5"/>
      <c r="AE44" s="5"/>
      <c r="AF44" s="5"/>
      <c r="AG44" s="5"/>
      <c r="AH44" s="5"/>
      <c r="AI44" s="5"/>
      <c r="AJ44" s="8"/>
      <c r="AK44" s="5"/>
      <c r="AL44" s="5"/>
      <c r="AM44" s="5"/>
      <c r="AN44" s="5"/>
      <c r="AO44" s="5"/>
      <c r="AP44" s="5"/>
      <c r="AQ44" s="5"/>
      <c r="AR44" s="8"/>
      <c r="AS44" s="5"/>
      <c r="AT44" s="5"/>
      <c r="AU44" s="5"/>
      <c r="AV44" s="5"/>
      <c r="AW44" s="5"/>
      <c r="AX44" s="5"/>
      <c r="AY44" s="5"/>
      <c r="AZ44" s="8"/>
      <c r="BA44" s="5"/>
      <c r="BB44" s="5"/>
      <c r="BC44" s="5"/>
      <c r="BD44" s="5"/>
      <c r="BE44" s="5"/>
      <c r="BF44" s="5"/>
      <c r="BG44" s="5"/>
      <c r="BH44" s="8"/>
      <c r="BI44" s="5"/>
      <c r="BJ44" s="5"/>
      <c r="BK44" s="5"/>
      <c r="BL44" s="5"/>
      <c r="BM44" s="5"/>
      <c r="BN44" s="5"/>
      <c r="BO44" s="5"/>
      <c r="BP44" s="9">
        <v>0</v>
      </c>
      <c r="BQ44" s="1" t="s">
        <v>0</v>
      </c>
      <c r="BR44" s="1" t="s">
        <v>0</v>
      </c>
      <c r="BS44" s="1" t="s">
        <v>0</v>
      </c>
      <c r="BT44" s="1" t="s">
        <v>0</v>
      </c>
      <c r="BU44" s="1" t="s">
        <v>0</v>
      </c>
    </row>
    <row r="45" spans="3:73" ht="11.25">
      <c r="C45" s="1" t="s">
        <v>0</v>
      </c>
      <c r="D45" s="1" t="s">
        <v>0</v>
      </c>
      <c r="E45" s="1" t="s">
        <v>0</v>
      </c>
      <c r="F45" s="7"/>
      <c r="G45" s="6"/>
      <c r="H45" s="6"/>
      <c r="I45" s="6"/>
      <c r="J45" s="6"/>
      <c r="K45" s="6"/>
      <c r="L45" s="6"/>
      <c r="M45" s="6"/>
      <c r="N45" s="7"/>
      <c r="O45" s="6"/>
      <c r="P45" s="6"/>
      <c r="Q45" s="6"/>
      <c r="R45" s="6"/>
      <c r="S45" s="6"/>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c r="BT45" s="1" t="s">
        <v>0</v>
      </c>
      <c r="BU45" s="1" t="s">
        <v>0</v>
      </c>
    </row>
    <row r="46" spans="1:102" ht="11.25">
      <c r="A46" s="30" t="s">
        <v>1</v>
      </c>
      <c r="B46" s="31" t="str">
        <f>HYPERLINK("http://www.dot.ca.gov/hq/transprog/stip2004/ff_sheets/08-0000k.xls","0000K")</f>
        <v>0000K</v>
      </c>
      <c r="C46" s="30" t="s">
        <v>0</v>
      </c>
      <c r="D46" s="30" t="s">
        <v>25</v>
      </c>
      <c r="E46" s="30" t="s">
        <v>3</v>
      </c>
      <c r="F46" s="32">
        <f ca="1">INDIRECT("T46")+INDIRECT("AB46")+INDIRECT("AJ46")+INDIRECT("AR46")+INDIRECT("AZ46")+INDIRECT("BH46")</f>
        <v>0</v>
      </c>
      <c r="G46" s="33">
        <f ca="1">INDIRECT("U46")+INDIRECT("AC46")+INDIRECT("AK46")+INDIRECT("AS46")+INDIRECT("BA46")+INDIRECT("BI46")</f>
        <v>190</v>
      </c>
      <c r="H46" s="33">
        <f ca="1">INDIRECT("V46")+INDIRECT("AD46")+INDIRECT("AL46")+INDIRECT("AT46")+INDIRECT("BB46")+INDIRECT("BJ46")</f>
        <v>0</v>
      </c>
      <c r="I46" s="33">
        <f ca="1">INDIRECT("W46")+INDIRECT("AE46")+INDIRECT("AM46")+INDIRECT("AU46")+INDIRECT("BC46")+INDIRECT("BK46")</f>
        <v>1540</v>
      </c>
      <c r="J46" s="33">
        <f ca="1">INDIRECT("X46")+INDIRECT("AF46")+INDIRECT("AN46")+INDIRECT("AV46")+INDIRECT("BD46")+INDIRECT("BL46")</f>
        <v>0</v>
      </c>
      <c r="K46" s="33">
        <f ca="1">INDIRECT("Y46")+INDIRECT("AG46")+INDIRECT("AO46")+INDIRECT("AW46")+INDIRECT("BE46")+INDIRECT("BM46")</f>
        <v>0</v>
      </c>
      <c r="L46" s="33">
        <f ca="1">INDIRECT("Z46")+INDIRECT("AH46")+INDIRECT("AP46")+INDIRECT("AX46")+INDIRECT("BF46")+INDIRECT("BN46")</f>
        <v>0</v>
      </c>
      <c r="M46" s="33">
        <f ca="1">INDIRECT("AA46")+INDIRECT("AI46")+INDIRECT("AQ46")+INDIRECT("AY46")+INDIRECT("BG46")+INDIRECT("BO46")</f>
        <v>0</v>
      </c>
      <c r="N46" s="32">
        <f ca="1">INDIRECT("T46")+INDIRECT("U46")+INDIRECT("V46")+INDIRECT("W46")+INDIRECT("X46")+INDIRECT("Y46")+INDIRECT("Z46")+INDIRECT("AA46")</f>
        <v>0</v>
      </c>
      <c r="O46" s="33">
        <f ca="1">INDIRECT("AB46")+INDIRECT("AC46")+INDIRECT("AD46")+INDIRECT("AE46")+INDIRECT("AF46")+INDIRECT("AG46")+INDIRECT("AH46")+INDIRECT("AI46")</f>
        <v>1540</v>
      </c>
      <c r="P46" s="33">
        <f ca="1">INDIRECT("AJ46")+INDIRECT("AK46")+INDIRECT("AL46")+INDIRECT("AM46")+INDIRECT("AN46")+INDIRECT("AO46")+INDIRECT("AP46")+INDIRECT("AQ46")</f>
        <v>0</v>
      </c>
      <c r="Q46" s="33">
        <f ca="1">INDIRECT("AR46")+INDIRECT("AS46")+INDIRECT("AT46")+INDIRECT("AU46")+INDIRECT("AV46")+INDIRECT("AW46")+INDIRECT("AX46")+INDIRECT("AY46")</f>
        <v>190</v>
      </c>
      <c r="R46" s="33">
        <f ca="1">INDIRECT("AZ46")+INDIRECT("BA46")+INDIRECT("BB46")+INDIRECT("BC46")+INDIRECT("BD46")+INDIRECT("BE46")+INDIRECT("BF46")+INDIRECT("BG46")</f>
        <v>0</v>
      </c>
      <c r="S46" s="33">
        <f ca="1">INDIRECT("BH46")+INDIRECT("BI46")+INDIRECT("BJ46")+INDIRECT("BK46")+INDIRECT("BL46")+INDIRECT("BM46")+INDIRECT("BN46")+INDIRECT("BO46")</f>
        <v>0</v>
      </c>
      <c r="T46" s="34"/>
      <c r="U46" s="35"/>
      <c r="V46" s="35"/>
      <c r="W46" s="35"/>
      <c r="X46" s="35"/>
      <c r="Y46" s="35"/>
      <c r="Z46" s="35"/>
      <c r="AA46" s="35"/>
      <c r="AB46" s="34"/>
      <c r="AC46" s="35"/>
      <c r="AD46" s="35"/>
      <c r="AE46" s="35">
        <v>1540</v>
      </c>
      <c r="AF46" s="35"/>
      <c r="AG46" s="35"/>
      <c r="AH46" s="35"/>
      <c r="AI46" s="35"/>
      <c r="AJ46" s="34"/>
      <c r="AK46" s="35"/>
      <c r="AL46" s="35"/>
      <c r="AM46" s="35"/>
      <c r="AN46" s="35"/>
      <c r="AO46" s="35"/>
      <c r="AP46" s="35"/>
      <c r="AQ46" s="35"/>
      <c r="AR46" s="34"/>
      <c r="AS46" s="35">
        <v>190</v>
      </c>
      <c r="AT46" s="35"/>
      <c r="AU46" s="35"/>
      <c r="AV46" s="35"/>
      <c r="AW46" s="35"/>
      <c r="AX46" s="35"/>
      <c r="AY46" s="35"/>
      <c r="AZ46" s="34"/>
      <c r="BA46" s="35"/>
      <c r="BB46" s="35"/>
      <c r="BC46" s="35"/>
      <c r="BD46" s="35"/>
      <c r="BE46" s="35"/>
      <c r="BF46" s="35"/>
      <c r="BG46" s="35"/>
      <c r="BH46" s="34"/>
      <c r="BI46" s="35"/>
      <c r="BJ46" s="35"/>
      <c r="BK46" s="35"/>
      <c r="BL46" s="35"/>
      <c r="BM46" s="35"/>
      <c r="BN46" s="35"/>
      <c r="BO46" s="36"/>
      <c r="BP46" s="9">
        <v>10900001122</v>
      </c>
      <c r="BQ46" s="1" t="s">
        <v>3</v>
      </c>
      <c r="BR46" s="1" t="s">
        <v>0</v>
      </c>
      <c r="BS46" s="1" t="s">
        <v>0</v>
      </c>
      <c r="BT46" s="1" t="s">
        <v>0</v>
      </c>
      <c r="BU46" s="1" t="s">
        <v>0</v>
      </c>
      <c r="BW46" s="1">
        <f ca="1">INDIRECT("T46")+2*INDIRECT("AB46")+3*INDIRECT("AJ46")+4*INDIRECT("AR46")+5*INDIRECT("AZ46")+6*INDIRECT("BH46")</f>
        <v>0</v>
      </c>
      <c r="BX46" s="1">
        <v>0</v>
      </c>
      <c r="BY46" s="1">
        <f ca="1">INDIRECT("U46")+2*INDIRECT("AC46")+3*INDIRECT("AK46")+4*INDIRECT("AS46")+5*INDIRECT("BA46")+6*INDIRECT("BI46")</f>
        <v>760</v>
      </c>
      <c r="BZ46" s="1">
        <v>760</v>
      </c>
      <c r="CA46" s="1">
        <f ca="1">INDIRECT("V46")+2*INDIRECT("AD46")+3*INDIRECT("AL46")+4*INDIRECT("AT46")+5*INDIRECT("BB46")+6*INDIRECT("BJ46")</f>
        <v>0</v>
      </c>
      <c r="CB46" s="1">
        <v>0</v>
      </c>
      <c r="CC46" s="1">
        <f ca="1">INDIRECT("W46")+2*INDIRECT("AE46")+3*INDIRECT("AM46")+4*INDIRECT("AU46")+5*INDIRECT("BC46")+6*INDIRECT("BK46")</f>
        <v>3080</v>
      </c>
      <c r="CD46" s="1">
        <v>3080</v>
      </c>
      <c r="CE46" s="1">
        <f ca="1">INDIRECT("X46")+2*INDIRECT("AF46")+3*INDIRECT("AN46")+4*INDIRECT("AV46")+5*INDIRECT("BD46")+6*INDIRECT("BL46")</f>
        <v>0</v>
      </c>
      <c r="CF46" s="1">
        <v>0</v>
      </c>
      <c r="CG46" s="1">
        <f ca="1">INDIRECT("Y46")+2*INDIRECT("AG46")+3*INDIRECT("AO46")+4*INDIRECT("AW46")+5*INDIRECT("BE46")+6*INDIRECT("BM46")</f>
        <v>0</v>
      </c>
      <c r="CH46" s="1">
        <v>0</v>
      </c>
      <c r="CI46" s="1">
        <f ca="1">INDIRECT("Z46")+2*INDIRECT("AH46")+3*INDIRECT("AP46")+4*INDIRECT("AX46")+5*INDIRECT("BF46")+6*INDIRECT("BN46")</f>
        <v>0</v>
      </c>
      <c r="CJ46" s="1">
        <v>0</v>
      </c>
      <c r="CK46" s="1">
        <f ca="1">INDIRECT("AA46")+2*INDIRECT("AI46")+3*INDIRECT("AQ46")+4*INDIRECT("AY46")+5*INDIRECT("BG46")+6*INDIRECT("BO46")</f>
        <v>0</v>
      </c>
      <c r="CL46" s="1">
        <v>0</v>
      </c>
      <c r="CM46" s="1">
        <f ca="1">INDIRECT("T46")+2*INDIRECT("U46")+3*INDIRECT("V46")+4*INDIRECT("W46")+5*INDIRECT("X46")+6*INDIRECT("Y46")+7*INDIRECT("Z46")+8*INDIRECT("AA46")</f>
        <v>0</v>
      </c>
      <c r="CN46" s="1">
        <v>0</v>
      </c>
      <c r="CO46" s="1">
        <f ca="1">INDIRECT("AB46")+2*INDIRECT("AC46")+3*INDIRECT("AD46")+4*INDIRECT("AE46")+5*INDIRECT("AF46")+6*INDIRECT("AG46")+7*INDIRECT("AH46")+8*INDIRECT("AI46")</f>
        <v>6160</v>
      </c>
      <c r="CP46" s="1">
        <v>6160</v>
      </c>
      <c r="CQ46" s="1">
        <f ca="1">INDIRECT("AJ46")+2*INDIRECT("AK46")+3*INDIRECT("AL46")+4*INDIRECT("AM46")+5*INDIRECT("AN46")+6*INDIRECT("AO46")+7*INDIRECT("AP46")+8*INDIRECT("AQ46")</f>
        <v>0</v>
      </c>
      <c r="CR46" s="1">
        <v>0</v>
      </c>
      <c r="CS46" s="1">
        <f ca="1">INDIRECT("AR46")+2*INDIRECT("AS46")+3*INDIRECT("AT46")+4*INDIRECT("AU46")+5*INDIRECT("AV46")+6*INDIRECT("AW46")+7*INDIRECT("AX46")+8*INDIRECT("AY46")</f>
        <v>380</v>
      </c>
      <c r="CT46" s="1">
        <v>380</v>
      </c>
      <c r="CU46" s="1">
        <f ca="1">INDIRECT("AZ46")+2*INDIRECT("BA46")+3*INDIRECT("BB46")+4*INDIRECT("BC46")+5*INDIRECT("BD46")+6*INDIRECT("BE46")+7*INDIRECT("BF46")+8*INDIRECT("BG46")</f>
        <v>0</v>
      </c>
      <c r="CV46" s="1">
        <v>0</v>
      </c>
      <c r="CW46" s="1">
        <f ca="1">INDIRECT("BH46")+2*INDIRECT("BI46")+3*INDIRECT("BJ46")+4*INDIRECT("BK46")+5*INDIRECT("BL46")+6*INDIRECT("BM46")+7*INDIRECT("BN46")+8*INDIRECT("BO46")</f>
        <v>0</v>
      </c>
      <c r="CX46" s="1">
        <v>0</v>
      </c>
    </row>
    <row r="47" spans="1:102" ht="11.25">
      <c r="A47" s="1" t="s">
        <v>0</v>
      </c>
      <c r="B47" s="1" t="s">
        <v>26</v>
      </c>
      <c r="C47" s="1" t="s">
        <v>0</v>
      </c>
      <c r="D47" s="1" t="s">
        <v>27</v>
      </c>
      <c r="E47" s="1" t="s">
        <v>5</v>
      </c>
      <c r="F47" s="7">
        <f ca="1">INDIRECT("T47")+INDIRECT("AB47")+INDIRECT("AJ47")+INDIRECT("AR47")+INDIRECT("AZ47")+INDIRECT("BH47")</f>
        <v>3</v>
      </c>
      <c r="G47" s="6">
        <f ca="1">INDIRECT("U47")+INDIRECT("AC47")+INDIRECT("AK47")+INDIRECT("AS47")+INDIRECT("BA47")+INDIRECT("BI47")</f>
        <v>60</v>
      </c>
      <c r="H47" s="6">
        <f ca="1">INDIRECT("V47")+INDIRECT("AD47")+INDIRECT("AL47")+INDIRECT("AT47")+INDIRECT("BB47")+INDIRECT("BJ47")</f>
        <v>726</v>
      </c>
      <c r="I47" s="6">
        <f ca="1">INDIRECT("W47")+INDIRECT("AE47")+INDIRECT("AM47")+INDIRECT("AU47")+INDIRECT("BC47")+INDIRECT("BK47")</f>
        <v>0</v>
      </c>
      <c r="J47" s="6">
        <f ca="1">INDIRECT("X47")+INDIRECT("AF47")+INDIRECT("AN47")+INDIRECT("AV47")+INDIRECT("BD47")+INDIRECT("BL47")</f>
        <v>0</v>
      </c>
      <c r="K47" s="6">
        <f ca="1">INDIRECT("Y47")+INDIRECT("AG47")+INDIRECT("AO47")+INDIRECT("AW47")+INDIRECT("BE47")+INDIRECT("BM47")</f>
        <v>0</v>
      </c>
      <c r="L47" s="6">
        <f ca="1">INDIRECT("Z47")+INDIRECT("AH47")+INDIRECT("AP47")+INDIRECT("AX47")+INDIRECT("BF47")+INDIRECT("BN47")</f>
        <v>0</v>
      </c>
      <c r="M47" s="6">
        <f ca="1">INDIRECT("AA47")+INDIRECT("AI47")+INDIRECT("AQ47")+INDIRECT("AY47")+INDIRECT("BG47")+INDIRECT("BO47")</f>
        <v>0</v>
      </c>
      <c r="N47" s="7">
        <f ca="1">INDIRECT("T47")+INDIRECT("U47")+INDIRECT("V47")+INDIRECT("W47")+INDIRECT("X47")+INDIRECT("Y47")+INDIRECT("Z47")+INDIRECT("AA47")</f>
        <v>0</v>
      </c>
      <c r="O47" s="6">
        <f ca="1">INDIRECT("AB47")+INDIRECT("AC47")+INDIRECT("AD47")+INDIRECT("AE47")+INDIRECT("AF47")+INDIRECT("AG47")+INDIRECT("AH47")+INDIRECT("AI47")</f>
        <v>726</v>
      </c>
      <c r="P47" s="6">
        <f ca="1">INDIRECT("AJ47")+INDIRECT("AK47")+INDIRECT("AL47")+INDIRECT("AM47")+INDIRECT("AN47")+INDIRECT("AO47")+INDIRECT("AP47")+INDIRECT("AQ47")</f>
        <v>3</v>
      </c>
      <c r="Q47" s="6">
        <f ca="1">INDIRECT("AR47")+INDIRECT("AS47")+INDIRECT("AT47")+INDIRECT("AU47")+INDIRECT("AV47")+INDIRECT("AW47")+INDIRECT("AX47")+INDIRECT("AY47")</f>
        <v>60</v>
      </c>
      <c r="R47" s="6">
        <f ca="1">INDIRECT("AZ47")+INDIRECT("BA47")+INDIRECT("BB47")+INDIRECT("BC47")+INDIRECT("BD47")+INDIRECT("BE47")+INDIRECT("BF47")+INDIRECT("BG47")</f>
        <v>0</v>
      </c>
      <c r="S47" s="6">
        <f ca="1">INDIRECT("BH47")+INDIRECT("BI47")+INDIRECT("BJ47")+INDIRECT("BK47")+INDIRECT("BL47")+INDIRECT("BM47")+INDIRECT("BN47")+INDIRECT("BO47")</f>
        <v>0</v>
      </c>
      <c r="T47" s="28"/>
      <c r="U47" s="29"/>
      <c r="V47" s="29"/>
      <c r="W47" s="29"/>
      <c r="X47" s="29"/>
      <c r="Y47" s="29"/>
      <c r="Z47" s="29"/>
      <c r="AA47" s="29"/>
      <c r="AB47" s="28"/>
      <c r="AC47" s="29"/>
      <c r="AD47" s="29">
        <v>726</v>
      </c>
      <c r="AE47" s="29"/>
      <c r="AF47" s="29"/>
      <c r="AG47" s="29"/>
      <c r="AH47" s="29"/>
      <c r="AI47" s="29"/>
      <c r="AJ47" s="28">
        <v>3</v>
      </c>
      <c r="AK47" s="29"/>
      <c r="AL47" s="29"/>
      <c r="AM47" s="29"/>
      <c r="AN47" s="29"/>
      <c r="AO47" s="29"/>
      <c r="AP47" s="29"/>
      <c r="AQ47" s="29"/>
      <c r="AR47" s="28"/>
      <c r="AS47" s="29">
        <v>60</v>
      </c>
      <c r="AT47" s="29"/>
      <c r="AU47" s="29"/>
      <c r="AV47" s="29"/>
      <c r="AW47" s="29"/>
      <c r="AX47" s="29"/>
      <c r="AY47" s="29"/>
      <c r="AZ47" s="28"/>
      <c r="BA47" s="29"/>
      <c r="BB47" s="29"/>
      <c r="BC47" s="29"/>
      <c r="BD47" s="29"/>
      <c r="BE47" s="29"/>
      <c r="BF47" s="29"/>
      <c r="BG47" s="29"/>
      <c r="BH47" s="28"/>
      <c r="BI47" s="29"/>
      <c r="BJ47" s="29"/>
      <c r="BK47" s="29"/>
      <c r="BL47" s="29"/>
      <c r="BM47" s="29"/>
      <c r="BN47" s="29"/>
      <c r="BO47" s="29"/>
      <c r="BP47" s="9">
        <v>0</v>
      </c>
      <c r="BQ47" s="1" t="s">
        <v>0</v>
      </c>
      <c r="BR47" s="1" t="s">
        <v>0</v>
      </c>
      <c r="BS47" s="1" t="s">
        <v>0</v>
      </c>
      <c r="BT47" s="1" t="s">
        <v>0</v>
      </c>
      <c r="BU47" s="1" t="s">
        <v>0</v>
      </c>
      <c r="BW47" s="1">
        <f ca="1">INDIRECT("T47")+2*INDIRECT("AB47")+3*INDIRECT("AJ47")+4*INDIRECT("AR47")+5*INDIRECT("AZ47")+6*INDIRECT("BH47")</f>
        <v>9</v>
      </c>
      <c r="BX47" s="1">
        <v>9</v>
      </c>
      <c r="BY47" s="1">
        <f ca="1">INDIRECT("U47")+2*INDIRECT("AC47")+3*INDIRECT("AK47")+4*INDIRECT("AS47")+5*INDIRECT("BA47")+6*INDIRECT("BI47")</f>
        <v>240</v>
      </c>
      <c r="BZ47" s="1">
        <v>240</v>
      </c>
      <c r="CA47" s="1">
        <f ca="1">INDIRECT("V47")+2*INDIRECT("AD47")+3*INDIRECT("AL47")+4*INDIRECT("AT47")+5*INDIRECT("BB47")+6*INDIRECT("BJ47")</f>
        <v>1452</v>
      </c>
      <c r="CB47" s="1">
        <v>1452</v>
      </c>
      <c r="CC47" s="1">
        <f ca="1">INDIRECT("W47")+2*INDIRECT("AE47")+3*INDIRECT("AM47")+4*INDIRECT("AU47")+5*INDIRECT("BC47")+6*INDIRECT("BK47")</f>
        <v>0</v>
      </c>
      <c r="CD47" s="1">
        <v>0</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0</v>
      </c>
      <c r="CN47" s="1">
        <v>0</v>
      </c>
      <c r="CO47" s="1">
        <f ca="1">INDIRECT("AB47")+2*INDIRECT("AC47")+3*INDIRECT("AD47")+4*INDIRECT("AE47")+5*INDIRECT("AF47")+6*INDIRECT("AG47")+7*INDIRECT("AH47")+8*INDIRECT("AI47")</f>
        <v>2178</v>
      </c>
      <c r="CP47" s="1">
        <v>2178</v>
      </c>
      <c r="CQ47" s="1">
        <f ca="1">INDIRECT("AJ47")+2*INDIRECT("AK47")+3*INDIRECT("AL47")+4*INDIRECT("AM47")+5*INDIRECT("AN47")+6*INDIRECT("AO47")+7*INDIRECT("AP47")+8*INDIRECT("AQ47")</f>
        <v>3</v>
      </c>
      <c r="CR47" s="1">
        <v>3</v>
      </c>
      <c r="CS47" s="1">
        <f ca="1">INDIRECT("AR47")+2*INDIRECT("AS47")+3*INDIRECT("AT47")+4*INDIRECT("AU47")+5*INDIRECT("AV47")+6*INDIRECT("AW47")+7*INDIRECT("AX47")+8*INDIRECT("AY47")</f>
        <v>120</v>
      </c>
      <c r="CT47" s="1">
        <v>120</v>
      </c>
      <c r="CU47" s="1">
        <f ca="1">INDIRECT("AZ47")+2*INDIRECT("BA47")+3*INDIRECT("BB47")+4*INDIRECT("BC47")+5*INDIRECT("BD47")+6*INDIRECT("BE47")+7*INDIRECT("BF47")+8*INDIRECT("BG47")</f>
        <v>0</v>
      </c>
      <c r="CV47" s="1">
        <v>0</v>
      </c>
      <c r="CW47" s="1">
        <f ca="1">INDIRECT("BH47")+2*INDIRECT("BI47")+3*INDIRECT("BJ47")+4*INDIRECT("BK47")+5*INDIRECT("BL47")+6*INDIRECT("BM47")+7*INDIRECT("BN47")+8*INDIRECT("BO47")</f>
        <v>0</v>
      </c>
      <c r="CX47" s="1">
        <v>0</v>
      </c>
    </row>
    <row r="48" spans="1:73" ht="11.25">
      <c r="A48" s="25"/>
      <c r="B48" s="25"/>
      <c r="C48" s="27" t="s">
        <v>116</v>
      </c>
      <c r="D48" s="26" t="s">
        <v>0</v>
      </c>
      <c r="E48" s="1" t="s">
        <v>6</v>
      </c>
      <c r="F48" s="7">
        <f>SUM(F46:F47)</f>
        <v>3</v>
      </c>
      <c r="G48" s="6">
        <f>SUM(G46:G47)</f>
        <v>250</v>
      </c>
      <c r="H48" s="6">
        <f>SUM(H46:H47)</f>
        <v>726</v>
      </c>
      <c r="I48" s="6">
        <f>SUM(I46:I47)</f>
        <v>1540</v>
      </c>
      <c r="J48" s="6">
        <f>SUM(J46:J47)</f>
        <v>0</v>
      </c>
      <c r="K48" s="6">
        <f>SUM(K46:K47)</f>
        <v>0</v>
      </c>
      <c r="L48" s="6">
        <f>SUM(L46:L47)</f>
        <v>0</v>
      </c>
      <c r="M48" s="6">
        <f>SUM(M46:M47)</f>
        <v>0</v>
      </c>
      <c r="N48" s="7">
        <f>SUM(N46:N47)</f>
        <v>0</v>
      </c>
      <c r="O48" s="6">
        <f>SUM(O46:O47)</f>
        <v>2266</v>
      </c>
      <c r="P48" s="6">
        <f>SUM(P46:P47)</f>
        <v>3</v>
      </c>
      <c r="Q48" s="6">
        <f>SUM(Q46:Q47)</f>
        <v>250</v>
      </c>
      <c r="R48" s="6">
        <f>SUM(R46:R47)</f>
        <v>0</v>
      </c>
      <c r="S48" s="6">
        <f>SUM(S46:S47)</f>
        <v>0</v>
      </c>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3:73" ht="11.25">
      <c r="C49" s="1" t="s">
        <v>0</v>
      </c>
      <c r="D49" s="1" t="s">
        <v>0</v>
      </c>
      <c r="E49" s="1" t="s">
        <v>0</v>
      </c>
      <c r="F49" s="7"/>
      <c r="G49" s="6"/>
      <c r="H49" s="6"/>
      <c r="I49" s="6"/>
      <c r="J49" s="6"/>
      <c r="K49" s="6"/>
      <c r="L49" s="6"/>
      <c r="M49" s="6"/>
      <c r="N49" s="7"/>
      <c r="O49" s="6"/>
      <c r="P49" s="6"/>
      <c r="Q49" s="6"/>
      <c r="R49" s="6"/>
      <c r="S49" s="6"/>
      <c r="T49" s="8"/>
      <c r="U49" s="5"/>
      <c r="V49" s="5"/>
      <c r="W49" s="5"/>
      <c r="X49" s="5"/>
      <c r="Y49" s="5"/>
      <c r="Z49" s="5"/>
      <c r="AA49" s="5"/>
      <c r="AB49" s="8"/>
      <c r="AC49" s="5"/>
      <c r="AD49" s="5"/>
      <c r="AE49" s="5"/>
      <c r="AF49" s="5"/>
      <c r="AG49" s="5"/>
      <c r="AH49" s="5"/>
      <c r="AI49" s="5"/>
      <c r="AJ49" s="8"/>
      <c r="AK49" s="5"/>
      <c r="AL49" s="5"/>
      <c r="AM49" s="5"/>
      <c r="AN49" s="5"/>
      <c r="AO49" s="5"/>
      <c r="AP49" s="5"/>
      <c r="AQ49" s="5"/>
      <c r="AR49" s="8"/>
      <c r="AS49" s="5"/>
      <c r="AT49" s="5"/>
      <c r="AU49" s="5"/>
      <c r="AV49" s="5"/>
      <c r="AW49" s="5"/>
      <c r="AX49" s="5"/>
      <c r="AY49" s="5"/>
      <c r="AZ49" s="8"/>
      <c r="BA49" s="5"/>
      <c r="BB49" s="5"/>
      <c r="BC49" s="5"/>
      <c r="BD49" s="5"/>
      <c r="BE49" s="5"/>
      <c r="BF49" s="5"/>
      <c r="BG49" s="5"/>
      <c r="BH49" s="8"/>
      <c r="BI49" s="5"/>
      <c r="BJ49" s="5"/>
      <c r="BK49" s="5"/>
      <c r="BL49" s="5"/>
      <c r="BM49" s="5"/>
      <c r="BN49" s="5"/>
      <c r="BO49" s="5"/>
      <c r="BP49" s="9"/>
      <c r="BT49" s="1" t="s">
        <v>0</v>
      </c>
      <c r="BU49" s="1" t="s">
        <v>0</v>
      </c>
    </row>
    <row r="50" spans="1:102" ht="11.25">
      <c r="A50" s="30" t="s">
        <v>1</v>
      </c>
      <c r="B50" s="31" t="str">
        <f>HYPERLINK("http://www.dot.ca.gov/hq/transprog/stip2004/ff_sheets/08-1007.xls","1007")</f>
        <v>1007</v>
      </c>
      <c r="C50" s="30" t="s">
        <v>0</v>
      </c>
      <c r="D50" s="30" t="s">
        <v>25</v>
      </c>
      <c r="E50" s="30" t="s">
        <v>3</v>
      </c>
      <c r="F50" s="32">
        <f ca="1">INDIRECT("T50")+INDIRECT("AB50")+INDIRECT("AJ50")+INDIRECT("AR50")+INDIRECT("AZ50")+INDIRECT("BH50")</f>
        <v>0</v>
      </c>
      <c r="G50" s="33">
        <f ca="1">INDIRECT("U50")+INDIRECT("AC50")+INDIRECT("AK50")+INDIRECT("AS50")+INDIRECT("BA50")+INDIRECT("BI50")</f>
        <v>263</v>
      </c>
      <c r="H50" s="33">
        <f ca="1">INDIRECT("V50")+INDIRECT("AD50")+INDIRECT("AL50")+INDIRECT("AT50")+INDIRECT("BB50")+INDIRECT("BJ50")</f>
        <v>0</v>
      </c>
      <c r="I50" s="33">
        <f ca="1">INDIRECT("W50")+INDIRECT("AE50")+INDIRECT("AM50")+INDIRECT("AU50")+INDIRECT("BC50")+INDIRECT("BK50")</f>
        <v>1936</v>
      </c>
      <c r="J50" s="33">
        <f ca="1">INDIRECT("X50")+INDIRECT("AF50")+INDIRECT("AN50")+INDIRECT("AV50")+INDIRECT("BD50")+INDIRECT("BL50")</f>
        <v>0</v>
      </c>
      <c r="K50" s="33">
        <f ca="1">INDIRECT("Y50")+INDIRECT("AG50")+INDIRECT("AO50")+INDIRECT("AW50")+INDIRECT("BE50")+INDIRECT("BM50")</f>
        <v>0</v>
      </c>
      <c r="L50" s="33">
        <f ca="1">INDIRECT("Z50")+INDIRECT("AH50")+INDIRECT("AP50")+INDIRECT("AX50")+INDIRECT("BF50")+INDIRECT("BN50")</f>
        <v>0</v>
      </c>
      <c r="M50" s="33">
        <f ca="1">INDIRECT("AA50")+INDIRECT("AI50")+INDIRECT("AQ50")+INDIRECT("AY50")+INDIRECT("BG50")+INDIRECT("BO50")</f>
        <v>0</v>
      </c>
      <c r="N50" s="32">
        <f ca="1">INDIRECT("T50")+INDIRECT("U50")+INDIRECT("V50")+INDIRECT("W50")+INDIRECT("X50")+INDIRECT("Y50")+INDIRECT("Z50")+INDIRECT("AA50")</f>
        <v>0</v>
      </c>
      <c r="O50" s="33">
        <f ca="1">INDIRECT("AB50")+INDIRECT("AC50")+INDIRECT("AD50")+INDIRECT("AE50")+INDIRECT("AF50")+INDIRECT("AG50")+INDIRECT("AH50")+INDIRECT("AI50")</f>
        <v>1936</v>
      </c>
      <c r="P50" s="33">
        <f ca="1">INDIRECT("AJ50")+INDIRECT("AK50")+INDIRECT("AL50")+INDIRECT("AM50")+INDIRECT("AN50")+INDIRECT("AO50")+INDIRECT("AP50")+INDIRECT("AQ50")</f>
        <v>87</v>
      </c>
      <c r="Q50" s="33">
        <f ca="1">INDIRECT("AR50")+INDIRECT("AS50")+INDIRECT("AT50")+INDIRECT("AU50")+INDIRECT("AV50")+INDIRECT("AW50")+INDIRECT("AX50")+INDIRECT("AY50")</f>
        <v>176</v>
      </c>
      <c r="R50" s="33">
        <f ca="1">INDIRECT("AZ50")+INDIRECT("BA50")+INDIRECT("BB50")+INDIRECT("BC50")+INDIRECT("BD50")+INDIRECT("BE50")+INDIRECT("BF50")+INDIRECT("BG50")</f>
        <v>0</v>
      </c>
      <c r="S50" s="33">
        <f ca="1">INDIRECT("BH50")+INDIRECT("BI50")+INDIRECT("BJ50")+INDIRECT("BK50")+INDIRECT("BL50")+INDIRECT("BM50")+INDIRECT("BN50")+INDIRECT("BO50")</f>
        <v>0</v>
      </c>
      <c r="T50" s="34"/>
      <c r="U50" s="35"/>
      <c r="V50" s="35"/>
      <c r="W50" s="35"/>
      <c r="X50" s="35"/>
      <c r="Y50" s="35"/>
      <c r="Z50" s="35"/>
      <c r="AA50" s="35"/>
      <c r="AB50" s="34"/>
      <c r="AC50" s="35"/>
      <c r="AD50" s="35"/>
      <c r="AE50" s="35">
        <v>1936</v>
      </c>
      <c r="AF50" s="35"/>
      <c r="AG50" s="35"/>
      <c r="AH50" s="35"/>
      <c r="AI50" s="35"/>
      <c r="AJ50" s="34"/>
      <c r="AK50" s="35">
        <v>87</v>
      </c>
      <c r="AL50" s="35"/>
      <c r="AM50" s="35"/>
      <c r="AN50" s="35"/>
      <c r="AO50" s="35"/>
      <c r="AP50" s="35"/>
      <c r="AQ50" s="35"/>
      <c r="AR50" s="34"/>
      <c r="AS50" s="35">
        <v>176</v>
      </c>
      <c r="AT50" s="35"/>
      <c r="AU50" s="35"/>
      <c r="AV50" s="35"/>
      <c r="AW50" s="35"/>
      <c r="AX50" s="35"/>
      <c r="AY50" s="35"/>
      <c r="AZ50" s="34"/>
      <c r="BA50" s="35"/>
      <c r="BB50" s="35"/>
      <c r="BC50" s="35"/>
      <c r="BD50" s="35"/>
      <c r="BE50" s="35"/>
      <c r="BF50" s="35"/>
      <c r="BG50" s="35"/>
      <c r="BH50" s="34"/>
      <c r="BI50" s="35"/>
      <c r="BJ50" s="35"/>
      <c r="BK50" s="35"/>
      <c r="BL50" s="35"/>
      <c r="BM50" s="35"/>
      <c r="BN50" s="35"/>
      <c r="BO50" s="36"/>
      <c r="BP50" s="9">
        <v>10900001356</v>
      </c>
      <c r="BQ50" s="1" t="s">
        <v>3</v>
      </c>
      <c r="BR50" s="1" t="s">
        <v>0</v>
      </c>
      <c r="BS50" s="1" t="s">
        <v>0</v>
      </c>
      <c r="BT50" s="1" t="s">
        <v>0</v>
      </c>
      <c r="BU50" s="1" t="s">
        <v>0</v>
      </c>
      <c r="BW50" s="1">
        <f ca="1">INDIRECT("T50")+2*INDIRECT("AB50")+3*INDIRECT("AJ50")+4*INDIRECT("AR50")+5*INDIRECT("AZ50")+6*INDIRECT("BH50")</f>
        <v>0</v>
      </c>
      <c r="BX50" s="1">
        <v>0</v>
      </c>
      <c r="BY50" s="1">
        <f ca="1">INDIRECT("U50")+2*INDIRECT("AC50")+3*INDIRECT("AK50")+4*INDIRECT("AS50")+5*INDIRECT("BA50")+6*INDIRECT("BI50")</f>
        <v>965</v>
      </c>
      <c r="BZ50" s="1">
        <v>965</v>
      </c>
      <c r="CA50" s="1">
        <f ca="1">INDIRECT("V50")+2*INDIRECT("AD50")+3*INDIRECT("AL50")+4*INDIRECT("AT50")+5*INDIRECT("BB50")+6*INDIRECT("BJ50")</f>
        <v>0</v>
      </c>
      <c r="CB50" s="1">
        <v>0</v>
      </c>
      <c r="CC50" s="1">
        <f ca="1">INDIRECT("W50")+2*INDIRECT("AE50")+3*INDIRECT("AM50")+4*INDIRECT("AU50")+5*INDIRECT("BC50")+6*INDIRECT("BK50")</f>
        <v>3872</v>
      </c>
      <c r="CD50" s="1">
        <v>3872</v>
      </c>
      <c r="CE50" s="1">
        <f ca="1">INDIRECT("X50")+2*INDIRECT("AF50")+3*INDIRECT("AN50")+4*INDIRECT("AV50")+5*INDIRECT("BD50")+6*INDIRECT("BL50")</f>
        <v>0</v>
      </c>
      <c r="CF50" s="1">
        <v>0</v>
      </c>
      <c r="CG50" s="1">
        <f ca="1">INDIRECT("Y50")+2*INDIRECT("AG50")+3*INDIRECT("AO50")+4*INDIRECT("AW50")+5*INDIRECT("BE50")+6*INDIRECT("BM50")</f>
        <v>0</v>
      </c>
      <c r="CH50" s="1">
        <v>0</v>
      </c>
      <c r="CI50" s="1">
        <f ca="1">INDIRECT("Z50")+2*INDIRECT("AH50")+3*INDIRECT("AP50")+4*INDIRECT("AX50")+5*INDIRECT("BF50")+6*INDIRECT("BN50")</f>
        <v>0</v>
      </c>
      <c r="CJ50" s="1">
        <v>0</v>
      </c>
      <c r="CK50" s="1">
        <f ca="1">INDIRECT("AA50")+2*INDIRECT("AI50")+3*INDIRECT("AQ50")+4*INDIRECT("AY50")+5*INDIRECT("BG50")+6*INDIRECT("BO50")</f>
        <v>0</v>
      </c>
      <c r="CL50" s="1">
        <v>0</v>
      </c>
      <c r="CM50" s="1">
        <f ca="1">INDIRECT("T50")+2*INDIRECT("U50")+3*INDIRECT("V50")+4*INDIRECT("W50")+5*INDIRECT("X50")+6*INDIRECT("Y50")+7*INDIRECT("Z50")+8*INDIRECT("AA50")</f>
        <v>0</v>
      </c>
      <c r="CN50" s="1">
        <v>0</v>
      </c>
      <c r="CO50" s="1">
        <f ca="1">INDIRECT("AB50")+2*INDIRECT("AC50")+3*INDIRECT("AD50")+4*INDIRECT("AE50")+5*INDIRECT("AF50")+6*INDIRECT("AG50")+7*INDIRECT("AH50")+8*INDIRECT("AI50")</f>
        <v>7744</v>
      </c>
      <c r="CP50" s="1">
        <v>7744</v>
      </c>
      <c r="CQ50" s="1">
        <f ca="1">INDIRECT("AJ50")+2*INDIRECT("AK50")+3*INDIRECT("AL50")+4*INDIRECT("AM50")+5*INDIRECT("AN50")+6*INDIRECT("AO50")+7*INDIRECT("AP50")+8*INDIRECT("AQ50")</f>
        <v>174</v>
      </c>
      <c r="CR50" s="1">
        <v>174</v>
      </c>
      <c r="CS50" s="1">
        <f ca="1">INDIRECT("AR50")+2*INDIRECT("AS50")+3*INDIRECT("AT50")+4*INDIRECT("AU50")+5*INDIRECT("AV50")+6*INDIRECT("AW50")+7*INDIRECT("AX50")+8*INDIRECT("AY50")</f>
        <v>352</v>
      </c>
      <c r="CT50" s="1">
        <v>352</v>
      </c>
      <c r="CU50" s="1">
        <f ca="1">INDIRECT("AZ50")+2*INDIRECT("BA50")+3*INDIRECT("BB50")+4*INDIRECT("BC50")+5*INDIRECT("BD50")+6*INDIRECT("BE50")+7*INDIRECT("BF50")+8*INDIRECT("BG50")</f>
        <v>0</v>
      </c>
      <c r="CV50" s="1">
        <v>0</v>
      </c>
      <c r="CW50" s="1">
        <f ca="1">INDIRECT("BH50")+2*INDIRECT("BI50")+3*INDIRECT("BJ50")+4*INDIRECT("BK50")+5*INDIRECT("BL50")+6*INDIRECT("BM50")+7*INDIRECT("BN50")+8*INDIRECT("BO50")</f>
        <v>0</v>
      </c>
      <c r="CX50" s="1">
        <v>0</v>
      </c>
    </row>
    <row r="51" spans="1:102" ht="11.25">
      <c r="A51" s="1" t="s">
        <v>0</v>
      </c>
      <c r="B51" s="1" t="s">
        <v>0</v>
      </c>
      <c r="C51" s="1" t="s">
        <v>0</v>
      </c>
      <c r="D51" s="1" t="s">
        <v>28</v>
      </c>
      <c r="E51" s="1" t="s">
        <v>5</v>
      </c>
      <c r="F51" s="7">
        <f ca="1">INDIRECT("T51")+INDIRECT("AB51")+INDIRECT("AJ51")+INDIRECT("AR51")+INDIRECT("AZ51")+INDIRECT("BH51")</f>
        <v>0</v>
      </c>
      <c r="G51" s="6">
        <f ca="1">INDIRECT("U51")+INDIRECT("AC51")+INDIRECT("AK51")+INDIRECT("AS51")+INDIRECT("BA51")+INDIRECT("BI51")</f>
        <v>135</v>
      </c>
      <c r="H51" s="6">
        <f ca="1">INDIRECT("V51")+INDIRECT("AD51")+INDIRECT("AL51")+INDIRECT("AT51")+INDIRECT("BB51")+INDIRECT("BJ51")</f>
        <v>0</v>
      </c>
      <c r="I51" s="6">
        <f ca="1">INDIRECT("W51")+INDIRECT("AE51")+INDIRECT("AM51")+INDIRECT("AU51")+INDIRECT("BC51")+INDIRECT("BK51")</f>
        <v>990</v>
      </c>
      <c r="J51" s="6">
        <f ca="1">INDIRECT("X51")+INDIRECT("AF51")+INDIRECT("AN51")+INDIRECT("AV51")+INDIRECT("BD51")+INDIRECT("BL51")</f>
        <v>0</v>
      </c>
      <c r="K51" s="6">
        <f ca="1">INDIRECT("Y51")+INDIRECT("AG51")+INDIRECT("AO51")+INDIRECT("AW51")+INDIRECT("BE51")+INDIRECT("BM51")</f>
        <v>0</v>
      </c>
      <c r="L51" s="6">
        <f ca="1">INDIRECT("Z51")+INDIRECT("AH51")+INDIRECT("AP51")+INDIRECT("AX51")+INDIRECT("BF51")+INDIRECT("BN51")</f>
        <v>0</v>
      </c>
      <c r="M51" s="6">
        <f ca="1">INDIRECT("AA51")+INDIRECT("AI51")+INDIRECT("AQ51")+INDIRECT("AY51")+INDIRECT("BG51")+INDIRECT("BO51")</f>
        <v>0</v>
      </c>
      <c r="N51" s="7">
        <f ca="1">INDIRECT("T51")+INDIRECT("U51")+INDIRECT("V51")+INDIRECT("W51")+INDIRECT("X51")+INDIRECT("Y51")+INDIRECT("Z51")+INDIRECT("AA51")</f>
        <v>0</v>
      </c>
      <c r="O51" s="6">
        <f ca="1">INDIRECT("AB51")+INDIRECT("AC51")+INDIRECT("AD51")+INDIRECT("AE51")+INDIRECT("AF51")+INDIRECT("AG51")+INDIRECT("AH51")+INDIRECT("AI51")</f>
        <v>990</v>
      </c>
      <c r="P51" s="6">
        <f ca="1">INDIRECT("AJ51")+INDIRECT("AK51")+INDIRECT("AL51")+INDIRECT("AM51")+INDIRECT("AN51")+INDIRECT("AO51")+INDIRECT("AP51")+INDIRECT("AQ51")</f>
        <v>45</v>
      </c>
      <c r="Q51" s="6">
        <f ca="1">INDIRECT("AR51")+INDIRECT("AS51")+INDIRECT("AT51")+INDIRECT("AU51")+INDIRECT("AV51")+INDIRECT("AW51")+INDIRECT("AX51")+INDIRECT("AY51")</f>
        <v>90</v>
      </c>
      <c r="R51" s="6">
        <f ca="1">INDIRECT("AZ51")+INDIRECT("BA51")+INDIRECT("BB51")+INDIRECT("BC51")+INDIRECT("BD51")+INDIRECT("BE51")+INDIRECT("BF51")+INDIRECT("BG51")</f>
        <v>0</v>
      </c>
      <c r="S51" s="6">
        <f ca="1">INDIRECT("BH51")+INDIRECT("BI51")+INDIRECT("BJ51")+INDIRECT("BK51")+INDIRECT("BL51")+INDIRECT("BM51")+INDIRECT("BN51")+INDIRECT("BO51")</f>
        <v>0</v>
      </c>
      <c r="T51" s="28"/>
      <c r="U51" s="29"/>
      <c r="V51" s="29"/>
      <c r="W51" s="29"/>
      <c r="X51" s="29"/>
      <c r="Y51" s="29"/>
      <c r="Z51" s="29"/>
      <c r="AA51" s="29"/>
      <c r="AB51" s="28"/>
      <c r="AC51" s="29"/>
      <c r="AD51" s="29"/>
      <c r="AE51" s="29">
        <v>990</v>
      </c>
      <c r="AF51" s="29"/>
      <c r="AG51" s="29"/>
      <c r="AH51" s="29"/>
      <c r="AI51" s="29"/>
      <c r="AJ51" s="28"/>
      <c r="AK51" s="29">
        <v>45</v>
      </c>
      <c r="AL51" s="29"/>
      <c r="AM51" s="29"/>
      <c r="AN51" s="29"/>
      <c r="AO51" s="29"/>
      <c r="AP51" s="29"/>
      <c r="AQ51" s="29"/>
      <c r="AR51" s="28"/>
      <c r="AS51" s="29">
        <v>90</v>
      </c>
      <c r="AT51" s="29"/>
      <c r="AU51" s="29"/>
      <c r="AV51" s="29"/>
      <c r="AW51" s="29"/>
      <c r="AX51" s="29"/>
      <c r="AY51" s="29"/>
      <c r="AZ51" s="28"/>
      <c r="BA51" s="29"/>
      <c r="BB51" s="29"/>
      <c r="BC51" s="29"/>
      <c r="BD51" s="29"/>
      <c r="BE51" s="29"/>
      <c r="BF51" s="29"/>
      <c r="BG51" s="29"/>
      <c r="BH51" s="28"/>
      <c r="BI51" s="29"/>
      <c r="BJ51" s="29"/>
      <c r="BK51" s="29"/>
      <c r="BL51" s="29"/>
      <c r="BM51" s="29"/>
      <c r="BN51" s="29"/>
      <c r="BO51" s="29"/>
      <c r="BP51" s="9">
        <v>0</v>
      </c>
      <c r="BQ51" s="1" t="s">
        <v>0</v>
      </c>
      <c r="BR51" s="1" t="s">
        <v>0</v>
      </c>
      <c r="BS51" s="1" t="s">
        <v>0</v>
      </c>
      <c r="BT51" s="1" t="s">
        <v>0</v>
      </c>
      <c r="BU51" s="1" t="s">
        <v>0</v>
      </c>
      <c r="BW51" s="1">
        <f ca="1">INDIRECT("T51")+2*INDIRECT("AB51")+3*INDIRECT("AJ51")+4*INDIRECT("AR51")+5*INDIRECT("AZ51")+6*INDIRECT("BH51")</f>
        <v>0</v>
      </c>
      <c r="BX51" s="1">
        <v>0</v>
      </c>
      <c r="BY51" s="1">
        <f ca="1">INDIRECT("U51")+2*INDIRECT("AC51")+3*INDIRECT("AK51")+4*INDIRECT("AS51")+5*INDIRECT("BA51")+6*INDIRECT("BI51")</f>
        <v>495</v>
      </c>
      <c r="BZ51" s="1">
        <v>495</v>
      </c>
      <c r="CA51" s="1">
        <f ca="1">INDIRECT("V51")+2*INDIRECT("AD51")+3*INDIRECT("AL51")+4*INDIRECT("AT51")+5*INDIRECT("BB51")+6*INDIRECT("BJ51")</f>
        <v>0</v>
      </c>
      <c r="CB51" s="1">
        <v>0</v>
      </c>
      <c r="CC51" s="1">
        <f ca="1">INDIRECT("W51")+2*INDIRECT("AE51")+3*INDIRECT("AM51")+4*INDIRECT("AU51")+5*INDIRECT("BC51")+6*INDIRECT("BK51")</f>
        <v>1980</v>
      </c>
      <c r="CD51" s="1">
        <v>1980</v>
      </c>
      <c r="CE51" s="1">
        <f ca="1">INDIRECT("X51")+2*INDIRECT("AF51")+3*INDIRECT("AN51")+4*INDIRECT("AV51")+5*INDIRECT("BD51")+6*INDIRECT("BL51")</f>
        <v>0</v>
      </c>
      <c r="CF51" s="1">
        <v>0</v>
      </c>
      <c r="CG51" s="1">
        <f ca="1">INDIRECT("Y51")+2*INDIRECT("AG51")+3*INDIRECT("AO51")+4*INDIRECT("AW51")+5*INDIRECT("BE51")+6*INDIRECT("BM51")</f>
        <v>0</v>
      </c>
      <c r="CH51" s="1">
        <v>0</v>
      </c>
      <c r="CI51" s="1">
        <f ca="1">INDIRECT("Z51")+2*INDIRECT("AH51")+3*INDIRECT("AP51")+4*INDIRECT("AX51")+5*INDIRECT("BF51")+6*INDIRECT("BN51")</f>
        <v>0</v>
      </c>
      <c r="CJ51" s="1">
        <v>0</v>
      </c>
      <c r="CK51" s="1">
        <f ca="1">INDIRECT("AA51")+2*INDIRECT("AI51")+3*INDIRECT("AQ51")+4*INDIRECT("AY51")+5*INDIRECT("BG51")+6*INDIRECT("BO51")</f>
        <v>0</v>
      </c>
      <c r="CL51" s="1">
        <v>0</v>
      </c>
      <c r="CM51" s="1">
        <f ca="1">INDIRECT("T51")+2*INDIRECT("U51")+3*INDIRECT("V51")+4*INDIRECT("W51")+5*INDIRECT("X51")+6*INDIRECT("Y51")+7*INDIRECT("Z51")+8*INDIRECT("AA51")</f>
        <v>0</v>
      </c>
      <c r="CN51" s="1">
        <v>0</v>
      </c>
      <c r="CO51" s="1">
        <f ca="1">INDIRECT("AB51")+2*INDIRECT("AC51")+3*INDIRECT("AD51")+4*INDIRECT("AE51")+5*INDIRECT("AF51")+6*INDIRECT("AG51")+7*INDIRECT("AH51")+8*INDIRECT("AI51")</f>
        <v>3960</v>
      </c>
      <c r="CP51" s="1">
        <v>3960</v>
      </c>
      <c r="CQ51" s="1">
        <f ca="1">INDIRECT("AJ51")+2*INDIRECT("AK51")+3*INDIRECT("AL51")+4*INDIRECT("AM51")+5*INDIRECT("AN51")+6*INDIRECT("AO51")+7*INDIRECT("AP51")+8*INDIRECT("AQ51")</f>
        <v>90</v>
      </c>
      <c r="CR51" s="1">
        <v>90</v>
      </c>
      <c r="CS51" s="1">
        <f ca="1">INDIRECT("AR51")+2*INDIRECT("AS51")+3*INDIRECT("AT51")+4*INDIRECT("AU51")+5*INDIRECT("AV51")+6*INDIRECT("AW51")+7*INDIRECT("AX51")+8*INDIRECT("AY51")</f>
        <v>180</v>
      </c>
      <c r="CT51" s="1">
        <v>180</v>
      </c>
      <c r="CU51" s="1">
        <f ca="1">INDIRECT("AZ51")+2*INDIRECT("BA51")+3*INDIRECT("BB51")+4*INDIRECT("BC51")+5*INDIRECT("BD51")+6*INDIRECT("BE51")+7*INDIRECT("BF51")+8*INDIRECT("BG51")</f>
        <v>0</v>
      </c>
      <c r="CV51" s="1">
        <v>0</v>
      </c>
      <c r="CW51" s="1">
        <f ca="1">INDIRECT("BH51")+2*INDIRECT("BI51")+3*INDIRECT("BJ51")+4*INDIRECT("BK51")+5*INDIRECT("BL51")+6*INDIRECT("BM51")+7*INDIRECT("BN51")+8*INDIRECT("BO51")</f>
        <v>0</v>
      </c>
      <c r="CX51" s="1">
        <v>0</v>
      </c>
    </row>
    <row r="52" spans="1:73" ht="11.25">
      <c r="A52" s="25"/>
      <c r="B52" s="25"/>
      <c r="C52" s="27" t="s">
        <v>116</v>
      </c>
      <c r="D52" s="26" t="s">
        <v>0</v>
      </c>
      <c r="E52" s="1" t="s">
        <v>6</v>
      </c>
      <c r="F52" s="7">
        <f>SUM(F50:F51)</f>
        <v>0</v>
      </c>
      <c r="G52" s="6">
        <f>SUM(G50:G51)</f>
        <v>398</v>
      </c>
      <c r="H52" s="6">
        <f>SUM(H50:H51)</f>
        <v>0</v>
      </c>
      <c r="I52" s="6">
        <f>SUM(I50:I51)</f>
        <v>2926</v>
      </c>
      <c r="J52" s="6">
        <f>SUM(J50:J51)</f>
        <v>0</v>
      </c>
      <c r="K52" s="6">
        <f>SUM(K50:K51)</f>
        <v>0</v>
      </c>
      <c r="L52" s="6">
        <f>SUM(L50:L51)</f>
        <v>0</v>
      </c>
      <c r="M52" s="6">
        <f>SUM(M50:M51)</f>
        <v>0</v>
      </c>
      <c r="N52" s="7">
        <f>SUM(N50:N51)</f>
        <v>0</v>
      </c>
      <c r="O52" s="6">
        <f>SUM(O50:O51)</f>
        <v>2926</v>
      </c>
      <c r="P52" s="6">
        <f>SUM(P50:P51)</f>
        <v>132</v>
      </c>
      <c r="Q52" s="6">
        <f>SUM(Q50:Q51)</f>
        <v>266</v>
      </c>
      <c r="R52" s="6">
        <f>SUM(R50:R51)</f>
        <v>0</v>
      </c>
      <c r="S52" s="6">
        <f>SUM(S50:S51)</f>
        <v>0</v>
      </c>
      <c r="T52" s="8"/>
      <c r="U52" s="5"/>
      <c r="V52" s="5"/>
      <c r="W52" s="5"/>
      <c r="X52" s="5"/>
      <c r="Y52" s="5"/>
      <c r="Z52" s="5"/>
      <c r="AA52" s="5"/>
      <c r="AB52" s="8"/>
      <c r="AC52" s="5"/>
      <c r="AD52" s="5"/>
      <c r="AE52" s="5"/>
      <c r="AF52" s="5"/>
      <c r="AG52" s="5"/>
      <c r="AH52" s="5"/>
      <c r="AI52" s="5"/>
      <c r="AJ52" s="8"/>
      <c r="AK52" s="5"/>
      <c r="AL52" s="5"/>
      <c r="AM52" s="5"/>
      <c r="AN52" s="5"/>
      <c r="AO52" s="5"/>
      <c r="AP52" s="5"/>
      <c r="AQ52" s="5"/>
      <c r="AR52" s="8"/>
      <c r="AS52" s="5"/>
      <c r="AT52" s="5"/>
      <c r="AU52" s="5"/>
      <c r="AV52" s="5"/>
      <c r="AW52" s="5"/>
      <c r="AX52" s="5"/>
      <c r="AY52" s="5"/>
      <c r="AZ52" s="8"/>
      <c r="BA52" s="5"/>
      <c r="BB52" s="5"/>
      <c r="BC52" s="5"/>
      <c r="BD52" s="5"/>
      <c r="BE52" s="5"/>
      <c r="BF52" s="5"/>
      <c r="BG52" s="5"/>
      <c r="BH52" s="8"/>
      <c r="BI52" s="5"/>
      <c r="BJ52" s="5"/>
      <c r="BK52" s="5"/>
      <c r="BL52" s="5"/>
      <c r="BM52" s="5"/>
      <c r="BN52" s="5"/>
      <c r="BO52" s="5"/>
      <c r="BP52" s="9">
        <v>0</v>
      </c>
      <c r="BQ52" s="1" t="s">
        <v>0</v>
      </c>
      <c r="BR52" s="1" t="s">
        <v>0</v>
      </c>
      <c r="BS52" s="1" t="s">
        <v>0</v>
      </c>
      <c r="BT52" s="1" t="s">
        <v>0</v>
      </c>
      <c r="BU52" s="1" t="s">
        <v>0</v>
      </c>
    </row>
    <row r="53" spans="3:73" ht="11.25">
      <c r="C53" s="1" t="s">
        <v>0</v>
      </c>
      <c r="D53" s="1" t="s">
        <v>0</v>
      </c>
      <c r="E53" s="1" t="s">
        <v>0</v>
      </c>
      <c r="F53" s="7"/>
      <c r="G53" s="6"/>
      <c r="H53" s="6"/>
      <c r="I53" s="6"/>
      <c r="J53" s="6"/>
      <c r="K53" s="6"/>
      <c r="L53" s="6"/>
      <c r="M53" s="6"/>
      <c r="N53" s="7"/>
      <c r="O53" s="6"/>
      <c r="P53" s="6"/>
      <c r="Q53" s="6"/>
      <c r="R53" s="6"/>
      <c r="S53" s="6"/>
      <c r="T53" s="8"/>
      <c r="U53" s="5"/>
      <c r="V53" s="5"/>
      <c r="W53" s="5"/>
      <c r="X53" s="5"/>
      <c r="Y53" s="5"/>
      <c r="Z53" s="5"/>
      <c r="AA53" s="5"/>
      <c r="AB53" s="8"/>
      <c r="AC53" s="5"/>
      <c r="AD53" s="5"/>
      <c r="AE53" s="5"/>
      <c r="AF53" s="5"/>
      <c r="AG53" s="5"/>
      <c r="AH53" s="5"/>
      <c r="AI53" s="5"/>
      <c r="AJ53" s="8"/>
      <c r="AK53" s="5"/>
      <c r="AL53" s="5"/>
      <c r="AM53" s="5"/>
      <c r="AN53" s="5"/>
      <c r="AO53" s="5"/>
      <c r="AP53" s="5"/>
      <c r="AQ53" s="5"/>
      <c r="AR53" s="8"/>
      <c r="AS53" s="5"/>
      <c r="AT53" s="5"/>
      <c r="AU53" s="5"/>
      <c r="AV53" s="5"/>
      <c r="AW53" s="5"/>
      <c r="AX53" s="5"/>
      <c r="AY53" s="5"/>
      <c r="AZ53" s="8"/>
      <c r="BA53" s="5"/>
      <c r="BB53" s="5"/>
      <c r="BC53" s="5"/>
      <c r="BD53" s="5"/>
      <c r="BE53" s="5"/>
      <c r="BF53" s="5"/>
      <c r="BG53" s="5"/>
      <c r="BH53" s="8"/>
      <c r="BI53" s="5"/>
      <c r="BJ53" s="5"/>
      <c r="BK53" s="5"/>
      <c r="BL53" s="5"/>
      <c r="BM53" s="5"/>
      <c r="BN53" s="5"/>
      <c r="BO53" s="5"/>
      <c r="BP53" s="9"/>
      <c r="BT53" s="1" t="s">
        <v>0</v>
      </c>
      <c r="BU53" s="1" t="s">
        <v>0</v>
      </c>
    </row>
    <row r="54" spans="1:102" ht="11.25">
      <c r="A54" s="30" t="s">
        <v>1</v>
      </c>
      <c r="B54" s="31" t="str">
        <f>HYPERLINK("http://www.dot.ca.gov/hq/transprog/stip2004/ff_sheets/08-0000j.xls","0000J")</f>
        <v>0000J</v>
      </c>
      <c r="C54" s="30" t="s">
        <v>0</v>
      </c>
      <c r="D54" s="30" t="s">
        <v>29</v>
      </c>
      <c r="E54" s="30" t="s">
        <v>3</v>
      </c>
      <c r="F54" s="32">
        <f ca="1">INDIRECT("T54")+INDIRECT("AB54")+INDIRECT("AJ54")+INDIRECT("AR54")+INDIRECT("AZ54")+INDIRECT("BH54")</f>
        <v>0</v>
      </c>
      <c r="G54" s="33">
        <f ca="1">INDIRECT("U54")+INDIRECT("AC54")+INDIRECT("AK54")+INDIRECT("AS54")+INDIRECT("BA54")+INDIRECT("BI54")</f>
        <v>0</v>
      </c>
      <c r="H54" s="33">
        <f ca="1">INDIRECT("V54")+INDIRECT("AD54")+INDIRECT("AL54")+INDIRECT("AT54")+INDIRECT("BB54")+INDIRECT("BJ54")</f>
        <v>0</v>
      </c>
      <c r="I54" s="33">
        <f ca="1">INDIRECT("W54")+INDIRECT("AE54")+INDIRECT("AM54")+INDIRECT("AU54")+INDIRECT("BC54")+INDIRECT("BK54")</f>
        <v>1564</v>
      </c>
      <c r="J54" s="33">
        <f ca="1">INDIRECT("X54")+INDIRECT("AF54")+INDIRECT("AN54")+INDIRECT("AV54")+INDIRECT("BD54")+INDIRECT("BL54")</f>
        <v>0</v>
      </c>
      <c r="K54" s="33">
        <f ca="1">INDIRECT("Y54")+INDIRECT("AG54")+INDIRECT("AO54")+INDIRECT("AW54")+INDIRECT("BE54")+INDIRECT("BM54")</f>
        <v>0</v>
      </c>
      <c r="L54" s="33">
        <f ca="1">INDIRECT("Z54")+INDIRECT("AH54")+INDIRECT("AP54")+INDIRECT("AX54")+INDIRECT("BF54")+INDIRECT("BN54")</f>
        <v>0</v>
      </c>
      <c r="M54" s="33">
        <f ca="1">INDIRECT("AA54")+INDIRECT("AI54")+INDIRECT("AQ54")+INDIRECT("AY54")+INDIRECT("BG54")+INDIRECT("BO54")</f>
        <v>0</v>
      </c>
      <c r="N54" s="32">
        <f ca="1">INDIRECT("T54")+INDIRECT("U54")+INDIRECT("V54")+INDIRECT("W54")+INDIRECT("X54")+INDIRECT("Y54")+INDIRECT("Z54")+INDIRECT("AA54")</f>
        <v>0</v>
      </c>
      <c r="O54" s="33">
        <f ca="1">INDIRECT("AB54")+INDIRECT("AC54")+INDIRECT("AD54")+INDIRECT("AE54")+INDIRECT("AF54")+INDIRECT("AG54")+INDIRECT("AH54")+INDIRECT("AI54")</f>
        <v>1564</v>
      </c>
      <c r="P54" s="33">
        <f ca="1">INDIRECT("AJ54")+INDIRECT("AK54")+INDIRECT("AL54")+INDIRECT("AM54")+INDIRECT("AN54")+INDIRECT("AO54")+INDIRECT("AP54")+INDIRECT("AQ54")</f>
        <v>0</v>
      </c>
      <c r="Q54" s="33">
        <f ca="1">INDIRECT("AR54")+INDIRECT("AS54")+INDIRECT("AT54")+INDIRECT("AU54")+INDIRECT("AV54")+INDIRECT("AW54")+INDIRECT("AX54")+INDIRECT("AY54")</f>
        <v>0</v>
      </c>
      <c r="R54" s="33">
        <f ca="1">INDIRECT("AZ54")+INDIRECT("BA54")+INDIRECT("BB54")+INDIRECT("BC54")+INDIRECT("BD54")+INDIRECT("BE54")+INDIRECT("BF54")+INDIRECT("BG54")</f>
        <v>0</v>
      </c>
      <c r="S54" s="33">
        <f ca="1">INDIRECT("BH54")+INDIRECT("BI54")+INDIRECT("BJ54")+INDIRECT("BK54")+INDIRECT("BL54")+INDIRECT("BM54")+INDIRECT("BN54")+INDIRECT("BO54")</f>
        <v>0</v>
      </c>
      <c r="T54" s="34"/>
      <c r="U54" s="35"/>
      <c r="V54" s="35"/>
      <c r="W54" s="35"/>
      <c r="X54" s="35"/>
      <c r="Y54" s="35"/>
      <c r="Z54" s="35"/>
      <c r="AA54" s="35"/>
      <c r="AB54" s="34"/>
      <c r="AC54" s="35"/>
      <c r="AD54" s="35"/>
      <c r="AE54" s="35">
        <v>1564</v>
      </c>
      <c r="AF54" s="35"/>
      <c r="AG54" s="35"/>
      <c r="AH54" s="35"/>
      <c r="AI54" s="35"/>
      <c r="AJ54" s="34"/>
      <c r="AK54" s="35"/>
      <c r="AL54" s="35"/>
      <c r="AM54" s="35"/>
      <c r="AN54" s="35"/>
      <c r="AO54" s="35"/>
      <c r="AP54" s="35"/>
      <c r="AQ54" s="35"/>
      <c r="AR54" s="34"/>
      <c r="AS54" s="35"/>
      <c r="AT54" s="35"/>
      <c r="AU54" s="35"/>
      <c r="AV54" s="35"/>
      <c r="AW54" s="35"/>
      <c r="AX54" s="35"/>
      <c r="AY54" s="35"/>
      <c r="AZ54" s="34"/>
      <c r="BA54" s="35"/>
      <c r="BB54" s="35"/>
      <c r="BC54" s="35"/>
      <c r="BD54" s="35"/>
      <c r="BE54" s="35"/>
      <c r="BF54" s="35"/>
      <c r="BG54" s="35"/>
      <c r="BH54" s="34"/>
      <c r="BI54" s="35"/>
      <c r="BJ54" s="35"/>
      <c r="BK54" s="35"/>
      <c r="BL54" s="35"/>
      <c r="BM54" s="35"/>
      <c r="BN54" s="35"/>
      <c r="BO54" s="36"/>
      <c r="BP54" s="9">
        <v>10900001106</v>
      </c>
      <c r="BQ54" s="1" t="s">
        <v>3</v>
      </c>
      <c r="BR54" s="1" t="s">
        <v>0</v>
      </c>
      <c r="BS54" s="1" t="s">
        <v>0</v>
      </c>
      <c r="BT54" s="1" t="s">
        <v>0</v>
      </c>
      <c r="BU54" s="1" t="s">
        <v>0</v>
      </c>
      <c r="BW54" s="1">
        <f ca="1">INDIRECT("T54")+2*INDIRECT("AB54")+3*INDIRECT("AJ54")+4*INDIRECT("AR54")+5*INDIRECT("AZ54")+6*INDIRECT("BH54")</f>
        <v>0</v>
      </c>
      <c r="BX54" s="1">
        <v>0</v>
      </c>
      <c r="BY54" s="1">
        <f ca="1">INDIRECT("U54")+2*INDIRECT("AC54")+3*INDIRECT("AK54")+4*INDIRECT("AS54")+5*INDIRECT("BA54")+6*INDIRECT("BI54")</f>
        <v>0</v>
      </c>
      <c r="BZ54" s="1">
        <v>0</v>
      </c>
      <c r="CA54" s="1">
        <f ca="1">INDIRECT("V54")+2*INDIRECT("AD54")+3*INDIRECT("AL54")+4*INDIRECT("AT54")+5*INDIRECT("BB54")+6*INDIRECT("BJ54")</f>
        <v>0</v>
      </c>
      <c r="CB54" s="1">
        <v>0</v>
      </c>
      <c r="CC54" s="1">
        <f ca="1">INDIRECT("W54")+2*INDIRECT("AE54")+3*INDIRECT("AM54")+4*INDIRECT("AU54")+5*INDIRECT("BC54")+6*INDIRECT("BK54")</f>
        <v>3128</v>
      </c>
      <c r="CD54" s="1">
        <v>3128</v>
      </c>
      <c r="CE54" s="1">
        <f ca="1">INDIRECT("X54")+2*INDIRECT("AF54")+3*INDIRECT("AN54")+4*INDIRECT("AV54")+5*INDIRECT("BD54")+6*INDIRECT("BL54")</f>
        <v>0</v>
      </c>
      <c r="CF54" s="1">
        <v>0</v>
      </c>
      <c r="CG54" s="1">
        <f ca="1">INDIRECT("Y54")+2*INDIRECT("AG54")+3*INDIRECT("AO54")+4*INDIRECT("AW54")+5*INDIRECT("BE54")+6*INDIRECT("BM54")</f>
        <v>0</v>
      </c>
      <c r="CH54" s="1">
        <v>0</v>
      </c>
      <c r="CI54" s="1">
        <f ca="1">INDIRECT("Z54")+2*INDIRECT("AH54")+3*INDIRECT("AP54")+4*INDIRECT("AX54")+5*INDIRECT("BF54")+6*INDIRECT("BN54")</f>
        <v>0</v>
      </c>
      <c r="CJ54" s="1">
        <v>0</v>
      </c>
      <c r="CK54" s="1">
        <f ca="1">INDIRECT("AA54")+2*INDIRECT("AI54")+3*INDIRECT("AQ54")+4*INDIRECT("AY54")+5*INDIRECT("BG54")+6*INDIRECT("BO54")</f>
        <v>0</v>
      </c>
      <c r="CL54" s="1">
        <v>0</v>
      </c>
      <c r="CM54" s="1">
        <f ca="1">INDIRECT("T54")+2*INDIRECT("U54")+3*INDIRECT("V54")+4*INDIRECT("W54")+5*INDIRECT("X54")+6*INDIRECT("Y54")+7*INDIRECT("Z54")+8*INDIRECT("AA54")</f>
        <v>0</v>
      </c>
      <c r="CN54" s="1">
        <v>0</v>
      </c>
      <c r="CO54" s="1">
        <f ca="1">INDIRECT("AB54")+2*INDIRECT("AC54")+3*INDIRECT("AD54")+4*INDIRECT("AE54")+5*INDIRECT("AF54")+6*INDIRECT("AG54")+7*INDIRECT("AH54")+8*INDIRECT("AI54")</f>
        <v>6256</v>
      </c>
      <c r="CP54" s="1">
        <v>6256</v>
      </c>
      <c r="CQ54" s="1">
        <f ca="1">INDIRECT("AJ54")+2*INDIRECT("AK54")+3*INDIRECT("AL54")+4*INDIRECT("AM54")+5*INDIRECT("AN54")+6*INDIRECT("AO54")+7*INDIRECT("AP54")+8*INDIRECT("AQ54")</f>
        <v>0</v>
      </c>
      <c r="CR54" s="1">
        <v>0</v>
      </c>
      <c r="CS54" s="1">
        <f ca="1">INDIRECT("AR54")+2*INDIRECT("AS54")+3*INDIRECT("AT54")+4*INDIRECT("AU54")+5*INDIRECT("AV54")+6*INDIRECT("AW54")+7*INDIRECT("AX54")+8*INDIRECT("AY54")</f>
        <v>0</v>
      </c>
      <c r="CT54" s="1">
        <v>0</v>
      </c>
      <c r="CU54" s="1">
        <f ca="1">INDIRECT("AZ54")+2*INDIRECT("BA54")+3*INDIRECT("BB54")+4*INDIRECT("BC54")+5*INDIRECT("BD54")+6*INDIRECT("BE54")+7*INDIRECT("BF54")+8*INDIRECT("BG54")</f>
        <v>0</v>
      </c>
      <c r="CV54" s="1">
        <v>0</v>
      </c>
      <c r="CW54" s="1">
        <f ca="1">INDIRECT("BH54")+2*INDIRECT("BI54")+3*INDIRECT("BJ54")+4*INDIRECT("BK54")+5*INDIRECT("BL54")+6*INDIRECT("BM54")+7*INDIRECT("BN54")+8*INDIRECT("BO54")</f>
        <v>0</v>
      </c>
      <c r="CX54" s="1">
        <v>0</v>
      </c>
    </row>
    <row r="55" spans="1:102" ht="11.25">
      <c r="A55" s="1" t="s">
        <v>0</v>
      </c>
      <c r="B55" s="1" t="s">
        <v>30</v>
      </c>
      <c r="C55" s="1" t="s">
        <v>0</v>
      </c>
      <c r="D55" s="1" t="s">
        <v>31</v>
      </c>
      <c r="E55" s="1" t="s">
        <v>32</v>
      </c>
      <c r="F55" s="7">
        <f ca="1">INDIRECT("T55")+INDIRECT("AB55")+INDIRECT("AJ55")+INDIRECT("AR55")+INDIRECT("AZ55")+INDIRECT("BH55")</f>
        <v>1545</v>
      </c>
      <c r="G55" s="6">
        <f ca="1">INDIRECT("U55")+INDIRECT("AC55")+INDIRECT("AK55")+INDIRECT("AS55")+INDIRECT("BA55")+INDIRECT("BI55")</f>
        <v>0</v>
      </c>
      <c r="H55" s="6">
        <f ca="1">INDIRECT("V55")+INDIRECT("AD55")+INDIRECT("AL55")+INDIRECT("AT55")+INDIRECT("BB55")+INDIRECT("BJ55")</f>
        <v>276</v>
      </c>
      <c r="I55" s="6">
        <f ca="1">INDIRECT("W55")+INDIRECT("AE55")+INDIRECT("AM55")+INDIRECT("AU55")+INDIRECT("BC55")+INDIRECT("BK55")</f>
        <v>0</v>
      </c>
      <c r="J55" s="6">
        <f ca="1">INDIRECT("X55")+INDIRECT("AF55")+INDIRECT("AN55")+INDIRECT("AV55")+INDIRECT("BD55")+INDIRECT("BL55")</f>
        <v>0</v>
      </c>
      <c r="K55" s="6">
        <f ca="1">INDIRECT("Y55")+INDIRECT("AG55")+INDIRECT("AO55")+INDIRECT("AW55")+INDIRECT("BE55")+INDIRECT("BM55")</f>
        <v>0</v>
      </c>
      <c r="L55" s="6">
        <f ca="1">INDIRECT("Z55")+INDIRECT("AH55")+INDIRECT("AP55")+INDIRECT("AX55")+INDIRECT("BF55")+INDIRECT("BN55")</f>
        <v>0</v>
      </c>
      <c r="M55" s="6">
        <f ca="1">INDIRECT("AA55")+INDIRECT("AI55")+INDIRECT("AQ55")+INDIRECT("AY55")+INDIRECT("BG55")+INDIRECT("BO55")</f>
        <v>0</v>
      </c>
      <c r="N55" s="7">
        <f ca="1">INDIRECT("T55")+INDIRECT("U55")+INDIRECT("V55")+INDIRECT("W55")+INDIRECT("X55")+INDIRECT("Y55")+INDIRECT("Z55")+INDIRECT("AA55")</f>
        <v>1300</v>
      </c>
      <c r="O55" s="6">
        <f ca="1">INDIRECT("AB55")+INDIRECT("AC55")+INDIRECT("AD55")+INDIRECT("AE55")+INDIRECT("AF55")+INDIRECT("AG55")+INDIRECT("AH55")+INDIRECT("AI55")</f>
        <v>276</v>
      </c>
      <c r="P55" s="6">
        <f ca="1">INDIRECT("AJ55")+INDIRECT("AK55")+INDIRECT("AL55")+INDIRECT("AM55")+INDIRECT("AN55")+INDIRECT("AO55")+INDIRECT("AP55")+INDIRECT("AQ55")</f>
        <v>45</v>
      </c>
      <c r="Q55" s="6">
        <f ca="1">INDIRECT("AR55")+INDIRECT("AS55")+INDIRECT("AT55")+INDIRECT("AU55")+INDIRECT("AV55")+INDIRECT("AW55")+INDIRECT("AX55")+INDIRECT("AY55")</f>
        <v>200</v>
      </c>
      <c r="R55" s="6">
        <f ca="1">INDIRECT("AZ55")+INDIRECT("BA55")+INDIRECT("BB55")+INDIRECT("BC55")+INDIRECT("BD55")+INDIRECT("BE55")+INDIRECT("BF55")+INDIRECT("BG55")</f>
        <v>0</v>
      </c>
      <c r="S55" s="6">
        <f ca="1">INDIRECT("BH55")+INDIRECT("BI55")+INDIRECT("BJ55")+INDIRECT("BK55")+INDIRECT("BL55")+INDIRECT("BM55")+INDIRECT("BN55")+INDIRECT("BO55")</f>
        <v>0</v>
      </c>
      <c r="T55" s="28">
        <v>1300</v>
      </c>
      <c r="U55" s="29"/>
      <c r="V55" s="29"/>
      <c r="W55" s="29"/>
      <c r="X55" s="29"/>
      <c r="Y55" s="29"/>
      <c r="Z55" s="29"/>
      <c r="AA55" s="29"/>
      <c r="AB55" s="28"/>
      <c r="AC55" s="29"/>
      <c r="AD55" s="29">
        <v>276</v>
      </c>
      <c r="AE55" s="29"/>
      <c r="AF55" s="29"/>
      <c r="AG55" s="29"/>
      <c r="AH55" s="29"/>
      <c r="AI55" s="29"/>
      <c r="AJ55" s="28">
        <v>45</v>
      </c>
      <c r="AK55" s="29"/>
      <c r="AL55" s="29"/>
      <c r="AM55" s="29"/>
      <c r="AN55" s="29"/>
      <c r="AO55" s="29"/>
      <c r="AP55" s="29"/>
      <c r="AQ55" s="29"/>
      <c r="AR55" s="28">
        <v>200</v>
      </c>
      <c r="AS55" s="29"/>
      <c r="AT55" s="29"/>
      <c r="AU55" s="29"/>
      <c r="AV55" s="29"/>
      <c r="AW55" s="29"/>
      <c r="AX55" s="29"/>
      <c r="AY55" s="29"/>
      <c r="AZ55" s="28"/>
      <c r="BA55" s="29"/>
      <c r="BB55" s="29"/>
      <c r="BC55" s="29"/>
      <c r="BD55" s="29"/>
      <c r="BE55" s="29"/>
      <c r="BF55" s="29"/>
      <c r="BG55" s="29"/>
      <c r="BH55" s="28"/>
      <c r="BI55" s="29"/>
      <c r="BJ55" s="29"/>
      <c r="BK55" s="29"/>
      <c r="BL55" s="29"/>
      <c r="BM55" s="29"/>
      <c r="BN55" s="29"/>
      <c r="BO55" s="29"/>
      <c r="BP55" s="9">
        <v>0</v>
      </c>
      <c r="BQ55" s="1" t="s">
        <v>0</v>
      </c>
      <c r="BR55" s="1" t="s">
        <v>0</v>
      </c>
      <c r="BS55" s="1" t="s">
        <v>0</v>
      </c>
      <c r="BT55" s="1" t="s">
        <v>0</v>
      </c>
      <c r="BU55" s="1" t="s">
        <v>0</v>
      </c>
      <c r="BW55" s="1">
        <f ca="1">INDIRECT("T55")+2*INDIRECT("AB55")+3*INDIRECT("AJ55")+4*INDIRECT("AR55")+5*INDIRECT("AZ55")+6*INDIRECT("BH55")</f>
        <v>2235</v>
      </c>
      <c r="BX55" s="1">
        <v>2235</v>
      </c>
      <c r="BY55" s="1">
        <f ca="1">INDIRECT("U55")+2*INDIRECT("AC55")+3*INDIRECT("AK55")+4*INDIRECT("AS55")+5*INDIRECT("BA55")+6*INDIRECT("BI55")</f>
        <v>0</v>
      </c>
      <c r="BZ55" s="1">
        <v>0</v>
      </c>
      <c r="CA55" s="1">
        <f ca="1">INDIRECT("V55")+2*INDIRECT("AD55")+3*INDIRECT("AL55")+4*INDIRECT("AT55")+5*INDIRECT("BB55")+6*INDIRECT("BJ55")</f>
        <v>552</v>
      </c>
      <c r="CB55" s="1">
        <v>552</v>
      </c>
      <c r="CC55" s="1">
        <f ca="1">INDIRECT("W55")+2*INDIRECT("AE55")+3*INDIRECT("AM55")+4*INDIRECT("AU55")+5*INDIRECT("BC55")+6*INDIRECT("BK55")</f>
        <v>0</v>
      </c>
      <c r="CD55" s="1">
        <v>0</v>
      </c>
      <c r="CE55" s="1">
        <f ca="1">INDIRECT("X55")+2*INDIRECT("AF55")+3*INDIRECT("AN55")+4*INDIRECT("AV55")+5*INDIRECT("BD55")+6*INDIRECT("BL55")</f>
        <v>0</v>
      </c>
      <c r="CF55" s="1">
        <v>0</v>
      </c>
      <c r="CG55" s="1">
        <f ca="1">INDIRECT("Y55")+2*INDIRECT("AG55")+3*INDIRECT("AO55")+4*INDIRECT("AW55")+5*INDIRECT("BE55")+6*INDIRECT("BM55")</f>
        <v>0</v>
      </c>
      <c r="CH55" s="1">
        <v>0</v>
      </c>
      <c r="CI55" s="1">
        <f ca="1">INDIRECT("Z55")+2*INDIRECT("AH55")+3*INDIRECT("AP55")+4*INDIRECT("AX55")+5*INDIRECT("BF55")+6*INDIRECT("BN55")</f>
        <v>0</v>
      </c>
      <c r="CJ55" s="1">
        <v>0</v>
      </c>
      <c r="CK55" s="1">
        <f ca="1">INDIRECT("AA55")+2*INDIRECT("AI55")+3*INDIRECT("AQ55")+4*INDIRECT("AY55")+5*INDIRECT("BG55")+6*INDIRECT("BO55")</f>
        <v>0</v>
      </c>
      <c r="CL55" s="1">
        <v>0</v>
      </c>
      <c r="CM55" s="1">
        <f ca="1">INDIRECT("T55")+2*INDIRECT("U55")+3*INDIRECT("V55")+4*INDIRECT("W55")+5*INDIRECT("X55")+6*INDIRECT("Y55")+7*INDIRECT("Z55")+8*INDIRECT("AA55")</f>
        <v>1300</v>
      </c>
      <c r="CN55" s="1">
        <v>1300</v>
      </c>
      <c r="CO55" s="1">
        <f ca="1">INDIRECT("AB55")+2*INDIRECT("AC55")+3*INDIRECT("AD55")+4*INDIRECT("AE55")+5*INDIRECT("AF55")+6*INDIRECT("AG55")+7*INDIRECT("AH55")+8*INDIRECT("AI55")</f>
        <v>828</v>
      </c>
      <c r="CP55" s="1">
        <v>828</v>
      </c>
      <c r="CQ55" s="1">
        <f ca="1">INDIRECT("AJ55")+2*INDIRECT("AK55")+3*INDIRECT("AL55")+4*INDIRECT("AM55")+5*INDIRECT("AN55")+6*INDIRECT("AO55")+7*INDIRECT("AP55")+8*INDIRECT("AQ55")</f>
        <v>45</v>
      </c>
      <c r="CR55" s="1">
        <v>45</v>
      </c>
      <c r="CS55" s="1">
        <f ca="1">INDIRECT("AR55")+2*INDIRECT("AS55")+3*INDIRECT("AT55")+4*INDIRECT("AU55")+5*INDIRECT("AV55")+6*INDIRECT("AW55")+7*INDIRECT("AX55")+8*INDIRECT("AY55")</f>
        <v>200</v>
      </c>
      <c r="CT55" s="1">
        <v>200</v>
      </c>
      <c r="CU55" s="1">
        <f ca="1">INDIRECT("AZ55")+2*INDIRECT("BA55")+3*INDIRECT("BB55")+4*INDIRECT("BC55")+5*INDIRECT("BD55")+6*INDIRECT("BE55")+7*INDIRECT("BF55")+8*INDIRECT("BG55")</f>
        <v>0</v>
      </c>
      <c r="CV55" s="1">
        <v>0</v>
      </c>
      <c r="CW55" s="1">
        <f ca="1">INDIRECT("BH55")+2*INDIRECT("BI55")+3*INDIRECT("BJ55")+4*INDIRECT("BK55")+5*INDIRECT("BL55")+6*INDIRECT("BM55")+7*INDIRECT("BN55")+8*INDIRECT("BO55")</f>
        <v>0</v>
      </c>
      <c r="CX55" s="1">
        <v>0</v>
      </c>
    </row>
    <row r="56" spans="1:73" ht="11.25">
      <c r="A56" s="25"/>
      <c r="B56" s="25"/>
      <c r="C56" s="27" t="s">
        <v>116</v>
      </c>
      <c r="D56" s="26" t="s">
        <v>0</v>
      </c>
      <c r="E56" s="1" t="s">
        <v>6</v>
      </c>
      <c r="F56" s="7">
        <f>SUM(F54:F55)</f>
        <v>1545</v>
      </c>
      <c r="G56" s="6">
        <f>SUM(G54:G55)</f>
        <v>0</v>
      </c>
      <c r="H56" s="6">
        <f>SUM(H54:H55)</f>
        <v>276</v>
      </c>
      <c r="I56" s="6">
        <f>SUM(I54:I55)</f>
        <v>1564</v>
      </c>
      <c r="J56" s="6">
        <f>SUM(J54:J55)</f>
        <v>0</v>
      </c>
      <c r="K56" s="6">
        <f>SUM(K54:K55)</f>
        <v>0</v>
      </c>
      <c r="L56" s="6">
        <f>SUM(L54:L55)</f>
        <v>0</v>
      </c>
      <c r="M56" s="6">
        <f>SUM(M54:M55)</f>
        <v>0</v>
      </c>
      <c r="N56" s="7">
        <f>SUM(N54:N55)</f>
        <v>1300</v>
      </c>
      <c r="O56" s="6">
        <f>SUM(O54:O55)</f>
        <v>1840</v>
      </c>
      <c r="P56" s="6">
        <f>SUM(P54:P55)</f>
        <v>45</v>
      </c>
      <c r="Q56" s="6">
        <f>SUM(Q54:Q55)</f>
        <v>200</v>
      </c>
      <c r="R56" s="6">
        <f>SUM(R54:R55)</f>
        <v>0</v>
      </c>
      <c r="S56" s="6">
        <f>SUM(S54:S55)</f>
        <v>0</v>
      </c>
      <c r="T56" s="8"/>
      <c r="U56" s="5"/>
      <c r="V56" s="5"/>
      <c r="W56" s="5"/>
      <c r="X56" s="5"/>
      <c r="Y56" s="5"/>
      <c r="Z56" s="5"/>
      <c r="AA56" s="5"/>
      <c r="AB56" s="8"/>
      <c r="AC56" s="5"/>
      <c r="AD56" s="5"/>
      <c r="AE56" s="5"/>
      <c r="AF56" s="5"/>
      <c r="AG56" s="5"/>
      <c r="AH56" s="5"/>
      <c r="AI56" s="5"/>
      <c r="AJ56" s="8"/>
      <c r="AK56" s="5"/>
      <c r="AL56" s="5"/>
      <c r="AM56" s="5"/>
      <c r="AN56" s="5"/>
      <c r="AO56" s="5"/>
      <c r="AP56" s="5"/>
      <c r="AQ56" s="5"/>
      <c r="AR56" s="8"/>
      <c r="AS56" s="5"/>
      <c r="AT56" s="5"/>
      <c r="AU56" s="5"/>
      <c r="AV56" s="5"/>
      <c r="AW56" s="5"/>
      <c r="AX56" s="5"/>
      <c r="AY56" s="5"/>
      <c r="AZ56" s="8"/>
      <c r="BA56" s="5"/>
      <c r="BB56" s="5"/>
      <c r="BC56" s="5"/>
      <c r="BD56" s="5"/>
      <c r="BE56" s="5"/>
      <c r="BF56" s="5"/>
      <c r="BG56" s="5"/>
      <c r="BH56" s="8"/>
      <c r="BI56" s="5"/>
      <c r="BJ56" s="5"/>
      <c r="BK56" s="5"/>
      <c r="BL56" s="5"/>
      <c r="BM56" s="5"/>
      <c r="BN56" s="5"/>
      <c r="BO56" s="5"/>
      <c r="BP56" s="9">
        <v>0</v>
      </c>
      <c r="BQ56" s="1" t="s">
        <v>0</v>
      </c>
      <c r="BR56" s="1" t="s">
        <v>0</v>
      </c>
      <c r="BS56" s="1" t="s">
        <v>0</v>
      </c>
      <c r="BT56" s="1" t="s">
        <v>0</v>
      </c>
      <c r="BU56" s="1" t="s">
        <v>0</v>
      </c>
    </row>
    <row r="57" spans="3:73" ht="11.25">
      <c r="C57" s="1" t="s">
        <v>0</v>
      </c>
      <c r="D57" s="1" t="s">
        <v>0</v>
      </c>
      <c r="E57" s="1" t="s">
        <v>0</v>
      </c>
      <c r="F57" s="7"/>
      <c r="G57" s="6"/>
      <c r="H57" s="6"/>
      <c r="I57" s="6"/>
      <c r="J57" s="6"/>
      <c r="K57" s="6"/>
      <c r="L57" s="6"/>
      <c r="M57" s="6"/>
      <c r="N57" s="7"/>
      <c r="O57" s="6"/>
      <c r="P57" s="6"/>
      <c r="Q57" s="6"/>
      <c r="R57" s="6"/>
      <c r="S57" s="6"/>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c r="BT57" s="1" t="s">
        <v>0</v>
      </c>
      <c r="BU57" s="1" t="s">
        <v>0</v>
      </c>
    </row>
    <row r="58" spans="1:102" ht="11.25">
      <c r="A58" s="30" t="s">
        <v>1</v>
      </c>
      <c r="B58" s="31" t="str">
        <f>HYPERLINK("http://www.dot.ca.gov/hq/transprog/stip2004/ff_sheets/08-1100.xls","1100")</f>
        <v>1100</v>
      </c>
      <c r="C58" s="30" t="s">
        <v>0</v>
      </c>
      <c r="D58" s="30" t="s">
        <v>29</v>
      </c>
      <c r="E58" s="30" t="s">
        <v>3</v>
      </c>
      <c r="F58" s="32">
        <f ca="1">INDIRECT("T58")+INDIRECT("AB58")+INDIRECT("AJ58")+INDIRECT("AR58")+INDIRECT("AZ58")+INDIRECT("BH58")</f>
        <v>0</v>
      </c>
      <c r="G58" s="33">
        <f ca="1">INDIRECT("U58")+INDIRECT("AC58")+INDIRECT("AK58")+INDIRECT("AS58")+INDIRECT("BA58")+INDIRECT("BI58")</f>
        <v>0</v>
      </c>
      <c r="H58" s="33">
        <f ca="1">INDIRECT("V58")+INDIRECT("AD58")+INDIRECT("AL58")+INDIRECT("AT58")+INDIRECT("BB58")+INDIRECT("BJ58")</f>
        <v>0</v>
      </c>
      <c r="I58" s="33">
        <f ca="1">INDIRECT("W58")+INDIRECT("AE58")+INDIRECT("AM58")+INDIRECT("AU58")+INDIRECT("BC58")+INDIRECT("BK58")</f>
        <v>3158</v>
      </c>
      <c r="J58" s="33">
        <f ca="1">INDIRECT("X58")+INDIRECT("AF58")+INDIRECT("AN58")+INDIRECT("AV58")+INDIRECT("BD58")+INDIRECT("BL58")</f>
        <v>0</v>
      </c>
      <c r="K58" s="33">
        <f ca="1">INDIRECT("Y58")+INDIRECT("AG58")+INDIRECT("AO58")+INDIRECT("AW58")+INDIRECT("BE58")+INDIRECT("BM58")</f>
        <v>0</v>
      </c>
      <c r="L58" s="33">
        <f ca="1">INDIRECT("Z58")+INDIRECT("AH58")+INDIRECT("AP58")+INDIRECT("AX58")+INDIRECT("BF58")+INDIRECT("BN58")</f>
        <v>0</v>
      </c>
      <c r="M58" s="33">
        <f ca="1">INDIRECT("AA58")+INDIRECT("AI58")+INDIRECT("AQ58")+INDIRECT("AY58")+INDIRECT("BG58")+INDIRECT("BO58")</f>
        <v>0</v>
      </c>
      <c r="N58" s="32">
        <f ca="1">INDIRECT("T58")+INDIRECT("U58")+INDIRECT("V58")+INDIRECT("W58")+INDIRECT("X58")+INDIRECT("Y58")+INDIRECT("Z58")+INDIRECT("AA58")</f>
        <v>0</v>
      </c>
      <c r="O58" s="33">
        <f ca="1">INDIRECT("AB58")+INDIRECT("AC58")+INDIRECT("AD58")+INDIRECT("AE58")+INDIRECT("AF58")+INDIRECT("AG58")+INDIRECT("AH58")+INDIRECT("AI58")</f>
        <v>3158</v>
      </c>
      <c r="P58" s="33">
        <f ca="1">INDIRECT("AJ58")+INDIRECT("AK58")+INDIRECT("AL58")+INDIRECT("AM58")+INDIRECT("AN58")+INDIRECT("AO58")+INDIRECT("AP58")+INDIRECT("AQ58")</f>
        <v>0</v>
      </c>
      <c r="Q58" s="33">
        <f ca="1">INDIRECT("AR58")+INDIRECT("AS58")+INDIRECT("AT58")+INDIRECT("AU58")+INDIRECT("AV58")+INDIRECT("AW58")+INDIRECT("AX58")+INDIRECT("AY58")</f>
        <v>0</v>
      </c>
      <c r="R58" s="33">
        <f ca="1">INDIRECT("AZ58")+INDIRECT("BA58")+INDIRECT("BB58")+INDIRECT("BC58")+INDIRECT("BD58")+INDIRECT("BE58")+INDIRECT("BF58")+INDIRECT("BG58")</f>
        <v>0</v>
      </c>
      <c r="S58" s="33">
        <f ca="1">INDIRECT("BH58")+INDIRECT("BI58")+INDIRECT("BJ58")+INDIRECT("BK58")+INDIRECT("BL58")+INDIRECT("BM58")+INDIRECT("BN58")+INDIRECT("BO58")</f>
        <v>0</v>
      </c>
      <c r="T58" s="34"/>
      <c r="U58" s="35"/>
      <c r="V58" s="35"/>
      <c r="W58" s="35"/>
      <c r="X58" s="35"/>
      <c r="Y58" s="35"/>
      <c r="Z58" s="35"/>
      <c r="AA58" s="35"/>
      <c r="AB58" s="34"/>
      <c r="AC58" s="35"/>
      <c r="AD58" s="35"/>
      <c r="AE58" s="35">
        <v>3158</v>
      </c>
      <c r="AF58" s="35"/>
      <c r="AG58" s="35"/>
      <c r="AH58" s="35"/>
      <c r="AI58" s="35"/>
      <c r="AJ58" s="34"/>
      <c r="AK58" s="35"/>
      <c r="AL58" s="35"/>
      <c r="AM58" s="35"/>
      <c r="AN58" s="35"/>
      <c r="AO58" s="35"/>
      <c r="AP58" s="35"/>
      <c r="AQ58" s="35"/>
      <c r="AR58" s="34"/>
      <c r="AS58" s="35"/>
      <c r="AT58" s="35"/>
      <c r="AU58" s="35"/>
      <c r="AV58" s="35"/>
      <c r="AW58" s="35"/>
      <c r="AX58" s="35"/>
      <c r="AY58" s="35"/>
      <c r="AZ58" s="34"/>
      <c r="BA58" s="35"/>
      <c r="BB58" s="35"/>
      <c r="BC58" s="35"/>
      <c r="BD58" s="35"/>
      <c r="BE58" s="35"/>
      <c r="BF58" s="35"/>
      <c r="BG58" s="35"/>
      <c r="BH58" s="34"/>
      <c r="BI58" s="35"/>
      <c r="BJ58" s="35"/>
      <c r="BK58" s="35"/>
      <c r="BL58" s="35"/>
      <c r="BM58" s="35"/>
      <c r="BN58" s="35"/>
      <c r="BO58" s="36"/>
      <c r="BP58" s="9">
        <v>10900001358</v>
      </c>
      <c r="BQ58" s="1" t="s">
        <v>3</v>
      </c>
      <c r="BR58" s="1" t="s">
        <v>0</v>
      </c>
      <c r="BS58" s="1" t="s">
        <v>0</v>
      </c>
      <c r="BT58" s="1" t="s">
        <v>0</v>
      </c>
      <c r="BU58" s="1" t="s">
        <v>0</v>
      </c>
      <c r="BW58" s="1">
        <f ca="1">INDIRECT("T58")+2*INDIRECT("AB58")+3*INDIRECT("AJ58")+4*INDIRECT("AR58")+5*INDIRECT("AZ58")+6*INDIRECT("BH58")</f>
        <v>0</v>
      </c>
      <c r="BX58" s="1">
        <v>0</v>
      </c>
      <c r="BY58" s="1">
        <f ca="1">INDIRECT("U58")+2*INDIRECT("AC58")+3*INDIRECT("AK58")+4*INDIRECT("AS58")+5*INDIRECT("BA58")+6*INDIRECT("BI58")</f>
        <v>0</v>
      </c>
      <c r="BZ58" s="1">
        <v>0</v>
      </c>
      <c r="CA58" s="1">
        <f ca="1">INDIRECT("V58")+2*INDIRECT("AD58")+3*INDIRECT("AL58")+4*INDIRECT("AT58")+5*INDIRECT("BB58")+6*INDIRECT("BJ58")</f>
        <v>0</v>
      </c>
      <c r="CB58" s="1">
        <v>0</v>
      </c>
      <c r="CC58" s="1">
        <f ca="1">INDIRECT("W58")+2*INDIRECT("AE58")+3*INDIRECT("AM58")+4*INDIRECT("AU58")+5*INDIRECT("BC58")+6*INDIRECT("BK58")</f>
        <v>6316</v>
      </c>
      <c r="CD58" s="1">
        <v>6316</v>
      </c>
      <c r="CE58" s="1">
        <f ca="1">INDIRECT("X58")+2*INDIRECT("AF58")+3*INDIRECT("AN58")+4*INDIRECT("AV58")+5*INDIRECT("BD58")+6*INDIRECT("BL58")</f>
        <v>0</v>
      </c>
      <c r="CF58" s="1">
        <v>0</v>
      </c>
      <c r="CG58" s="1">
        <f ca="1">INDIRECT("Y58")+2*INDIRECT("AG58")+3*INDIRECT("AO58")+4*INDIRECT("AW58")+5*INDIRECT("BE58")+6*INDIRECT("BM58")</f>
        <v>0</v>
      </c>
      <c r="CH58" s="1">
        <v>0</v>
      </c>
      <c r="CI58" s="1">
        <f ca="1">INDIRECT("Z58")+2*INDIRECT("AH58")+3*INDIRECT("AP58")+4*INDIRECT("AX58")+5*INDIRECT("BF58")+6*INDIRECT("BN58")</f>
        <v>0</v>
      </c>
      <c r="CJ58" s="1">
        <v>0</v>
      </c>
      <c r="CK58" s="1">
        <f ca="1">INDIRECT("AA58")+2*INDIRECT("AI58")+3*INDIRECT("AQ58")+4*INDIRECT("AY58")+5*INDIRECT("BG58")+6*INDIRECT("BO58")</f>
        <v>0</v>
      </c>
      <c r="CL58" s="1">
        <v>0</v>
      </c>
      <c r="CM58" s="1">
        <f ca="1">INDIRECT("T58")+2*INDIRECT("U58")+3*INDIRECT("V58")+4*INDIRECT("W58")+5*INDIRECT("X58")+6*INDIRECT("Y58")+7*INDIRECT("Z58")+8*INDIRECT("AA58")</f>
        <v>0</v>
      </c>
      <c r="CN58" s="1">
        <v>0</v>
      </c>
      <c r="CO58" s="1">
        <f ca="1">INDIRECT("AB58")+2*INDIRECT("AC58")+3*INDIRECT("AD58")+4*INDIRECT("AE58")+5*INDIRECT("AF58")+6*INDIRECT("AG58")+7*INDIRECT("AH58")+8*INDIRECT("AI58")</f>
        <v>12632</v>
      </c>
      <c r="CP58" s="1">
        <v>12632</v>
      </c>
      <c r="CQ58" s="1">
        <f ca="1">INDIRECT("AJ58")+2*INDIRECT("AK58")+3*INDIRECT("AL58")+4*INDIRECT("AM58")+5*INDIRECT("AN58")+6*INDIRECT("AO58")+7*INDIRECT("AP58")+8*INDIRECT("AQ58")</f>
        <v>0</v>
      </c>
      <c r="CR58" s="1">
        <v>0</v>
      </c>
      <c r="CS58" s="1">
        <f ca="1">INDIRECT("AR58")+2*INDIRECT("AS58")+3*INDIRECT("AT58")+4*INDIRECT("AU58")+5*INDIRECT("AV58")+6*INDIRECT("AW58")+7*INDIRECT("AX58")+8*INDIRECT("AY58")</f>
        <v>0</v>
      </c>
      <c r="CT58" s="1">
        <v>0</v>
      </c>
      <c r="CU58" s="1">
        <f ca="1">INDIRECT("AZ58")+2*INDIRECT("BA58")+3*INDIRECT("BB58")+4*INDIRECT("BC58")+5*INDIRECT("BD58")+6*INDIRECT("BE58")+7*INDIRECT("BF58")+8*INDIRECT("BG58")</f>
        <v>0</v>
      </c>
      <c r="CV58" s="1">
        <v>0</v>
      </c>
      <c r="CW58" s="1">
        <f ca="1">INDIRECT("BH58")+2*INDIRECT("BI58")+3*INDIRECT("BJ58")+4*INDIRECT("BK58")+5*INDIRECT("BL58")+6*INDIRECT("BM58")+7*INDIRECT("BN58")+8*INDIRECT("BO58")</f>
        <v>0</v>
      </c>
      <c r="CX58" s="1">
        <v>0</v>
      </c>
    </row>
    <row r="59" spans="1:102" ht="11.25">
      <c r="A59" s="1" t="s">
        <v>0</v>
      </c>
      <c r="B59" s="1" t="s">
        <v>0</v>
      </c>
      <c r="C59" s="1" t="s">
        <v>0</v>
      </c>
      <c r="D59" s="1" t="s">
        <v>33</v>
      </c>
      <c r="E59" s="1" t="s">
        <v>32</v>
      </c>
      <c r="F59" s="7">
        <f ca="1">INDIRECT("T59")+INDIRECT("AB59")+INDIRECT("AJ59")+INDIRECT("AR59")+INDIRECT("AZ59")+INDIRECT("BH59")</f>
        <v>330</v>
      </c>
      <c r="G59" s="6">
        <f ca="1">INDIRECT("U59")+INDIRECT("AC59")+INDIRECT("AK59")+INDIRECT("AS59")+INDIRECT("BA59")+INDIRECT("BI59")</f>
        <v>15</v>
      </c>
      <c r="H59" s="6">
        <f ca="1">INDIRECT("V59")+INDIRECT("AD59")+INDIRECT("AL59")+INDIRECT("AT59")+INDIRECT("BB59")+INDIRECT("BJ59")</f>
        <v>0</v>
      </c>
      <c r="I59" s="6">
        <f ca="1">INDIRECT("W59")+INDIRECT("AE59")+INDIRECT("AM59")+INDIRECT("AU59")+INDIRECT("BC59")+INDIRECT("BK59")</f>
        <v>2132</v>
      </c>
      <c r="J59" s="6">
        <f ca="1">INDIRECT("X59")+INDIRECT("AF59")+INDIRECT("AN59")+INDIRECT("AV59")+INDIRECT("BD59")+INDIRECT("BL59")</f>
        <v>0</v>
      </c>
      <c r="K59" s="6">
        <f ca="1">INDIRECT("Y59")+INDIRECT("AG59")+INDIRECT("AO59")+INDIRECT("AW59")+INDIRECT("BE59")+INDIRECT("BM59")</f>
        <v>0</v>
      </c>
      <c r="L59" s="6">
        <f ca="1">INDIRECT("Z59")+INDIRECT("AH59")+INDIRECT("AP59")+INDIRECT("AX59")+INDIRECT("BF59")+INDIRECT("BN59")</f>
        <v>0</v>
      </c>
      <c r="M59" s="6">
        <f ca="1">INDIRECT("AA59")+INDIRECT("AI59")+INDIRECT("AQ59")+INDIRECT("AY59")+INDIRECT("BG59")+INDIRECT("BO59")</f>
        <v>0</v>
      </c>
      <c r="N59" s="7">
        <f ca="1">INDIRECT("T59")+INDIRECT("U59")+INDIRECT("V59")+INDIRECT("W59")+INDIRECT("X59")+INDIRECT("Y59")+INDIRECT("Z59")+INDIRECT("AA59")</f>
        <v>15</v>
      </c>
      <c r="O59" s="6">
        <f ca="1">INDIRECT("AB59")+INDIRECT("AC59")+INDIRECT("AD59")+INDIRECT("AE59")+INDIRECT("AF59")+INDIRECT("AG59")+INDIRECT("AH59")+INDIRECT("AI59")</f>
        <v>2132</v>
      </c>
      <c r="P59" s="6">
        <f ca="1">INDIRECT("AJ59")+INDIRECT("AK59")+INDIRECT("AL59")+INDIRECT("AM59")+INDIRECT("AN59")+INDIRECT("AO59")+INDIRECT("AP59")+INDIRECT("AQ59")</f>
        <v>45</v>
      </c>
      <c r="Q59" s="6">
        <f ca="1">INDIRECT("AR59")+INDIRECT("AS59")+INDIRECT("AT59")+INDIRECT("AU59")+INDIRECT("AV59")+INDIRECT("AW59")+INDIRECT("AX59")+INDIRECT("AY59")</f>
        <v>285</v>
      </c>
      <c r="R59" s="6">
        <f ca="1">INDIRECT("AZ59")+INDIRECT("BA59")+INDIRECT("BB59")+INDIRECT("BC59")+INDIRECT("BD59")+INDIRECT("BE59")+INDIRECT("BF59")+INDIRECT("BG59")</f>
        <v>0</v>
      </c>
      <c r="S59" s="6">
        <f ca="1">INDIRECT("BH59")+INDIRECT("BI59")+INDIRECT("BJ59")+INDIRECT("BK59")+INDIRECT("BL59")+INDIRECT("BM59")+INDIRECT("BN59")+INDIRECT("BO59")</f>
        <v>0</v>
      </c>
      <c r="T59" s="28"/>
      <c r="U59" s="29">
        <v>15</v>
      </c>
      <c r="V59" s="29"/>
      <c r="W59" s="29"/>
      <c r="X59" s="29"/>
      <c r="Y59" s="29"/>
      <c r="Z59" s="29"/>
      <c r="AA59" s="29"/>
      <c r="AB59" s="28"/>
      <c r="AC59" s="29"/>
      <c r="AD59" s="29"/>
      <c r="AE59" s="29">
        <v>2132</v>
      </c>
      <c r="AF59" s="29"/>
      <c r="AG59" s="29"/>
      <c r="AH59" s="29"/>
      <c r="AI59" s="29"/>
      <c r="AJ59" s="28">
        <v>45</v>
      </c>
      <c r="AK59" s="29"/>
      <c r="AL59" s="29"/>
      <c r="AM59" s="29"/>
      <c r="AN59" s="29"/>
      <c r="AO59" s="29"/>
      <c r="AP59" s="29"/>
      <c r="AQ59" s="29"/>
      <c r="AR59" s="28">
        <v>285</v>
      </c>
      <c r="AS59" s="29"/>
      <c r="AT59" s="29"/>
      <c r="AU59" s="29"/>
      <c r="AV59" s="29"/>
      <c r="AW59" s="29"/>
      <c r="AX59" s="29"/>
      <c r="AY59" s="29"/>
      <c r="AZ59" s="28"/>
      <c r="BA59" s="29"/>
      <c r="BB59" s="29"/>
      <c r="BC59" s="29"/>
      <c r="BD59" s="29"/>
      <c r="BE59" s="29"/>
      <c r="BF59" s="29"/>
      <c r="BG59" s="29"/>
      <c r="BH59" s="28"/>
      <c r="BI59" s="29"/>
      <c r="BJ59" s="29"/>
      <c r="BK59" s="29"/>
      <c r="BL59" s="29"/>
      <c r="BM59" s="29"/>
      <c r="BN59" s="29"/>
      <c r="BO59" s="29"/>
      <c r="BP59" s="9">
        <v>0</v>
      </c>
      <c r="BQ59" s="1" t="s">
        <v>0</v>
      </c>
      <c r="BR59" s="1" t="s">
        <v>0</v>
      </c>
      <c r="BS59" s="1" t="s">
        <v>0</v>
      </c>
      <c r="BT59" s="1" t="s">
        <v>0</v>
      </c>
      <c r="BU59" s="1" t="s">
        <v>0</v>
      </c>
      <c r="BW59" s="1">
        <f ca="1">INDIRECT("T59")+2*INDIRECT("AB59")+3*INDIRECT("AJ59")+4*INDIRECT("AR59")+5*INDIRECT("AZ59")+6*INDIRECT("BH59")</f>
        <v>1275</v>
      </c>
      <c r="BX59" s="1">
        <v>1275</v>
      </c>
      <c r="BY59" s="1">
        <f ca="1">INDIRECT("U59")+2*INDIRECT("AC59")+3*INDIRECT("AK59")+4*INDIRECT("AS59")+5*INDIRECT("BA59")+6*INDIRECT("BI59")</f>
        <v>15</v>
      </c>
      <c r="BZ59" s="1">
        <v>15</v>
      </c>
      <c r="CA59" s="1">
        <f ca="1">INDIRECT("V59")+2*INDIRECT("AD59")+3*INDIRECT("AL59")+4*INDIRECT("AT59")+5*INDIRECT("BB59")+6*INDIRECT("BJ59")</f>
        <v>0</v>
      </c>
      <c r="CB59" s="1">
        <v>0</v>
      </c>
      <c r="CC59" s="1">
        <f ca="1">INDIRECT("W59")+2*INDIRECT("AE59")+3*INDIRECT("AM59")+4*INDIRECT("AU59")+5*INDIRECT("BC59")+6*INDIRECT("BK59")</f>
        <v>4264</v>
      </c>
      <c r="CD59" s="1">
        <v>4264</v>
      </c>
      <c r="CE59" s="1">
        <f ca="1">INDIRECT("X59")+2*INDIRECT("AF59")+3*INDIRECT("AN59")+4*INDIRECT("AV59")+5*INDIRECT("BD59")+6*INDIRECT("BL59")</f>
        <v>0</v>
      </c>
      <c r="CF59" s="1">
        <v>0</v>
      </c>
      <c r="CG59" s="1">
        <f ca="1">INDIRECT("Y59")+2*INDIRECT("AG59")+3*INDIRECT("AO59")+4*INDIRECT("AW59")+5*INDIRECT("BE59")+6*INDIRECT("BM59")</f>
        <v>0</v>
      </c>
      <c r="CH59" s="1">
        <v>0</v>
      </c>
      <c r="CI59" s="1">
        <f ca="1">INDIRECT("Z59")+2*INDIRECT("AH59")+3*INDIRECT("AP59")+4*INDIRECT("AX59")+5*INDIRECT("BF59")+6*INDIRECT("BN59")</f>
        <v>0</v>
      </c>
      <c r="CJ59" s="1">
        <v>0</v>
      </c>
      <c r="CK59" s="1">
        <f ca="1">INDIRECT("AA59")+2*INDIRECT("AI59")+3*INDIRECT("AQ59")+4*INDIRECT("AY59")+5*INDIRECT("BG59")+6*INDIRECT("BO59")</f>
        <v>0</v>
      </c>
      <c r="CL59" s="1">
        <v>0</v>
      </c>
      <c r="CM59" s="1">
        <f ca="1">INDIRECT("T59")+2*INDIRECT("U59")+3*INDIRECT("V59")+4*INDIRECT("W59")+5*INDIRECT("X59")+6*INDIRECT("Y59")+7*INDIRECT("Z59")+8*INDIRECT("AA59")</f>
        <v>30</v>
      </c>
      <c r="CN59" s="1">
        <v>30</v>
      </c>
      <c r="CO59" s="1">
        <f ca="1">INDIRECT("AB59")+2*INDIRECT("AC59")+3*INDIRECT("AD59")+4*INDIRECT("AE59")+5*INDIRECT("AF59")+6*INDIRECT("AG59")+7*INDIRECT("AH59")+8*INDIRECT("AI59")</f>
        <v>8528</v>
      </c>
      <c r="CP59" s="1">
        <v>8528</v>
      </c>
      <c r="CQ59" s="1">
        <f ca="1">INDIRECT("AJ59")+2*INDIRECT("AK59")+3*INDIRECT("AL59")+4*INDIRECT("AM59")+5*INDIRECT("AN59")+6*INDIRECT("AO59")+7*INDIRECT("AP59")+8*INDIRECT("AQ59")</f>
        <v>45</v>
      </c>
      <c r="CR59" s="1">
        <v>45</v>
      </c>
      <c r="CS59" s="1">
        <f ca="1">INDIRECT("AR59")+2*INDIRECT("AS59")+3*INDIRECT("AT59")+4*INDIRECT("AU59")+5*INDIRECT("AV59")+6*INDIRECT("AW59")+7*INDIRECT("AX59")+8*INDIRECT("AY59")</f>
        <v>285</v>
      </c>
      <c r="CT59" s="1">
        <v>285</v>
      </c>
      <c r="CU59" s="1">
        <f ca="1">INDIRECT("AZ59")+2*INDIRECT("BA59")+3*INDIRECT("BB59")+4*INDIRECT("BC59")+5*INDIRECT("BD59")+6*INDIRECT("BE59")+7*INDIRECT("BF59")+8*INDIRECT("BG59")</f>
        <v>0</v>
      </c>
      <c r="CV59" s="1">
        <v>0</v>
      </c>
      <c r="CW59" s="1">
        <f ca="1">INDIRECT("BH59")+2*INDIRECT("BI59")+3*INDIRECT("BJ59")+4*INDIRECT("BK59")+5*INDIRECT("BL59")+6*INDIRECT("BM59")+7*INDIRECT("BN59")+8*INDIRECT("BO59")</f>
        <v>0</v>
      </c>
      <c r="CX59" s="1">
        <v>0</v>
      </c>
    </row>
    <row r="60" spans="1:73" ht="11.25">
      <c r="A60" s="25"/>
      <c r="B60" s="25"/>
      <c r="C60" s="27" t="s">
        <v>116</v>
      </c>
      <c r="D60" s="26" t="s">
        <v>0</v>
      </c>
      <c r="E60" s="1" t="s">
        <v>6</v>
      </c>
      <c r="F60" s="7">
        <f>SUM(F58:F59)</f>
        <v>330</v>
      </c>
      <c r="G60" s="6">
        <f>SUM(G58:G59)</f>
        <v>15</v>
      </c>
      <c r="H60" s="6">
        <f>SUM(H58:H59)</f>
        <v>0</v>
      </c>
      <c r="I60" s="6">
        <f>SUM(I58:I59)</f>
        <v>5290</v>
      </c>
      <c r="J60" s="6">
        <f>SUM(J58:J59)</f>
        <v>0</v>
      </c>
      <c r="K60" s="6">
        <f>SUM(K58:K59)</f>
        <v>0</v>
      </c>
      <c r="L60" s="6">
        <f>SUM(L58:L59)</f>
        <v>0</v>
      </c>
      <c r="M60" s="6">
        <f>SUM(M58:M59)</f>
        <v>0</v>
      </c>
      <c r="N60" s="7">
        <f>SUM(N58:N59)</f>
        <v>15</v>
      </c>
      <c r="O60" s="6">
        <f>SUM(O58:O59)</f>
        <v>5290</v>
      </c>
      <c r="P60" s="6">
        <f>SUM(P58:P59)</f>
        <v>45</v>
      </c>
      <c r="Q60" s="6">
        <f>SUM(Q58:Q59)</f>
        <v>285</v>
      </c>
      <c r="R60" s="6">
        <f>SUM(R58:R59)</f>
        <v>0</v>
      </c>
      <c r="S60" s="6">
        <f>SUM(S58:S59)</f>
        <v>0</v>
      </c>
      <c r="T60" s="8"/>
      <c r="U60" s="5"/>
      <c r="V60" s="5"/>
      <c r="W60" s="5"/>
      <c r="X60" s="5"/>
      <c r="Y60" s="5"/>
      <c r="Z60" s="5"/>
      <c r="AA60" s="5"/>
      <c r="AB60" s="8"/>
      <c r="AC60" s="5"/>
      <c r="AD60" s="5"/>
      <c r="AE60" s="5"/>
      <c r="AF60" s="5"/>
      <c r="AG60" s="5"/>
      <c r="AH60" s="5"/>
      <c r="AI60" s="5"/>
      <c r="AJ60" s="8"/>
      <c r="AK60" s="5"/>
      <c r="AL60" s="5"/>
      <c r="AM60" s="5"/>
      <c r="AN60" s="5"/>
      <c r="AO60" s="5"/>
      <c r="AP60" s="5"/>
      <c r="AQ60" s="5"/>
      <c r="AR60" s="8"/>
      <c r="AS60" s="5"/>
      <c r="AT60" s="5"/>
      <c r="AU60" s="5"/>
      <c r="AV60" s="5"/>
      <c r="AW60" s="5"/>
      <c r="AX60" s="5"/>
      <c r="AY60" s="5"/>
      <c r="AZ60" s="8"/>
      <c r="BA60" s="5"/>
      <c r="BB60" s="5"/>
      <c r="BC60" s="5"/>
      <c r="BD60" s="5"/>
      <c r="BE60" s="5"/>
      <c r="BF60" s="5"/>
      <c r="BG60" s="5"/>
      <c r="BH60" s="8"/>
      <c r="BI60" s="5"/>
      <c r="BJ60" s="5"/>
      <c r="BK60" s="5"/>
      <c r="BL60" s="5"/>
      <c r="BM60" s="5"/>
      <c r="BN60" s="5"/>
      <c r="BO60" s="5"/>
      <c r="BP60" s="9">
        <v>0</v>
      </c>
      <c r="BQ60" s="1" t="s">
        <v>0</v>
      </c>
      <c r="BR60" s="1" t="s">
        <v>0</v>
      </c>
      <c r="BS60" s="1" t="s">
        <v>0</v>
      </c>
      <c r="BT60" s="1" t="s">
        <v>0</v>
      </c>
      <c r="BU60" s="1" t="s">
        <v>0</v>
      </c>
    </row>
    <row r="61" spans="3:73" ht="11.25">
      <c r="C61" s="1" t="s">
        <v>0</v>
      </c>
      <c r="D61" s="1" t="s">
        <v>0</v>
      </c>
      <c r="E61" s="1" t="s">
        <v>0</v>
      </c>
      <c r="F61" s="7"/>
      <c r="G61" s="6"/>
      <c r="H61" s="6"/>
      <c r="I61" s="6"/>
      <c r="J61" s="6"/>
      <c r="K61" s="6"/>
      <c r="L61" s="6"/>
      <c r="M61" s="6"/>
      <c r="N61" s="7"/>
      <c r="O61" s="6"/>
      <c r="P61" s="6"/>
      <c r="Q61" s="6"/>
      <c r="R61" s="6"/>
      <c r="S61" s="6"/>
      <c r="T61" s="8"/>
      <c r="U61" s="5"/>
      <c r="V61" s="5"/>
      <c r="W61" s="5"/>
      <c r="X61" s="5"/>
      <c r="Y61" s="5"/>
      <c r="Z61" s="5"/>
      <c r="AA61" s="5"/>
      <c r="AB61" s="8"/>
      <c r="AC61" s="5"/>
      <c r="AD61" s="5"/>
      <c r="AE61" s="5"/>
      <c r="AF61" s="5"/>
      <c r="AG61" s="5"/>
      <c r="AH61" s="5"/>
      <c r="AI61" s="5"/>
      <c r="AJ61" s="8"/>
      <c r="AK61" s="5"/>
      <c r="AL61" s="5"/>
      <c r="AM61" s="5"/>
      <c r="AN61" s="5"/>
      <c r="AO61" s="5"/>
      <c r="AP61" s="5"/>
      <c r="AQ61" s="5"/>
      <c r="AR61" s="8"/>
      <c r="AS61" s="5"/>
      <c r="AT61" s="5"/>
      <c r="AU61" s="5"/>
      <c r="AV61" s="5"/>
      <c r="AW61" s="5"/>
      <c r="AX61" s="5"/>
      <c r="AY61" s="5"/>
      <c r="AZ61" s="8"/>
      <c r="BA61" s="5"/>
      <c r="BB61" s="5"/>
      <c r="BC61" s="5"/>
      <c r="BD61" s="5"/>
      <c r="BE61" s="5"/>
      <c r="BF61" s="5"/>
      <c r="BG61" s="5"/>
      <c r="BH61" s="8"/>
      <c r="BI61" s="5"/>
      <c r="BJ61" s="5"/>
      <c r="BK61" s="5"/>
      <c r="BL61" s="5"/>
      <c r="BM61" s="5"/>
      <c r="BN61" s="5"/>
      <c r="BO61" s="5"/>
      <c r="BP61" s="9"/>
      <c r="BT61" s="1" t="s">
        <v>0</v>
      </c>
      <c r="BU61" s="1" t="s">
        <v>0</v>
      </c>
    </row>
    <row r="62" spans="1:102" ht="11.25">
      <c r="A62" s="30" t="s">
        <v>1</v>
      </c>
      <c r="B62" s="31" t="str">
        <f>HYPERLINK("http://www.dot.ca.gov/hq/transprog/stip2004/ff_sheets/08-1101.xls","1101")</f>
        <v>1101</v>
      </c>
      <c r="C62" s="30" t="s">
        <v>0</v>
      </c>
      <c r="D62" s="30" t="s">
        <v>29</v>
      </c>
      <c r="E62" s="30" t="s">
        <v>3</v>
      </c>
      <c r="F62" s="32">
        <f ca="1">INDIRECT("T62")+INDIRECT("AB62")+INDIRECT("AJ62")+INDIRECT("AR62")+INDIRECT("AZ62")+INDIRECT("BH62")</f>
        <v>0</v>
      </c>
      <c r="G62" s="33">
        <f ca="1">INDIRECT("U62")+INDIRECT("AC62")+INDIRECT("AK62")+INDIRECT("AS62")+INDIRECT("BA62")+INDIRECT("BI62")</f>
        <v>0</v>
      </c>
      <c r="H62" s="33">
        <f ca="1">INDIRECT("V62")+INDIRECT("AD62")+INDIRECT("AL62")+INDIRECT("AT62")+INDIRECT("BB62")+INDIRECT("BJ62")</f>
        <v>0</v>
      </c>
      <c r="I62" s="33">
        <f ca="1">INDIRECT("W62")+INDIRECT("AE62")+INDIRECT("AM62")+INDIRECT("AU62")+INDIRECT("BC62")+INDIRECT("BK62")</f>
        <v>0</v>
      </c>
      <c r="J62" s="33">
        <f ca="1">INDIRECT("X62")+INDIRECT("AF62")+INDIRECT("AN62")+INDIRECT("AV62")+INDIRECT("BD62")+INDIRECT("BL62")</f>
        <v>2040</v>
      </c>
      <c r="K62" s="33">
        <f ca="1">INDIRECT("Y62")+INDIRECT("AG62")+INDIRECT("AO62")+INDIRECT("AW62")+INDIRECT("BE62")+INDIRECT("BM62")</f>
        <v>0</v>
      </c>
      <c r="L62" s="33">
        <f ca="1">INDIRECT("Z62")+INDIRECT("AH62")+INDIRECT("AP62")+INDIRECT("AX62")+INDIRECT("BF62")+INDIRECT("BN62")</f>
        <v>0</v>
      </c>
      <c r="M62" s="33">
        <f ca="1">INDIRECT("AA62")+INDIRECT("AI62")+INDIRECT("AQ62")+INDIRECT("AY62")+INDIRECT("BG62")+INDIRECT("BO62")</f>
        <v>0</v>
      </c>
      <c r="N62" s="32">
        <f ca="1">INDIRECT("T62")+INDIRECT("U62")+INDIRECT("V62")+INDIRECT("W62")+INDIRECT("X62")+INDIRECT("Y62")+INDIRECT("Z62")+INDIRECT("AA62")</f>
        <v>0</v>
      </c>
      <c r="O62" s="33">
        <f ca="1">INDIRECT("AB62")+INDIRECT("AC62")+INDIRECT("AD62")+INDIRECT("AE62")+INDIRECT("AF62")+INDIRECT("AG62")+INDIRECT("AH62")+INDIRECT("AI62")</f>
        <v>2040</v>
      </c>
      <c r="P62" s="33">
        <f ca="1">INDIRECT("AJ62")+INDIRECT("AK62")+INDIRECT("AL62")+INDIRECT("AM62")+INDIRECT("AN62")+INDIRECT("AO62")+INDIRECT("AP62")+INDIRECT("AQ62")</f>
        <v>0</v>
      </c>
      <c r="Q62" s="33">
        <f ca="1">INDIRECT("AR62")+INDIRECT("AS62")+INDIRECT("AT62")+INDIRECT("AU62")+INDIRECT("AV62")+INDIRECT("AW62")+INDIRECT("AX62")+INDIRECT("AY62")</f>
        <v>0</v>
      </c>
      <c r="R62" s="33">
        <f ca="1">INDIRECT("AZ62")+INDIRECT("BA62")+INDIRECT("BB62")+INDIRECT("BC62")+INDIRECT("BD62")+INDIRECT("BE62")+INDIRECT("BF62")+INDIRECT("BG62")</f>
        <v>0</v>
      </c>
      <c r="S62" s="33">
        <f ca="1">INDIRECT("BH62")+INDIRECT("BI62")+INDIRECT("BJ62")+INDIRECT("BK62")+INDIRECT("BL62")+INDIRECT("BM62")+INDIRECT("BN62")+INDIRECT("BO62")</f>
        <v>0</v>
      </c>
      <c r="T62" s="34"/>
      <c r="U62" s="35"/>
      <c r="V62" s="35"/>
      <c r="W62" s="35"/>
      <c r="X62" s="35"/>
      <c r="Y62" s="35"/>
      <c r="Z62" s="35"/>
      <c r="AA62" s="35"/>
      <c r="AB62" s="34"/>
      <c r="AC62" s="35"/>
      <c r="AD62" s="35"/>
      <c r="AE62" s="35"/>
      <c r="AF62" s="35">
        <v>2040</v>
      </c>
      <c r="AG62" s="35"/>
      <c r="AH62" s="35"/>
      <c r="AI62" s="35"/>
      <c r="AJ62" s="34"/>
      <c r="AK62" s="35"/>
      <c r="AL62" s="35"/>
      <c r="AM62" s="35"/>
      <c r="AN62" s="35"/>
      <c r="AO62" s="35"/>
      <c r="AP62" s="35"/>
      <c r="AQ62" s="35"/>
      <c r="AR62" s="34"/>
      <c r="AS62" s="35"/>
      <c r="AT62" s="35"/>
      <c r="AU62" s="35"/>
      <c r="AV62" s="35"/>
      <c r="AW62" s="35"/>
      <c r="AX62" s="35"/>
      <c r="AY62" s="35"/>
      <c r="AZ62" s="34"/>
      <c r="BA62" s="35"/>
      <c r="BB62" s="35"/>
      <c r="BC62" s="35"/>
      <c r="BD62" s="35"/>
      <c r="BE62" s="35"/>
      <c r="BF62" s="35"/>
      <c r="BG62" s="35"/>
      <c r="BH62" s="34"/>
      <c r="BI62" s="35"/>
      <c r="BJ62" s="35"/>
      <c r="BK62" s="35"/>
      <c r="BL62" s="35"/>
      <c r="BM62" s="35"/>
      <c r="BN62" s="35"/>
      <c r="BO62" s="36"/>
      <c r="BP62" s="9">
        <v>10900001359</v>
      </c>
      <c r="BQ62" s="1" t="s">
        <v>3</v>
      </c>
      <c r="BR62" s="1" t="s">
        <v>0</v>
      </c>
      <c r="BS62" s="1" t="s">
        <v>0</v>
      </c>
      <c r="BT62" s="1" t="s">
        <v>0</v>
      </c>
      <c r="BU62" s="1" t="s">
        <v>0</v>
      </c>
      <c r="BW62" s="1">
        <f ca="1">INDIRECT("T62")+2*INDIRECT("AB62")+3*INDIRECT("AJ62")+4*INDIRECT("AR62")+5*INDIRECT("AZ62")+6*INDIRECT("BH62")</f>
        <v>0</v>
      </c>
      <c r="BX62" s="1">
        <v>0</v>
      </c>
      <c r="BY62" s="1">
        <f ca="1">INDIRECT("U62")+2*INDIRECT("AC62")+3*INDIRECT("AK62")+4*INDIRECT("AS62")+5*INDIRECT("BA62")+6*INDIRECT("BI62")</f>
        <v>0</v>
      </c>
      <c r="BZ62" s="1">
        <v>0</v>
      </c>
      <c r="CA62" s="1">
        <f ca="1">INDIRECT("V62")+2*INDIRECT("AD62")+3*INDIRECT("AL62")+4*INDIRECT("AT62")+5*INDIRECT("BB62")+6*INDIRECT("BJ62")</f>
        <v>0</v>
      </c>
      <c r="CB62" s="1">
        <v>0</v>
      </c>
      <c r="CC62" s="1">
        <f ca="1">INDIRECT("W62")+2*INDIRECT("AE62")+3*INDIRECT("AM62")+4*INDIRECT("AU62")+5*INDIRECT("BC62")+6*INDIRECT("BK62")</f>
        <v>0</v>
      </c>
      <c r="CD62" s="1">
        <v>0</v>
      </c>
      <c r="CE62" s="1">
        <f ca="1">INDIRECT("X62")+2*INDIRECT("AF62")+3*INDIRECT("AN62")+4*INDIRECT("AV62")+5*INDIRECT("BD62")+6*INDIRECT("BL62")</f>
        <v>4080</v>
      </c>
      <c r="CF62" s="1">
        <v>4080</v>
      </c>
      <c r="CG62" s="1">
        <f ca="1">INDIRECT("Y62")+2*INDIRECT("AG62")+3*INDIRECT("AO62")+4*INDIRECT("AW62")+5*INDIRECT("BE62")+6*INDIRECT("BM62")</f>
        <v>0</v>
      </c>
      <c r="CH62" s="1">
        <v>0</v>
      </c>
      <c r="CI62" s="1">
        <f ca="1">INDIRECT("Z62")+2*INDIRECT("AH62")+3*INDIRECT("AP62")+4*INDIRECT("AX62")+5*INDIRECT("BF62")+6*INDIRECT("BN62")</f>
        <v>0</v>
      </c>
      <c r="CJ62" s="1">
        <v>0</v>
      </c>
      <c r="CK62" s="1">
        <f ca="1">INDIRECT("AA62")+2*INDIRECT("AI62")+3*INDIRECT("AQ62")+4*INDIRECT("AY62")+5*INDIRECT("BG62")+6*INDIRECT("BO62")</f>
        <v>0</v>
      </c>
      <c r="CL62" s="1">
        <v>0</v>
      </c>
      <c r="CM62" s="1">
        <f ca="1">INDIRECT("T62")+2*INDIRECT("U62")+3*INDIRECT("V62")+4*INDIRECT("W62")+5*INDIRECT("X62")+6*INDIRECT("Y62")+7*INDIRECT("Z62")+8*INDIRECT("AA62")</f>
        <v>0</v>
      </c>
      <c r="CN62" s="1">
        <v>0</v>
      </c>
      <c r="CO62" s="1">
        <f ca="1">INDIRECT("AB62")+2*INDIRECT("AC62")+3*INDIRECT("AD62")+4*INDIRECT("AE62")+5*INDIRECT("AF62")+6*INDIRECT("AG62")+7*INDIRECT("AH62")+8*INDIRECT("AI62")</f>
        <v>10200</v>
      </c>
      <c r="CP62" s="1">
        <v>10200</v>
      </c>
      <c r="CQ62" s="1">
        <f ca="1">INDIRECT("AJ62")+2*INDIRECT("AK62")+3*INDIRECT("AL62")+4*INDIRECT("AM62")+5*INDIRECT("AN62")+6*INDIRECT("AO62")+7*INDIRECT("AP62")+8*INDIRECT("AQ62")</f>
        <v>0</v>
      </c>
      <c r="CR62" s="1">
        <v>0</v>
      </c>
      <c r="CS62" s="1">
        <f ca="1">INDIRECT("AR62")+2*INDIRECT("AS62")+3*INDIRECT("AT62")+4*INDIRECT("AU62")+5*INDIRECT("AV62")+6*INDIRECT("AW62")+7*INDIRECT("AX62")+8*INDIRECT("AY62")</f>
        <v>0</v>
      </c>
      <c r="CT62" s="1">
        <v>0</v>
      </c>
      <c r="CU62" s="1">
        <f ca="1">INDIRECT("AZ62")+2*INDIRECT("BA62")+3*INDIRECT("BB62")+4*INDIRECT("BC62")+5*INDIRECT("BD62")+6*INDIRECT("BE62")+7*INDIRECT("BF62")+8*INDIRECT("BG62")</f>
        <v>0</v>
      </c>
      <c r="CV62" s="1">
        <v>0</v>
      </c>
      <c r="CW62" s="1">
        <f ca="1">INDIRECT("BH62")+2*INDIRECT("BI62")+3*INDIRECT("BJ62")+4*INDIRECT("BK62")+5*INDIRECT("BL62")+6*INDIRECT("BM62")+7*INDIRECT("BN62")+8*INDIRECT("BO62")</f>
        <v>0</v>
      </c>
      <c r="CX62" s="1">
        <v>0</v>
      </c>
    </row>
    <row r="63" spans="1:102" ht="11.25">
      <c r="A63" s="1" t="s">
        <v>0</v>
      </c>
      <c r="B63" s="1" t="s">
        <v>0</v>
      </c>
      <c r="C63" s="1" t="s">
        <v>0</v>
      </c>
      <c r="D63" s="1" t="s">
        <v>34</v>
      </c>
      <c r="E63" s="1" t="s">
        <v>32</v>
      </c>
      <c r="F63" s="7">
        <f ca="1">INDIRECT("T63")+INDIRECT("AB63")+INDIRECT("AJ63")+INDIRECT("AR63")+INDIRECT("AZ63")+INDIRECT("BH63")</f>
        <v>25</v>
      </c>
      <c r="G63" s="6">
        <f ca="1">INDIRECT("U63")+INDIRECT("AC63")+INDIRECT("AK63")+INDIRECT("AS63")+INDIRECT("BA63")+INDIRECT("BI63")</f>
        <v>675</v>
      </c>
      <c r="H63" s="6">
        <f ca="1">INDIRECT("V63")+INDIRECT("AD63")+INDIRECT("AL63")+INDIRECT("AT63")+INDIRECT("BB63")+INDIRECT("BJ63")</f>
        <v>300</v>
      </c>
      <c r="I63" s="6">
        <f ca="1">INDIRECT("W63")+INDIRECT("AE63")+INDIRECT("AM63")+INDIRECT("AU63")+INDIRECT("BC63")+INDIRECT("BK63")</f>
        <v>3960</v>
      </c>
      <c r="J63" s="6">
        <f ca="1">INDIRECT("X63")+INDIRECT("AF63")+INDIRECT("AN63")+INDIRECT("AV63")+INDIRECT("BD63")+INDIRECT("BL63")</f>
        <v>0</v>
      </c>
      <c r="K63" s="6">
        <f ca="1">INDIRECT("Y63")+INDIRECT("AG63")+INDIRECT("AO63")+INDIRECT("AW63")+INDIRECT("BE63")+INDIRECT("BM63")</f>
        <v>0</v>
      </c>
      <c r="L63" s="6">
        <f ca="1">INDIRECT("Z63")+INDIRECT("AH63")+INDIRECT("AP63")+INDIRECT("AX63")+INDIRECT("BF63")+INDIRECT("BN63")</f>
        <v>0</v>
      </c>
      <c r="M63" s="6">
        <f ca="1">INDIRECT("AA63")+INDIRECT("AI63")+INDIRECT("AQ63")+INDIRECT("AY63")+INDIRECT("BG63")+INDIRECT("BO63")</f>
        <v>0</v>
      </c>
      <c r="N63" s="7">
        <f ca="1">INDIRECT("T63")+INDIRECT("U63")+INDIRECT("V63")+INDIRECT("W63")+INDIRECT("X63")+INDIRECT("Y63")+INDIRECT("Z63")+INDIRECT("AA63")</f>
        <v>300</v>
      </c>
      <c r="O63" s="6">
        <f ca="1">INDIRECT("AB63")+INDIRECT("AC63")+INDIRECT("AD63")+INDIRECT("AE63")+INDIRECT("AF63")+INDIRECT("AG63")+INDIRECT("AH63")+INDIRECT("AI63")</f>
        <v>3960</v>
      </c>
      <c r="P63" s="6">
        <f ca="1">INDIRECT("AJ63")+INDIRECT("AK63")+INDIRECT("AL63")+INDIRECT("AM63")+INDIRECT("AN63")+INDIRECT("AO63")+INDIRECT("AP63")+INDIRECT("AQ63")</f>
        <v>25</v>
      </c>
      <c r="Q63" s="6">
        <f ca="1">INDIRECT("AR63")+INDIRECT("AS63")+INDIRECT("AT63")+INDIRECT("AU63")+INDIRECT("AV63")+INDIRECT("AW63")+INDIRECT("AX63")+INDIRECT("AY63")</f>
        <v>675</v>
      </c>
      <c r="R63" s="6">
        <f ca="1">INDIRECT("AZ63")+INDIRECT("BA63")+INDIRECT("BB63")+INDIRECT("BC63")+INDIRECT("BD63")+INDIRECT("BE63")+INDIRECT("BF63")+INDIRECT("BG63")</f>
        <v>0</v>
      </c>
      <c r="S63" s="6">
        <f ca="1">INDIRECT("BH63")+INDIRECT("BI63")+INDIRECT("BJ63")+INDIRECT("BK63")+INDIRECT("BL63")+INDIRECT("BM63")+INDIRECT("BN63")+INDIRECT("BO63")</f>
        <v>0</v>
      </c>
      <c r="T63" s="28"/>
      <c r="U63" s="29"/>
      <c r="V63" s="29">
        <v>300</v>
      </c>
      <c r="W63" s="29"/>
      <c r="X63" s="29"/>
      <c r="Y63" s="29"/>
      <c r="Z63" s="29"/>
      <c r="AA63" s="29"/>
      <c r="AB63" s="28"/>
      <c r="AC63" s="29"/>
      <c r="AD63" s="29"/>
      <c r="AE63" s="29">
        <v>3960</v>
      </c>
      <c r="AF63" s="29"/>
      <c r="AG63" s="29"/>
      <c r="AH63" s="29"/>
      <c r="AI63" s="29"/>
      <c r="AJ63" s="28">
        <v>25</v>
      </c>
      <c r="AK63" s="29"/>
      <c r="AL63" s="29"/>
      <c r="AM63" s="29"/>
      <c r="AN63" s="29"/>
      <c r="AO63" s="29"/>
      <c r="AP63" s="29"/>
      <c r="AQ63" s="29"/>
      <c r="AR63" s="28"/>
      <c r="AS63" s="29">
        <v>675</v>
      </c>
      <c r="AT63" s="29"/>
      <c r="AU63" s="29"/>
      <c r="AV63" s="29"/>
      <c r="AW63" s="29"/>
      <c r="AX63" s="29"/>
      <c r="AY63" s="29"/>
      <c r="AZ63" s="28"/>
      <c r="BA63" s="29"/>
      <c r="BB63" s="29"/>
      <c r="BC63" s="29"/>
      <c r="BD63" s="29"/>
      <c r="BE63" s="29"/>
      <c r="BF63" s="29"/>
      <c r="BG63" s="29"/>
      <c r="BH63" s="28"/>
      <c r="BI63" s="29"/>
      <c r="BJ63" s="29"/>
      <c r="BK63" s="29"/>
      <c r="BL63" s="29"/>
      <c r="BM63" s="29"/>
      <c r="BN63" s="29"/>
      <c r="BO63" s="29"/>
      <c r="BP63" s="9">
        <v>0</v>
      </c>
      <c r="BQ63" s="1" t="s">
        <v>0</v>
      </c>
      <c r="BR63" s="1" t="s">
        <v>0</v>
      </c>
      <c r="BS63" s="1" t="s">
        <v>0</v>
      </c>
      <c r="BT63" s="1" t="s">
        <v>0</v>
      </c>
      <c r="BU63" s="1" t="s">
        <v>0</v>
      </c>
      <c r="BW63" s="1">
        <f ca="1">INDIRECT("T63")+2*INDIRECT("AB63")+3*INDIRECT("AJ63")+4*INDIRECT("AR63")+5*INDIRECT("AZ63")+6*INDIRECT("BH63")</f>
        <v>75</v>
      </c>
      <c r="BX63" s="1">
        <v>75</v>
      </c>
      <c r="BY63" s="1">
        <f ca="1">INDIRECT("U63")+2*INDIRECT("AC63")+3*INDIRECT("AK63")+4*INDIRECT("AS63")+5*INDIRECT("BA63")+6*INDIRECT("BI63")</f>
        <v>2700</v>
      </c>
      <c r="BZ63" s="1">
        <v>2700</v>
      </c>
      <c r="CA63" s="1">
        <f ca="1">INDIRECT("V63")+2*INDIRECT("AD63")+3*INDIRECT("AL63")+4*INDIRECT("AT63")+5*INDIRECT("BB63")+6*INDIRECT("BJ63")</f>
        <v>300</v>
      </c>
      <c r="CB63" s="1">
        <v>300</v>
      </c>
      <c r="CC63" s="1">
        <f ca="1">INDIRECT("W63")+2*INDIRECT("AE63")+3*INDIRECT("AM63")+4*INDIRECT("AU63")+5*INDIRECT("BC63")+6*INDIRECT("BK63")</f>
        <v>7920</v>
      </c>
      <c r="CD63" s="1">
        <v>7920</v>
      </c>
      <c r="CE63" s="1">
        <f ca="1">INDIRECT("X63")+2*INDIRECT("AF63")+3*INDIRECT("AN63")+4*INDIRECT("AV63")+5*INDIRECT("BD63")+6*INDIRECT("BL63")</f>
        <v>0</v>
      </c>
      <c r="CF63" s="1">
        <v>0</v>
      </c>
      <c r="CG63" s="1">
        <f ca="1">INDIRECT("Y63")+2*INDIRECT("AG63")+3*INDIRECT("AO63")+4*INDIRECT("AW63")+5*INDIRECT("BE63")+6*INDIRECT("BM63")</f>
        <v>0</v>
      </c>
      <c r="CH63" s="1">
        <v>0</v>
      </c>
      <c r="CI63" s="1">
        <f ca="1">INDIRECT("Z63")+2*INDIRECT("AH63")+3*INDIRECT("AP63")+4*INDIRECT("AX63")+5*INDIRECT("BF63")+6*INDIRECT("BN63")</f>
        <v>0</v>
      </c>
      <c r="CJ63" s="1">
        <v>0</v>
      </c>
      <c r="CK63" s="1">
        <f ca="1">INDIRECT("AA63")+2*INDIRECT("AI63")+3*INDIRECT("AQ63")+4*INDIRECT("AY63")+5*INDIRECT("BG63")+6*INDIRECT("BO63")</f>
        <v>0</v>
      </c>
      <c r="CL63" s="1">
        <v>0</v>
      </c>
      <c r="CM63" s="1">
        <f ca="1">INDIRECT("T63")+2*INDIRECT("U63")+3*INDIRECT("V63")+4*INDIRECT("W63")+5*INDIRECT("X63")+6*INDIRECT("Y63")+7*INDIRECT("Z63")+8*INDIRECT("AA63")</f>
        <v>900</v>
      </c>
      <c r="CN63" s="1">
        <v>900</v>
      </c>
      <c r="CO63" s="1">
        <f ca="1">INDIRECT("AB63")+2*INDIRECT("AC63")+3*INDIRECT("AD63")+4*INDIRECT("AE63")+5*INDIRECT("AF63")+6*INDIRECT("AG63")+7*INDIRECT("AH63")+8*INDIRECT("AI63")</f>
        <v>15840</v>
      </c>
      <c r="CP63" s="1">
        <v>15840</v>
      </c>
      <c r="CQ63" s="1">
        <f ca="1">INDIRECT("AJ63")+2*INDIRECT("AK63")+3*INDIRECT("AL63")+4*INDIRECT("AM63")+5*INDIRECT("AN63")+6*INDIRECT("AO63")+7*INDIRECT("AP63")+8*INDIRECT("AQ63")</f>
        <v>25</v>
      </c>
      <c r="CR63" s="1">
        <v>25</v>
      </c>
      <c r="CS63" s="1">
        <f ca="1">INDIRECT("AR63")+2*INDIRECT("AS63")+3*INDIRECT("AT63")+4*INDIRECT("AU63")+5*INDIRECT("AV63")+6*INDIRECT("AW63")+7*INDIRECT("AX63")+8*INDIRECT("AY63")</f>
        <v>1350</v>
      </c>
      <c r="CT63" s="1">
        <v>1350</v>
      </c>
      <c r="CU63" s="1">
        <f ca="1">INDIRECT("AZ63")+2*INDIRECT("BA63")+3*INDIRECT("BB63")+4*INDIRECT("BC63")+5*INDIRECT("BD63")+6*INDIRECT("BE63")+7*INDIRECT("BF63")+8*INDIRECT("BG63")</f>
        <v>0</v>
      </c>
      <c r="CV63" s="1">
        <v>0</v>
      </c>
      <c r="CW63" s="1">
        <f ca="1">INDIRECT("BH63")+2*INDIRECT("BI63")+3*INDIRECT("BJ63")+4*INDIRECT("BK63")+5*INDIRECT("BL63")+6*INDIRECT("BM63")+7*INDIRECT("BN63")+8*INDIRECT("BO63")</f>
        <v>0</v>
      </c>
      <c r="CX63" s="1">
        <v>0</v>
      </c>
    </row>
    <row r="64" spans="1:73" ht="11.25">
      <c r="A64" s="25"/>
      <c r="B64" s="25"/>
      <c r="C64" s="27" t="s">
        <v>116</v>
      </c>
      <c r="D64" s="26" t="s">
        <v>0</v>
      </c>
      <c r="E64" s="1" t="s">
        <v>6</v>
      </c>
      <c r="F64" s="7">
        <f>SUM(F62:F63)</f>
        <v>25</v>
      </c>
      <c r="G64" s="6">
        <f>SUM(G62:G63)</f>
        <v>675</v>
      </c>
      <c r="H64" s="6">
        <f>SUM(H62:H63)</f>
        <v>300</v>
      </c>
      <c r="I64" s="6">
        <f>SUM(I62:I63)</f>
        <v>3960</v>
      </c>
      <c r="J64" s="6">
        <f>SUM(J62:J63)</f>
        <v>2040</v>
      </c>
      <c r="K64" s="6">
        <f>SUM(K62:K63)</f>
        <v>0</v>
      </c>
      <c r="L64" s="6">
        <f>SUM(L62:L63)</f>
        <v>0</v>
      </c>
      <c r="M64" s="6">
        <f>SUM(M62:M63)</f>
        <v>0</v>
      </c>
      <c r="N64" s="7">
        <f>SUM(N62:N63)</f>
        <v>300</v>
      </c>
      <c r="O64" s="6">
        <f>SUM(O62:O63)</f>
        <v>6000</v>
      </c>
      <c r="P64" s="6">
        <f>SUM(P62:P63)</f>
        <v>25</v>
      </c>
      <c r="Q64" s="6">
        <f>SUM(Q62:Q63)</f>
        <v>675</v>
      </c>
      <c r="R64" s="6">
        <f>SUM(R62:R63)</f>
        <v>0</v>
      </c>
      <c r="S64" s="6">
        <f>SUM(S62:S63)</f>
        <v>0</v>
      </c>
      <c r="T64" s="8"/>
      <c r="U64" s="5"/>
      <c r="V64" s="5"/>
      <c r="W64" s="5"/>
      <c r="X64" s="5"/>
      <c r="Y64" s="5"/>
      <c r="Z64" s="5"/>
      <c r="AA64" s="5"/>
      <c r="AB64" s="8"/>
      <c r="AC64" s="5"/>
      <c r="AD64" s="5"/>
      <c r="AE64" s="5"/>
      <c r="AF64" s="5"/>
      <c r="AG64" s="5"/>
      <c r="AH64" s="5"/>
      <c r="AI64" s="5"/>
      <c r="AJ64" s="8"/>
      <c r="AK64" s="5"/>
      <c r="AL64" s="5"/>
      <c r="AM64" s="5"/>
      <c r="AN64" s="5"/>
      <c r="AO64" s="5"/>
      <c r="AP64" s="5"/>
      <c r="AQ64" s="5"/>
      <c r="AR64" s="8"/>
      <c r="AS64" s="5"/>
      <c r="AT64" s="5"/>
      <c r="AU64" s="5"/>
      <c r="AV64" s="5"/>
      <c r="AW64" s="5"/>
      <c r="AX64" s="5"/>
      <c r="AY64" s="5"/>
      <c r="AZ64" s="8"/>
      <c r="BA64" s="5"/>
      <c r="BB64" s="5"/>
      <c r="BC64" s="5"/>
      <c r="BD64" s="5"/>
      <c r="BE64" s="5"/>
      <c r="BF64" s="5"/>
      <c r="BG64" s="5"/>
      <c r="BH64" s="8"/>
      <c r="BI64" s="5"/>
      <c r="BJ64" s="5"/>
      <c r="BK64" s="5"/>
      <c r="BL64" s="5"/>
      <c r="BM64" s="5"/>
      <c r="BN64" s="5"/>
      <c r="BO64" s="5"/>
      <c r="BP64" s="9">
        <v>0</v>
      </c>
      <c r="BQ64" s="1" t="s">
        <v>0</v>
      </c>
      <c r="BR64" s="1" t="s">
        <v>0</v>
      </c>
      <c r="BS64" s="1" t="s">
        <v>0</v>
      </c>
      <c r="BT64" s="1" t="s">
        <v>0</v>
      </c>
      <c r="BU64" s="1" t="s">
        <v>0</v>
      </c>
    </row>
    <row r="65" spans="3:73" ht="11.25">
      <c r="C65" s="1" t="s">
        <v>0</v>
      </c>
      <c r="D65" s="1" t="s">
        <v>0</v>
      </c>
      <c r="E65" s="1" t="s">
        <v>0</v>
      </c>
      <c r="F65" s="7"/>
      <c r="G65" s="6"/>
      <c r="H65" s="6"/>
      <c r="I65" s="6"/>
      <c r="J65" s="6"/>
      <c r="K65" s="6"/>
      <c r="L65" s="6"/>
      <c r="M65" s="6"/>
      <c r="N65" s="7"/>
      <c r="O65" s="6"/>
      <c r="P65" s="6"/>
      <c r="Q65" s="6"/>
      <c r="R65" s="6"/>
      <c r="S65" s="6"/>
      <c r="T65" s="8"/>
      <c r="U65" s="5"/>
      <c r="V65" s="5"/>
      <c r="W65" s="5"/>
      <c r="X65" s="5"/>
      <c r="Y65" s="5"/>
      <c r="Z65" s="5"/>
      <c r="AA65" s="5"/>
      <c r="AB65" s="8"/>
      <c r="AC65" s="5"/>
      <c r="AD65" s="5"/>
      <c r="AE65" s="5"/>
      <c r="AF65" s="5"/>
      <c r="AG65" s="5"/>
      <c r="AH65" s="5"/>
      <c r="AI65" s="5"/>
      <c r="AJ65" s="8"/>
      <c r="AK65" s="5"/>
      <c r="AL65" s="5"/>
      <c r="AM65" s="5"/>
      <c r="AN65" s="5"/>
      <c r="AO65" s="5"/>
      <c r="AP65" s="5"/>
      <c r="AQ65" s="5"/>
      <c r="AR65" s="8"/>
      <c r="AS65" s="5"/>
      <c r="AT65" s="5"/>
      <c r="AU65" s="5"/>
      <c r="AV65" s="5"/>
      <c r="AW65" s="5"/>
      <c r="AX65" s="5"/>
      <c r="AY65" s="5"/>
      <c r="AZ65" s="8"/>
      <c r="BA65" s="5"/>
      <c r="BB65" s="5"/>
      <c r="BC65" s="5"/>
      <c r="BD65" s="5"/>
      <c r="BE65" s="5"/>
      <c r="BF65" s="5"/>
      <c r="BG65" s="5"/>
      <c r="BH65" s="8"/>
      <c r="BI65" s="5"/>
      <c r="BJ65" s="5"/>
      <c r="BK65" s="5"/>
      <c r="BL65" s="5"/>
      <c r="BM65" s="5"/>
      <c r="BN65" s="5"/>
      <c r="BO65" s="5"/>
      <c r="BP65" s="9"/>
      <c r="BT65" s="1" t="s">
        <v>0</v>
      </c>
      <c r="BU65" s="1" t="s">
        <v>0</v>
      </c>
    </row>
    <row r="66" spans="1:102" ht="11.25">
      <c r="A66" s="30" t="s">
        <v>1</v>
      </c>
      <c r="B66" s="31" t="str">
        <f>HYPERLINK("http://www.dot.ca.gov/hq/transprog/stip2004/ff_sheets/08-9801.xls","9801")</f>
        <v>9801</v>
      </c>
      <c r="C66" s="30" t="s">
        <v>0</v>
      </c>
      <c r="D66" s="30" t="s">
        <v>35</v>
      </c>
      <c r="E66" s="30" t="s">
        <v>3</v>
      </c>
      <c r="F66" s="32">
        <f ca="1">INDIRECT("T66")+INDIRECT("AB66")+INDIRECT("AJ66")+INDIRECT("AR66")+INDIRECT("AZ66")+INDIRECT("BH66")</f>
        <v>0</v>
      </c>
      <c r="G66" s="33">
        <f ca="1">INDIRECT("U66")+INDIRECT("AC66")+INDIRECT("AK66")+INDIRECT("AS66")+INDIRECT("BA66")+INDIRECT("BI66")</f>
        <v>400</v>
      </c>
      <c r="H66" s="33">
        <f ca="1">INDIRECT("V66")+INDIRECT("AD66")+INDIRECT("AL66")+INDIRECT("AT66")+INDIRECT("BB66")+INDIRECT("BJ66")</f>
        <v>520</v>
      </c>
      <c r="I66" s="33">
        <f ca="1">INDIRECT("W66")+INDIRECT("AE66")+INDIRECT("AM66")+INDIRECT("AU66")+INDIRECT("BC66")+INDIRECT("BK66")</f>
        <v>300</v>
      </c>
      <c r="J66" s="33">
        <f ca="1">INDIRECT("X66")+INDIRECT("AF66")+INDIRECT("AN66")+INDIRECT("AV66")+INDIRECT("BD66")+INDIRECT("BL66")</f>
        <v>0</v>
      </c>
      <c r="K66" s="33">
        <f ca="1">INDIRECT("Y66")+INDIRECT("AG66")+INDIRECT("AO66")+INDIRECT("AW66")+INDIRECT("BE66")+INDIRECT("BM66")</f>
        <v>0</v>
      </c>
      <c r="L66" s="33">
        <f ca="1">INDIRECT("Z66")+INDIRECT("AH66")+INDIRECT("AP66")+INDIRECT("AX66")+INDIRECT("BF66")+INDIRECT("BN66")</f>
        <v>0</v>
      </c>
      <c r="M66" s="33">
        <f ca="1">INDIRECT("AA66")+INDIRECT("AI66")+INDIRECT("AQ66")+INDIRECT("AY66")+INDIRECT("BG66")+INDIRECT("BO66")</f>
        <v>0</v>
      </c>
      <c r="N66" s="32">
        <f ca="1">INDIRECT("T66")+INDIRECT("U66")+INDIRECT("V66")+INDIRECT("W66")+INDIRECT("X66")+INDIRECT("Y66")+INDIRECT("Z66")+INDIRECT("AA66")</f>
        <v>0</v>
      </c>
      <c r="O66" s="33">
        <f ca="1">INDIRECT("AB66")+INDIRECT("AC66")+INDIRECT("AD66")+INDIRECT("AE66")+INDIRECT("AF66")+INDIRECT("AG66")+INDIRECT("AH66")+INDIRECT("AI66")</f>
        <v>1220</v>
      </c>
      <c r="P66" s="33">
        <f ca="1">INDIRECT("AJ66")+INDIRECT("AK66")+INDIRECT("AL66")+INDIRECT("AM66")+INDIRECT("AN66")+INDIRECT("AO66")+INDIRECT("AP66")+INDIRECT("AQ66")</f>
        <v>0</v>
      </c>
      <c r="Q66" s="33">
        <f ca="1">INDIRECT("AR66")+INDIRECT("AS66")+INDIRECT("AT66")+INDIRECT("AU66")+INDIRECT("AV66")+INDIRECT("AW66")+INDIRECT("AX66")+INDIRECT("AY66")</f>
        <v>0</v>
      </c>
      <c r="R66" s="33">
        <f ca="1">INDIRECT("AZ66")+INDIRECT("BA66")+INDIRECT("BB66")+INDIRECT("BC66")+INDIRECT("BD66")+INDIRECT("BE66")+INDIRECT("BF66")+INDIRECT("BG66")</f>
        <v>0</v>
      </c>
      <c r="S66" s="33">
        <f ca="1">INDIRECT("BH66")+INDIRECT("BI66")+INDIRECT("BJ66")+INDIRECT("BK66")+INDIRECT("BL66")+INDIRECT("BM66")+INDIRECT("BN66")+INDIRECT("BO66")</f>
        <v>0</v>
      </c>
      <c r="T66" s="34"/>
      <c r="U66" s="35"/>
      <c r="V66" s="35"/>
      <c r="W66" s="35"/>
      <c r="X66" s="35"/>
      <c r="Y66" s="35"/>
      <c r="Z66" s="35"/>
      <c r="AA66" s="35"/>
      <c r="AB66" s="34"/>
      <c r="AC66" s="35">
        <v>400</v>
      </c>
      <c r="AD66" s="35">
        <v>520</v>
      </c>
      <c r="AE66" s="35">
        <v>300</v>
      </c>
      <c r="AF66" s="35"/>
      <c r="AG66" s="35"/>
      <c r="AH66" s="35"/>
      <c r="AI66" s="35"/>
      <c r="AJ66" s="34"/>
      <c r="AK66" s="35"/>
      <c r="AL66" s="35"/>
      <c r="AM66" s="35"/>
      <c r="AN66" s="35"/>
      <c r="AO66" s="35"/>
      <c r="AP66" s="35"/>
      <c r="AQ66" s="35"/>
      <c r="AR66" s="34"/>
      <c r="AS66" s="35"/>
      <c r="AT66" s="35"/>
      <c r="AU66" s="35"/>
      <c r="AV66" s="35"/>
      <c r="AW66" s="35"/>
      <c r="AX66" s="35"/>
      <c r="AY66" s="35"/>
      <c r="AZ66" s="34"/>
      <c r="BA66" s="35"/>
      <c r="BB66" s="35"/>
      <c r="BC66" s="35"/>
      <c r="BD66" s="35"/>
      <c r="BE66" s="35"/>
      <c r="BF66" s="35"/>
      <c r="BG66" s="35"/>
      <c r="BH66" s="34"/>
      <c r="BI66" s="35"/>
      <c r="BJ66" s="35"/>
      <c r="BK66" s="35"/>
      <c r="BL66" s="35"/>
      <c r="BM66" s="35"/>
      <c r="BN66" s="35"/>
      <c r="BO66" s="36"/>
      <c r="BP66" s="9">
        <v>10900000411</v>
      </c>
      <c r="BQ66" s="1" t="s">
        <v>3</v>
      </c>
      <c r="BR66" s="1" t="s">
        <v>0</v>
      </c>
      <c r="BS66" s="1" t="s">
        <v>0</v>
      </c>
      <c r="BT66" s="1" t="s">
        <v>0</v>
      </c>
      <c r="BU66" s="1" t="s">
        <v>0</v>
      </c>
      <c r="BW66" s="1">
        <f ca="1">INDIRECT("T66")+2*INDIRECT("AB66")+3*INDIRECT("AJ66")+4*INDIRECT("AR66")+5*INDIRECT("AZ66")+6*INDIRECT("BH66")</f>
        <v>0</v>
      </c>
      <c r="BX66" s="1">
        <v>0</v>
      </c>
      <c r="BY66" s="1">
        <f ca="1">INDIRECT("U66")+2*INDIRECT("AC66")+3*INDIRECT("AK66")+4*INDIRECT("AS66")+5*INDIRECT("BA66")+6*INDIRECT("BI66")</f>
        <v>800</v>
      </c>
      <c r="BZ66" s="1">
        <v>800</v>
      </c>
      <c r="CA66" s="1">
        <f ca="1">INDIRECT("V66")+2*INDIRECT("AD66")+3*INDIRECT("AL66")+4*INDIRECT("AT66")+5*INDIRECT("BB66")+6*INDIRECT("BJ66")</f>
        <v>1040</v>
      </c>
      <c r="CB66" s="1">
        <v>1040</v>
      </c>
      <c r="CC66" s="1">
        <f ca="1">INDIRECT("W66")+2*INDIRECT("AE66")+3*INDIRECT("AM66")+4*INDIRECT("AU66")+5*INDIRECT("BC66")+6*INDIRECT("BK66")</f>
        <v>600</v>
      </c>
      <c r="CD66" s="1">
        <v>600</v>
      </c>
      <c r="CE66" s="1">
        <f ca="1">INDIRECT("X66")+2*INDIRECT("AF66")+3*INDIRECT("AN66")+4*INDIRECT("AV66")+5*INDIRECT("BD66")+6*INDIRECT("BL66")</f>
        <v>0</v>
      </c>
      <c r="CF66" s="1">
        <v>0</v>
      </c>
      <c r="CG66" s="1">
        <f ca="1">INDIRECT("Y66")+2*INDIRECT("AG66")+3*INDIRECT("AO66")+4*INDIRECT("AW66")+5*INDIRECT("BE66")+6*INDIRECT("BM66")</f>
        <v>0</v>
      </c>
      <c r="CH66" s="1">
        <v>0</v>
      </c>
      <c r="CI66" s="1">
        <f ca="1">INDIRECT("Z66")+2*INDIRECT("AH66")+3*INDIRECT("AP66")+4*INDIRECT("AX66")+5*INDIRECT("BF66")+6*INDIRECT("BN66")</f>
        <v>0</v>
      </c>
      <c r="CJ66" s="1">
        <v>0</v>
      </c>
      <c r="CK66" s="1">
        <f ca="1">INDIRECT("AA66")+2*INDIRECT("AI66")+3*INDIRECT("AQ66")+4*INDIRECT("AY66")+5*INDIRECT("BG66")+6*INDIRECT("BO66")</f>
        <v>0</v>
      </c>
      <c r="CL66" s="1">
        <v>0</v>
      </c>
      <c r="CM66" s="1">
        <f ca="1">INDIRECT("T66")+2*INDIRECT("U66")+3*INDIRECT("V66")+4*INDIRECT("W66")+5*INDIRECT("X66")+6*INDIRECT("Y66")+7*INDIRECT("Z66")+8*INDIRECT("AA66")</f>
        <v>0</v>
      </c>
      <c r="CN66" s="1">
        <v>0</v>
      </c>
      <c r="CO66" s="1">
        <f ca="1">INDIRECT("AB66")+2*INDIRECT("AC66")+3*INDIRECT("AD66")+4*INDIRECT("AE66")+5*INDIRECT("AF66")+6*INDIRECT("AG66")+7*INDIRECT("AH66")+8*INDIRECT("AI66")</f>
        <v>3560</v>
      </c>
      <c r="CP66" s="1">
        <v>3560</v>
      </c>
      <c r="CQ66" s="1">
        <f ca="1">INDIRECT("AJ66")+2*INDIRECT("AK66")+3*INDIRECT("AL66")+4*INDIRECT("AM66")+5*INDIRECT("AN66")+6*INDIRECT("AO66")+7*INDIRECT("AP66")+8*INDIRECT("AQ66")</f>
        <v>0</v>
      </c>
      <c r="CR66" s="1">
        <v>0</v>
      </c>
      <c r="CS66" s="1">
        <f ca="1">INDIRECT("AR66")+2*INDIRECT("AS66")+3*INDIRECT("AT66")+4*INDIRECT("AU66")+5*INDIRECT("AV66")+6*INDIRECT("AW66")+7*INDIRECT("AX66")+8*INDIRECT("AY66")</f>
        <v>0</v>
      </c>
      <c r="CT66" s="1">
        <v>0</v>
      </c>
      <c r="CU66" s="1">
        <f ca="1">INDIRECT("AZ66")+2*INDIRECT("BA66")+3*INDIRECT("BB66")+4*INDIRECT("BC66")+5*INDIRECT("BD66")+6*INDIRECT("BE66")+7*INDIRECT("BF66")+8*INDIRECT("BG66")</f>
        <v>0</v>
      </c>
      <c r="CV66" s="1">
        <v>0</v>
      </c>
      <c r="CW66" s="1">
        <f ca="1">INDIRECT("BH66")+2*INDIRECT("BI66")+3*INDIRECT("BJ66")+4*INDIRECT("BK66")+5*INDIRECT("BL66")+6*INDIRECT("BM66")+7*INDIRECT("BN66")+8*INDIRECT("BO66")</f>
        <v>0</v>
      </c>
      <c r="CX66" s="1">
        <v>0</v>
      </c>
    </row>
    <row r="67" spans="1:73" ht="11.25">
      <c r="A67" s="1" t="s">
        <v>0</v>
      </c>
      <c r="B67" s="1" t="s">
        <v>36</v>
      </c>
      <c r="C67" s="1" t="s">
        <v>0</v>
      </c>
      <c r="D67" s="1" t="s">
        <v>37</v>
      </c>
      <c r="E67" s="1" t="s">
        <v>6</v>
      </c>
      <c r="F67" s="7">
        <f>SUM(F66:F66)</f>
        <v>0</v>
      </c>
      <c r="G67" s="6">
        <f>SUM(G66:G66)</f>
        <v>400</v>
      </c>
      <c r="H67" s="6">
        <f>SUM(H66:H66)</f>
        <v>520</v>
      </c>
      <c r="I67" s="6">
        <f>SUM(I66:I66)</f>
        <v>300</v>
      </c>
      <c r="J67" s="6">
        <f>SUM(J66:J66)</f>
        <v>0</v>
      </c>
      <c r="K67" s="6">
        <f>SUM(K66:K66)</f>
        <v>0</v>
      </c>
      <c r="L67" s="6">
        <f>SUM(L66:L66)</f>
        <v>0</v>
      </c>
      <c r="M67" s="6">
        <f>SUM(M66:M66)</f>
        <v>0</v>
      </c>
      <c r="N67" s="7">
        <f>SUM(N66:N66)</f>
        <v>0</v>
      </c>
      <c r="O67" s="6">
        <f>SUM(O66:O66)</f>
        <v>1220</v>
      </c>
      <c r="P67" s="6">
        <f>SUM(P66:P66)</f>
        <v>0</v>
      </c>
      <c r="Q67" s="6">
        <f>SUM(Q66:Q66)</f>
        <v>0</v>
      </c>
      <c r="R67" s="6">
        <f>SUM(R66:R66)</f>
        <v>0</v>
      </c>
      <c r="S67" s="6">
        <f>SUM(S66:S66)</f>
        <v>0</v>
      </c>
      <c r="T67" s="8"/>
      <c r="U67" s="5"/>
      <c r="V67" s="5"/>
      <c r="W67" s="5"/>
      <c r="X67" s="5"/>
      <c r="Y67" s="5"/>
      <c r="Z67" s="5"/>
      <c r="AA67" s="5"/>
      <c r="AB67" s="8"/>
      <c r="AC67" s="5"/>
      <c r="AD67" s="5"/>
      <c r="AE67" s="5"/>
      <c r="AF67" s="5"/>
      <c r="AG67" s="5"/>
      <c r="AH67" s="5"/>
      <c r="AI67" s="5"/>
      <c r="AJ67" s="8"/>
      <c r="AK67" s="5"/>
      <c r="AL67" s="5"/>
      <c r="AM67" s="5"/>
      <c r="AN67" s="5"/>
      <c r="AO67" s="5"/>
      <c r="AP67" s="5"/>
      <c r="AQ67" s="5"/>
      <c r="AR67" s="8"/>
      <c r="AS67" s="5"/>
      <c r="AT67" s="5"/>
      <c r="AU67" s="5"/>
      <c r="AV67" s="5"/>
      <c r="AW67" s="5"/>
      <c r="AX67" s="5"/>
      <c r="AY67" s="5"/>
      <c r="AZ67" s="8"/>
      <c r="BA67" s="5"/>
      <c r="BB67" s="5"/>
      <c r="BC67" s="5"/>
      <c r="BD67" s="5"/>
      <c r="BE67" s="5"/>
      <c r="BF67" s="5"/>
      <c r="BG67" s="5"/>
      <c r="BH67" s="8"/>
      <c r="BI67" s="5"/>
      <c r="BJ67" s="5"/>
      <c r="BK67" s="5"/>
      <c r="BL67" s="5"/>
      <c r="BM67" s="5"/>
      <c r="BN67" s="5"/>
      <c r="BO67" s="5"/>
      <c r="BP67" s="9">
        <v>0</v>
      </c>
      <c r="BQ67" s="1" t="s">
        <v>0</v>
      </c>
      <c r="BR67" s="1" t="s">
        <v>0</v>
      </c>
      <c r="BS67" s="1" t="s">
        <v>0</v>
      </c>
      <c r="BT67" s="1" t="s">
        <v>0</v>
      </c>
      <c r="BU67" s="1" t="s">
        <v>0</v>
      </c>
    </row>
    <row r="68" spans="1:73" ht="11.25">
      <c r="A68" s="25"/>
      <c r="B68" s="25"/>
      <c r="C68" s="27" t="s">
        <v>116</v>
      </c>
      <c r="D68" s="26" t="s">
        <v>0</v>
      </c>
      <c r="E68" s="1" t="s">
        <v>0</v>
      </c>
      <c r="F68" s="7"/>
      <c r="G68" s="6"/>
      <c r="H68" s="6"/>
      <c r="I68" s="6"/>
      <c r="J68" s="6"/>
      <c r="K68" s="6"/>
      <c r="L68" s="6"/>
      <c r="M68" s="6"/>
      <c r="N68" s="7"/>
      <c r="O68" s="6"/>
      <c r="P68" s="6"/>
      <c r="Q68" s="6"/>
      <c r="R68" s="6"/>
      <c r="S68" s="6"/>
      <c r="T68" s="8"/>
      <c r="U68" s="5"/>
      <c r="V68" s="5"/>
      <c r="W68" s="5"/>
      <c r="X68" s="5"/>
      <c r="Y68" s="5"/>
      <c r="Z68" s="5"/>
      <c r="AA68" s="5"/>
      <c r="AB68" s="8"/>
      <c r="AC68" s="5"/>
      <c r="AD68" s="5"/>
      <c r="AE68" s="5"/>
      <c r="AF68" s="5"/>
      <c r="AG68" s="5"/>
      <c r="AH68" s="5"/>
      <c r="AI68" s="5"/>
      <c r="AJ68" s="8"/>
      <c r="AK68" s="5"/>
      <c r="AL68" s="5"/>
      <c r="AM68" s="5"/>
      <c r="AN68" s="5"/>
      <c r="AO68" s="5"/>
      <c r="AP68" s="5"/>
      <c r="AQ68" s="5"/>
      <c r="AR68" s="8"/>
      <c r="AS68" s="5"/>
      <c r="AT68" s="5"/>
      <c r="AU68" s="5"/>
      <c r="AV68" s="5"/>
      <c r="AW68" s="5"/>
      <c r="AX68" s="5"/>
      <c r="AY68" s="5"/>
      <c r="AZ68" s="8"/>
      <c r="BA68" s="5"/>
      <c r="BB68" s="5"/>
      <c r="BC68" s="5"/>
      <c r="BD68" s="5"/>
      <c r="BE68" s="5"/>
      <c r="BF68" s="5"/>
      <c r="BG68" s="5"/>
      <c r="BH68" s="8"/>
      <c r="BI68" s="5"/>
      <c r="BJ68" s="5"/>
      <c r="BK68" s="5"/>
      <c r="BL68" s="5"/>
      <c r="BM68" s="5"/>
      <c r="BN68" s="5"/>
      <c r="BO68" s="5"/>
      <c r="BP68" s="9">
        <v>0</v>
      </c>
      <c r="BQ68" s="1" t="s">
        <v>0</v>
      </c>
      <c r="BR68" s="1" t="s">
        <v>0</v>
      </c>
      <c r="BS68" s="1" t="s">
        <v>0</v>
      </c>
      <c r="BT68" s="1" t="s">
        <v>0</v>
      </c>
      <c r="BU68" s="1" t="s">
        <v>0</v>
      </c>
    </row>
    <row r="69" spans="1:102" ht="11.25">
      <c r="A69" s="30" t="s">
        <v>1</v>
      </c>
      <c r="B69" s="31" t="str">
        <f>HYPERLINK("http://www.dot.ca.gov/hq/transprog/stip2004/ff_sheets/08-9803.xls","9803")</f>
        <v>9803</v>
      </c>
      <c r="C69" s="30" t="s">
        <v>0</v>
      </c>
      <c r="D69" s="30" t="s">
        <v>35</v>
      </c>
      <c r="E69" s="30" t="s">
        <v>3</v>
      </c>
      <c r="F69" s="32">
        <f ca="1">INDIRECT("T69")+INDIRECT("AB69")+INDIRECT("AJ69")+INDIRECT("AR69")+INDIRECT("AZ69")+INDIRECT("BH69")</f>
        <v>0</v>
      </c>
      <c r="G69" s="33">
        <f ca="1">INDIRECT("U69")+INDIRECT("AC69")+INDIRECT("AK69")+INDIRECT("AS69")+INDIRECT("BA69")+INDIRECT("BI69")</f>
        <v>0</v>
      </c>
      <c r="H69" s="33">
        <f ca="1">INDIRECT("V69")+INDIRECT("AD69")+INDIRECT("AL69")+INDIRECT("AT69")+INDIRECT("BB69")+INDIRECT("BJ69")</f>
        <v>0</v>
      </c>
      <c r="I69" s="33">
        <f ca="1">INDIRECT("W69")+INDIRECT("AE69")+INDIRECT("AM69")+INDIRECT("AU69")+INDIRECT("BC69")+INDIRECT("BK69")</f>
        <v>0</v>
      </c>
      <c r="J69" s="33">
        <f ca="1">INDIRECT("X69")+INDIRECT("AF69")+INDIRECT("AN69")+INDIRECT("AV69")+INDIRECT("BD69")+INDIRECT("BL69")</f>
        <v>0</v>
      </c>
      <c r="K69" s="33">
        <f ca="1">INDIRECT("Y69")+INDIRECT("AG69")+INDIRECT("AO69")+INDIRECT("AW69")+INDIRECT("BE69")+INDIRECT("BM69")</f>
        <v>0</v>
      </c>
      <c r="L69" s="33">
        <f ca="1">INDIRECT("Z69")+INDIRECT("AH69")+INDIRECT("AP69")+INDIRECT("AX69")+INDIRECT("BF69")+INDIRECT("BN69")</f>
        <v>0</v>
      </c>
      <c r="M69" s="33">
        <f ca="1">INDIRECT("AA69")+INDIRECT("AI69")+INDIRECT("AQ69")+INDIRECT("AY69")+INDIRECT("BG69")+INDIRECT("BO69")</f>
        <v>0</v>
      </c>
      <c r="N69" s="32">
        <f ca="1">INDIRECT("T69")+INDIRECT("U69")+INDIRECT("V69")+INDIRECT("W69")+INDIRECT("X69")+INDIRECT("Y69")+INDIRECT("Z69")+INDIRECT("AA69")</f>
        <v>0</v>
      </c>
      <c r="O69" s="33">
        <f ca="1">INDIRECT("AB69")+INDIRECT("AC69")+INDIRECT("AD69")+INDIRECT("AE69")+INDIRECT("AF69")+INDIRECT("AG69")+INDIRECT("AH69")+INDIRECT("AI69")</f>
        <v>0</v>
      </c>
      <c r="P69" s="33">
        <f ca="1">INDIRECT("AJ69")+INDIRECT("AK69")+INDIRECT("AL69")+INDIRECT("AM69")+INDIRECT("AN69")+INDIRECT("AO69")+INDIRECT("AP69")+INDIRECT("AQ69")</f>
        <v>0</v>
      </c>
      <c r="Q69" s="33">
        <f ca="1">INDIRECT("AR69")+INDIRECT("AS69")+INDIRECT("AT69")+INDIRECT("AU69")+INDIRECT("AV69")+INDIRECT("AW69")+INDIRECT("AX69")+INDIRECT("AY69")</f>
        <v>0</v>
      </c>
      <c r="R69" s="33">
        <f ca="1">INDIRECT("AZ69")+INDIRECT("BA69")+INDIRECT("BB69")+INDIRECT("BC69")+INDIRECT("BD69")+INDIRECT("BE69")+INDIRECT("BF69")+INDIRECT("BG69")</f>
        <v>0</v>
      </c>
      <c r="S69" s="33">
        <f ca="1">INDIRECT("BH69")+INDIRECT("BI69")+INDIRECT("BJ69")+INDIRECT("BK69")+INDIRECT("BL69")+INDIRECT("BM69")+INDIRECT("BN69")+INDIRECT("BO69")</f>
        <v>0</v>
      </c>
      <c r="T69" s="34"/>
      <c r="U69" s="35"/>
      <c r="V69" s="35"/>
      <c r="W69" s="35"/>
      <c r="X69" s="35"/>
      <c r="Y69" s="35"/>
      <c r="Z69" s="35"/>
      <c r="AA69" s="35"/>
      <c r="AB69" s="34"/>
      <c r="AC69" s="35"/>
      <c r="AD69" s="35"/>
      <c r="AE69" s="35"/>
      <c r="AF69" s="35"/>
      <c r="AG69" s="35"/>
      <c r="AH69" s="35"/>
      <c r="AI69" s="35"/>
      <c r="AJ69" s="34"/>
      <c r="AK69" s="35"/>
      <c r="AL69" s="35"/>
      <c r="AM69" s="35"/>
      <c r="AN69" s="35"/>
      <c r="AO69" s="35"/>
      <c r="AP69" s="35"/>
      <c r="AQ69" s="35"/>
      <c r="AR69" s="34"/>
      <c r="AS69" s="35"/>
      <c r="AT69" s="35"/>
      <c r="AU69" s="35"/>
      <c r="AV69" s="35"/>
      <c r="AW69" s="35"/>
      <c r="AX69" s="35"/>
      <c r="AY69" s="35"/>
      <c r="AZ69" s="34"/>
      <c r="BA69" s="35"/>
      <c r="BB69" s="35"/>
      <c r="BC69" s="35"/>
      <c r="BD69" s="35"/>
      <c r="BE69" s="35"/>
      <c r="BF69" s="35"/>
      <c r="BG69" s="35"/>
      <c r="BH69" s="34"/>
      <c r="BI69" s="35"/>
      <c r="BJ69" s="35"/>
      <c r="BK69" s="35"/>
      <c r="BL69" s="35"/>
      <c r="BM69" s="35"/>
      <c r="BN69" s="35"/>
      <c r="BO69" s="36"/>
      <c r="BP69" s="9">
        <v>10900000413</v>
      </c>
      <c r="BQ69" s="1" t="s">
        <v>3</v>
      </c>
      <c r="BR69" s="1" t="s">
        <v>0</v>
      </c>
      <c r="BS69" s="1" t="s">
        <v>0</v>
      </c>
      <c r="BT69" s="1" t="s">
        <v>0</v>
      </c>
      <c r="BU69" s="1" t="s">
        <v>0</v>
      </c>
      <c r="BW69" s="1">
        <f ca="1">INDIRECT("T69")+2*INDIRECT("AB69")+3*INDIRECT("AJ69")+4*INDIRECT("AR69")+5*INDIRECT("AZ69")+6*INDIRECT("BH69")</f>
        <v>0</v>
      </c>
      <c r="BX69" s="1">
        <v>0</v>
      </c>
      <c r="BY69" s="1">
        <f ca="1">INDIRECT("U69")+2*INDIRECT("AC69")+3*INDIRECT("AK69")+4*INDIRECT("AS69")+5*INDIRECT("BA69")+6*INDIRECT("BI69")</f>
        <v>0</v>
      </c>
      <c r="BZ69" s="1">
        <v>0</v>
      </c>
      <c r="CA69" s="1">
        <f ca="1">INDIRECT("V69")+2*INDIRECT("AD69")+3*INDIRECT("AL69")+4*INDIRECT("AT69")+5*INDIRECT("BB69")+6*INDIRECT("BJ69")</f>
        <v>0</v>
      </c>
      <c r="CB69" s="1">
        <v>0</v>
      </c>
      <c r="CC69" s="1">
        <f ca="1">INDIRECT("W69")+2*INDIRECT("AE69")+3*INDIRECT("AM69")+4*INDIRECT("AU69")+5*INDIRECT("BC69")+6*INDIRECT("BK69")</f>
        <v>0</v>
      </c>
      <c r="CD69" s="1">
        <v>0</v>
      </c>
      <c r="CE69" s="1">
        <f ca="1">INDIRECT("X69")+2*INDIRECT("AF69")+3*INDIRECT("AN69")+4*INDIRECT("AV69")+5*INDIRECT("BD69")+6*INDIRECT("BL69")</f>
        <v>0</v>
      </c>
      <c r="CF69" s="1">
        <v>0</v>
      </c>
      <c r="CG69" s="1">
        <f ca="1">INDIRECT("Y69")+2*INDIRECT("AG69")+3*INDIRECT("AO69")+4*INDIRECT("AW69")+5*INDIRECT("BE69")+6*INDIRECT("BM69")</f>
        <v>0</v>
      </c>
      <c r="CH69" s="1">
        <v>0</v>
      </c>
      <c r="CI69" s="1">
        <f ca="1">INDIRECT("Z69")+2*INDIRECT("AH69")+3*INDIRECT("AP69")+4*INDIRECT("AX69")+5*INDIRECT("BF69")+6*INDIRECT("BN69")</f>
        <v>0</v>
      </c>
      <c r="CJ69" s="1">
        <v>0</v>
      </c>
      <c r="CK69" s="1">
        <f ca="1">INDIRECT("AA69")+2*INDIRECT("AI69")+3*INDIRECT("AQ69")+4*INDIRECT("AY69")+5*INDIRECT("BG69")+6*INDIRECT("BO69")</f>
        <v>0</v>
      </c>
      <c r="CL69" s="1">
        <v>0</v>
      </c>
      <c r="CM69" s="1">
        <f ca="1">INDIRECT("T69")+2*INDIRECT("U69")+3*INDIRECT("V69")+4*INDIRECT("W69")+5*INDIRECT("X69")+6*INDIRECT("Y69")+7*INDIRECT("Z69")+8*INDIRECT("AA69")</f>
        <v>0</v>
      </c>
      <c r="CN69" s="1">
        <v>0</v>
      </c>
      <c r="CO69" s="1">
        <f ca="1">INDIRECT("AB69")+2*INDIRECT("AC69")+3*INDIRECT("AD69")+4*INDIRECT("AE69")+5*INDIRECT("AF69")+6*INDIRECT("AG69")+7*INDIRECT("AH69")+8*INDIRECT("AI69")</f>
        <v>0</v>
      </c>
      <c r="CP69" s="1">
        <v>0</v>
      </c>
      <c r="CQ69" s="1">
        <f ca="1">INDIRECT("AJ69")+2*INDIRECT("AK69")+3*INDIRECT("AL69")+4*INDIRECT("AM69")+5*INDIRECT("AN69")+6*INDIRECT("AO69")+7*INDIRECT("AP69")+8*INDIRECT("AQ69")</f>
        <v>0</v>
      </c>
      <c r="CR69" s="1">
        <v>0</v>
      </c>
      <c r="CS69" s="1">
        <f ca="1">INDIRECT("AR69")+2*INDIRECT("AS69")+3*INDIRECT("AT69")+4*INDIRECT("AU69")+5*INDIRECT("AV69")+6*INDIRECT("AW69")+7*INDIRECT("AX69")+8*INDIRECT("AY69")</f>
        <v>0</v>
      </c>
      <c r="CT69" s="1">
        <v>0</v>
      </c>
      <c r="CU69" s="1">
        <f ca="1">INDIRECT("AZ69")+2*INDIRECT("BA69")+3*INDIRECT("BB69")+4*INDIRECT("BC69")+5*INDIRECT("BD69")+6*INDIRECT("BE69")+7*INDIRECT("BF69")+8*INDIRECT("BG69")</f>
        <v>0</v>
      </c>
      <c r="CV69" s="1">
        <v>0</v>
      </c>
      <c r="CW69" s="1">
        <f ca="1">INDIRECT("BH69")+2*INDIRECT("BI69")+3*INDIRECT("BJ69")+4*INDIRECT("BK69")+5*INDIRECT("BL69")+6*INDIRECT("BM69")+7*INDIRECT("BN69")+8*INDIRECT("BO69")</f>
        <v>0</v>
      </c>
      <c r="CX69" s="1">
        <v>0</v>
      </c>
    </row>
    <row r="70" spans="1:102" ht="11.25">
      <c r="A70" s="1" t="s">
        <v>0</v>
      </c>
      <c r="B70" s="1" t="s">
        <v>38</v>
      </c>
      <c r="C70" s="1" t="s">
        <v>0</v>
      </c>
      <c r="D70" s="1" t="s">
        <v>39</v>
      </c>
      <c r="E70" s="1" t="s">
        <v>3</v>
      </c>
      <c r="F70" s="7">
        <f ca="1">INDIRECT("T70")+INDIRECT("AB70")+INDIRECT("AJ70")+INDIRECT("AR70")+INDIRECT("AZ70")+INDIRECT("BH70")</f>
        <v>0</v>
      </c>
      <c r="G70" s="6">
        <f ca="1">INDIRECT("U70")+INDIRECT("AC70")+INDIRECT("AK70")+INDIRECT("AS70")+INDIRECT("BA70")+INDIRECT("BI70")</f>
        <v>0</v>
      </c>
      <c r="H70" s="6">
        <f ca="1">INDIRECT("V70")+INDIRECT("AD70")+INDIRECT("AL70")+INDIRECT("AT70")+INDIRECT("BB70")+INDIRECT("BJ70")</f>
        <v>166</v>
      </c>
      <c r="I70" s="6">
        <f ca="1">INDIRECT("W70")+INDIRECT("AE70")+INDIRECT("AM70")+INDIRECT("AU70")+INDIRECT("BC70")+INDIRECT("BK70")</f>
        <v>0</v>
      </c>
      <c r="J70" s="6">
        <f ca="1">INDIRECT("X70")+INDIRECT("AF70")+INDIRECT("AN70")+INDIRECT("AV70")+INDIRECT("BD70")+INDIRECT("BL70")</f>
        <v>0</v>
      </c>
      <c r="K70" s="6">
        <f ca="1">INDIRECT("Y70")+INDIRECT("AG70")+INDIRECT("AO70")+INDIRECT("AW70")+INDIRECT("BE70")+INDIRECT("BM70")</f>
        <v>0</v>
      </c>
      <c r="L70" s="6">
        <f ca="1">INDIRECT("Z70")+INDIRECT("AH70")+INDIRECT("AP70")+INDIRECT("AX70")+INDIRECT("BF70")+INDIRECT("BN70")</f>
        <v>0</v>
      </c>
      <c r="M70" s="6">
        <f ca="1">INDIRECT("AA70")+INDIRECT("AI70")+INDIRECT("AQ70")+INDIRECT("AY70")+INDIRECT("BG70")+INDIRECT("BO70")</f>
        <v>0</v>
      </c>
      <c r="N70" s="7">
        <f ca="1">INDIRECT("T70")+INDIRECT("U70")+INDIRECT("V70")+INDIRECT("W70")+INDIRECT("X70")+INDIRECT("Y70")+INDIRECT("Z70")+INDIRECT("AA70")</f>
        <v>0</v>
      </c>
      <c r="O70" s="6">
        <f ca="1">INDIRECT("AB70")+INDIRECT("AC70")+INDIRECT("AD70")+INDIRECT("AE70")+INDIRECT("AF70")+INDIRECT("AG70")+INDIRECT("AH70")+INDIRECT("AI70")</f>
        <v>166</v>
      </c>
      <c r="P70" s="6">
        <f ca="1">INDIRECT("AJ70")+INDIRECT("AK70")+INDIRECT("AL70")+INDIRECT("AM70")+INDIRECT("AN70")+INDIRECT("AO70")+INDIRECT("AP70")+INDIRECT("AQ70")</f>
        <v>0</v>
      </c>
      <c r="Q70" s="6">
        <f ca="1">INDIRECT("AR70")+INDIRECT("AS70")+INDIRECT("AT70")+INDIRECT("AU70")+INDIRECT("AV70")+INDIRECT("AW70")+INDIRECT("AX70")+INDIRECT("AY70")</f>
        <v>0</v>
      </c>
      <c r="R70" s="6">
        <f ca="1">INDIRECT("AZ70")+INDIRECT("BA70")+INDIRECT("BB70")+INDIRECT("BC70")+INDIRECT("BD70")+INDIRECT("BE70")+INDIRECT("BF70")+INDIRECT("BG70")</f>
        <v>0</v>
      </c>
      <c r="S70" s="6">
        <f ca="1">INDIRECT("BH70")+INDIRECT("BI70")+INDIRECT("BJ70")+INDIRECT("BK70")+INDIRECT("BL70")+INDIRECT("BM70")+INDIRECT("BN70")+INDIRECT("BO70")</f>
        <v>0</v>
      </c>
      <c r="T70" s="28"/>
      <c r="U70" s="29"/>
      <c r="V70" s="29"/>
      <c r="W70" s="29"/>
      <c r="X70" s="29"/>
      <c r="Y70" s="29"/>
      <c r="Z70" s="29"/>
      <c r="AA70" s="29"/>
      <c r="AB70" s="28"/>
      <c r="AC70" s="29"/>
      <c r="AD70" s="29">
        <v>166</v>
      </c>
      <c r="AE70" s="29"/>
      <c r="AF70" s="29"/>
      <c r="AG70" s="29"/>
      <c r="AH70" s="29"/>
      <c r="AI70" s="29"/>
      <c r="AJ70" s="28"/>
      <c r="AK70" s="29"/>
      <c r="AL70" s="29"/>
      <c r="AM70" s="29"/>
      <c r="AN70" s="29"/>
      <c r="AO70" s="29"/>
      <c r="AP70" s="29"/>
      <c r="AQ70" s="29"/>
      <c r="AR70" s="28"/>
      <c r="AS70" s="29"/>
      <c r="AT70" s="29"/>
      <c r="AU70" s="29"/>
      <c r="AV70" s="29"/>
      <c r="AW70" s="29"/>
      <c r="AX70" s="29"/>
      <c r="AY70" s="29"/>
      <c r="AZ70" s="28"/>
      <c r="BA70" s="29"/>
      <c r="BB70" s="29"/>
      <c r="BC70" s="29"/>
      <c r="BD70" s="29"/>
      <c r="BE70" s="29"/>
      <c r="BF70" s="29"/>
      <c r="BG70" s="29"/>
      <c r="BH70" s="28"/>
      <c r="BI70" s="29"/>
      <c r="BJ70" s="29"/>
      <c r="BK70" s="29"/>
      <c r="BL70" s="29"/>
      <c r="BM70" s="29"/>
      <c r="BN70" s="29"/>
      <c r="BO70" s="29"/>
      <c r="BP70" s="9">
        <v>0</v>
      </c>
      <c r="BQ70" s="1" t="s">
        <v>3</v>
      </c>
      <c r="BR70" s="1" t="s">
        <v>0</v>
      </c>
      <c r="BS70" s="1" t="s">
        <v>0</v>
      </c>
      <c r="BT70" s="1" t="s">
        <v>0</v>
      </c>
      <c r="BU70" s="1" t="s">
        <v>0</v>
      </c>
      <c r="BW70" s="1">
        <f ca="1">INDIRECT("T70")+2*INDIRECT("AB70")+3*INDIRECT("AJ70")+4*INDIRECT("AR70")+5*INDIRECT("AZ70")+6*INDIRECT("BH70")</f>
        <v>0</v>
      </c>
      <c r="BX70" s="1">
        <v>0</v>
      </c>
      <c r="BY70" s="1">
        <f ca="1">INDIRECT("U70")+2*INDIRECT("AC70")+3*INDIRECT("AK70")+4*INDIRECT("AS70")+5*INDIRECT("BA70")+6*INDIRECT("BI70")</f>
        <v>0</v>
      </c>
      <c r="BZ70" s="1">
        <v>0</v>
      </c>
      <c r="CA70" s="1">
        <f ca="1">INDIRECT("V70")+2*INDIRECT("AD70")+3*INDIRECT("AL70")+4*INDIRECT("AT70")+5*INDIRECT("BB70")+6*INDIRECT("BJ70")</f>
        <v>332</v>
      </c>
      <c r="CB70" s="1">
        <v>332</v>
      </c>
      <c r="CC70" s="1">
        <f ca="1">INDIRECT("W70")+2*INDIRECT("AE70")+3*INDIRECT("AM70")+4*INDIRECT("AU70")+5*INDIRECT("BC70")+6*INDIRECT("BK70")</f>
        <v>0</v>
      </c>
      <c r="CD70" s="1">
        <v>0</v>
      </c>
      <c r="CE70" s="1">
        <f ca="1">INDIRECT("X70")+2*INDIRECT("AF70")+3*INDIRECT("AN70")+4*INDIRECT("AV70")+5*INDIRECT("BD70")+6*INDIRECT("BL70")</f>
        <v>0</v>
      </c>
      <c r="CF70" s="1">
        <v>0</v>
      </c>
      <c r="CG70" s="1">
        <f ca="1">INDIRECT("Y70")+2*INDIRECT("AG70")+3*INDIRECT("AO70")+4*INDIRECT("AW70")+5*INDIRECT("BE70")+6*INDIRECT("BM70")</f>
        <v>0</v>
      </c>
      <c r="CH70" s="1">
        <v>0</v>
      </c>
      <c r="CI70" s="1">
        <f ca="1">INDIRECT("Z70")+2*INDIRECT("AH70")+3*INDIRECT("AP70")+4*INDIRECT("AX70")+5*INDIRECT("BF70")+6*INDIRECT("BN70")</f>
        <v>0</v>
      </c>
      <c r="CJ70" s="1">
        <v>0</v>
      </c>
      <c r="CK70" s="1">
        <f ca="1">INDIRECT("AA70")+2*INDIRECT("AI70")+3*INDIRECT("AQ70")+4*INDIRECT("AY70")+5*INDIRECT("BG70")+6*INDIRECT("BO70")</f>
        <v>0</v>
      </c>
      <c r="CL70" s="1">
        <v>0</v>
      </c>
      <c r="CM70" s="1">
        <f ca="1">INDIRECT("T70")+2*INDIRECT("U70")+3*INDIRECT("V70")+4*INDIRECT("W70")+5*INDIRECT("X70")+6*INDIRECT("Y70")+7*INDIRECT("Z70")+8*INDIRECT("AA70")</f>
        <v>0</v>
      </c>
      <c r="CN70" s="1">
        <v>0</v>
      </c>
      <c r="CO70" s="1">
        <f ca="1">INDIRECT("AB70")+2*INDIRECT("AC70")+3*INDIRECT("AD70")+4*INDIRECT("AE70")+5*INDIRECT("AF70")+6*INDIRECT("AG70")+7*INDIRECT("AH70")+8*INDIRECT("AI70")</f>
        <v>498</v>
      </c>
      <c r="CP70" s="1">
        <v>498</v>
      </c>
      <c r="CQ70" s="1">
        <f ca="1">INDIRECT("AJ70")+2*INDIRECT("AK70")+3*INDIRECT("AL70")+4*INDIRECT("AM70")+5*INDIRECT("AN70")+6*INDIRECT("AO70")+7*INDIRECT("AP70")+8*INDIRECT("AQ70")</f>
        <v>0</v>
      </c>
      <c r="CR70" s="1">
        <v>0</v>
      </c>
      <c r="CS70" s="1">
        <f ca="1">INDIRECT("AR70")+2*INDIRECT("AS70")+3*INDIRECT("AT70")+4*INDIRECT("AU70")+5*INDIRECT("AV70")+6*INDIRECT("AW70")+7*INDIRECT("AX70")+8*INDIRECT("AY70")</f>
        <v>0</v>
      </c>
      <c r="CT70" s="1">
        <v>0</v>
      </c>
      <c r="CU70" s="1">
        <f ca="1">INDIRECT("AZ70")+2*INDIRECT("BA70")+3*INDIRECT("BB70")+4*INDIRECT("BC70")+5*INDIRECT("BD70")+6*INDIRECT("BE70")+7*INDIRECT("BF70")+8*INDIRECT("BG70")</f>
        <v>0</v>
      </c>
      <c r="CV70" s="1">
        <v>0</v>
      </c>
      <c r="CW70" s="1">
        <f ca="1">INDIRECT("BH70")+2*INDIRECT("BI70")+3*INDIRECT("BJ70")+4*INDIRECT("BK70")+5*INDIRECT("BL70")+6*INDIRECT("BM70")+7*INDIRECT("BN70")+8*INDIRECT("BO70")</f>
        <v>0</v>
      </c>
      <c r="CX70" s="1">
        <v>0</v>
      </c>
    </row>
    <row r="71" spans="1:73" ht="11.25">
      <c r="A71" s="25"/>
      <c r="B71" s="25"/>
      <c r="C71" s="27" t="s">
        <v>116</v>
      </c>
      <c r="D71" s="26" t="s">
        <v>0</v>
      </c>
      <c r="E71" s="1" t="s">
        <v>6</v>
      </c>
      <c r="F71" s="7">
        <f>SUM(F69:F70)</f>
        <v>0</v>
      </c>
      <c r="G71" s="6">
        <f>SUM(G69:G70)</f>
        <v>0</v>
      </c>
      <c r="H71" s="6">
        <f>SUM(H69:H70)</f>
        <v>166</v>
      </c>
      <c r="I71" s="6">
        <f>SUM(I69:I70)</f>
        <v>0</v>
      </c>
      <c r="J71" s="6">
        <f>SUM(J69:J70)</f>
        <v>0</v>
      </c>
      <c r="K71" s="6">
        <f>SUM(K69:K70)</f>
        <v>0</v>
      </c>
      <c r="L71" s="6">
        <f>SUM(L69:L70)</f>
        <v>0</v>
      </c>
      <c r="M71" s="6">
        <f>SUM(M69:M70)</f>
        <v>0</v>
      </c>
      <c r="N71" s="7">
        <f>SUM(N69:N70)</f>
        <v>0</v>
      </c>
      <c r="O71" s="6">
        <f>SUM(O69:O70)</f>
        <v>166</v>
      </c>
      <c r="P71" s="6">
        <f>SUM(P69:P70)</f>
        <v>0</v>
      </c>
      <c r="Q71" s="6">
        <f>SUM(Q69:Q70)</f>
        <v>0</v>
      </c>
      <c r="R71" s="6">
        <f>SUM(R69:R70)</f>
        <v>0</v>
      </c>
      <c r="S71" s="6">
        <f>SUM(S69:S70)</f>
        <v>0</v>
      </c>
      <c r="T71" s="8"/>
      <c r="U71" s="5"/>
      <c r="V71" s="5"/>
      <c r="W71" s="5"/>
      <c r="X71" s="5"/>
      <c r="Y71" s="5"/>
      <c r="Z71" s="5"/>
      <c r="AA71" s="5"/>
      <c r="AB71" s="8"/>
      <c r="AC71" s="5"/>
      <c r="AD71" s="5"/>
      <c r="AE71" s="5"/>
      <c r="AF71" s="5"/>
      <c r="AG71" s="5"/>
      <c r="AH71" s="5"/>
      <c r="AI71" s="5"/>
      <c r="AJ71" s="8"/>
      <c r="AK71" s="5"/>
      <c r="AL71" s="5"/>
      <c r="AM71" s="5"/>
      <c r="AN71" s="5"/>
      <c r="AO71" s="5"/>
      <c r="AP71" s="5"/>
      <c r="AQ71" s="5"/>
      <c r="AR71" s="8"/>
      <c r="AS71" s="5"/>
      <c r="AT71" s="5"/>
      <c r="AU71" s="5"/>
      <c r="AV71" s="5"/>
      <c r="AW71" s="5"/>
      <c r="AX71" s="5"/>
      <c r="AY71" s="5"/>
      <c r="AZ71" s="8"/>
      <c r="BA71" s="5"/>
      <c r="BB71" s="5"/>
      <c r="BC71" s="5"/>
      <c r="BD71" s="5"/>
      <c r="BE71" s="5"/>
      <c r="BF71" s="5"/>
      <c r="BG71" s="5"/>
      <c r="BH71" s="8"/>
      <c r="BI71" s="5"/>
      <c r="BJ71" s="5"/>
      <c r="BK71" s="5"/>
      <c r="BL71" s="5"/>
      <c r="BM71" s="5"/>
      <c r="BN71" s="5"/>
      <c r="BO71" s="5"/>
      <c r="BP71" s="9">
        <v>0</v>
      </c>
      <c r="BQ71" s="1" t="s">
        <v>0</v>
      </c>
      <c r="BR71" s="1" t="s">
        <v>0</v>
      </c>
      <c r="BS71" s="1" t="s">
        <v>0</v>
      </c>
      <c r="BT71" s="1" t="s">
        <v>0</v>
      </c>
      <c r="BU71" s="1" t="s">
        <v>0</v>
      </c>
    </row>
    <row r="72" spans="3:73" ht="11.25">
      <c r="C72" s="1" t="s">
        <v>0</v>
      </c>
      <c r="D72" s="1" t="s">
        <v>0</v>
      </c>
      <c r="E72" s="1" t="s">
        <v>0</v>
      </c>
      <c r="F72" s="7"/>
      <c r="G72" s="6"/>
      <c r="H72" s="6"/>
      <c r="I72" s="6"/>
      <c r="J72" s="6"/>
      <c r="K72" s="6"/>
      <c r="L72" s="6"/>
      <c r="M72" s="6"/>
      <c r="N72" s="7"/>
      <c r="O72" s="6"/>
      <c r="P72" s="6"/>
      <c r="Q72" s="6"/>
      <c r="R72" s="6"/>
      <c r="S72" s="6"/>
      <c r="T72" s="8"/>
      <c r="U72" s="5"/>
      <c r="V72" s="5"/>
      <c r="W72" s="5"/>
      <c r="X72" s="5"/>
      <c r="Y72" s="5"/>
      <c r="Z72" s="5"/>
      <c r="AA72" s="5"/>
      <c r="AB72" s="8"/>
      <c r="AC72" s="5"/>
      <c r="AD72" s="5"/>
      <c r="AE72" s="5"/>
      <c r="AF72" s="5"/>
      <c r="AG72" s="5"/>
      <c r="AH72" s="5"/>
      <c r="AI72" s="5"/>
      <c r="AJ72" s="8"/>
      <c r="AK72" s="5"/>
      <c r="AL72" s="5"/>
      <c r="AM72" s="5"/>
      <c r="AN72" s="5"/>
      <c r="AO72" s="5"/>
      <c r="AP72" s="5"/>
      <c r="AQ72" s="5"/>
      <c r="AR72" s="8"/>
      <c r="AS72" s="5"/>
      <c r="AT72" s="5"/>
      <c r="AU72" s="5"/>
      <c r="AV72" s="5"/>
      <c r="AW72" s="5"/>
      <c r="AX72" s="5"/>
      <c r="AY72" s="5"/>
      <c r="AZ72" s="8"/>
      <c r="BA72" s="5"/>
      <c r="BB72" s="5"/>
      <c r="BC72" s="5"/>
      <c r="BD72" s="5"/>
      <c r="BE72" s="5"/>
      <c r="BF72" s="5"/>
      <c r="BG72" s="5"/>
      <c r="BH72" s="8"/>
      <c r="BI72" s="5"/>
      <c r="BJ72" s="5"/>
      <c r="BK72" s="5"/>
      <c r="BL72" s="5"/>
      <c r="BM72" s="5"/>
      <c r="BN72" s="5"/>
      <c r="BO72" s="5"/>
      <c r="BP72" s="9"/>
      <c r="BT72" s="1" t="s">
        <v>0</v>
      </c>
      <c r="BU72" s="1" t="s">
        <v>0</v>
      </c>
    </row>
    <row r="73" spans="1:102" ht="11.25">
      <c r="A73" s="30" t="s">
        <v>1</v>
      </c>
      <c r="B73" s="31" t="str">
        <f>HYPERLINK("http://www.dot.ca.gov/hq/transprog/stip2004/ff_sheets/08-0001m.xls","0001M")</f>
        <v>0001M</v>
      </c>
      <c r="C73" s="30" t="s">
        <v>0</v>
      </c>
      <c r="D73" s="30" t="s">
        <v>35</v>
      </c>
      <c r="E73" s="30" t="s">
        <v>3</v>
      </c>
      <c r="F73" s="32">
        <f ca="1">INDIRECT("T73")+INDIRECT("AB73")+INDIRECT("AJ73")+INDIRECT("AR73")+INDIRECT("AZ73")+INDIRECT("BH73")</f>
        <v>0</v>
      </c>
      <c r="G73" s="33">
        <f ca="1">INDIRECT("U73")+INDIRECT("AC73")+INDIRECT("AK73")+INDIRECT("AS73")+INDIRECT("BA73")+INDIRECT("BI73")</f>
        <v>0</v>
      </c>
      <c r="H73" s="33">
        <f ca="1">INDIRECT("V73")+INDIRECT("AD73")+INDIRECT("AL73")+INDIRECT("AT73")+INDIRECT("BB73")+INDIRECT("BJ73")</f>
        <v>0</v>
      </c>
      <c r="I73" s="33">
        <f ca="1">INDIRECT("W73")+INDIRECT("AE73")+INDIRECT("AM73")+INDIRECT("AU73")+INDIRECT("BC73")+INDIRECT("BK73")</f>
        <v>0</v>
      </c>
      <c r="J73" s="33">
        <f ca="1">INDIRECT("X73")+INDIRECT("AF73")+INDIRECT("AN73")+INDIRECT("AV73")+INDIRECT("BD73")+INDIRECT("BL73")</f>
        <v>0</v>
      </c>
      <c r="K73" s="33">
        <f ca="1">INDIRECT("Y73")+INDIRECT("AG73")+INDIRECT("AO73")+INDIRECT("AW73")+INDIRECT("BE73")+INDIRECT("BM73")</f>
        <v>0</v>
      </c>
      <c r="L73" s="33">
        <f ca="1">INDIRECT("Z73")+INDIRECT("AH73")+INDIRECT("AP73")+INDIRECT("AX73")+INDIRECT("BF73")+INDIRECT("BN73")</f>
        <v>0</v>
      </c>
      <c r="M73" s="33">
        <f ca="1">INDIRECT("AA73")+INDIRECT("AI73")+INDIRECT("AQ73")+INDIRECT("AY73")+INDIRECT("BG73")+INDIRECT("BO73")</f>
        <v>0</v>
      </c>
      <c r="N73" s="32">
        <f ca="1">INDIRECT("T73")+INDIRECT("U73")+INDIRECT("V73")+INDIRECT("W73")+INDIRECT("X73")+INDIRECT("Y73")+INDIRECT("Z73")+INDIRECT("AA73")</f>
        <v>0</v>
      </c>
      <c r="O73" s="33">
        <f ca="1">INDIRECT("AB73")+INDIRECT("AC73")+INDIRECT("AD73")+INDIRECT("AE73")+INDIRECT("AF73")+INDIRECT("AG73")+INDIRECT("AH73")+INDIRECT("AI73")</f>
        <v>0</v>
      </c>
      <c r="P73" s="33">
        <f ca="1">INDIRECT("AJ73")+INDIRECT("AK73")+INDIRECT("AL73")+INDIRECT("AM73")+INDIRECT("AN73")+INDIRECT("AO73")+INDIRECT("AP73")+INDIRECT("AQ73")</f>
        <v>0</v>
      </c>
      <c r="Q73" s="33">
        <f ca="1">INDIRECT("AR73")+INDIRECT("AS73")+INDIRECT("AT73")+INDIRECT("AU73")+INDIRECT("AV73")+INDIRECT("AW73")+INDIRECT("AX73")+INDIRECT("AY73")</f>
        <v>0</v>
      </c>
      <c r="R73" s="33">
        <f ca="1">INDIRECT("AZ73")+INDIRECT("BA73")+INDIRECT("BB73")+INDIRECT("BC73")+INDIRECT("BD73")+INDIRECT("BE73")+INDIRECT("BF73")+INDIRECT("BG73")</f>
        <v>0</v>
      </c>
      <c r="S73" s="33">
        <f ca="1">INDIRECT("BH73")+INDIRECT("BI73")+INDIRECT("BJ73")+INDIRECT("BK73")+INDIRECT("BL73")+INDIRECT("BM73")+INDIRECT("BN73")+INDIRECT("BO73")</f>
        <v>0</v>
      </c>
      <c r="T73" s="34"/>
      <c r="U73" s="35"/>
      <c r="V73" s="35"/>
      <c r="W73" s="35"/>
      <c r="X73" s="35"/>
      <c r="Y73" s="35"/>
      <c r="Z73" s="35"/>
      <c r="AA73" s="35"/>
      <c r="AB73" s="34"/>
      <c r="AC73" s="35"/>
      <c r="AD73" s="35"/>
      <c r="AE73" s="35"/>
      <c r="AF73" s="35"/>
      <c r="AG73" s="35"/>
      <c r="AH73" s="35"/>
      <c r="AI73" s="35"/>
      <c r="AJ73" s="34"/>
      <c r="AK73" s="35"/>
      <c r="AL73" s="35"/>
      <c r="AM73" s="35"/>
      <c r="AN73" s="35"/>
      <c r="AO73" s="35"/>
      <c r="AP73" s="35"/>
      <c r="AQ73" s="35"/>
      <c r="AR73" s="34"/>
      <c r="AS73" s="35"/>
      <c r="AT73" s="35"/>
      <c r="AU73" s="35"/>
      <c r="AV73" s="35"/>
      <c r="AW73" s="35"/>
      <c r="AX73" s="35"/>
      <c r="AY73" s="35"/>
      <c r="AZ73" s="34"/>
      <c r="BA73" s="35"/>
      <c r="BB73" s="35"/>
      <c r="BC73" s="35"/>
      <c r="BD73" s="35"/>
      <c r="BE73" s="35"/>
      <c r="BF73" s="35"/>
      <c r="BG73" s="35"/>
      <c r="BH73" s="34"/>
      <c r="BI73" s="35"/>
      <c r="BJ73" s="35"/>
      <c r="BK73" s="35"/>
      <c r="BL73" s="35"/>
      <c r="BM73" s="35"/>
      <c r="BN73" s="35"/>
      <c r="BO73" s="36"/>
      <c r="BP73" s="9">
        <v>10900001452</v>
      </c>
      <c r="BQ73" s="1" t="s">
        <v>3</v>
      </c>
      <c r="BR73" s="1" t="s">
        <v>0</v>
      </c>
      <c r="BS73" s="1" t="s">
        <v>0</v>
      </c>
      <c r="BT73" s="1" t="s">
        <v>0</v>
      </c>
      <c r="BU73" s="1" t="s">
        <v>0</v>
      </c>
      <c r="BW73" s="1">
        <f ca="1">INDIRECT("T73")+2*INDIRECT("AB73")+3*INDIRECT("AJ73")+4*INDIRECT("AR73")+5*INDIRECT("AZ73")+6*INDIRECT("BH73")</f>
        <v>0</v>
      </c>
      <c r="BX73" s="1">
        <v>0</v>
      </c>
      <c r="BY73" s="1">
        <f ca="1">INDIRECT("U73")+2*INDIRECT("AC73")+3*INDIRECT("AK73")+4*INDIRECT("AS73")+5*INDIRECT("BA73")+6*INDIRECT("BI73")</f>
        <v>0</v>
      </c>
      <c r="BZ73" s="1">
        <v>0</v>
      </c>
      <c r="CA73" s="1">
        <f ca="1">INDIRECT("V73")+2*INDIRECT("AD73")+3*INDIRECT("AL73")+4*INDIRECT("AT73")+5*INDIRECT("BB73")+6*INDIRECT("BJ73")</f>
        <v>0</v>
      </c>
      <c r="CB73" s="1">
        <v>0</v>
      </c>
      <c r="CC73" s="1">
        <f ca="1">INDIRECT("W73")+2*INDIRECT("AE73")+3*INDIRECT("AM73")+4*INDIRECT("AU73")+5*INDIRECT("BC73")+6*INDIRECT("BK73")</f>
        <v>0</v>
      </c>
      <c r="CD73" s="1">
        <v>0</v>
      </c>
      <c r="CE73" s="1">
        <f ca="1">INDIRECT("X73")+2*INDIRECT("AF73")+3*INDIRECT("AN73")+4*INDIRECT("AV73")+5*INDIRECT("BD73")+6*INDIRECT("BL73")</f>
        <v>0</v>
      </c>
      <c r="CF73" s="1">
        <v>0</v>
      </c>
      <c r="CG73" s="1">
        <f ca="1">INDIRECT("Y73")+2*INDIRECT("AG73")+3*INDIRECT("AO73")+4*INDIRECT("AW73")+5*INDIRECT("BE73")+6*INDIRECT("BM73")</f>
        <v>0</v>
      </c>
      <c r="CH73" s="1">
        <v>0</v>
      </c>
      <c r="CI73" s="1">
        <f ca="1">INDIRECT("Z73")+2*INDIRECT("AH73")+3*INDIRECT("AP73")+4*INDIRECT("AX73")+5*INDIRECT("BF73")+6*INDIRECT("BN73")</f>
        <v>0</v>
      </c>
      <c r="CJ73" s="1">
        <v>0</v>
      </c>
      <c r="CK73" s="1">
        <f ca="1">INDIRECT("AA73")+2*INDIRECT("AI73")+3*INDIRECT("AQ73")+4*INDIRECT("AY73")+5*INDIRECT("BG73")+6*INDIRECT("BO73")</f>
        <v>0</v>
      </c>
      <c r="CL73" s="1">
        <v>0</v>
      </c>
      <c r="CM73" s="1">
        <f ca="1">INDIRECT("T73")+2*INDIRECT("U73")+3*INDIRECT("V73")+4*INDIRECT("W73")+5*INDIRECT("X73")+6*INDIRECT("Y73")+7*INDIRECT("Z73")+8*INDIRECT("AA73")</f>
        <v>0</v>
      </c>
      <c r="CN73" s="1">
        <v>0</v>
      </c>
      <c r="CO73" s="1">
        <f ca="1">INDIRECT("AB73")+2*INDIRECT("AC73")+3*INDIRECT("AD73")+4*INDIRECT("AE73")+5*INDIRECT("AF73")+6*INDIRECT("AG73")+7*INDIRECT("AH73")+8*INDIRECT("AI73")</f>
        <v>0</v>
      </c>
      <c r="CP73" s="1">
        <v>0</v>
      </c>
      <c r="CQ73" s="1">
        <f ca="1">INDIRECT("AJ73")+2*INDIRECT("AK73")+3*INDIRECT("AL73")+4*INDIRECT("AM73")+5*INDIRECT("AN73")+6*INDIRECT("AO73")+7*INDIRECT("AP73")+8*INDIRECT("AQ73")</f>
        <v>0</v>
      </c>
      <c r="CR73" s="1">
        <v>0</v>
      </c>
      <c r="CS73" s="1">
        <f ca="1">INDIRECT("AR73")+2*INDIRECT("AS73")+3*INDIRECT("AT73")+4*INDIRECT("AU73")+5*INDIRECT("AV73")+6*INDIRECT("AW73")+7*INDIRECT("AX73")+8*INDIRECT("AY73")</f>
        <v>0</v>
      </c>
      <c r="CT73" s="1">
        <v>0</v>
      </c>
      <c r="CU73" s="1">
        <f ca="1">INDIRECT("AZ73")+2*INDIRECT("BA73")+3*INDIRECT("BB73")+4*INDIRECT("BC73")+5*INDIRECT("BD73")+6*INDIRECT("BE73")+7*INDIRECT("BF73")+8*INDIRECT("BG73")</f>
        <v>0</v>
      </c>
      <c r="CV73" s="1">
        <v>0</v>
      </c>
      <c r="CW73" s="1">
        <f ca="1">INDIRECT("BH73")+2*INDIRECT("BI73")+3*INDIRECT("BJ73")+4*INDIRECT("BK73")+5*INDIRECT("BL73")+6*INDIRECT("BM73")+7*INDIRECT("BN73")+8*INDIRECT("BO73")</f>
        <v>0</v>
      </c>
      <c r="CX73" s="1">
        <v>0</v>
      </c>
    </row>
    <row r="74" spans="1:73" ht="11.25">
      <c r="A74" s="1" t="s">
        <v>0</v>
      </c>
      <c r="B74" s="1" t="s">
        <v>0</v>
      </c>
      <c r="C74" s="1" t="s">
        <v>0</v>
      </c>
      <c r="D74" s="1" t="s">
        <v>41</v>
      </c>
      <c r="E74" s="1" t="s">
        <v>6</v>
      </c>
      <c r="F74" s="7">
        <f>SUM(F73:F73)</f>
        <v>0</v>
      </c>
      <c r="G74" s="6">
        <f>SUM(G73:G73)</f>
        <v>0</v>
      </c>
      <c r="H74" s="6">
        <f>SUM(H73:H73)</f>
        <v>0</v>
      </c>
      <c r="I74" s="6">
        <f>SUM(I73:I73)</f>
        <v>0</v>
      </c>
      <c r="J74" s="6">
        <f>SUM(J73:J73)</f>
        <v>0</v>
      </c>
      <c r="K74" s="6">
        <f>SUM(K73:K73)</f>
        <v>0</v>
      </c>
      <c r="L74" s="6">
        <f>SUM(L73:L73)</f>
        <v>0</v>
      </c>
      <c r="M74" s="6">
        <f>SUM(M73:M73)</f>
        <v>0</v>
      </c>
      <c r="N74" s="7">
        <f>SUM(N73:N73)</f>
        <v>0</v>
      </c>
      <c r="O74" s="6">
        <f>SUM(O73:O73)</f>
        <v>0</v>
      </c>
      <c r="P74" s="6">
        <f>SUM(P73:P73)</f>
        <v>0</v>
      </c>
      <c r="Q74" s="6">
        <f>SUM(Q73:Q73)</f>
        <v>0</v>
      </c>
      <c r="R74" s="6">
        <f>SUM(R73:R73)</f>
        <v>0</v>
      </c>
      <c r="S74" s="6">
        <f>SUM(S73:S73)</f>
        <v>0</v>
      </c>
      <c r="T74" s="8"/>
      <c r="U74" s="5"/>
      <c r="V74" s="5"/>
      <c r="W74" s="5"/>
      <c r="X74" s="5"/>
      <c r="Y74" s="5"/>
      <c r="Z74" s="5"/>
      <c r="AA74" s="5"/>
      <c r="AB74" s="8"/>
      <c r="AC74" s="5"/>
      <c r="AD74" s="5"/>
      <c r="AE74" s="5"/>
      <c r="AF74" s="5"/>
      <c r="AG74" s="5"/>
      <c r="AH74" s="5"/>
      <c r="AI74" s="5"/>
      <c r="AJ74" s="8"/>
      <c r="AK74" s="5"/>
      <c r="AL74" s="5"/>
      <c r="AM74" s="5"/>
      <c r="AN74" s="5"/>
      <c r="AO74" s="5"/>
      <c r="AP74" s="5"/>
      <c r="AQ74" s="5"/>
      <c r="AR74" s="8"/>
      <c r="AS74" s="5"/>
      <c r="AT74" s="5"/>
      <c r="AU74" s="5"/>
      <c r="AV74" s="5"/>
      <c r="AW74" s="5"/>
      <c r="AX74" s="5"/>
      <c r="AY74" s="5"/>
      <c r="AZ74" s="8"/>
      <c r="BA74" s="5"/>
      <c r="BB74" s="5"/>
      <c r="BC74" s="5"/>
      <c r="BD74" s="5"/>
      <c r="BE74" s="5"/>
      <c r="BF74" s="5"/>
      <c r="BG74" s="5"/>
      <c r="BH74" s="8"/>
      <c r="BI74" s="5"/>
      <c r="BJ74" s="5"/>
      <c r="BK74" s="5"/>
      <c r="BL74" s="5"/>
      <c r="BM74" s="5"/>
      <c r="BN74" s="5"/>
      <c r="BO74" s="5"/>
      <c r="BP74" s="9">
        <v>0</v>
      </c>
      <c r="BQ74" s="1" t="s">
        <v>0</v>
      </c>
      <c r="BR74" s="1" t="s">
        <v>0</v>
      </c>
      <c r="BS74" s="1" t="s">
        <v>0</v>
      </c>
      <c r="BT74" s="1" t="s">
        <v>0</v>
      </c>
      <c r="BU74" s="1" t="s">
        <v>0</v>
      </c>
    </row>
    <row r="75" spans="1:73" ht="11.25">
      <c r="A75" s="25"/>
      <c r="B75" s="25"/>
      <c r="C75" s="27" t="s">
        <v>116</v>
      </c>
      <c r="D75" s="26" t="s">
        <v>0</v>
      </c>
      <c r="E75" s="1" t="s">
        <v>0</v>
      </c>
      <c r="F75" s="7"/>
      <c r="G75" s="6"/>
      <c r="H75" s="6"/>
      <c r="I75" s="6"/>
      <c r="J75" s="6"/>
      <c r="K75" s="6"/>
      <c r="L75" s="6"/>
      <c r="M75" s="6"/>
      <c r="N75" s="7"/>
      <c r="O75" s="6"/>
      <c r="P75" s="6"/>
      <c r="Q75" s="6"/>
      <c r="R75" s="6"/>
      <c r="S75" s="6"/>
      <c r="T75" s="8"/>
      <c r="U75" s="5"/>
      <c r="V75" s="5"/>
      <c r="W75" s="5"/>
      <c r="X75" s="5"/>
      <c r="Y75" s="5"/>
      <c r="Z75" s="5"/>
      <c r="AA75" s="5"/>
      <c r="AB75" s="8"/>
      <c r="AC75" s="5"/>
      <c r="AD75" s="5"/>
      <c r="AE75" s="5"/>
      <c r="AF75" s="5"/>
      <c r="AG75" s="5"/>
      <c r="AH75" s="5"/>
      <c r="AI75" s="5"/>
      <c r="AJ75" s="8"/>
      <c r="AK75" s="5"/>
      <c r="AL75" s="5"/>
      <c r="AM75" s="5"/>
      <c r="AN75" s="5"/>
      <c r="AO75" s="5"/>
      <c r="AP75" s="5"/>
      <c r="AQ75" s="5"/>
      <c r="AR75" s="8"/>
      <c r="AS75" s="5"/>
      <c r="AT75" s="5"/>
      <c r="AU75" s="5"/>
      <c r="AV75" s="5"/>
      <c r="AW75" s="5"/>
      <c r="AX75" s="5"/>
      <c r="AY75" s="5"/>
      <c r="AZ75" s="8"/>
      <c r="BA75" s="5"/>
      <c r="BB75" s="5"/>
      <c r="BC75" s="5"/>
      <c r="BD75" s="5"/>
      <c r="BE75" s="5"/>
      <c r="BF75" s="5"/>
      <c r="BG75" s="5"/>
      <c r="BH75" s="8"/>
      <c r="BI75" s="5"/>
      <c r="BJ75" s="5"/>
      <c r="BK75" s="5"/>
      <c r="BL75" s="5"/>
      <c r="BM75" s="5"/>
      <c r="BN75" s="5"/>
      <c r="BO75" s="5"/>
      <c r="BP75" s="9">
        <v>0</v>
      </c>
      <c r="BQ75" s="1" t="s">
        <v>0</v>
      </c>
      <c r="BR75" s="1" t="s">
        <v>0</v>
      </c>
      <c r="BS75" s="1" t="s">
        <v>0</v>
      </c>
      <c r="BT75" s="1" t="s">
        <v>0</v>
      </c>
      <c r="BU75" s="1" t="s">
        <v>0</v>
      </c>
    </row>
    <row r="76" spans="1:102" ht="11.25">
      <c r="A76" s="30" t="s">
        <v>1</v>
      </c>
      <c r="B76" s="31" t="str">
        <f>HYPERLINK("http://www.dot.ca.gov/hq/transprog/stip2004/ff_sheets/08-0121p.xls","0121P")</f>
        <v>0121P</v>
      </c>
      <c r="C76" s="30" t="s">
        <v>0</v>
      </c>
      <c r="D76" s="30" t="s">
        <v>35</v>
      </c>
      <c r="E76" s="30" t="s">
        <v>3</v>
      </c>
      <c r="F76" s="32">
        <f ca="1">INDIRECT("T76")+INDIRECT("AB76")+INDIRECT("AJ76")+INDIRECT("AR76")+INDIRECT("AZ76")+INDIRECT("BH76")</f>
        <v>0</v>
      </c>
      <c r="G76" s="33">
        <f ca="1">INDIRECT("U76")+INDIRECT("AC76")+INDIRECT("AK76")+INDIRECT("AS76")+INDIRECT("BA76")+INDIRECT("BI76")</f>
        <v>0</v>
      </c>
      <c r="H76" s="33">
        <f ca="1">INDIRECT("V76")+INDIRECT("AD76")+INDIRECT("AL76")+INDIRECT("AT76")+INDIRECT("BB76")+INDIRECT("BJ76")</f>
        <v>0</v>
      </c>
      <c r="I76" s="33">
        <f ca="1">INDIRECT("W76")+INDIRECT("AE76")+INDIRECT("AM76")+INDIRECT("AU76")+INDIRECT("BC76")+INDIRECT("BK76")</f>
        <v>0</v>
      </c>
      <c r="J76" s="33">
        <f ca="1">INDIRECT("X76")+INDIRECT("AF76")+INDIRECT("AN76")+INDIRECT("AV76")+INDIRECT("BD76")+INDIRECT("BL76")</f>
        <v>0</v>
      </c>
      <c r="K76" s="33">
        <f ca="1">INDIRECT("Y76")+INDIRECT("AG76")+INDIRECT("AO76")+INDIRECT("AW76")+INDIRECT("BE76")+INDIRECT("BM76")</f>
        <v>26625</v>
      </c>
      <c r="L76" s="33">
        <f ca="1">INDIRECT("Z76")+INDIRECT("AH76")+INDIRECT("AP76")+INDIRECT("AX76")+INDIRECT("BF76")+INDIRECT("BN76")</f>
        <v>0</v>
      </c>
      <c r="M76" s="33">
        <f ca="1">INDIRECT("AA76")+INDIRECT("AI76")+INDIRECT("AQ76")+INDIRECT("AY76")+INDIRECT("BG76")+INDIRECT("BO76")</f>
        <v>0</v>
      </c>
      <c r="N76" s="32">
        <f ca="1">INDIRECT("T76")+INDIRECT("U76")+INDIRECT("V76")+INDIRECT("W76")+INDIRECT("X76")+INDIRECT("Y76")+INDIRECT("Z76")+INDIRECT("AA76")</f>
        <v>0</v>
      </c>
      <c r="O76" s="33">
        <f ca="1">INDIRECT("AB76")+INDIRECT("AC76")+INDIRECT("AD76")+INDIRECT("AE76")+INDIRECT("AF76")+INDIRECT("AG76")+INDIRECT("AH76")+INDIRECT("AI76")</f>
        <v>26625</v>
      </c>
      <c r="P76" s="33">
        <f ca="1">INDIRECT("AJ76")+INDIRECT("AK76")+INDIRECT("AL76")+INDIRECT("AM76")+INDIRECT("AN76")+INDIRECT("AO76")+INDIRECT("AP76")+INDIRECT("AQ76")</f>
        <v>0</v>
      </c>
      <c r="Q76" s="33">
        <f ca="1">INDIRECT("AR76")+INDIRECT("AS76")+INDIRECT("AT76")+INDIRECT("AU76")+INDIRECT("AV76")+INDIRECT("AW76")+INDIRECT("AX76")+INDIRECT("AY76")</f>
        <v>0</v>
      </c>
      <c r="R76" s="33">
        <f ca="1">INDIRECT("AZ76")+INDIRECT("BA76")+INDIRECT("BB76")+INDIRECT("BC76")+INDIRECT("BD76")+INDIRECT("BE76")+INDIRECT("BF76")+INDIRECT("BG76")</f>
        <v>0</v>
      </c>
      <c r="S76" s="33">
        <f ca="1">INDIRECT("BH76")+INDIRECT("BI76")+INDIRECT("BJ76")+INDIRECT("BK76")+INDIRECT("BL76")+INDIRECT("BM76")+INDIRECT("BN76")+INDIRECT("BO76")</f>
        <v>0</v>
      </c>
      <c r="T76" s="34"/>
      <c r="U76" s="35"/>
      <c r="V76" s="35"/>
      <c r="W76" s="35"/>
      <c r="X76" s="35"/>
      <c r="Y76" s="35"/>
      <c r="Z76" s="35"/>
      <c r="AA76" s="35"/>
      <c r="AB76" s="34"/>
      <c r="AC76" s="35"/>
      <c r="AD76" s="35"/>
      <c r="AE76" s="35"/>
      <c r="AF76" s="35"/>
      <c r="AG76" s="35">
        <v>26625</v>
      </c>
      <c r="AH76" s="35"/>
      <c r="AI76" s="35"/>
      <c r="AJ76" s="34"/>
      <c r="AK76" s="35"/>
      <c r="AL76" s="35"/>
      <c r="AM76" s="35"/>
      <c r="AN76" s="35"/>
      <c r="AO76" s="35"/>
      <c r="AP76" s="35"/>
      <c r="AQ76" s="35"/>
      <c r="AR76" s="34"/>
      <c r="AS76" s="35"/>
      <c r="AT76" s="35"/>
      <c r="AU76" s="35"/>
      <c r="AV76" s="35"/>
      <c r="AW76" s="35"/>
      <c r="AX76" s="35"/>
      <c r="AY76" s="35"/>
      <c r="AZ76" s="34"/>
      <c r="BA76" s="35"/>
      <c r="BB76" s="35"/>
      <c r="BC76" s="35"/>
      <c r="BD76" s="35"/>
      <c r="BE76" s="35"/>
      <c r="BF76" s="35"/>
      <c r="BG76" s="35"/>
      <c r="BH76" s="34"/>
      <c r="BI76" s="35"/>
      <c r="BJ76" s="35"/>
      <c r="BK76" s="35"/>
      <c r="BL76" s="35"/>
      <c r="BM76" s="35"/>
      <c r="BN76" s="35"/>
      <c r="BO76" s="36"/>
      <c r="BP76" s="9">
        <v>10900001571</v>
      </c>
      <c r="BQ76" s="1" t="s">
        <v>3</v>
      </c>
      <c r="BR76" s="1" t="s">
        <v>42</v>
      </c>
      <c r="BS76" s="1" t="s">
        <v>0</v>
      </c>
      <c r="BT76" s="1" t="s">
        <v>0</v>
      </c>
      <c r="BU76" s="1" t="s">
        <v>0</v>
      </c>
      <c r="BW76" s="1">
        <f ca="1">INDIRECT("T76")+2*INDIRECT("AB76")+3*INDIRECT("AJ76")+4*INDIRECT("AR76")+5*INDIRECT("AZ76")+6*INDIRECT("BH76")</f>
        <v>0</v>
      </c>
      <c r="BX76" s="1">
        <v>0</v>
      </c>
      <c r="BY76" s="1">
        <f ca="1">INDIRECT("U76")+2*INDIRECT("AC76")+3*INDIRECT("AK76")+4*INDIRECT("AS76")+5*INDIRECT("BA76")+6*INDIRECT("BI76")</f>
        <v>0</v>
      </c>
      <c r="BZ76" s="1">
        <v>0</v>
      </c>
      <c r="CA76" s="1">
        <f ca="1">INDIRECT("V76")+2*INDIRECT("AD76")+3*INDIRECT("AL76")+4*INDIRECT("AT76")+5*INDIRECT("BB76")+6*INDIRECT("BJ76")</f>
        <v>0</v>
      </c>
      <c r="CB76" s="1">
        <v>0</v>
      </c>
      <c r="CC76" s="1">
        <f ca="1">INDIRECT("W76")+2*INDIRECT("AE76")+3*INDIRECT("AM76")+4*INDIRECT("AU76")+5*INDIRECT("BC76")+6*INDIRECT("BK76")</f>
        <v>0</v>
      </c>
      <c r="CD76" s="1">
        <v>0</v>
      </c>
      <c r="CE76" s="1">
        <f ca="1">INDIRECT("X76")+2*INDIRECT("AF76")+3*INDIRECT("AN76")+4*INDIRECT("AV76")+5*INDIRECT("BD76")+6*INDIRECT("BL76")</f>
        <v>0</v>
      </c>
      <c r="CF76" s="1">
        <v>0</v>
      </c>
      <c r="CG76" s="1">
        <f ca="1">INDIRECT("Y76")+2*INDIRECT("AG76")+3*INDIRECT("AO76")+4*INDIRECT("AW76")+5*INDIRECT("BE76")+6*INDIRECT("BM76")</f>
        <v>53250</v>
      </c>
      <c r="CH76" s="1">
        <v>53250</v>
      </c>
      <c r="CI76" s="1">
        <f ca="1">INDIRECT("Z76")+2*INDIRECT("AH76")+3*INDIRECT("AP76")+4*INDIRECT("AX76")+5*INDIRECT("BF76")+6*INDIRECT("BN76")</f>
        <v>0</v>
      </c>
      <c r="CJ76" s="1">
        <v>0</v>
      </c>
      <c r="CK76" s="1">
        <f ca="1">INDIRECT("AA76")+2*INDIRECT("AI76")+3*INDIRECT("AQ76")+4*INDIRECT("AY76")+5*INDIRECT("BG76")+6*INDIRECT("BO76")</f>
        <v>0</v>
      </c>
      <c r="CL76" s="1">
        <v>0</v>
      </c>
      <c r="CM76" s="1">
        <f ca="1">INDIRECT("T76")+2*INDIRECT("U76")+3*INDIRECT("V76")+4*INDIRECT("W76")+5*INDIRECT("X76")+6*INDIRECT("Y76")+7*INDIRECT("Z76")+8*INDIRECT("AA76")</f>
        <v>0</v>
      </c>
      <c r="CN76" s="1">
        <v>0</v>
      </c>
      <c r="CO76" s="1">
        <f ca="1">INDIRECT("AB76")+2*INDIRECT("AC76")+3*INDIRECT("AD76")+4*INDIRECT("AE76")+5*INDIRECT("AF76")+6*INDIRECT("AG76")+7*INDIRECT("AH76")+8*INDIRECT("AI76")</f>
        <v>159750</v>
      </c>
      <c r="CP76" s="1">
        <v>159750</v>
      </c>
      <c r="CQ76" s="1">
        <f ca="1">INDIRECT("AJ76")+2*INDIRECT("AK76")+3*INDIRECT("AL76")+4*INDIRECT("AM76")+5*INDIRECT("AN76")+6*INDIRECT("AO76")+7*INDIRECT("AP76")+8*INDIRECT("AQ76")</f>
        <v>0</v>
      </c>
      <c r="CR76" s="1">
        <v>0</v>
      </c>
      <c r="CS76" s="1">
        <f ca="1">INDIRECT("AR76")+2*INDIRECT("AS76")+3*INDIRECT("AT76")+4*INDIRECT("AU76")+5*INDIRECT("AV76")+6*INDIRECT("AW76")+7*INDIRECT("AX76")+8*INDIRECT("AY76")</f>
        <v>0</v>
      </c>
      <c r="CT76" s="1">
        <v>0</v>
      </c>
      <c r="CU76" s="1">
        <f ca="1">INDIRECT("AZ76")+2*INDIRECT("BA76")+3*INDIRECT("BB76")+4*INDIRECT("BC76")+5*INDIRECT("BD76")+6*INDIRECT("BE76")+7*INDIRECT("BF76")+8*INDIRECT("BG76")</f>
        <v>0</v>
      </c>
      <c r="CV76" s="1">
        <v>0</v>
      </c>
      <c r="CW76" s="1">
        <f ca="1">INDIRECT("BH76")+2*INDIRECT("BI76")+3*INDIRECT("BJ76")+4*INDIRECT("BK76")+5*INDIRECT("BL76")+6*INDIRECT("BM76")+7*INDIRECT("BN76")+8*INDIRECT("BO76")</f>
        <v>0</v>
      </c>
      <c r="CX76" s="1">
        <v>0</v>
      </c>
    </row>
    <row r="77" spans="1:102" ht="11.25">
      <c r="A77" s="1" t="s">
        <v>0</v>
      </c>
      <c r="B77" s="1" t="s">
        <v>43</v>
      </c>
      <c r="C77" s="1" t="s">
        <v>0</v>
      </c>
      <c r="D77" s="1" t="s">
        <v>44</v>
      </c>
      <c r="E77" s="1" t="s">
        <v>45</v>
      </c>
      <c r="F77" s="7">
        <f ca="1">INDIRECT("T77")+INDIRECT("AB77")+INDIRECT("AJ77")+INDIRECT("AR77")+INDIRECT("AZ77")+INDIRECT("BH77")</f>
        <v>0</v>
      </c>
      <c r="G77" s="6">
        <f ca="1">INDIRECT("U77")+INDIRECT("AC77")+INDIRECT("AK77")+INDIRECT("AS77")+INDIRECT("BA77")+INDIRECT("BI77")</f>
        <v>0</v>
      </c>
      <c r="H77" s="6">
        <f ca="1">INDIRECT("V77")+INDIRECT("AD77")+INDIRECT("AL77")+INDIRECT("AT77")+INDIRECT("BB77")+INDIRECT("BJ77")</f>
        <v>0</v>
      </c>
      <c r="I77" s="6">
        <f ca="1">INDIRECT("W77")+INDIRECT("AE77")+INDIRECT("AM77")+INDIRECT("AU77")+INDIRECT("BC77")+INDIRECT("BK77")</f>
        <v>0</v>
      </c>
      <c r="J77" s="6">
        <f ca="1">INDIRECT("X77")+INDIRECT("AF77")+INDIRECT("AN77")+INDIRECT("AV77")+INDIRECT("BD77")+INDIRECT("BL77")</f>
        <v>0</v>
      </c>
      <c r="K77" s="6">
        <f ca="1">INDIRECT("Y77")+INDIRECT("AG77")+INDIRECT("AO77")+INDIRECT("AW77")+INDIRECT("BE77")+INDIRECT("BM77")</f>
        <v>4699</v>
      </c>
      <c r="L77" s="6">
        <f ca="1">INDIRECT("Z77")+INDIRECT("AH77")+INDIRECT("AP77")+INDIRECT("AX77")+INDIRECT("BF77")+INDIRECT("BN77")</f>
        <v>0</v>
      </c>
      <c r="M77" s="6">
        <f ca="1">INDIRECT("AA77")+INDIRECT("AI77")+INDIRECT("AQ77")+INDIRECT("AY77")+INDIRECT("BG77")+INDIRECT("BO77")</f>
        <v>0</v>
      </c>
      <c r="N77" s="7">
        <f ca="1">INDIRECT("T77")+INDIRECT("U77")+INDIRECT("V77")+INDIRECT("W77")+INDIRECT("X77")+INDIRECT("Y77")+INDIRECT("Z77")+INDIRECT("AA77")</f>
        <v>0</v>
      </c>
      <c r="O77" s="6">
        <f ca="1">INDIRECT("AB77")+INDIRECT("AC77")+INDIRECT("AD77")+INDIRECT("AE77")+INDIRECT("AF77")+INDIRECT("AG77")+INDIRECT("AH77")+INDIRECT("AI77")</f>
        <v>4699</v>
      </c>
      <c r="P77" s="6">
        <f ca="1">INDIRECT("AJ77")+INDIRECT("AK77")+INDIRECT("AL77")+INDIRECT("AM77")+INDIRECT("AN77")+INDIRECT("AO77")+INDIRECT("AP77")+INDIRECT("AQ77")</f>
        <v>0</v>
      </c>
      <c r="Q77" s="6">
        <f ca="1">INDIRECT("AR77")+INDIRECT("AS77")+INDIRECT("AT77")+INDIRECT("AU77")+INDIRECT("AV77")+INDIRECT("AW77")+INDIRECT("AX77")+INDIRECT("AY77")</f>
        <v>0</v>
      </c>
      <c r="R77" s="6">
        <f ca="1">INDIRECT("AZ77")+INDIRECT("BA77")+INDIRECT("BB77")+INDIRECT("BC77")+INDIRECT("BD77")+INDIRECT("BE77")+INDIRECT("BF77")+INDIRECT("BG77")</f>
        <v>0</v>
      </c>
      <c r="S77" s="6">
        <f ca="1">INDIRECT("BH77")+INDIRECT("BI77")+INDIRECT("BJ77")+INDIRECT("BK77")+INDIRECT("BL77")+INDIRECT("BM77")+INDIRECT("BN77")+INDIRECT("BO77")</f>
        <v>0</v>
      </c>
      <c r="T77" s="28"/>
      <c r="U77" s="29"/>
      <c r="V77" s="29"/>
      <c r="W77" s="29"/>
      <c r="X77" s="29"/>
      <c r="Y77" s="29"/>
      <c r="Z77" s="29"/>
      <c r="AA77" s="29"/>
      <c r="AB77" s="28"/>
      <c r="AC77" s="29"/>
      <c r="AD77" s="29"/>
      <c r="AE77" s="29"/>
      <c r="AF77" s="29"/>
      <c r="AG77" s="29">
        <v>4699</v>
      </c>
      <c r="AH77" s="29"/>
      <c r="AI77" s="29"/>
      <c r="AJ77" s="28"/>
      <c r="AK77" s="29"/>
      <c r="AL77" s="29"/>
      <c r="AM77" s="29"/>
      <c r="AN77" s="29"/>
      <c r="AO77" s="29"/>
      <c r="AP77" s="29"/>
      <c r="AQ77" s="29"/>
      <c r="AR77" s="28"/>
      <c r="AS77" s="29"/>
      <c r="AT77" s="29"/>
      <c r="AU77" s="29"/>
      <c r="AV77" s="29"/>
      <c r="AW77" s="29"/>
      <c r="AX77" s="29"/>
      <c r="AY77" s="29"/>
      <c r="AZ77" s="28"/>
      <c r="BA77" s="29"/>
      <c r="BB77" s="29"/>
      <c r="BC77" s="29"/>
      <c r="BD77" s="29"/>
      <c r="BE77" s="29"/>
      <c r="BF77" s="29"/>
      <c r="BG77" s="29"/>
      <c r="BH77" s="28"/>
      <c r="BI77" s="29"/>
      <c r="BJ77" s="29"/>
      <c r="BK77" s="29"/>
      <c r="BL77" s="29"/>
      <c r="BM77" s="29"/>
      <c r="BN77" s="29"/>
      <c r="BO77" s="29"/>
      <c r="BP77" s="9">
        <v>0</v>
      </c>
      <c r="BQ77" s="1" t="s">
        <v>0</v>
      </c>
      <c r="BR77" s="1" t="s">
        <v>0</v>
      </c>
      <c r="BS77" s="1" t="s">
        <v>0</v>
      </c>
      <c r="BT77" s="1" t="s">
        <v>0</v>
      </c>
      <c r="BU77" s="1" t="s">
        <v>0</v>
      </c>
      <c r="BW77" s="1">
        <f ca="1">INDIRECT("T77")+2*INDIRECT("AB77")+3*INDIRECT("AJ77")+4*INDIRECT("AR77")+5*INDIRECT("AZ77")+6*INDIRECT("BH77")</f>
        <v>0</v>
      </c>
      <c r="BX77" s="1">
        <v>0</v>
      </c>
      <c r="BY77" s="1">
        <f ca="1">INDIRECT("U77")+2*INDIRECT("AC77")+3*INDIRECT("AK77")+4*INDIRECT("AS77")+5*INDIRECT("BA77")+6*INDIRECT("BI77")</f>
        <v>0</v>
      </c>
      <c r="BZ77" s="1">
        <v>0</v>
      </c>
      <c r="CA77" s="1">
        <f ca="1">INDIRECT("V77")+2*INDIRECT("AD77")+3*INDIRECT("AL77")+4*INDIRECT("AT77")+5*INDIRECT("BB77")+6*INDIRECT("BJ77")</f>
        <v>0</v>
      </c>
      <c r="CB77" s="1">
        <v>0</v>
      </c>
      <c r="CC77" s="1">
        <f ca="1">INDIRECT("W77")+2*INDIRECT("AE77")+3*INDIRECT("AM77")+4*INDIRECT("AU77")+5*INDIRECT("BC77")+6*INDIRECT("BK77")</f>
        <v>0</v>
      </c>
      <c r="CD77" s="1">
        <v>0</v>
      </c>
      <c r="CE77" s="1">
        <f ca="1">INDIRECT("X77")+2*INDIRECT("AF77")+3*INDIRECT("AN77")+4*INDIRECT("AV77")+5*INDIRECT("BD77")+6*INDIRECT("BL77")</f>
        <v>0</v>
      </c>
      <c r="CF77" s="1">
        <v>0</v>
      </c>
      <c r="CG77" s="1">
        <f ca="1">INDIRECT("Y77")+2*INDIRECT("AG77")+3*INDIRECT("AO77")+4*INDIRECT("AW77")+5*INDIRECT("BE77")+6*INDIRECT("BM77")</f>
        <v>9398</v>
      </c>
      <c r="CH77" s="1">
        <v>9398</v>
      </c>
      <c r="CI77" s="1">
        <f ca="1">INDIRECT("Z77")+2*INDIRECT("AH77")+3*INDIRECT("AP77")+4*INDIRECT("AX77")+5*INDIRECT("BF77")+6*INDIRECT("BN77")</f>
        <v>0</v>
      </c>
      <c r="CJ77" s="1">
        <v>0</v>
      </c>
      <c r="CK77" s="1">
        <f ca="1">INDIRECT("AA77")+2*INDIRECT("AI77")+3*INDIRECT("AQ77")+4*INDIRECT("AY77")+5*INDIRECT("BG77")+6*INDIRECT("BO77")</f>
        <v>0</v>
      </c>
      <c r="CL77" s="1">
        <v>0</v>
      </c>
      <c r="CM77" s="1">
        <f ca="1">INDIRECT("T77")+2*INDIRECT("U77")+3*INDIRECT("V77")+4*INDIRECT("W77")+5*INDIRECT("X77")+6*INDIRECT("Y77")+7*INDIRECT("Z77")+8*INDIRECT("AA77")</f>
        <v>0</v>
      </c>
      <c r="CN77" s="1">
        <v>0</v>
      </c>
      <c r="CO77" s="1">
        <f ca="1">INDIRECT("AB77")+2*INDIRECT("AC77")+3*INDIRECT("AD77")+4*INDIRECT("AE77")+5*INDIRECT("AF77")+6*INDIRECT("AG77")+7*INDIRECT("AH77")+8*INDIRECT("AI77")</f>
        <v>28194</v>
      </c>
      <c r="CP77" s="1">
        <v>28194</v>
      </c>
      <c r="CQ77" s="1">
        <f ca="1">INDIRECT("AJ77")+2*INDIRECT("AK77")+3*INDIRECT("AL77")+4*INDIRECT("AM77")+5*INDIRECT("AN77")+6*INDIRECT("AO77")+7*INDIRECT("AP77")+8*INDIRECT("AQ77")</f>
        <v>0</v>
      </c>
      <c r="CR77" s="1">
        <v>0</v>
      </c>
      <c r="CS77" s="1">
        <f ca="1">INDIRECT("AR77")+2*INDIRECT("AS77")+3*INDIRECT("AT77")+4*INDIRECT("AU77")+5*INDIRECT("AV77")+6*INDIRECT("AW77")+7*INDIRECT("AX77")+8*INDIRECT("AY77")</f>
        <v>0</v>
      </c>
      <c r="CT77" s="1">
        <v>0</v>
      </c>
      <c r="CU77" s="1">
        <f ca="1">INDIRECT("AZ77")+2*INDIRECT("BA77")+3*INDIRECT("BB77")+4*INDIRECT("BC77")+5*INDIRECT("BD77")+6*INDIRECT("BE77")+7*INDIRECT("BF77")+8*INDIRECT("BG77")</f>
        <v>0</v>
      </c>
      <c r="CV77" s="1">
        <v>0</v>
      </c>
      <c r="CW77" s="1">
        <f ca="1">INDIRECT("BH77")+2*INDIRECT("BI77")+3*INDIRECT("BJ77")+4*INDIRECT("BK77")+5*INDIRECT("BL77")+6*INDIRECT("BM77")+7*INDIRECT("BN77")+8*INDIRECT("BO77")</f>
        <v>0</v>
      </c>
      <c r="CX77" s="1">
        <v>0</v>
      </c>
    </row>
    <row r="78" spans="1:73" ht="11.25">
      <c r="A78" s="25"/>
      <c r="B78" s="25"/>
      <c r="C78" s="27" t="s">
        <v>116</v>
      </c>
      <c r="D78" s="26" t="s">
        <v>0</v>
      </c>
      <c r="E78" s="1" t="s">
        <v>6</v>
      </c>
      <c r="F78" s="7">
        <f>SUM(F76:F77)</f>
        <v>0</v>
      </c>
      <c r="G78" s="6">
        <f>SUM(G76:G77)</f>
        <v>0</v>
      </c>
      <c r="H78" s="6">
        <f>SUM(H76:H77)</f>
        <v>0</v>
      </c>
      <c r="I78" s="6">
        <f>SUM(I76:I77)</f>
        <v>0</v>
      </c>
      <c r="J78" s="6">
        <f>SUM(J76:J77)</f>
        <v>0</v>
      </c>
      <c r="K78" s="6">
        <f>SUM(K76:K77)</f>
        <v>31324</v>
      </c>
      <c r="L78" s="6">
        <f>SUM(L76:L77)</f>
        <v>0</v>
      </c>
      <c r="M78" s="6">
        <f>SUM(M76:M77)</f>
        <v>0</v>
      </c>
      <c r="N78" s="7">
        <f>SUM(N76:N77)</f>
        <v>0</v>
      </c>
      <c r="O78" s="6">
        <f>SUM(O76:O77)</f>
        <v>31324</v>
      </c>
      <c r="P78" s="6">
        <f>SUM(P76:P77)</f>
        <v>0</v>
      </c>
      <c r="Q78" s="6">
        <f>SUM(Q76:Q77)</f>
        <v>0</v>
      </c>
      <c r="R78" s="6">
        <f>SUM(R76:R77)</f>
        <v>0</v>
      </c>
      <c r="S78" s="6">
        <f>SUM(S76:S77)</f>
        <v>0</v>
      </c>
      <c r="T78" s="8"/>
      <c r="U78" s="5"/>
      <c r="V78" s="5"/>
      <c r="W78" s="5"/>
      <c r="X78" s="5"/>
      <c r="Y78" s="5"/>
      <c r="Z78" s="5"/>
      <c r="AA78" s="5"/>
      <c r="AB78" s="8"/>
      <c r="AC78" s="5"/>
      <c r="AD78" s="5"/>
      <c r="AE78" s="5"/>
      <c r="AF78" s="5"/>
      <c r="AG78" s="5"/>
      <c r="AH78" s="5"/>
      <c r="AI78" s="5"/>
      <c r="AJ78" s="8"/>
      <c r="AK78" s="5"/>
      <c r="AL78" s="5"/>
      <c r="AM78" s="5"/>
      <c r="AN78" s="5"/>
      <c r="AO78" s="5"/>
      <c r="AP78" s="5"/>
      <c r="AQ78" s="5"/>
      <c r="AR78" s="8"/>
      <c r="AS78" s="5"/>
      <c r="AT78" s="5"/>
      <c r="AU78" s="5"/>
      <c r="AV78" s="5"/>
      <c r="AW78" s="5"/>
      <c r="AX78" s="5"/>
      <c r="AY78" s="5"/>
      <c r="AZ78" s="8"/>
      <c r="BA78" s="5"/>
      <c r="BB78" s="5"/>
      <c r="BC78" s="5"/>
      <c r="BD78" s="5"/>
      <c r="BE78" s="5"/>
      <c r="BF78" s="5"/>
      <c r="BG78" s="5"/>
      <c r="BH78" s="8"/>
      <c r="BI78" s="5"/>
      <c r="BJ78" s="5"/>
      <c r="BK78" s="5"/>
      <c r="BL78" s="5"/>
      <c r="BM78" s="5"/>
      <c r="BN78" s="5"/>
      <c r="BO78" s="5"/>
      <c r="BP78" s="9">
        <v>0</v>
      </c>
      <c r="BQ78" s="1" t="s">
        <v>0</v>
      </c>
      <c r="BR78" s="1" t="s">
        <v>0</v>
      </c>
      <c r="BS78" s="1" t="s">
        <v>0</v>
      </c>
      <c r="BT78" s="1" t="s">
        <v>0</v>
      </c>
      <c r="BU78" s="1" t="s">
        <v>0</v>
      </c>
    </row>
    <row r="79" spans="3:73" ht="11.25">
      <c r="C79" s="1" t="s">
        <v>0</v>
      </c>
      <c r="D79" s="1" t="s">
        <v>0</v>
      </c>
      <c r="E79" s="1" t="s">
        <v>0</v>
      </c>
      <c r="F79" s="7"/>
      <c r="G79" s="6"/>
      <c r="H79" s="6"/>
      <c r="I79" s="6"/>
      <c r="J79" s="6"/>
      <c r="K79" s="6"/>
      <c r="L79" s="6"/>
      <c r="M79" s="6"/>
      <c r="N79" s="7"/>
      <c r="O79" s="6"/>
      <c r="P79" s="6"/>
      <c r="Q79" s="6"/>
      <c r="R79" s="6"/>
      <c r="S79" s="6"/>
      <c r="T79" s="8"/>
      <c r="U79" s="5"/>
      <c r="V79" s="5"/>
      <c r="W79" s="5"/>
      <c r="X79" s="5"/>
      <c r="Y79" s="5"/>
      <c r="Z79" s="5"/>
      <c r="AA79" s="5"/>
      <c r="AB79" s="8"/>
      <c r="AC79" s="5"/>
      <c r="AD79" s="5"/>
      <c r="AE79" s="5"/>
      <c r="AF79" s="5"/>
      <c r="AG79" s="5"/>
      <c r="AH79" s="5"/>
      <c r="AI79" s="5"/>
      <c r="AJ79" s="8"/>
      <c r="AK79" s="5"/>
      <c r="AL79" s="5"/>
      <c r="AM79" s="5"/>
      <c r="AN79" s="5"/>
      <c r="AO79" s="5"/>
      <c r="AP79" s="5"/>
      <c r="AQ79" s="5"/>
      <c r="AR79" s="8"/>
      <c r="AS79" s="5"/>
      <c r="AT79" s="5"/>
      <c r="AU79" s="5"/>
      <c r="AV79" s="5"/>
      <c r="AW79" s="5"/>
      <c r="AX79" s="5"/>
      <c r="AY79" s="5"/>
      <c r="AZ79" s="8"/>
      <c r="BA79" s="5"/>
      <c r="BB79" s="5"/>
      <c r="BC79" s="5"/>
      <c r="BD79" s="5"/>
      <c r="BE79" s="5"/>
      <c r="BF79" s="5"/>
      <c r="BG79" s="5"/>
      <c r="BH79" s="8"/>
      <c r="BI79" s="5"/>
      <c r="BJ79" s="5"/>
      <c r="BK79" s="5"/>
      <c r="BL79" s="5"/>
      <c r="BM79" s="5"/>
      <c r="BN79" s="5"/>
      <c r="BO79" s="5"/>
      <c r="BP79" s="9"/>
      <c r="BT79" s="1" t="s">
        <v>0</v>
      </c>
      <c r="BU79" s="1" t="s">
        <v>0</v>
      </c>
    </row>
    <row r="80" spans="1:102" ht="11.25">
      <c r="A80" s="30" t="s">
        <v>1</v>
      </c>
      <c r="B80" s="31" t="str">
        <f>HYPERLINK("http://www.dot.ca.gov/hq/transprog/stip2004/ff_sheets/08-9994.xls","9994")</f>
        <v>9994</v>
      </c>
      <c r="C80" s="30" t="s">
        <v>0</v>
      </c>
      <c r="D80" s="30" t="s">
        <v>46</v>
      </c>
      <c r="E80" s="30" t="s">
        <v>3</v>
      </c>
      <c r="F80" s="32">
        <f ca="1">INDIRECT("T80")+INDIRECT("AB80")+INDIRECT("AJ80")+INDIRECT("AR80")+INDIRECT("AZ80")+INDIRECT("BH80")</f>
        <v>0</v>
      </c>
      <c r="G80" s="33">
        <f ca="1">INDIRECT("U80")+INDIRECT("AC80")+INDIRECT("AK80")+INDIRECT("AS80")+INDIRECT("BA80")+INDIRECT("BI80")</f>
        <v>0</v>
      </c>
      <c r="H80" s="33">
        <f ca="1">INDIRECT("V80")+INDIRECT("AD80")+INDIRECT("AL80")+INDIRECT("AT80")+INDIRECT("BB80")+INDIRECT("BJ80")</f>
        <v>25</v>
      </c>
      <c r="I80" s="33">
        <f ca="1">INDIRECT("W80")+INDIRECT("AE80")+INDIRECT("AM80")+INDIRECT("AU80")+INDIRECT("BC80")+INDIRECT("BK80")</f>
        <v>221</v>
      </c>
      <c r="J80" s="33">
        <f ca="1">INDIRECT("X80")+INDIRECT("AF80")+INDIRECT("AN80")+INDIRECT("AV80")+INDIRECT("BD80")+INDIRECT("BL80")</f>
        <v>439</v>
      </c>
      <c r="K80" s="33">
        <f ca="1">INDIRECT("Y80")+INDIRECT("AG80")+INDIRECT("AO80")+INDIRECT("AW80")+INDIRECT("BE80")+INDIRECT("BM80")</f>
        <v>2780</v>
      </c>
      <c r="L80" s="33">
        <f ca="1">INDIRECT("Z80")+INDIRECT("AH80")+INDIRECT("AP80")+INDIRECT("AX80")+INDIRECT("BF80")+INDIRECT("BN80")</f>
        <v>0</v>
      </c>
      <c r="M80" s="33">
        <f ca="1">INDIRECT("AA80")+INDIRECT("AI80")+INDIRECT("AQ80")+INDIRECT("AY80")+INDIRECT("BG80")+INDIRECT("BO80")</f>
        <v>0</v>
      </c>
      <c r="N80" s="32">
        <f ca="1">INDIRECT("T80")+INDIRECT("U80")+INDIRECT("V80")+INDIRECT("W80")+INDIRECT("X80")+INDIRECT("Y80")+INDIRECT("Z80")+INDIRECT("AA80")</f>
        <v>439</v>
      </c>
      <c r="O80" s="33">
        <f ca="1">INDIRECT("AB80")+INDIRECT("AC80")+INDIRECT("AD80")+INDIRECT("AE80")+INDIRECT("AF80")+INDIRECT("AG80")+INDIRECT("AH80")+INDIRECT("AI80")</f>
        <v>2780</v>
      </c>
      <c r="P80" s="33">
        <f ca="1">INDIRECT("AJ80")+INDIRECT("AK80")+INDIRECT("AL80")+INDIRECT("AM80")+INDIRECT("AN80")+INDIRECT("AO80")+INDIRECT("AP80")+INDIRECT("AQ80")</f>
        <v>25</v>
      </c>
      <c r="Q80" s="33">
        <f ca="1">INDIRECT("AR80")+INDIRECT("AS80")+INDIRECT("AT80")+INDIRECT("AU80")+INDIRECT("AV80")+INDIRECT("AW80")+INDIRECT("AX80")+INDIRECT("AY80")</f>
        <v>221</v>
      </c>
      <c r="R80" s="33">
        <f ca="1">INDIRECT("AZ80")+INDIRECT("BA80")+INDIRECT("BB80")+INDIRECT("BC80")+INDIRECT("BD80")+INDIRECT("BE80")+INDIRECT("BF80")+INDIRECT("BG80")</f>
        <v>0</v>
      </c>
      <c r="S80" s="33">
        <f ca="1">INDIRECT("BH80")+INDIRECT("BI80")+INDIRECT("BJ80")+INDIRECT("BK80")+INDIRECT("BL80")+INDIRECT("BM80")+INDIRECT("BN80")+INDIRECT("BO80")</f>
        <v>0</v>
      </c>
      <c r="T80" s="34"/>
      <c r="U80" s="35"/>
      <c r="V80" s="35"/>
      <c r="W80" s="35"/>
      <c r="X80" s="35">
        <v>439</v>
      </c>
      <c r="Y80" s="35"/>
      <c r="Z80" s="35"/>
      <c r="AA80" s="35"/>
      <c r="AB80" s="34"/>
      <c r="AC80" s="35"/>
      <c r="AD80" s="35"/>
      <c r="AE80" s="35"/>
      <c r="AF80" s="35"/>
      <c r="AG80" s="35">
        <v>2780</v>
      </c>
      <c r="AH80" s="35"/>
      <c r="AI80" s="35"/>
      <c r="AJ80" s="34"/>
      <c r="AK80" s="35"/>
      <c r="AL80" s="35">
        <v>25</v>
      </c>
      <c r="AM80" s="35"/>
      <c r="AN80" s="35"/>
      <c r="AO80" s="35"/>
      <c r="AP80" s="35"/>
      <c r="AQ80" s="35"/>
      <c r="AR80" s="34"/>
      <c r="AS80" s="35"/>
      <c r="AT80" s="35"/>
      <c r="AU80" s="35">
        <v>221</v>
      </c>
      <c r="AV80" s="35"/>
      <c r="AW80" s="35"/>
      <c r="AX80" s="35"/>
      <c r="AY80" s="35"/>
      <c r="AZ80" s="34"/>
      <c r="BA80" s="35"/>
      <c r="BB80" s="35"/>
      <c r="BC80" s="35"/>
      <c r="BD80" s="35"/>
      <c r="BE80" s="35"/>
      <c r="BF80" s="35"/>
      <c r="BG80" s="35"/>
      <c r="BH80" s="34"/>
      <c r="BI80" s="35"/>
      <c r="BJ80" s="35"/>
      <c r="BK80" s="35"/>
      <c r="BL80" s="35"/>
      <c r="BM80" s="35"/>
      <c r="BN80" s="35"/>
      <c r="BO80" s="36"/>
      <c r="BP80" s="9">
        <v>10900001366</v>
      </c>
      <c r="BQ80" s="1" t="s">
        <v>3</v>
      </c>
      <c r="BR80" s="1" t="s">
        <v>0</v>
      </c>
      <c r="BS80" s="1" t="s">
        <v>0</v>
      </c>
      <c r="BT80" s="1" t="s">
        <v>0</v>
      </c>
      <c r="BU80" s="1" t="s">
        <v>0</v>
      </c>
      <c r="BW80" s="1">
        <f ca="1">INDIRECT("T80")+2*INDIRECT("AB80")+3*INDIRECT("AJ80")+4*INDIRECT("AR80")+5*INDIRECT("AZ80")+6*INDIRECT("BH80")</f>
        <v>0</v>
      </c>
      <c r="BX80" s="1">
        <v>0</v>
      </c>
      <c r="BY80" s="1">
        <f ca="1">INDIRECT("U80")+2*INDIRECT("AC80")+3*INDIRECT("AK80")+4*INDIRECT("AS80")+5*INDIRECT("BA80")+6*INDIRECT("BI80")</f>
        <v>0</v>
      </c>
      <c r="BZ80" s="1">
        <v>0</v>
      </c>
      <c r="CA80" s="1">
        <f ca="1">INDIRECT("V80")+2*INDIRECT("AD80")+3*INDIRECT("AL80")+4*INDIRECT("AT80")+5*INDIRECT("BB80")+6*INDIRECT("BJ80")</f>
        <v>75</v>
      </c>
      <c r="CB80" s="1">
        <v>75</v>
      </c>
      <c r="CC80" s="1">
        <f ca="1">INDIRECT("W80")+2*INDIRECT("AE80")+3*INDIRECT("AM80")+4*INDIRECT("AU80")+5*INDIRECT("BC80")+6*INDIRECT("BK80")</f>
        <v>884</v>
      </c>
      <c r="CD80" s="1">
        <v>884</v>
      </c>
      <c r="CE80" s="1">
        <f ca="1">INDIRECT("X80")+2*INDIRECT("AF80")+3*INDIRECT("AN80")+4*INDIRECT("AV80")+5*INDIRECT("BD80")+6*INDIRECT("BL80")</f>
        <v>439</v>
      </c>
      <c r="CF80" s="1">
        <v>439</v>
      </c>
      <c r="CG80" s="1">
        <f ca="1">INDIRECT("Y80")+2*INDIRECT("AG80")+3*INDIRECT("AO80")+4*INDIRECT("AW80")+5*INDIRECT("BE80")+6*INDIRECT("BM80")</f>
        <v>5560</v>
      </c>
      <c r="CH80" s="1">
        <v>5560</v>
      </c>
      <c r="CI80" s="1">
        <f ca="1">INDIRECT("Z80")+2*INDIRECT("AH80")+3*INDIRECT("AP80")+4*INDIRECT("AX80")+5*INDIRECT("BF80")+6*INDIRECT("BN80")</f>
        <v>0</v>
      </c>
      <c r="CJ80" s="1">
        <v>0</v>
      </c>
      <c r="CK80" s="1">
        <f ca="1">INDIRECT("AA80")+2*INDIRECT("AI80")+3*INDIRECT("AQ80")+4*INDIRECT("AY80")+5*INDIRECT("BG80")+6*INDIRECT("BO80")</f>
        <v>0</v>
      </c>
      <c r="CL80" s="1">
        <v>0</v>
      </c>
      <c r="CM80" s="1">
        <f ca="1">INDIRECT("T80")+2*INDIRECT("U80")+3*INDIRECT("V80")+4*INDIRECT("W80")+5*INDIRECT("X80")+6*INDIRECT("Y80")+7*INDIRECT("Z80")+8*INDIRECT("AA80")</f>
        <v>2195</v>
      </c>
      <c r="CN80" s="1">
        <v>2195</v>
      </c>
      <c r="CO80" s="1">
        <f ca="1">INDIRECT("AB80")+2*INDIRECT("AC80")+3*INDIRECT("AD80")+4*INDIRECT("AE80")+5*INDIRECT("AF80")+6*INDIRECT("AG80")+7*INDIRECT("AH80")+8*INDIRECT("AI80")</f>
        <v>16680</v>
      </c>
      <c r="CP80" s="1">
        <v>16680</v>
      </c>
      <c r="CQ80" s="1">
        <f ca="1">INDIRECT("AJ80")+2*INDIRECT("AK80")+3*INDIRECT("AL80")+4*INDIRECT("AM80")+5*INDIRECT("AN80")+6*INDIRECT("AO80")+7*INDIRECT("AP80")+8*INDIRECT("AQ80")</f>
        <v>75</v>
      </c>
      <c r="CR80" s="1">
        <v>75</v>
      </c>
      <c r="CS80" s="1">
        <f ca="1">INDIRECT("AR80")+2*INDIRECT("AS80")+3*INDIRECT("AT80")+4*INDIRECT("AU80")+5*INDIRECT("AV80")+6*INDIRECT("AW80")+7*INDIRECT("AX80")+8*INDIRECT("AY80")</f>
        <v>884</v>
      </c>
      <c r="CT80" s="1">
        <v>884</v>
      </c>
      <c r="CU80" s="1">
        <f ca="1">INDIRECT("AZ80")+2*INDIRECT("BA80")+3*INDIRECT("BB80")+4*INDIRECT("BC80")+5*INDIRECT("BD80")+6*INDIRECT("BE80")+7*INDIRECT("BF80")+8*INDIRECT("BG80")</f>
        <v>0</v>
      </c>
      <c r="CV80" s="1">
        <v>0</v>
      </c>
      <c r="CW80" s="1">
        <f ca="1">INDIRECT("BH80")+2*INDIRECT("BI80")+3*INDIRECT("BJ80")+4*INDIRECT("BK80")+5*INDIRECT("BL80")+6*INDIRECT("BM80")+7*INDIRECT("BN80")+8*INDIRECT("BO80")</f>
        <v>0</v>
      </c>
      <c r="CX80" s="1">
        <v>0</v>
      </c>
    </row>
    <row r="81" spans="1:102" ht="11.25">
      <c r="A81" s="1" t="s">
        <v>0</v>
      </c>
      <c r="B81" s="1" t="s">
        <v>0</v>
      </c>
      <c r="C81" s="1" t="s">
        <v>0</v>
      </c>
      <c r="D81" s="1" t="s">
        <v>47</v>
      </c>
      <c r="E81" s="1" t="s">
        <v>5</v>
      </c>
      <c r="F81" s="7">
        <f ca="1">INDIRECT("T81")+INDIRECT("AB81")+INDIRECT("AJ81")+INDIRECT("AR81")+INDIRECT("AZ81")+INDIRECT("BH81")</f>
        <v>0</v>
      </c>
      <c r="G81" s="6">
        <f ca="1">INDIRECT("U81")+INDIRECT("AC81")+INDIRECT("AK81")+INDIRECT("AS81")+INDIRECT("BA81")+INDIRECT("BI81")</f>
        <v>0</v>
      </c>
      <c r="H81" s="6">
        <f ca="1">INDIRECT("V81")+INDIRECT("AD81")+INDIRECT("AL81")+INDIRECT("AT81")+INDIRECT("BB81")+INDIRECT("BJ81")</f>
        <v>12</v>
      </c>
      <c r="I81" s="6">
        <f ca="1">INDIRECT("W81")+INDIRECT("AE81")+INDIRECT("AM81")+INDIRECT("AU81")+INDIRECT("BC81")+INDIRECT("BK81")</f>
        <v>112</v>
      </c>
      <c r="J81" s="6">
        <f ca="1">INDIRECT("X81")+INDIRECT("AF81")+INDIRECT("AN81")+INDIRECT("AV81")+INDIRECT("BD81")+INDIRECT("BL81")</f>
        <v>225</v>
      </c>
      <c r="K81" s="6">
        <f ca="1">INDIRECT("Y81")+INDIRECT("AG81")+INDIRECT("AO81")+INDIRECT("AW81")+INDIRECT("BE81")+INDIRECT("BM81")</f>
        <v>1422</v>
      </c>
      <c r="L81" s="6">
        <f ca="1">INDIRECT("Z81")+INDIRECT("AH81")+INDIRECT("AP81")+INDIRECT("AX81")+INDIRECT("BF81")+INDIRECT("BN81")</f>
        <v>0</v>
      </c>
      <c r="M81" s="6">
        <f ca="1">INDIRECT("AA81")+INDIRECT("AI81")+INDIRECT("AQ81")+INDIRECT("AY81")+INDIRECT("BG81")+INDIRECT("BO81")</f>
        <v>0</v>
      </c>
      <c r="N81" s="7">
        <f ca="1">INDIRECT("T81")+INDIRECT("U81")+INDIRECT("V81")+INDIRECT("W81")+INDIRECT("X81")+INDIRECT("Y81")+INDIRECT("Z81")+INDIRECT("AA81")</f>
        <v>225</v>
      </c>
      <c r="O81" s="6">
        <f ca="1">INDIRECT("AB81")+INDIRECT("AC81")+INDIRECT("AD81")+INDIRECT("AE81")+INDIRECT("AF81")+INDIRECT("AG81")+INDIRECT("AH81")+INDIRECT("AI81")</f>
        <v>1422</v>
      </c>
      <c r="P81" s="6">
        <f ca="1">INDIRECT("AJ81")+INDIRECT("AK81")+INDIRECT("AL81")+INDIRECT("AM81")+INDIRECT("AN81")+INDIRECT("AO81")+INDIRECT("AP81")+INDIRECT("AQ81")</f>
        <v>12</v>
      </c>
      <c r="Q81" s="6">
        <f ca="1">INDIRECT("AR81")+INDIRECT("AS81")+INDIRECT("AT81")+INDIRECT("AU81")+INDIRECT("AV81")+INDIRECT("AW81")+INDIRECT("AX81")+INDIRECT("AY81")</f>
        <v>112</v>
      </c>
      <c r="R81" s="6">
        <f ca="1">INDIRECT("AZ81")+INDIRECT("BA81")+INDIRECT("BB81")+INDIRECT("BC81")+INDIRECT("BD81")+INDIRECT("BE81")+INDIRECT("BF81")+INDIRECT("BG81")</f>
        <v>0</v>
      </c>
      <c r="S81" s="6">
        <f ca="1">INDIRECT("BH81")+INDIRECT("BI81")+INDIRECT("BJ81")+INDIRECT("BK81")+INDIRECT("BL81")+INDIRECT("BM81")+INDIRECT("BN81")+INDIRECT("BO81")</f>
        <v>0</v>
      </c>
      <c r="T81" s="28"/>
      <c r="U81" s="29"/>
      <c r="V81" s="29"/>
      <c r="W81" s="29"/>
      <c r="X81" s="29">
        <v>225</v>
      </c>
      <c r="Y81" s="29"/>
      <c r="Z81" s="29"/>
      <c r="AA81" s="29"/>
      <c r="AB81" s="28"/>
      <c r="AC81" s="29"/>
      <c r="AD81" s="29"/>
      <c r="AE81" s="29"/>
      <c r="AF81" s="29"/>
      <c r="AG81" s="29">
        <v>1422</v>
      </c>
      <c r="AH81" s="29"/>
      <c r="AI81" s="29"/>
      <c r="AJ81" s="28"/>
      <c r="AK81" s="29"/>
      <c r="AL81" s="29">
        <v>12</v>
      </c>
      <c r="AM81" s="29"/>
      <c r="AN81" s="29"/>
      <c r="AO81" s="29"/>
      <c r="AP81" s="29"/>
      <c r="AQ81" s="29"/>
      <c r="AR81" s="28"/>
      <c r="AS81" s="29"/>
      <c r="AT81" s="29"/>
      <c r="AU81" s="29">
        <v>112</v>
      </c>
      <c r="AV81" s="29"/>
      <c r="AW81" s="29"/>
      <c r="AX81" s="29"/>
      <c r="AY81" s="29"/>
      <c r="AZ81" s="28"/>
      <c r="BA81" s="29"/>
      <c r="BB81" s="29"/>
      <c r="BC81" s="29"/>
      <c r="BD81" s="29"/>
      <c r="BE81" s="29"/>
      <c r="BF81" s="29"/>
      <c r="BG81" s="29"/>
      <c r="BH81" s="28"/>
      <c r="BI81" s="29"/>
      <c r="BJ81" s="29"/>
      <c r="BK81" s="29"/>
      <c r="BL81" s="29"/>
      <c r="BM81" s="29"/>
      <c r="BN81" s="29"/>
      <c r="BO81" s="29"/>
      <c r="BP81" s="9">
        <v>0</v>
      </c>
      <c r="BQ81" s="1" t="s">
        <v>0</v>
      </c>
      <c r="BR81" s="1" t="s">
        <v>0</v>
      </c>
      <c r="BS81" s="1" t="s">
        <v>0</v>
      </c>
      <c r="BT81" s="1" t="s">
        <v>0</v>
      </c>
      <c r="BU81" s="1" t="s">
        <v>0</v>
      </c>
      <c r="BW81" s="1">
        <f ca="1">INDIRECT("T81")+2*INDIRECT("AB81")+3*INDIRECT("AJ81")+4*INDIRECT("AR81")+5*INDIRECT("AZ81")+6*INDIRECT("BH81")</f>
        <v>0</v>
      </c>
      <c r="BX81" s="1">
        <v>0</v>
      </c>
      <c r="BY81" s="1">
        <f ca="1">INDIRECT("U81")+2*INDIRECT("AC81")+3*INDIRECT("AK81")+4*INDIRECT("AS81")+5*INDIRECT("BA81")+6*INDIRECT("BI81")</f>
        <v>0</v>
      </c>
      <c r="BZ81" s="1">
        <v>0</v>
      </c>
      <c r="CA81" s="1">
        <f ca="1">INDIRECT("V81")+2*INDIRECT("AD81")+3*INDIRECT("AL81")+4*INDIRECT("AT81")+5*INDIRECT("BB81")+6*INDIRECT("BJ81")</f>
        <v>36</v>
      </c>
      <c r="CB81" s="1">
        <v>36</v>
      </c>
      <c r="CC81" s="1">
        <f ca="1">INDIRECT("W81")+2*INDIRECT("AE81")+3*INDIRECT("AM81")+4*INDIRECT("AU81")+5*INDIRECT("BC81")+6*INDIRECT("BK81")</f>
        <v>448</v>
      </c>
      <c r="CD81" s="1">
        <v>448</v>
      </c>
      <c r="CE81" s="1">
        <f ca="1">INDIRECT("X81")+2*INDIRECT("AF81")+3*INDIRECT("AN81")+4*INDIRECT("AV81")+5*INDIRECT("BD81")+6*INDIRECT("BL81")</f>
        <v>225</v>
      </c>
      <c r="CF81" s="1">
        <v>225</v>
      </c>
      <c r="CG81" s="1">
        <f ca="1">INDIRECT("Y81")+2*INDIRECT("AG81")+3*INDIRECT("AO81")+4*INDIRECT("AW81")+5*INDIRECT("BE81")+6*INDIRECT("BM81")</f>
        <v>2844</v>
      </c>
      <c r="CH81" s="1">
        <v>2844</v>
      </c>
      <c r="CI81" s="1">
        <f ca="1">INDIRECT("Z81")+2*INDIRECT("AH81")+3*INDIRECT("AP81")+4*INDIRECT("AX81")+5*INDIRECT("BF81")+6*INDIRECT("BN81")</f>
        <v>0</v>
      </c>
      <c r="CJ81" s="1">
        <v>0</v>
      </c>
      <c r="CK81" s="1">
        <f ca="1">INDIRECT("AA81")+2*INDIRECT("AI81")+3*INDIRECT("AQ81")+4*INDIRECT("AY81")+5*INDIRECT("BG81")+6*INDIRECT("BO81")</f>
        <v>0</v>
      </c>
      <c r="CL81" s="1">
        <v>0</v>
      </c>
      <c r="CM81" s="1">
        <f ca="1">INDIRECT("T81")+2*INDIRECT("U81")+3*INDIRECT("V81")+4*INDIRECT("W81")+5*INDIRECT("X81")+6*INDIRECT("Y81")+7*INDIRECT("Z81")+8*INDIRECT("AA81")</f>
        <v>1125</v>
      </c>
      <c r="CN81" s="1">
        <v>1125</v>
      </c>
      <c r="CO81" s="1">
        <f ca="1">INDIRECT("AB81")+2*INDIRECT("AC81")+3*INDIRECT("AD81")+4*INDIRECT("AE81")+5*INDIRECT("AF81")+6*INDIRECT("AG81")+7*INDIRECT("AH81")+8*INDIRECT("AI81")</f>
        <v>8532</v>
      </c>
      <c r="CP81" s="1">
        <v>8532</v>
      </c>
      <c r="CQ81" s="1">
        <f ca="1">INDIRECT("AJ81")+2*INDIRECT("AK81")+3*INDIRECT("AL81")+4*INDIRECT("AM81")+5*INDIRECT("AN81")+6*INDIRECT("AO81")+7*INDIRECT("AP81")+8*INDIRECT("AQ81")</f>
        <v>36</v>
      </c>
      <c r="CR81" s="1">
        <v>36</v>
      </c>
      <c r="CS81" s="1">
        <f ca="1">INDIRECT("AR81")+2*INDIRECT("AS81")+3*INDIRECT("AT81")+4*INDIRECT("AU81")+5*INDIRECT("AV81")+6*INDIRECT("AW81")+7*INDIRECT("AX81")+8*INDIRECT("AY81")</f>
        <v>448</v>
      </c>
      <c r="CT81" s="1">
        <v>448</v>
      </c>
      <c r="CU81" s="1">
        <f ca="1">INDIRECT("AZ81")+2*INDIRECT("BA81")+3*INDIRECT("BB81")+4*INDIRECT("BC81")+5*INDIRECT("BD81")+6*INDIRECT("BE81")+7*INDIRECT("BF81")+8*INDIRECT("BG81")</f>
        <v>0</v>
      </c>
      <c r="CV81" s="1">
        <v>0</v>
      </c>
      <c r="CW81" s="1">
        <f ca="1">INDIRECT("BH81")+2*INDIRECT("BI81")+3*INDIRECT("BJ81")+4*INDIRECT("BK81")+5*INDIRECT("BL81")+6*INDIRECT("BM81")+7*INDIRECT("BN81")+8*INDIRECT("BO81")</f>
        <v>0</v>
      </c>
      <c r="CX81" s="1">
        <v>0</v>
      </c>
    </row>
    <row r="82" spans="1:73" ht="11.25">
      <c r="A82" s="25"/>
      <c r="B82" s="25"/>
      <c r="C82" s="27" t="s">
        <v>116</v>
      </c>
      <c r="D82" s="26" t="s">
        <v>0</v>
      </c>
      <c r="E82" s="1" t="s">
        <v>6</v>
      </c>
      <c r="F82" s="7">
        <f>SUM(F80:F81)</f>
        <v>0</v>
      </c>
      <c r="G82" s="6">
        <f>SUM(G80:G81)</f>
        <v>0</v>
      </c>
      <c r="H82" s="6">
        <f>SUM(H80:H81)</f>
        <v>37</v>
      </c>
      <c r="I82" s="6">
        <f>SUM(I80:I81)</f>
        <v>333</v>
      </c>
      <c r="J82" s="6">
        <f>SUM(J80:J81)</f>
        <v>664</v>
      </c>
      <c r="K82" s="6">
        <f>SUM(K80:K81)</f>
        <v>4202</v>
      </c>
      <c r="L82" s="6">
        <f>SUM(L80:L81)</f>
        <v>0</v>
      </c>
      <c r="M82" s="6">
        <f>SUM(M80:M81)</f>
        <v>0</v>
      </c>
      <c r="N82" s="7">
        <f>SUM(N80:N81)</f>
        <v>664</v>
      </c>
      <c r="O82" s="6">
        <f>SUM(O80:O81)</f>
        <v>4202</v>
      </c>
      <c r="P82" s="6">
        <f>SUM(P80:P81)</f>
        <v>37</v>
      </c>
      <c r="Q82" s="6">
        <f>SUM(Q80:Q81)</f>
        <v>333</v>
      </c>
      <c r="R82" s="6">
        <f>SUM(R80:R81)</f>
        <v>0</v>
      </c>
      <c r="S82" s="6">
        <f>SUM(S80:S81)</f>
        <v>0</v>
      </c>
      <c r="T82" s="8"/>
      <c r="U82" s="5"/>
      <c r="V82" s="5"/>
      <c r="W82" s="5"/>
      <c r="X82" s="5"/>
      <c r="Y82" s="5"/>
      <c r="Z82" s="5"/>
      <c r="AA82" s="5"/>
      <c r="AB82" s="8"/>
      <c r="AC82" s="5"/>
      <c r="AD82" s="5"/>
      <c r="AE82" s="5"/>
      <c r="AF82" s="5"/>
      <c r="AG82" s="5"/>
      <c r="AH82" s="5"/>
      <c r="AI82" s="5"/>
      <c r="AJ82" s="8"/>
      <c r="AK82" s="5"/>
      <c r="AL82" s="5"/>
      <c r="AM82" s="5"/>
      <c r="AN82" s="5"/>
      <c r="AO82" s="5"/>
      <c r="AP82" s="5"/>
      <c r="AQ82" s="5"/>
      <c r="AR82" s="8"/>
      <c r="AS82" s="5"/>
      <c r="AT82" s="5"/>
      <c r="AU82" s="5"/>
      <c r="AV82" s="5"/>
      <c r="AW82" s="5"/>
      <c r="AX82" s="5"/>
      <c r="AY82" s="5"/>
      <c r="AZ82" s="8"/>
      <c r="BA82" s="5"/>
      <c r="BB82" s="5"/>
      <c r="BC82" s="5"/>
      <c r="BD82" s="5"/>
      <c r="BE82" s="5"/>
      <c r="BF82" s="5"/>
      <c r="BG82" s="5"/>
      <c r="BH82" s="8"/>
      <c r="BI82" s="5"/>
      <c r="BJ82" s="5"/>
      <c r="BK82" s="5"/>
      <c r="BL82" s="5"/>
      <c r="BM82" s="5"/>
      <c r="BN82" s="5"/>
      <c r="BO82" s="5"/>
      <c r="BP82" s="9">
        <v>0</v>
      </c>
      <c r="BQ82" s="1" t="s">
        <v>0</v>
      </c>
      <c r="BR82" s="1" t="s">
        <v>0</v>
      </c>
      <c r="BS82" s="1" t="s">
        <v>0</v>
      </c>
      <c r="BT82" s="1" t="s">
        <v>0</v>
      </c>
      <c r="BU82" s="1" t="s">
        <v>0</v>
      </c>
    </row>
    <row r="83" spans="3:73" ht="11.25">
      <c r="C83" s="1" t="s">
        <v>0</v>
      </c>
      <c r="D83" s="1" t="s">
        <v>0</v>
      </c>
      <c r="E83" s="1" t="s">
        <v>0</v>
      </c>
      <c r="F83" s="7"/>
      <c r="G83" s="6"/>
      <c r="H83" s="6"/>
      <c r="I83" s="6"/>
      <c r="J83" s="6"/>
      <c r="K83" s="6"/>
      <c r="L83" s="6"/>
      <c r="M83" s="6"/>
      <c r="N83" s="7"/>
      <c r="O83" s="6"/>
      <c r="P83" s="6"/>
      <c r="Q83" s="6"/>
      <c r="R83" s="6"/>
      <c r="S83" s="6"/>
      <c r="T83" s="8"/>
      <c r="U83" s="5"/>
      <c r="V83" s="5"/>
      <c r="W83" s="5"/>
      <c r="X83" s="5"/>
      <c r="Y83" s="5"/>
      <c r="Z83" s="5"/>
      <c r="AA83" s="5"/>
      <c r="AB83" s="8"/>
      <c r="AC83" s="5"/>
      <c r="AD83" s="5"/>
      <c r="AE83" s="5"/>
      <c r="AF83" s="5"/>
      <c r="AG83" s="5"/>
      <c r="AH83" s="5"/>
      <c r="AI83" s="5"/>
      <c r="AJ83" s="8"/>
      <c r="AK83" s="5"/>
      <c r="AL83" s="5"/>
      <c r="AM83" s="5"/>
      <c r="AN83" s="5"/>
      <c r="AO83" s="5"/>
      <c r="AP83" s="5"/>
      <c r="AQ83" s="5"/>
      <c r="AR83" s="8"/>
      <c r="AS83" s="5"/>
      <c r="AT83" s="5"/>
      <c r="AU83" s="5"/>
      <c r="AV83" s="5"/>
      <c r="AW83" s="5"/>
      <c r="AX83" s="5"/>
      <c r="AY83" s="5"/>
      <c r="AZ83" s="8"/>
      <c r="BA83" s="5"/>
      <c r="BB83" s="5"/>
      <c r="BC83" s="5"/>
      <c r="BD83" s="5"/>
      <c r="BE83" s="5"/>
      <c r="BF83" s="5"/>
      <c r="BG83" s="5"/>
      <c r="BH83" s="8"/>
      <c r="BI83" s="5"/>
      <c r="BJ83" s="5"/>
      <c r="BK83" s="5"/>
      <c r="BL83" s="5"/>
      <c r="BM83" s="5"/>
      <c r="BN83" s="5"/>
      <c r="BO83" s="5"/>
      <c r="BP83" s="9"/>
      <c r="BT83" s="1" t="s">
        <v>0</v>
      </c>
      <c r="BU83" s="1" t="s">
        <v>0</v>
      </c>
    </row>
    <row r="84" spans="1:102" ht="11.25">
      <c r="A84" s="30" t="s">
        <v>1</v>
      </c>
      <c r="B84" s="31" t="str">
        <f>HYPERLINK("http://www.dot.ca.gov/hq/transprog/stip2004/ff_sheets/08-1104.xls","1104")</f>
        <v>1104</v>
      </c>
      <c r="C84" s="30" t="s">
        <v>0</v>
      </c>
      <c r="D84" s="30" t="s">
        <v>48</v>
      </c>
      <c r="E84" s="30" t="s">
        <v>3</v>
      </c>
      <c r="F84" s="32">
        <f ca="1">INDIRECT("T84")+INDIRECT("AB84")+INDIRECT("AJ84")+INDIRECT("AR84")+INDIRECT("AZ84")+INDIRECT("BH84")</f>
        <v>0</v>
      </c>
      <c r="G84" s="33">
        <f ca="1">INDIRECT("U84")+INDIRECT("AC84")+INDIRECT("AK84")+INDIRECT("AS84")+INDIRECT("BA84")+INDIRECT("BI84")</f>
        <v>0</v>
      </c>
      <c r="H84" s="33">
        <f ca="1">INDIRECT("V84")+INDIRECT("AD84")+INDIRECT("AL84")+INDIRECT("AT84")+INDIRECT("BB84")+INDIRECT("BJ84")</f>
        <v>0</v>
      </c>
      <c r="I84" s="33">
        <f ca="1">INDIRECT("W84")+INDIRECT("AE84")+INDIRECT("AM84")+INDIRECT("AU84")+INDIRECT("BC84")+INDIRECT("BK84")</f>
        <v>2720</v>
      </c>
      <c r="J84" s="33">
        <f ca="1">INDIRECT("X84")+INDIRECT("AF84")+INDIRECT("AN84")+INDIRECT("AV84")+INDIRECT("BD84")+INDIRECT("BL84")</f>
        <v>0</v>
      </c>
      <c r="K84" s="33">
        <f ca="1">INDIRECT("Y84")+INDIRECT("AG84")+INDIRECT("AO84")+INDIRECT("AW84")+INDIRECT("BE84")+INDIRECT("BM84")</f>
        <v>0</v>
      </c>
      <c r="L84" s="33">
        <f ca="1">INDIRECT("Z84")+INDIRECT("AH84")+INDIRECT("AP84")+INDIRECT("AX84")+INDIRECT("BF84")+INDIRECT("BN84")</f>
        <v>0</v>
      </c>
      <c r="M84" s="33">
        <f ca="1">INDIRECT("AA84")+INDIRECT("AI84")+INDIRECT("AQ84")+INDIRECT("AY84")+INDIRECT("BG84")+INDIRECT("BO84")</f>
        <v>0</v>
      </c>
      <c r="N84" s="32">
        <f ca="1">INDIRECT("T84")+INDIRECT("U84")+INDIRECT("V84")+INDIRECT("W84")+INDIRECT("X84")+INDIRECT("Y84")+INDIRECT("Z84")+INDIRECT("AA84")</f>
        <v>0</v>
      </c>
      <c r="O84" s="33">
        <f ca="1">INDIRECT("AB84")+INDIRECT("AC84")+INDIRECT("AD84")+INDIRECT("AE84")+INDIRECT("AF84")+INDIRECT("AG84")+INDIRECT("AH84")+INDIRECT("AI84")</f>
        <v>2720</v>
      </c>
      <c r="P84" s="33">
        <f ca="1">INDIRECT("AJ84")+INDIRECT("AK84")+INDIRECT("AL84")+INDIRECT("AM84")+INDIRECT("AN84")+INDIRECT("AO84")+INDIRECT("AP84")+INDIRECT("AQ84")</f>
        <v>0</v>
      </c>
      <c r="Q84" s="33">
        <f ca="1">INDIRECT("AR84")+INDIRECT("AS84")+INDIRECT("AT84")+INDIRECT("AU84")+INDIRECT("AV84")+INDIRECT("AW84")+INDIRECT("AX84")+INDIRECT("AY84")</f>
        <v>0</v>
      </c>
      <c r="R84" s="33">
        <f ca="1">INDIRECT("AZ84")+INDIRECT("BA84")+INDIRECT("BB84")+INDIRECT("BC84")+INDIRECT("BD84")+INDIRECT("BE84")+INDIRECT("BF84")+INDIRECT("BG84")</f>
        <v>0</v>
      </c>
      <c r="S84" s="33">
        <f ca="1">INDIRECT("BH84")+INDIRECT("BI84")+INDIRECT("BJ84")+INDIRECT("BK84")+INDIRECT("BL84")+INDIRECT("BM84")+INDIRECT("BN84")+INDIRECT("BO84")</f>
        <v>0</v>
      </c>
      <c r="T84" s="34"/>
      <c r="U84" s="35"/>
      <c r="V84" s="35"/>
      <c r="W84" s="35"/>
      <c r="X84" s="35"/>
      <c r="Y84" s="35"/>
      <c r="Z84" s="35"/>
      <c r="AA84" s="35"/>
      <c r="AB84" s="34"/>
      <c r="AC84" s="35"/>
      <c r="AD84" s="35"/>
      <c r="AE84" s="35">
        <v>2720</v>
      </c>
      <c r="AF84" s="35"/>
      <c r="AG84" s="35"/>
      <c r="AH84" s="35"/>
      <c r="AI84" s="35"/>
      <c r="AJ84" s="34"/>
      <c r="AK84" s="35"/>
      <c r="AL84" s="35"/>
      <c r="AM84" s="35"/>
      <c r="AN84" s="35"/>
      <c r="AO84" s="35"/>
      <c r="AP84" s="35"/>
      <c r="AQ84" s="35"/>
      <c r="AR84" s="34"/>
      <c r="AS84" s="35"/>
      <c r="AT84" s="35"/>
      <c r="AU84" s="35"/>
      <c r="AV84" s="35"/>
      <c r="AW84" s="35"/>
      <c r="AX84" s="35"/>
      <c r="AY84" s="35"/>
      <c r="AZ84" s="34"/>
      <c r="BA84" s="35"/>
      <c r="BB84" s="35"/>
      <c r="BC84" s="35"/>
      <c r="BD84" s="35"/>
      <c r="BE84" s="35"/>
      <c r="BF84" s="35"/>
      <c r="BG84" s="35"/>
      <c r="BH84" s="34"/>
      <c r="BI84" s="35"/>
      <c r="BJ84" s="35"/>
      <c r="BK84" s="35"/>
      <c r="BL84" s="35"/>
      <c r="BM84" s="35"/>
      <c r="BN84" s="35"/>
      <c r="BO84" s="36"/>
      <c r="BP84" s="9">
        <v>10900001362</v>
      </c>
      <c r="BQ84" s="1" t="s">
        <v>3</v>
      </c>
      <c r="BR84" s="1" t="s">
        <v>0</v>
      </c>
      <c r="BS84" s="1" t="s">
        <v>0</v>
      </c>
      <c r="BT84" s="1" t="s">
        <v>0</v>
      </c>
      <c r="BU84" s="1" t="s">
        <v>0</v>
      </c>
      <c r="BW84" s="1">
        <f ca="1">INDIRECT("T84")+2*INDIRECT("AB84")+3*INDIRECT("AJ84")+4*INDIRECT("AR84")+5*INDIRECT("AZ84")+6*INDIRECT("BH84")</f>
        <v>0</v>
      </c>
      <c r="BX84" s="1">
        <v>0</v>
      </c>
      <c r="BY84" s="1">
        <f ca="1">INDIRECT("U84")+2*INDIRECT("AC84")+3*INDIRECT("AK84")+4*INDIRECT("AS84")+5*INDIRECT("BA84")+6*INDIRECT("BI84")</f>
        <v>0</v>
      </c>
      <c r="BZ84" s="1">
        <v>0</v>
      </c>
      <c r="CA84" s="1">
        <f ca="1">INDIRECT("V84")+2*INDIRECT("AD84")+3*INDIRECT("AL84")+4*INDIRECT("AT84")+5*INDIRECT("BB84")+6*INDIRECT("BJ84")</f>
        <v>0</v>
      </c>
      <c r="CB84" s="1">
        <v>0</v>
      </c>
      <c r="CC84" s="1">
        <f ca="1">INDIRECT("W84")+2*INDIRECT("AE84")+3*INDIRECT("AM84")+4*INDIRECT("AU84")+5*INDIRECT("BC84")+6*INDIRECT("BK84")</f>
        <v>5440</v>
      </c>
      <c r="CD84" s="1">
        <v>5440</v>
      </c>
      <c r="CE84" s="1">
        <f ca="1">INDIRECT("X84")+2*INDIRECT("AF84")+3*INDIRECT("AN84")+4*INDIRECT("AV84")+5*INDIRECT("BD84")+6*INDIRECT("BL84")</f>
        <v>0</v>
      </c>
      <c r="CF84" s="1">
        <v>0</v>
      </c>
      <c r="CG84" s="1">
        <f ca="1">INDIRECT("Y84")+2*INDIRECT("AG84")+3*INDIRECT("AO84")+4*INDIRECT("AW84")+5*INDIRECT("BE84")+6*INDIRECT("BM84")</f>
        <v>0</v>
      </c>
      <c r="CH84" s="1">
        <v>0</v>
      </c>
      <c r="CI84" s="1">
        <f ca="1">INDIRECT("Z84")+2*INDIRECT("AH84")+3*INDIRECT("AP84")+4*INDIRECT("AX84")+5*INDIRECT("BF84")+6*INDIRECT("BN84")</f>
        <v>0</v>
      </c>
      <c r="CJ84" s="1">
        <v>0</v>
      </c>
      <c r="CK84" s="1">
        <f ca="1">INDIRECT("AA84")+2*INDIRECT("AI84")+3*INDIRECT("AQ84")+4*INDIRECT("AY84")+5*INDIRECT("BG84")+6*INDIRECT("BO84")</f>
        <v>0</v>
      </c>
      <c r="CL84" s="1">
        <v>0</v>
      </c>
      <c r="CM84" s="1">
        <f ca="1">INDIRECT("T84")+2*INDIRECT("U84")+3*INDIRECT("V84")+4*INDIRECT("W84")+5*INDIRECT("X84")+6*INDIRECT("Y84")+7*INDIRECT("Z84")+8*INDIRECT("AA84")</f>
        <v>0</v>
      </c>
      <c r="CN84" s="1">
        <v>0</v>
      </c>
      <c r="CO84" s="1">
        <f ca="1">INDIRECT("AB84")+2*INDIRECT("AC84")+3*INDIRECT("AD84")+4*INDIRECT("AE84")+5*INDIRECT("AF84")+6*INDIRECT("AG84")+7*INDIRECT("AH84")+8*INDIRECT("AI84")</f>
        <v>10880</v>
      </c>
      <c r="CP84" s="1">
        <v>10880</v>
      </c>
      <c r="CQ84" s="1">
        <f ca="1">INDIRECT("AJ84")+2*INDIRECT("AK84")+3*INDIRECT("AL84")+4*INDIRECT("AM84")+5*INDIRECT("AN84")+6*INDIRECT("AO84")+7*INDIRECT("AP84")+8*INDIRECT("AQ84")</f>
        <v>0</v>
      </c>
      <c r="CR84" s="1">
        <v>0</v>
      </c>
      <c r="CS84" s="1">
        <f ca="1">INDIRECT("AR84")+2*INDIRECT("AS84")+3*INDIRECT("AT84")+4*INDIRECT("AU84")+5*INDIRECT("AV84")+6*INDIRECT("AW84")+7*INDIRECT("AX84")+8*INDIRECT("AY84")</f>
        <v>0</v>
      </c>
      <c r="CT84" s="1">
        <v>0</v>
      </c>
      <c r="CU84" s="1">
        <f ca="1">INDIRECT("AZ84")+2*INDIRECT("BA84")+3*INDIRECT("BB84")+4*INDIRECT("BC84")+5*INDIRECT("BD84")+6*INDIRECT("BE84")+7*INDIRECT("BF84")+8*INDIRECT("BG84")</f>
        <v>0</v>
      </c>
      <c r="CV84" s="1">
        <v>0</v>
      </c>
      <c r="CW84" s="1">
        <f ca="1">INDIRECT("BH84")+2*INDIRECT("BI84")+3*INDIRECT("BJ84")+4*INDIRECT("BK84")+5*INDIRECT("BL84")+6*INDIRECT("BM84")+7*INDIRECT("BN84")+8*INDIRECT("BO84")</f>
        <v>0</v>
      </c>
      <c r="CX84" s="1">
        <v>0</v>
      </c>
    </row>
    <row r="85" spans="1:102" ht="11.25">
      <c r="A85" s="1" t="s">
        <v>0</v>
      </c>
      <c r="B85" s="1" t="s">
        <v>0</v>
      </c>
      <c r="C85" s="1" t="s">
        <v>0</v>
      </c>
      <c r="D85" s="1" t="s">
        <v>49</v>
      </c>
      <c r="E85" s="1" t="s">
        <v>5</v>
      </c>
      <c r="F85" s="7">
        <f ca="1">INDIRECT("T85")+INDIRECT("AB85")+INDIRECT("AJ85")+INDIRECT("AR85")+INDIRECT("AZ85")+INDIRECT("BH85")</f>
        <v>572</v>
      </c>
      <c r="G85" s="6">
        <f ca="1">INDIRECT("U85")+INDIRECT("AC85")+INDIRECT("AK85")+INDIRECT("AS85")+INDIRECT("BA85")+INDIRECT("BI85")</f>
        <v>330</v>
      </c>
      <c r="H85" s="6">
        <f ca="1">INDIRECT("V85")+INDIRECT("AD85")+INDIRECT("AL85")+INDIRECT("AT85")+INDIRECT("BB85")+INDIRECT("BJ85")</f>
        <v>0</v>
      </c>
      <c r="I85" s="6">
        <f ca="1">INDIRECT("W85")+INDIRECT("AE85")+INDIRECT("AM85")+INDIRECT("AU85")+INDIRECT("BC85")+INDIRECT("BK85")</f>
        <v>12078</v>
      </c>
      <c r="J85" s="6">
        <f ca="1">INDIRECT("X85")+INDIRECT("AF85")+INDIRECT("AN85")+INDIRECT("AV85")+INDIRECT("BD85")+INDIRECT("BL85")</f>
        <v>0</v>
      </c>
      <c r="K85" s="6">
        <f ca="1">INDIRECT("Y85")+INDIRECT("AG85")+INDIRECT("AO85")+INDIRECT("AW85")+INDIRECT("BE85")+INDIRECT("BM85")</f>
        <v>0</v>
      </c>
      <c r="L85" s="6">
        <f ca="1">INDIRECT("Z85")+INDIRECT("AH85")+INDIRECT("AP85")+INDIRECT("AX85")+INDIRECT("BF85")+INDIRECT("BN85")</f>
        <v>0</v>
      </c>
      <c r="M85" s="6">
        <f ca="1">INDIRECT("AA85")+INDIRECT("AI85")+INDIRECT("AQ85")+INDIRECT("AY85")+INDIRECT("BG85")+INDIRECT("BO85")</f>
        <v>0</v>
      </c>
      <c r="N85" s="7">
        <f ca="1">INDIRECT("T85")+INDIRECT("U85")+INDIRECT("V85")+INDIRECT("W85")+INDIRECT("X85")+INDIRECT("Y85")+INDIRECT("Z85")+INDIRECT("AA85")</f>
        <v>330</v>
      </c>
      <c r="O85" s="6">
        <f ca="1">INDIRECT("AB85")+INDIRECT("AC85")+INDIRECT("AD85")+INDIRECT("AE85")+INDIRECT("AF85")+INDIRECT("AG85")+INDIRECT("AH85")+INDIRECT("AI85")</f>
        <v>12078</v>
      </c>
      <c r="P85" s="6">
        <f ca="1">INDIRECT("AJ85")+INDIRECT("AK85")+INDIRECT("AL85")+INDIRECT("AM85")+INDIRECT("AN85")+INDIRECT("AO85")+INDIRECT("AP85")+INDIRECT("AQ85")</f>
        <v>285</v>
      </c>
      <c r="Q85" s="6">
        <f ca="1">INDIRECT("AR85")+INDIRECT("AS85")+INDIRECT("AT85")+INDIRECT("AU85")+INDIRECT("AV85")+INDIRECT("AW85")+INDIRECT("AX85")+INDIRECT("AY85")</f>
        <v>287</v>
      </c>
      <c r="R85" s="6">
        <f ca="1">INDIRECT("AZ85")+INDIRECT("BA85")+INDIRECT("BB85")+INDIRECT("BC85")+INDIRECT("BD85")+INDIRECT("BE85")+INDIRECT("BF85")+INDIRECT("BG85")</f>
        <v>0</v>
      </c>
      <c r="S85" s="6">
        <f ca="1">INDIRECT("BH85")+INDIRECT("BI85")+INDIRECT("BJ85")+INDIRECT("BK85")+INDIRECT("BL85")+INDIRECT("BM85")+INDIRECT("BN85")+INDIRECT("BO85")</f>
        <v>0</v>
      </c>
      <c r="T85" s="28"/>
      <c r="U85" s="29">
        <v>330</v>
      </c>
      <c r="V85" s="29"/>
      <c r="W85" s="29"/>
      <c r="X85" s="29"/>
      <c r="Y85" s="29"/>
      <c r="Z85" s="29"/>
      <c r="AA85" s="29"/>
      <c r="AB85" s="28"/>
      <c r="AC85" s="29"/>
      <c r="AD85" s="29"/>
      <c r="AE85" s="29">
        <v>12078</v>
      </c>
      <c r="AF85" s="29"/>
      <c r="AG85" s="29"/>
      <c r="AH85" s="29"/>
      <c r="AI85" s="29"/>
      <c r="AJ85" s="28">
        <v>285</v>
      </c>
      <c r="AK85" s="29"/>
      <c r="AL85" s="29"/>
      <c r="AM85" s="29"/>
      <c r="AN85" s="29"/>
      <c r="AO85" s="29"/>
      <c r="AP85" s="29"/>
      <c r="AQ85" s="29"/>
      <c r="AR85" s="28">
        <v>287</v>
      </c>
      <c r="AS85" s="29"/>
      <c r="AT85" s="29"/>
      <c r="AU85" s="29"/>
      <c r="AV85" s="29"/>
      <c r="AW85" s="29"/>
      <c r="AX85" s="29"/>
      <c r="AY85" s="29"/>
      <c r="AZ85" s="28"/>
      <c r="BA85" s="29"/>
      <c r="BB85" s="29"/>
      <c r="BC85" s="29"/>
      <c r="BD85" s="29"/>
      <c r="BE85" s="29"/>
      <c r="BF85" s="29"/>
      <c r="BG85" s="29"/>
      <c r="BH85" s="28"/>
      <c r="BI85" s="29"/>
      <c r="BJ85" s="29"/>
      <c r="BK85" s="29"/>
      <c r="BL85" s="29"/>
      <c r="BM85" s="29"/>
      <c r="BN85" s="29"/>
      <c r="BO85" s="29"/>
      <c r="BP85" s="9">
        <v>0</v>
      </c>
      <c r="BQ85" s="1" t="s">
        <v>0</v>
      </c>
      <c r="BR85" s="1" t="s">
        <v>0</v>
      </c>
      <c r="BS85" s="1" t="s">
        <v>0</v>
      </c>
      <c r="BT85" s="1" t="s">
        <v>0</v>
      </c>
      <c r="BU85" s="1" t="s">
        <v>0</v>
      </c>
      <c r="BW85" s="1">
        <f ca="1">INDIRECT("T85")+2*INDIRECT("AB85")+3*INDIRECT("AJ85")+4*INDIRECT("AR85")+5*INDIRECT("AZ85")+6*INDIRECT("BH85")</f>
        <v>2003</v>
      </c>
      <c r="BX85" s="1">
        <v>2003</v>
      </c>
      <c r="BY85" s="1">
        <f ca="1">INDIRECT("U85")+2*INDIRECT("AC85")+3*INDIRECT("AK85")+4*INDIRECT("AS85")+5*INDIRECT("BA85")+6*INDIRECT("BI85")</f>
        <v>330</v>
      </c>
      <c r="BZ85" s="1">
        <v>330</v>
      </c>
      <c r="CA85" s="1">
        <f ca="1">INDIRECT("V85")+2*INDIRECT("AD85")+3*INDIRECT("AL85")+4*INDIRECT("AT85")+5*INDIRECT("BB85")+6*INDIRECT("BJ85")</f>
        <v>0</v>
      </c>
      <c r="CB85" s="1">
        <v>0</v>
      </c>
      <c r="CC85" s="1">
        <f ca="1">INDIRECT("W85")+2*INDIRECT("AE85")+3*INDIRECT("AM85")+4*INDIRECT("AU85")+5*INDIRECT("BC85")+6*INDIRECT("BK85")</f>
        <v>24156</v>
      </c>
      <c r="CD85" s="1">
        <v>24156</v>
      </c>
      <c r="CE85" s="1">
        <f ca="1">INDIRECT("X85")+2*INDIRECT("AF85")+3*INDIRECT("AN85")+4*INDIRECT("AV85")+5*INDIRECT("BD85")+6*INDIRECT("BL85")</f>
        <v>0</v>
      </c>
      <c r="CF85" s="1">
        <v>0</v>
      </c>
      <c r="CG85" s="1">
        <f ca="1">INDIRECT("Y85")+2*INDIRECT("AG85")+3*INDIRECT("AO85")+4*INDIRECT("AW85")+5*INDIRECT("BE85")+6*INDIRECT("BM85")</f>
        <v>0</v>
      </c>
      <c r="CH85" s="1">
        <v>0</v>
      </c>
      <c r="CI85" s="1">
        <f ca="1">INDIRECT("Z85")+2*INDIRECT("AH85")+3*INDIRECT("AP85")+4*INDIRECT("AX85")+5*INDIRECT("BF85")+6*INDIRECT("BN85")</f>
        <v>0</v>
      </c>
      <c r="CJ85" s="1">
        <v>0</v>
      </c>
      <c r="CK85" s="1">
        <f ca="1">INDIRECT("AA85")+2*INDIRECT("AI85")+3*INDIRECT("AQ85")+4*INDIRECT("AY85")+5*INDIRECT("BG85")+6*INDIRECT("BO85")</f>
        <v>0</v>
      </c>
      <c r="CL85" s="1">
        <v>0</v>
      </c>
      <c r="CM85" s="1">
        <f ca="1">INDIRECT("T85")+2*INDIRECT("U85")+3*INDIRECT("V85")+4*INDIRECT("W85")+5*INDIRECT("X85")+6*INDIRECT("Y85")+7*INDIRECT("Z85")+8*INDIRECT("AA85")</f>
        <v>660</v>
      </c>
      <c r="CN85" s="1">
        <v>660</v>
      </c>
      <c r="CO85" s="1">
        <f ca="1">INDIRECT("AB85")+2*INDIRECT("AC85")+3*INDIRECT("AD85")+4*INDIRECT("AE85")+5*INDIRECT("AF85")+6*INDIRECT("AG85")+7*INDIRECT("AH85")+8*INDIRECT("AI85")</f>
        <v>48312</v>
      </c>
      <c r="CP85" s="1">
        <v>48312</v>
      </c>
      <c r="CQ85" s="1">
        <f ca="1">INDIRECT("AJ85")+2*INDIRECT("AK85")+3*INDIRECT("AL85")+4*INDIRECT("AM85")+5*INDIRECT("AN85")+6*INDIRECT("AO85")+7*INDIRECT("AP85")+8*INDIRECT("AQ85")</f>
        <v>285</v>
      </c>
      <c r="CR85" s="1">
        <v>285</v>
      </c>
      <c r="CS85" s="1">
        <f ca="1">INDIRECT("AR85")+2*INDIRECT("AS85")+3*INDIRECT("AT85")+4*INDIRECT("AU85")+5*INDIRECT("AV85")+6*INDIRECT("AW85")+7*INDIRECT("AX85")+8*INDIRECT("AY85")</f>
        <v>287</v>
      </c>
      <c r="CT85" s="1">
        <v>287</v>
      </c>
      <c r="CU85" s="1">
        <f ca="1">INDIRECT("AZ85")+2*INDIRECT("BA85")+3*INDIRECT("BB85")+4*INDIRECT("BC85")+5*INDIRECT("BD85")+6*INDIRECT("BE85")+7*INDIRECT("BF85")+8*INDIRECT("BG85")</f>
        <v>0</v>
      </c>
      <c r="CV85" s="1">
        <v>0</v>
      </c>
      <c r="CW85" s="1">
        <f ca="1">INDIRECT("BH85")+2*INDIRECT("BI85")+3*INDIRECT("BJ85")+4*INDIRECT("BK85")+5*INDIRECT("BL85")+6*INDIRECT("BM85")+7*INDIRECT("BN85")+8*INDIRECT("BO85")</f>
        <v>0</v>
      </c>
      <c r="CX85" s="1">
        <v>0</v>
      </c>
    </row>
    <row r="86" spans="1:73" ht="11.25">
      <c r="A86" s="25"/>
      <c r="B86" s="25"/>
      <c r="C86" s="27" t="s">
        <v>116</v>
      </c>
      <c r="D86" s="26" t="s">
        <v>0</v>
      </c>
      <c r="E86" s="1" t="s">
        <v>6</v>
      </c>
      <c r="F86" s="7">
        <f>SUM(F84:F85)</f>
        <v>572</v>
      </c>
      <c r="G86" s="6">
        <f>SUM(G84:G85)</f>
        <v>330</v>
      </c>
      <c r="H86" s="6">
        <f>SUM(H84:H85)</f>
        <v>0</v>
      </c>
      <c r="I86" s="6">
        <f>SUM(I84:I85)</f>
        <v>14798</v>
      </c>
      <c r="J86" s="6">
        <f>SUM(J84:J85)</f>
        <v>0</v>
      </c>
      <c r="K86" s="6">
        <f>SUM(K84:K85)</f>
        <v>0</v>
      </c>
      <c r="L86" s="6">
        <f>SUM(L84:L85)</f>
        <v>0</v>
      </c>
      <c r="M86" s="6">
        <f>SUM(M84:M85)</f>
        <v>0</v>
      </c>
      <c r="N86" s="7">
        <f>SUM(N84:N85)</f>
        <v>330</v>
      </c>
      <c r="O86" s="6">
        <f>SUM(O84:O85)</f>
        <v>14798</v>
      </c>
      <c r="P86" s="6">
        <f>SUM(P84:P85)</f>
        <v>285</v>
      </c>
      <c r="Q86" s="6">
        <f>SUM(Q84:Q85)</f>
        <v>287</v>
      </c>
      <c r="R86" s="6">
        <f>SUM(R84:R85)</f>
        <v>0</v>
      </c>
      <c r="S86" s="6">
        <f>SUM(S84:S85)</f>
        <v>0</v>
      </c>
      <c r="T86" s="8"/>
      <c r="U86" s="5"/>
      <c r="V86" s="5"/>
      <c r="W86" s="5"/>
      <c r="X86" s="5"/>
      <c r="Y86" s="5"/>
      <c r="Z86" s="5"/>
      <c r="AA86" s="5"/>
      <c r="AB86" s="8"/>
      <c r="AC86" s="5"/>
      <c r="AD86" s="5"/>
      <c r="AE86" s="5"/>
      <c r="AF86" s="5"/>
      <c r="AG86" s="5"/>
      <c r="AH86" s="5"/>
      <c r="AI86" s="5"/>
      <c r="AJ86" s="8"/>
      <c r="AK86" s="5"/>
      <c r="AL86" s="5"/>
      <c r="AM86" s="5"/>
      <c r="AN86" s="5"/>
      <c r="AO86" s="5"/>
      <c r="AP86" s="5"/>
      <c r="AQ86" s="5"/>
      <c r="AR86" s="8"/>
      <c r="AS86" s="5"/>
      <c r="AT86" s="5"/>
      <c r="AU86" s="5"/>
      <c r="AV86" s="5"/>
      <c r="AW86" s="5"/>
      <c r="AX86" s="5"/>
      <c r="AY86" s="5"/>
      <c r="AZ86" s="8"/>
      <c r="BA86" s="5"/>
      <c r="BB86" s="5"/>
      <c r="BC86" s="5"/>
      <c r="BD86" s="5"/>
      <c r="BE86" s="5"/>
      <c r="BF86" s="5"/>
      <c r="BG86" s="5"/>
      <c r="BH86" s="8"/>
      <c r="BI86" s="5"/>
      <c r="BJ86" s="5"/>
      <c r="BK86" s="5"/>
      <c r="BL86" s="5"/>
      <c r="BM86" s="5"/>
      <c r="BN86" s="5"/>
      <c r="BO86" s="5"/>
      <c r="BP86" s="9">
        <v>0</v>
      </c>
      <c r="BQ86" s="1" t="s">
        <v>0</v>
      </c>
      <c r="BR86" s="1" t="s">
        <v>0</v>
      </c>
      <c r="BS86" s="1" t="s">
        <v>0</v>
      </c>
      <c r="BT86" s="1" t="s">
        <v>0</v>
      </c>
      <c r="BU86" s="1" t="s">
        <v>0</v>
      </c>
    </row>
    <row r="87" spans="3:73" ht="11.25">
      <c r="C87" s="1" t="s">
        <v>0</v>
      </c>
      <c r="D87" s="1" t="s">
        <v>0</v>
      </c>
      <c r="E87" s="1" t="s">
        <v>0</v>
      </c>
      <c r="F87" s="7"/>
      <c r="G87" s="6"/>
      <c r="H87" s="6"/>
      <c r="I87" s="6"/>
      <c r="J87" s="6"/>
      <c r="K87" s="6"/>
      <c r="L87" s="6"/>
      <c r="M87" s="6"/>
      <c r="N87" s="7"/>
      <c r="O87" s="6"/>
      <c r="P87" s="6"/>
      <c r="Q87" s="6"/>
      <c r="R87" s="6"/>
      <c r="S87" s="6"/>
      <c r="T87" s="8"/>
      <c r="U87" s="5"/>
      <c r="V87" s="5"/>
      <c r="W87" s="5"/>
      <c r="X87" s="5"/>
      <c r="Y87" s="5"/>
      <c r="Z87" s="5"/>
      <c r="AA87" s="5"/>
      <c r="AB87" s="8"/>
      <c r="AC87" s="5"/>
      <c r="AD87" s="5"/>
      <c r="AE87" s="5"/>
      <c r="AF87" s="5"/>
      <c r="AG87" s="5"/>
      <c r="AH87" s="5"/>
      <c r="AI87" s="5"/>
      <c r="AJ87" s="8"/>
      <c r="AK87" s="5"/>
      <c r="AL87" s="5"/>
      <c r="AM87" s="5"/>
      <c r="AN87" s="5"/>
      <c r="AO87" s="5"/>
      <c r="AP87" s="5"/>
      <c r="AQ87" s="5"/>
      <c r="AR87" s="8"/>
      <c r="AS87" s="5"/>
      <c r="AT87" s="5"/>
      <c r="AU87" s="5"/>
      <c r="AV87" s="5"/>
      <c r="AW87" s="5"/>
      <c r="AX87" s="5"/>
      <c r="AY87" s="5"/>
      <c r="AZ87" s="8"/>
      <c r="BA87" s="5"/>
      <c r="BB87" s="5"/>
      <c r="BC87" s="5"/>
      <c r="BD87" s="5"/>
      <c r="BE87" s="5"/>
      <c r="BF87" s="5"/>
      <c r="BG87" s="5"/>
      <c r="BH87" s="8"/>
      <c r="BI87" s="5"/>
      <c r="BJ87" s="5"/>
      <c r="BK87" s="5"/>
      <c r="BL87" s="5"/>
      <c r="BM87" s="5"/>
      <c r="BN87" s="5"/>
      <c r="BO87" s="5"/>
      <c r="BP87" s="9"/>
      <c r="BT87" s="1" t="s">
        <v>0</v>
      </c>
      <c r="BU87" s="1" t="s">
        <v>0</v>
      </c>
    </row>
    <row r="88" spans="1:102" ht="11.25">
      <c r="A88" s="30" t="s">
        <v>1</v>
      </c>
      <c r="B88" s="31" t="str">
        <f>HYPERLINK("http://www.dot.ca.gov/hq/transprog/stip2004/ff_sheets/08-0007d.xls","0007D")</f>
        <v>0007D</v>
      </c>
      <c r="C88" s="30" t="s">
        <v>50</v>
      </c>
      <c r="D88" s="30" t="s">
        <v>51</v>
      </c>
      <c r="E88" s="30" t="s">
        <v>3</v>
      </c>
      <c r="F88" s="32">
        <f ca="1">INDIRECT("T88")+INDIRECT("AB88")+INDIRECT("AJ88")+INDIRECT("AR88")+INDIRECT("AZ88")+INDIRECT("BH88")</f>
        <v>3728</v>
      </c>
      <c r="G88" s="33">
        <f ca="1">INDIRECT("U88")+INDIRECT("AC88")+INDIRECT("AK88")+INDIRECT("AS88")+INDIRECT("BA88")+INDIRECT("BI88")</f>
        <v>0</v>
      </c>
      <c r="H88" s="33">
        <f ca="1">INDIRECT("V88")+INDIRECT("AD88")+INDIRECT("AL88")+INDIRECT("AT88")+INDIRECT("BB88")+INDIRECT("BJ88")</f>
        <v>0</v>
      </c>
      <c r="I88" s="33">
        <f ca="1">INDIRECT("W88")+INDIRECT("AE88")+INDIRECT("AM88")+INDIRECT("AU88")+INDIRECT("BC88")+INDIRECT("BK88")</f>
        <v>0</v>
      </c>
      <c r="J88" s="33">
        <f ca="1">INDIRECT("X88")+INDIRECT("AF88")+INDIRECT("AN88")+INDIRECT("AV88")+INDIRECT("BD88")+INDIRECT("BL88")</f>
        <v>18538</v>
      </c>
      <c r="K88" s="33">
        <f ca="1">INDIRECT("Y88")+INDIRECT("AG88")+INDIRECT("AO88")+INDIRECT("AW88")+INDIRECT("BE88")+INDIRECT("BM88")</f>
        <v>0</v>
      </c>
      <c r="L88" s="33">
        <f ca="1">INDIRECT("Z88")+INDIRECT("AH88")+INDIRECT("AP88")+INDIRECT("AX88")+INDIRECT("BF88")+INDIRECT("BN88")</f>
        <v>0</v>
      </c>
      <c r="M88" s="33">
        <f ca="1">INDIRECT("AA88")+INDIRECT("AI88")+INDIRECT("AQ88")+INDIRECT("AY88")+INDIRECT("BG88")+INDIRECT("BO88")</f>
        <v>0</v>
      </c>
      <c r="N88" s="32">
        <f ca="1">INDIRECT("T88")+INDIRECT("U88")+INDIRECT("V88")+INDIRECT("W88")+INDIRECT("X88")+INDIRECT("Y88")+INDIRECT("Z88")+INDIRECT("AA88")</f>
        <v>797</v>
      </c>
      <c r="O88" s="33">
        <f ca="1">INDIRECT("AB88")+INDIRECT("AC88")+INDIRECT("AD88")+INDIRECT("AE88")+INDIRECT("AF88")+INDIRECT("AG88")+INDIRECT("AH88")+INDIRECT("AI88")</f>
        <v>16144</v>
      </c>
      <c r="P88" s="33">
        <f ca="1">INDIRECT("AJ88")+INDIRECT("AK88")+INDIRECT("AL88")+INDIRECT("AM88")+INDIRECT("AN88")+INDIRECT("AO88")+INDIRECT("AP88")+INDIRECT("AQ88")</f>
        <v>547</v>
      </c>
      <c r="Q88" s="33">
        <f ca="1">INDIRECT("AR88")+INDIRECT("AS88")+INDIRECT("AT88")+INDIRECT("AU88")+INDIRECT("AV88")+INDIRECT("AW88")+INDIRECT("AX88")+INDIRECT("AY88")</f>
        <v>2157</v>
      </c>
      <c r="R88" s="33">
        <f ca="1">INDIRECT("AZ88")+INDIRECT("BA88")+INDIRECT("BB88")+INDIRECT("BC88")+INDIRECT("BD88")+INDIRECT("BE88")+INDIRECT("BF88")+INDIRECT("BG88")</f>
        <v>227</v>
      </c>
      <c r="S88" s="33">
        <f ca="1">INDIRECT("BH88")+INDIRECT("BI88")+INDIRECT("BJ88")+INDIRECT("BK88")+INDIRECT("BL88")+INDIRECT("BM88")+INDIRECT("BN88")+INDIRECT("BO88")</f>
        <v>2394</v>
      </c>
      <c r="T88" s="34">
        <v>797</v>
      </c>
      <c r="U88" s="35"/>
      <c r="V88" s="35"/>
      <c r="W88" s="35"/>
      <c r="X88" s="35"/>
      <c r="Y88" s="35"/>
      <c r="Z88" s="35"/>
      <c r="AA88" s="35"/>
      <c r="AB88" s="34"/>
      <c r="AC88" s="35"/>
      <c r="AD88" s="35"/>
      <c r="AE88" s="35"/>
      <c r="AF88" s="35">
        <v>16144</v>
      </c>
      <c r="AG88" s="35"/>
      <c r="AH88" s="35"/>
      <c r="AI88" s="35"/>
      <c r="AJ88" s="34">
        <v>547</v>
      </c>
      <c r="AK88" s="35"/>
      <c r="AL88" s="35"/>
      <c r="AM88" s="35"/>
      <c r="AN88" s="35"/>
      <c r="AO88" s="35"/>
      <c r="AP88" s="35"/>
      <c r="AQ88" s="35"/>
      <c r="AR88" s="34">
        <v>2157</v>
      </c>
      <c r="AS88" s="35"/>
      <c r="AT88" s="35"/>
      <c r="AU88" s="35"/>
      <c r="AV88" s="35"/>
      <c r="AW88" s="35"/>
      <c r="AX88" s="35"/>
      <c r="AY88" s="35"/>
      <c r="AZ88" s="34">
        <v>227</v>
      </c>
      <c r="BA88" s="35"/>
      <c r="BB88" s="35"/>
      <c r="BC88" s="35"/>
      <c r="BD88" s="35"/>
      <c r="BE88" s="35"/>
      <c r="BF88" s="35"/>
      <c r="BG88" s="35"/>
      <c r="BH88" s="34"/>
      <c r="BI88" s="35"/>
      <c r="BJ88" s="35"/>
      <c r="BK88" s="35"/>
      <c r="BL88" s="35">
        <v>2394</v>
      </c>
      <c r="BM88" s="35"/>
      <c r="BN88" s="35"/>
      <c r="BO88" s="36"/>
      <c r="BP88" s="9">
        <v>10900000419</v>
      </c>
      <c r="BQ88" s="1" t="s">
        <v>3</v>
      </c>
      <c r="BR88" s="1" t="s">
        <v>0</v>
      </c>
      <c r="BS88" s="1" t="s">
        <v>0</v>
      </c>
      <c r="BT88" s="1" t="s">
        <v>0</v>
      </c>
      <c r="BU88" s="1" t="s">
        <v>42</v>
      </c>
      <c r="BW88" s="1">
        <f ca="1">INDIRECT("T88")+2*INDIRECT("AB88")+3*INDIRECT("AJ88")+4*INDIRECT("AR88")+5*INDIRECT("AZ88")+6*INDIRECT("BH88")</f>
        <v>12201</v>
      </c>
      <c r="BX88" s="1">
        <v>12201</v>
      </c>
      <c r="BY88" s="1">
        <f ca="1">INDIRECT("U88")+2*INDIRECT("AC88")+3*INDIRECT("AK88")+4*INDIRECT("AS88")+5*INDIRECT("BA88")+6*INDIRECT("BI88")</f>
        <v>0</v>
      </c>
      <c r="BZ88" s="1">
        <v>0</v>
      </c>
      <c r="CA88" s="1">
        <f ca="1">INDIRECT("V88")+2*INDIRECT("AD88")+3*INDIRECT("AL88")+4*INDIRECT("AT88")+5*INDIRECT("BB88")+6*INDIRECT("BJ88")</f>
        <v>0</v>
      </c>
      <c r="CB88" s="1">
        <v>0</v>
      </c>
      <c r="CC88" s="1">
        <f ca="1">INDIRECT("W88")+2*INDIRECT("AE88")+3*INDIRECT("AM88")+4*INDIRECT("AU88")+5*INDIRECT("BC88")+6*INDIRECT("BK88")</f>
        <v>0</v>
      </c>
      <c r="CD88" s="1">
        <v>0</v>
      </c>
      <c r="CE88" s="1">
        <f ca="1">INDIRECT("X88")+2*INDIRECT("AF88")+3*INDIRECT("AN88")+4*INDIRECT("AV88")+5*INDIRECT("BD88")+6*INDIRECT("BL88")</f>
        <v>46652</v>
      </c>
      <c r="CF88" s="1">
        <v>46652</v>
      </c>
      <c r="CG88" s="1">
        <f ca="1">INDIRECT("Y88")+2*INDIRECT("AG88")+3*INDIRECT("AO88")+4*INDIRECT("AW88")+5*INDIRECT("BE88")+6*INDIRECT("BM88")</f>
        <v>0</v>
      </c>
      <c r="CH88" s="1">
        <v>0</v>
      </c>
      <c r="CI88" s="1">
        <f ca="1">INDIRECT("Z88")+2*INDIRECT("AH88")+3*INDIRECT("AP88")+4*INDIRECT("AX88")+5*INDIRECT("BF88")+6*INDIRECT("BN88")</f>
        <v>0</v>
      </c>
      <c r="CJ88" s="1">
        <v>0</v>
      </c>
      <c r="CK88" s="1">
        <f ca="1">INDIRECT("AA88")+2*INDIRECT("AI88")+3*INDIRECT("AQ88")+4*INDIRECT("AY88")+5*INDIRECT("BG88")+6*INDIRECT("BO88")</f>
        <v>0</v>
      </c>
      <c r="CL88" s="1">
        <v>0</v>
      </c>
      <c r="CM88" s="1">
        <f ca="1">INDIRECT("T88")+2*INDIRECT("U88")+3*INDIRECT("V88")+4*INDIRECT("W88")+5*INDIRECT("X88")+6*INDIRECT("Y88")+7*INDIRECT("Z88")+8*INDIRECT("AA88")</f>
        <v>797</v>
      </c>
      <c r="CN88" s="1">
        <v>797</v>
      </c>
      <c r="CO88" s="1">
        <f ca="1">INDIRECT("AB88")+2*INDIRECT("AC88")+3*INDIRECT("AD88")+4*INDIRECT("AE88")+5*INDIRECT("AF88")+6*INDIRECT("AG88")+7*INDIRECT("AH88")+8*INDIRECT("AI88")</f>
        <v>80720</v>
      </c>
      <c r="CP88" s="1">
        <v>80720</v>
      </c>
      <c r="CQ88" s="1">
        <f ca="1">INDIRECT("AJ88")+2*INDIRECT("AK88")+3*INDIRECT("AL88")+4*INDIRECT("AM88")+5*INDIRECT("AN88")+6*INDIRECT("AO88")+7*INDIRECT("AP88")+8*INDIRECT("AQ88")</f>
        <v>547</v>
      </c>
      <c r="CR88" s="1">
        <v>547</v>
      </c>
      <c r="CS88" s="1">
        <f ca="1">INDIRECT("AR88")+2*INDIRECT("AS88")+3*INDIRECT("AT88")+4*INDIRECT("AU88")+5*INDIRECT("AV88")+6*INDIRECT("AW88")+7*INDIRECT("AX88")+8*INDIRECT("AY88")</f>
        <v>2157</v>
      </c>
      <c r="CT88" s="1">
        <v>2157</v>
      </c>
      <c r="CU88" s="1">
        <f ca="1">INDIRECT("AZ88")+2*INDIRECT("BA88")+3*INDIRECT("BB88")+4*INDIRECT("BC88")+5*INDIRECT("BD88")+6*INDIRECT("BE88")+7*INDIRECT("BF88")+8*INDIRECT("BG88")</f>
        <v>227</v>
      </c>
      <c r="CV88" s="1">
        <v>227</v>
      </c>
      <c r="CW88" s="1">
        <f ca="1">INDIRECT("BH88")+2*INDIRECT("BI88")+3*INDIRECT("BJ88")+4*INDIRECT("BK88")+5*INDIRECT("BL88")+6*INDIRECT("BM88")+7*INDIRECT("BN88")+8*INDIRECT("BO88")</f>
        <v>11970</v>
      </c>
      <c r="CX88" s="1">
        <v>11970</v>
      </c>
    </row>
    <row r="89" spans="1:73" ht="11.25">
      <c r="A89" s="1" t="s">
        <v>0</v>
      </c>
      <c r="B89" s="1" t="s">
        <v>52</v>
      </c>
      <c r="C89" s="1" t="s">
        <v>53</v>
      </c>
      <c r="D89" s="1" t="s">
        <v>54</v>
      </c>
      <c r="E89" s="1" t="s">
        <v>6</v>
      </c>
      <c r="F89" s="7">
        <f>SUM(F88:F88)</f>
        <v>3728</v>
      </c>
      <c r="G89" s="6">
        <f>SUM(G88:G88)</f>
        <v>0</v>
      </c>
      <c r="H89" s="6">
        <f>SUM(H88:H88)</f>
        <v>0</v>
      </c>
      <c r="I89" s="6">
        <f>SUM(I88:I88)</f>
        <v>0</v>
      </c>
      <c r="J89" s="6">
        <f>SUM(J88:J88)</f>
        <v>18538</v>
      </c>
      <c r="K89" s="6">
        <f>SUM(K88:K88)</f>
        <v>0</v>
      </c>
      <c r="L89" s="6">
        <f>SUM(L88:L88)</f>
        <v>0</v>
      </c>
      <c r="M89" s="6">
        <f>SUM(M88:M88)</f>
        <v>0</v>
      </c>
      <c r="N89" s="7">
        <f>SUM(N88:N88)</f>
        <v>797</v>
      </c>
      <c r="O89" s="6">
        <f>SUM(O88:O88)</f>
        <v>16144</v>
      </c>
      <c r="P89" s="6">
        <f>SUM(P88:P88)</f>
        <v>547</v>
      </c>
      <c r="Q89" s="6">
        <f>SUM(Q88:Q88)</f>
        <v>2157</v>
      </c>
      <c r="R89" s="6">
        <f>SUM(R88:R88)</f>
        <v>227</v>
      </c>
      <c r="S89" s="6">
        <f>SUM(S88:S88)</f>
        <v>2394</v>
      </c>
      <c r="T89" s="8"/>
      <c r="U89" s="5"/>
      <c r="V89" s="5"/>
      <c r="W89" s="5"/>
      <c r="X89" s="5"/>
      <c r="Y89" s="5"/>
      <c r="Z89" s="5"/>
      <c r="AA89" s="5"/>
      <c r="AB89" s="8"/>
      <c r="AC89" s="5"/>
      <c r="AD89" s="5"/>
      <c r="AE89" s="5"/>
      <c r="AF89" s="5"/>
      <c r="AG89" s="5"/>
      <c r="AH89" s="5"/>
      <c r="AI89" s="5"/>
      <c r="AJ89" s="8"/>
      <c r="AK89" s="5"/>
      <c r="AL89" s="5"/>
      <c r="AM89" s="5"/>
      <c r="AN89" s="5"/>
      <c r="AO89" s="5"/>
      <c r="AP89" s="5"/>
      <c r="AQ89" s="5"/>
      <c r="AR89" s="8"/>
      <c r="AS89" s="5"/>
      <c r="AT89" s="5"/>
      <c r="AU89" s="5"/>
      <c r="AV89" s="5"/>
      <c r="AW89" s="5"/>
      <c r="AX89" s="5"/>
      <c r="AY89" s="5"/>
      <c r="AZ89" s="8"/>
      <c r="BA89" s="5"/>
      <c r="BB89" s="5"/>
      <c r="BC89" s="5"/>
      <c r="BD89" s="5"/>
      <c r="BE89" s="5"/>
      <c r="BF89" s="5"/>
      <c r="BG89" s="5"/>
      <c r="BH89" s="8"/>
      <c r="BI89" s="5"/>
      <c r="BJ89" s="5"/>
      <c r="BK89" s="5"/>
      <c r="BL89" s="5"/>
      <c r="BM89" s="5"/>
      <c r="BN89" s="5"/>
      <c r="BO89" s="5"/>
      <c r="BP89" s="9">
        <v>0</v>
      </c>
      <c r="BQ89" s="1" t="s">
        <v>0</v>
      </c>
      <c r="BR89" s="1" t="s">
        <v>0</v>
      </c>
      <c r="BS89" s="1" t="s">
        <v>0</v>
      </c>
      <c r="BT89" s="1" t="s">
        <v>0</v>
      </c>
      <c r="BU89" s="1" t="s">
        <v>0</v>
      </c>
    </row>
    <row r="90" spans="1:73" ht="11.25">
      <c r="A90" s="25"/>
      <c r="B90" s="25"/>
      <c r="C90" s="27" t="s">
        <v>116</v>
      </c>
      <c r="D90" s="26" t="s">
        <v>0</v>
      </c>
      <c r="E90" s="1" t="s">
        <v>0</v>
      </c>
      <c r="F90" s="7"/>
      <c r="G90" s="6"/>
      <c r="H90" s="6"/>
      <c r="I90" s="6"/>
      <c r="J90" s="6"/>
      <c r="K90" s="6"/>
      <c r="L90" s="6"/>
      <c r="M90" s="6"/>
      <c r="N90" s="7"/>
      <c r="O90" s="6"/>
      <c r="P90" s="6"/>
      <c r="Q90" s="6"/>
      <c r="R90" s="6"/>
      <c r="S90" s="6"/>
      <c r="T90" s="8"/>
      <c r="U90" s="5"/>
      <c r="V90" s="5"/>
      <c r="W90" s="5"/>
      <c r="X90" s="5"/>
      <c r="Y90" s="5"/>
      <c r="Z90" s="5"/>
      <c r="AA90" s="5"/>
      <c r="AB90" s="8"/>
      <c r="AC90" s="5"/>
      <c r="AD90" s="5"/>
      <c r="AE90" s="5"/>
      <c r="AF90" s="5"/>
      <c r="AG90" s="5"/>
      <c r="AH90" s="5"/>
      <c r="AI90" s="5"/>
      <c r="AJ90" s="8"/>
      <c r="AK90" s="5"/>
      <c r="AL90" s="5"/>
      <c r="AM90" s="5"/>
      <c r="AN90" s="5"/>
      <c r="AO90" s="5"/>
      <c r="AP90" s="5"/>
      <c r="AQ90" s="5"/>
      <c r="AR90" s="8"/>
      <c r="AS90" s="5"/>
      <c r="AT90" s="5"/>
      <c r="AU90" s="5"/>
      <c r="AV90" s="5"/>
      <c r="AW90" s="5"/>
      <c r="AX90" s="5"/>
      <c r="AY90" s="5"/>
      <c r="AZ90" s="8"/>
      <c r="BA90" s="5"/>
      <c r="BB90" s="5"/>
      <c r="BC90" s="5"/>
      <c r="BD90" s="5"/>
      <c r="BE90" s="5"/>
      <c r="BF90" s="5"/>
      <c r="BG90" s="5"/>
      <c r="BH90" s="8"/>
      <c r="BI90" s="5"/>
      <c r="BJ90" s="5"/>
      <c r="BK90" s="5"/>
      <c r="BL90" s="5"/>
      <c r="BM90" s="5"/>
      <c r="BN90" s="5"/>
      <c r="BO90" s="5"/>
      <c r="BP90" s="9">
        <v>0</v>
      </c>
      <c r="BQ90" s="1" t="s">
        <v>0</v>
      </c>
      <c r="BR90" s="1" t="s">
        <v>0</v>
      </c>
      <c r="BS90" s="1" t="s">
        <v>0</v>
      </c>
      <c r="BT90" s="1" t="s">
        <v>0</v>
      </c>
      <c r="BU90" s="1" t="s">
        <v>0</v>
      </c>
    </row>
    <row r="91" spans="1:102" ht="11.25">
      <c r="A91" s="30" t="s">
        <v>1</v>
      </c>
      <c r="B91" s="31" t="str">
        <f>HYPERLINK("http://www.dot.ca.gov/hq/transprog/stip2004/ff_sheets/08-1003.xls","1003")</f>
        <v>1003</v>
      </c>
      <c r="C91" s="30" t="s">
        <v>55</v>
      </c>
      <c r="D91" s="30" t="s">
        <v>13</v>
      </c>
      <c r="E91" s="30" t="s">
        <v>3</v>
      </c>
      <c r="F91" s="32">
        <f ca="1">INDIRECT("T91")+INDIRECT("AB91")+INDIRECT("AJ91")+INDIRECT("AR91")+INDIRECT("AZ91")+INDIRECT("BH91")</f>
        <v>0</v>
      </c>
      <c r="G91" s="33">
        <f ca="1">INDIRECT("U91")+INDIRECT("AC91")+INDIRECT("AK91")+INDIRECT("AS91")+INDIRECT("BA91")+INDIRECT("BI91")</f>
        <v>0</v>
      </c>
      <c r="H91" s="33">
        <f ca="1">INDIRECT("V91")+INDIRECT("AD91")+INDIRECT("AL91")+INDIRECT("AT91")+INDIRECT("BB91")+INDIRECT("BJ91")</f>
        <v>0</v>
      </c>
      <c r="I91" s="33">
        <f ca="1">INDIRECT("W91")+INDIRECT("AE91")+INDIRECT("AM91")+INDIRECT("AU91")+INDIRECT("BC91")+INDIRECT("BK91")</f>
        <v>0</v>
      </c>
      <c r="J91" s="33">
        <f ca="1">INDIRECT("X91")+INDIRECT("AF91")+INDIRECT("AN91")+INDIRECT("AV91")+INDIRECT("BD91")+INDIRECT("BL91")</f>
        <v>0</v>
      </c>
      <c r="K91" s="33">
        <f ca="1">INDIRECT("Y91")+INDIRECT("AG91")+INDIRECT("AO91")+INDIRECT("AW91")+INDIRECT("BE91")+INDIRECT("BM91")</f>
        <v>6418</v>
      </c>
      <c r="L91" s="33">
        <f ca="1">INDIRECT("Z91")+INDIRECT("AH91")+INDIRECT("AP91")+INDIRECT("AX91")+INDIRECT("BF91")+INDIRECT("BN91")</f>
        <v>0</v>
      </c>
      <c r="M91" s="33">
        <f ca="1">INDIRECT("AA91")+INDIRECT("AI91")+INDIRECT("AQ91")+INDIRECT("AY91")+INDIRECT("BG91")+INDIRECT("BO91")</f>
        <v>0</v>
      </c>
      <c r="N91" s="32">
        <f ca="1">INDIRECT("T91")+INDIRECT("U91")+INDIRECT("V91")+INDIRECT("W91")+INDIRECT("X91")+INDIRECT("Y91")+INDIRECT("Z91")+INDIRECT("AA91")</f>
        <v>0</v>
      </c>
      <c r="O91" s="33">
        <f ca="1">INDIRECT("AB91")+INDIRECT("AC91")+INDIRECT("AD91")+INDIRECT("AE91")+INDIRECT("AF91")+INDIRECT("AG91")+INDIRECT("AH91")+INDIRECT("AI91")</f>
        <v>5870</v>
      </c>
      <c r="P91" s="33">
        <f ca="1">INDIRECT("AJ91")+INDIRECT("AK91")+INDIRECT("AL91")+INDIRECT("AM91")+INDIRECT("AN91")+INDIRECT("AO91")+INDIRECT("AP91")+INDIRECT("AQ91")</f>
        <v>0</v>
      </c>
      <c r="Q91" s="33">
        <f ca="1">INDIRECT("AR91")+INDIRECT("AS91")+INDIRECT("AT91")+INDIRECT("AU91")+INDIRECT("AV91")+INDIRECT("AW91")+INDIRECT("AX91")+INDIRECT("AY91")</f>
        <v>0</v>
      </c>
      <c r="R91" s="33">
        <f ca="1">INDIRECT("AZ91")+INDIRECT("BA91")+INDIRECT("BB91")+INDIRECT("BC91")+INDIRECT("BD91")+INDIRECT("BE91")+INDIRECT("BF91")+INDIRECT("BG91")</f>
        <v>0</v>
      </c>
      <c r="S91" s="33">
        <f ca="1">INDIRECT("BH91")+INDIRECT("BI91")+INDIRECT("BJ91")+INDIRECT("BK91")+INDIRECT("BL91")+INDIRECT("BM91")+INDIRECT("BN91")+INDIRECT("BO91")</f>
        <v>548</v>
      </c>
      <c r="T91" s="34"/>
      <c r="U91" s="35"/>
      <c r="V91" s="35"/>
      <c r="W91" s="35"/>
      <c r="X91" s="35"/>
      <c r="Y91" s="35"/>
      <c r="Z91" s="35"/>
      <c r="AA91" s="35"/>
      <c r="AB91" s="34"/>
      <c r="AC91" s="35"/>
      <c r="AD91" s="35"/>
      <c r="AE91" s="35"/>
      <c r="AF91" s="35"/>
      <c r="AG91" s="35">
        <v>5870</v>
      </c>
      <c r="AH91" s="35"/>
      <c r="AI91" s="35"/>
      <c r="AJ91" s="34"/>
      <c r="AK91" s="35"/>
      <c r="AL91" s="35"/>
      <c r="AM91" s="35"/>
      <c r="AN91" s="35"/>
      <c r="AO91" s="35"/>
      <c r="AP91" s="35"/>
      <c r="AQ91" s="35"/>
      <c r="AR91" s="34"/>
      <c r="AS91" s="35"/>
      <c r="AT91" s="35"/>
      <c r="AU91" s="35"/>
      <c r="AV91" s="35"/>
      <c r="AW91" s="35"/>
      <c r="AX91" s="35"/>
      <c r="AY91" s="35"/>
      <c r="AZ91" s="34"/>
      <c r="BA91" s="35"/>
      <c r="BB91" s="35"/>
      <c r="BC91" s="35"/>
      <c r="BD91" s="35"/>
      <c r="BE91" s="35"/>
      <c r="BF91" s="35"/>
      <c r="BG91" s="35"/>
      <c r="BH91" s="34"/>
      <c r="BI91" s="35"/>
      <c r="BJ91" s="35"/>
      <c r="BK91" s="35"/>
      <c r="BL91" s="35"/>
      <c r="BM91" s="35">
        <v>548</v>
      </c>
      <c r="BN91" s="35"/>
      <c r="BO91" s="36"/>
      <c r="BP91" s="9">
        <v>10900001352</v>
      </c>
      <c r="BQ91" s="1" t="s">
        <v>3</v>
      </c>
      <c r="BR91" s="1" t="s">
        <v>0</v>
      </c>
      <c r="BS91" s="1" t="s">
        <v>0</v>
      </c>
      <c r="BT91" s="1" t="s">
        <v>0</v>
      </c>
      <c r="BU91" s="1" t="s">
        <v>42</v>
      </c>
      <c r="BW91" s="1">
        <f ca="1">INDIRECT("T91")+2*INDIRECT("AB91")+3*INDIRECT("AJ91")+4*INDIRECT("AR91")+5*INDIRECT("AZ91")+6*INDIRECT("BH91")</f>
        <v>0</v>
      </c>
      <c r="BX91" s="1">
        <v>0</v>
      </c>
      <c r="BY91" s="1">
        <f ca="1">INDIRECT("U91")+2*INDIRECT("AC91")+3*INDIRECT("AK91")+4*INDIRECT("AS91")+5*INDIRECT("BA91")+6*INDIRECT("BI91")</f>
        <v>0</v>
      </c>
      <c r="BZ91" s="1">
        <v>0</v>
      </c>
      <c r="CA91" s="1">
        <f ca="1">INDIRECT("V91")+2*INDIRECT("AD91")+3*INDIRECT("AL91")+4*INDIRECT("AT91")+5*INDIRECT("BB91")+6*INDIRECT("BJ91")</f>
        <v>0</v>
      </c>
      <c r="CB91" s="1">
        <v>0</v>
      </c>
      <c r="CC91" s="1">
        <f ca="1">INDIRECT("W91")+2*INDIRECT("AE91")+3*INDIRECT("AM91")+4*INDIRECT("AU91")+5*INDIRECT("BC91")+6*INDIRECT("BK91")</f>
        <v>0</v>
      </c>
      <c r="CD91" s="1">
        <v>0</v>
      </c>
      <c r="CE91" s="1">
        <f ca="1">INDIRECT("X91")+2*INDIRECT("AF91")+3*INDIRECT("AN91")+4*INDIRECT("AV91")+5*INDIRECT("BD91")+6*INDIRECT("BL91")</f>
        <v>0</v>
      </c>
      <c r="CF91" s="1">
        <v>0</v>
      </c>
      <c r="CG91" s="1">
        <f ca="1">INDIRECT("Y91")+2*INDIRECT("AG91")+3*INDIRECT("AO91")+4*INDIRECT("AW91")+5*INDIRECT("BE91")+6*INDIRECT("BM91")</f>
        <v>15028</v>
      </c>
      <c r="CH91" s="1">
        <v>15028</v>
      </c>
      <c r="CI91" s="1">
        <f ca="1">INDIRECT("Z91")+2*INDIRECT("AH91")+3*INDIRECT("AP91")+4*INDIRECT("AX91")+5*INDIRECT("BF91")+6*INDIRECT("BN91")</f>
        <v>0</v>
      </c>
      <c r="CJ91" s="1">
        <v>0</v>
      </c>
      <c r="CK91" s="1">
        <f ca="1">INDIRECT("AA91")+2*INDIRECT("AI91")+3*INDIRECT("AQ91")+4*INDIRECT("AY91")+5*INDIRECT("BG91")+6*INDIRECT("BO91")</f>
        <v>0</v>
      </c>
      <c r="CL91" s="1">
        <v>0</v>
      </c>
      <c r="CM91" s="1">
        <f ca="1">INDIRECT("T91")+2*INDIRECT("U91")+3*INDIRECT("V91")+4*INDIRECT("W91")+5*INDIRECT("X91")+6*INDIRECT("Y91")+7*INDIRECT("Z91")+8*INDIRECT("AA91")</f>
        <v>0</v>
      </c>
      <c r="CN91" s="1">
        <v>0</v>
      </c>
      <c r="CO91" s="1">
        <f ca="1">INDIRECT("AB91")+2*INDIRECT("AC91")+3*INDIRECT("AD91")+4*INDIRECT("AE91")+5*INDIRECT("AF91")+6*INDIRECT("AG91")+7*INDIRECT("AH91")+8*INDIRECT("AI91")</f>
        <v>35220</v>
      </c>
      <c r="CP91" s="1">
        <v>35220</v>
      </c>
      <c r="CQ91" s="1">
        <f ca="1">INDIRECT("AJ91")+2*INDIRECT("AK91")+3*INDIRECT("AL91")+4*INDIRECT("AM91")+5*INDIRECT("AN91")+6*INDIRECT("AO91")+7*INDIRECT("AP91")+8*INDIRECT("AQ91")</f>
        <v>0</v>
      </c>
      <c r="CR91" s="1">
        <v>0</v>
      </c>
      <c r="CS91" s="1">
        <f ca="1">INDIRECT("AR91")+2*INDIRECT("AS91")+3*INDIRECT("AT91")+4*INDIRECT("AU91")+5*INDIRECT("AV91")+6*INDIRECT("AW91")+7*INDIRECT("AX91")+8*INDIRECT("AY91")</f>
        <v>0</v>
      </c>
      <c r="CT91" s="1">
        <v>0</v>
      </c>
      <c r="CU91" s="1">
        <f ca="1">INDIRECT("AZ91")+2*INDIRECT("BA91")+3*INDIRECT("BB91")+4*INDIRECT("BC91")+5*INDIRECT("BD91")+6*INDIRECT("BE91")+7*INDIRECT("BF91")+8*INDIRECT("BG91")</f>
        <v>0</v>
      </c>
      <c r="CV91" s="1">
        <v>0</v>
      </c>
      <c r="CW91" s="1">
        <f ca="1">INDIRECT("BH91")+2*INDIRECT("BI91")+3*INDIRECT("BJ91")+4*INDIRECT("BK91")+5*INDIRECT("BL91")+6*INDIRECT("BM91")+7*INDIRECT("BN91")+8*INDIRECT("BO91")</f>
        <v>3288</v>
      </c>
      <c r="CX91" s="1">
        <v>3288</v>
      </c>
    </row>
    <row r="92" spans="1:102" ht="11.25">
      <c r="A92" s="1" t="s">
        <v>0</v>
      </c>
      <c r="B92" s="1" t="s">
        <v>56</v>
      </c>
      <c r="C92" s="1" t="s">
        <v>57</v>
      </c>
      <c r="D92" s="1" t="s">
        <v>58</v>
      </c>
      <c r="E92" s="1" t="s">
        <v>5</v>
      </c>
      <c r="F92" s="7">
        <f ca="1">INDIRECT("T92")+INDIRECT("AB92")+INDIRECT("AJ92")+INDIRECT("AR92")+INDIRECT("AZ92")+INDIRECT("BH92")</f>
        <v>0</v>
      </c>
      <c r="G92" s="6">
        <f ca="1">INDIRECT("U92")+INDIRECT("AC92")+INDIRECT("AK92")+INDIRECT("AS92")+INDIRECT("BA92")+INDIRECT("BI92")</f>
        <v>798</v>
      </c>
      <c r="H92" s="6">
        <f ca="1">INDIRECT("V92")+INDIRECT("AD92")+INDIRECT("AL92")+INDIRECT("AT92")+INDIRECT("BB92")+INDIRECT("BJ92")</f>
        <v>600</v>
      </c>
      <c r="I92" s="6">
        <f ca="1">INDIRECT("W92")+INDIRECT("AE92")+INDIRECT("AM92")+INDIRECT("AU92")+INDIRECT("BC92")+INDIRECT("BK92")</f>
        <v>0</v>
      </c>
      <c r="J92" s="6">
        <f ca="1">INDIRECT("X92")+INDIRECT("AF92")+INDIRECT("AN92")+INDIRECT("AV92")+INDIRECT("BD92")+INDIRECT("BL92")</f>
        <v>0</v>
      </c>
      <c r="K92" s="6">
        <f ca="1">INDIRECT("Y92")+INDIRECT("AG92")+INDIRECT("AO92")+INDIRECT("AW92")+INDIRECT("BE92")+INDIRECT("BM92")</f>
        <v>436</v>
      </c>
      <c r="L92" s="6">
        <f ca="1">INDIRECT("Z92")+INDIRECT("AH92")+INDIRECT("AP92")+INDIRECT("AX92")+INDIRECT("BF92")+INDIRECT("BN92")</f>
        <v>0</v>
      </c>
      <c r="M92" s="6">
        <f ca="1">INDIRECT("AA92")+INDIRECT("AI92")+INDIRECT("AQ92")+INDIRECT("AY92")+INDIRECT("BG92")+INDIRECT("BO92")</f>
        <v>0</v>
      </c>
      <c r="N92" s="7">
        <f ca="1">INDIRECT("T92")+INDIRECT("U92")+INDIRECT("V92")+INDIRECT("W92")+INDIRECT("X92")+INDIRECT("Y92")+INDIRECT("Z92")+INDIRECT("AA92")</f>
        <v>600</v>
      </c>
      <c r="O92" s="6">
        <f ca="1">INDIRECT("AB92")+INDIRECT("AC92")+INDIRECT("AD92")+INDIRECT("AE92")+INDIRECT("AF92")+INDIRECT("AG92")+INDIRECT("AH92")+INDIRECT("AI92")</f>
        <v>0</v>
      </c>
      <c r="P92" s="6">
        <f ca="1">INDIRECT("AJ92")+INDIRECT("AK92")+INDIRECT("AL92")+INDIRECT("AM92")+INDIRECT("AN92")+INDIRECT("AO92")+INDIRECT("AP92")+INDIRECT("AQ92")</f>
        <v>350</v>
      </c>
      <c r="Q92" s="6">
        <f ca="1">INDIRECT("AR92")+INDIRECT("AS92")+INDIRECT("AT92")+INDIRECT("AU92")+INDIRECT("AV92")+INDIRECT("AW92")+INDIRECT("AX92")+INDIRECT("AY92")</f>
        <v>448</v>
      </c>
      <c r="R92" s="6">
        <f ca="1">INDIRECT("AZ92")+INDIRECT("BA92")+INDIRECT("BB92")+INDIRECT("BC92")+INDIRECT("BD92")+INDIRECT("BE92")+INDIRECT("BF92")+INDIRECT("BG92")</f>
        <v>0</v>
      </c>
      <c r="S92" s="6">
        <f ca="1">INDIRECT("BH92")+INDIRECT("BI92")+INDIRECT("BJ92")+INDIRECT("BK92")+INDIRECT("BL92")+INDIRECT("BM92")+INDIRECT("BN92")+INDIRECT("BO92")</f>
        <v>436</v>
      </c>
      <c r="T92" s="28"/>
      <c r="U92" s="29"/>
      <c r="V92" s="29">
        <v>600</v>
      </c>
      <c r="W92" s="29"/>
      <c r="X92" s="29"/>
      <c r="Y92" s="29"/>
      <c r="Z92" s="29"/>
      <c r="AA92" s="29"/>
      <c r="AB92" s="28"/>
      <c r="AC92" s="29"/>
      <c r="AD92" s="29"/>
      <c r="AE92" s="29"/>
      <c r="AF92" s="29"/>
      <c r="AG92" s="29"/>
      <c r="AH92" s="29"/>
      <c r="AI92" s="29"/>
      <c r="AJ92" s="28"/>
      <c r="AK92" s="29">
        <v>350</v>
      </c>
      <c r="AL92" s="29"/>
      <c r="AM92" s="29"/>
      <c r="AN92" s="29"/>
      <c r="AO92" s="29"/>
      <c r="AP92" s="29"/>
      <c r="AQ92" s="29"/>
      <c r="AR92" s="28"/>
      <c r="AS92" s="29">
        <v>448</v>
      </c>
      <c r="AT92" s="29"/>
      <c r="AU92" s="29"/>
      <c r="AV92" s="29"/>
      <c r="AW92" s="29"/>
      <c r="AX92" s="29"/>
      <c r="AY92" s="29"/>
      <c r="AZ92" s="28"/>
      <c r="BA92" s="29"/>
      <c r="BB92" s="29"/>
      <c r="BC92" s="29"/>
      <c r="BD92" s="29"/>
      <c r="BE92" s="29"/>
      <c r="BF92" s="29"/>
      <c r="BG92" s="29"/>
      <c r="BH92" s="28"/>
      <c r="BI92" s="29"/>
      <c r="BJ92" s="29"/>
      <c r="BK92" s="29"/>
      <c r="BL92" s="29"/>
      <c r="BM92" s="29">
        <v>436</v>
      </c>
      <c r="BN92" s="29"/>
      <c r="BO92" s="29"/>
      <c r="BP92" s="9">
        <v>0</v>
      </c>
      <c r="BQ92" s="1" t="s">
        <v>0</v>
      </c>
      <c r="BR92" s="1" t="s">
        <v>0</v>
      </c>
      <c r="BS92" s="1" t="s">
        <v>0</v>
      </c>
      <c r="BT92" s="1" t="s">
        <v>0</v>
      </c>
      <c r="BU92" s="1" t="s">
        <v>0</v>
      </c>
      <c r="BW92" s="1">
        <f ca="1">INDIRECT("T92")+2*INDIRECT("AB92")+3*INDIRECT("AJ92")+4*INDIRECT("AR92")+5*INDIRECT("AZ92")+6*INDIRECT("BH92")</f>
        <v>0</v>
      </c>
      <c r="BX92" s="1">
        <v>0</v>
      </c>
      <c r="BY92" s="1">
        <f ca="1">INDIRECT("U92")+2*INDIRECT("AC92")+3*INDIRECT("AK92")+4*INDIRECT("AS92")+5*INDIRECT("BA92")+6*INDIRECT("BI92")</f>
        <v>2842</v>
      </c>
      <c r="BZ92" s="1">
        <v>2842</v>
      </c>
      <c r="CA92" s="1">
        <f ca="1">INDIRECT("V92")+2*INDIRECT("AD92")+3*INDIRECT("AL92")+4*INDIRECT("AT92")+5*INDIRECT("BB92")+6*INDIRECT("BJ92")</f>
        <v>600</v>
      </c>
      <c r="CB92" s="1">
        <v>600</v>
      </c>
      <c r="CC92" s="1">
        <f ca="1">INDIRECT("W92")+2*INDIRECT("AE92")+3*INDIRECT("AM92")+4*INDIRECT("AU92")+5*INDIRECT("BC92")+6*INDIRECT("BK92")</f>
        <v>0</v>
      </c>
      <c r="CD92" s="1">
        <v>0</v>
      </c>
      <c r="CE92" s="1">
        <f ca="1">INDIRECT("X92")+2*INDIRECT("AF92")+3*INDIRECT("AN92")+4*INDIRECT("AV92")+5*INDIRECT("BD92")+6*INDIRECT("BL92")</f>
        <v>0</v>
      </c>
      <c r="CF92" s="1">
        <v>0</v>
      </c>
      <c r="CG92" s="1">
        <f ca="1">INDIRECT("Y92")+2*INDIRECT("AG92")+3*INDIRECT("AO92")+4*INDIRECT("AW92")+5*INDIRECT("BE92")+6*INDIRECT("BM92")</f>
        <v>2616</v>
      </c>
      <c r="CH92" s="1">
        <v>2616</v>
      </c>
      <c r="CI92" s="1">
        <f ca="1">INDIRECT("Z92")+2*INDIRECT("AH92")+3*INDIRECT("AP92")+4*INDIRECT("AX92")+5*INDIRECT("BF92")+6*INDIRECT("BN92")</f>
        <v>0</v>
      </c>
      <c r="CJ92" s="1">
        <v>0</v>
      </c>
      <c r="CK92" s="1">
        <f ca="1">INDIRECT("AA92")+2*INDIRECT("AI92")+3*INDIRECT("AQ92")+4*INDIRECT("AY92")+5*INDIRECT("BG92")+6*INDIRECT("BO92")</f>
        <v>0</v>
      </c>
      <c r="CL92" s="1">
        <v>0</v>
      </c>
      <c r="CM92" s="1">
        <f ca="1">INDIRECT("T92")+2*INDIRECT("U92")+3*INDIRECT("V92")+4*INDIRECT("W92")+5*INDIRECT("X92")+6*INDIRECT("Y92")+7*INDIRECT("Z92")+8*INDIRECT("AA92")</f>
        <v>1800</v>
      </c>
      <c r="CN92" s="1">
        <v>1800</v>
      </c>
      <c r="CO92" s="1">
        <f ca="1">INDIRECT("AB92")+2*INDIRECT("AC92")+3*INDIRECT("AD92")+4*INDIRECT("AE92")+5*INDIRECT("AF92")+6*INDIRECT("AG92")+7*INDIRECT("AH92")+8*INDIRECT("AI92")</f>
        <v>0</v>
      </c>
      <c r="CP92" s="1">
        <v>0</v>
      </c>
      <c r="CQ92" s="1">
        <f ca="1">INDIRECT("AJ92")+2*INDIRECT("AK92")+3*INDIRECT("AL92")+4*INDIRECT("AM92")+5*INDIRECT("AN92")+6*INDIRECT("AO92")+7*INDIRECT("AP92")+8*INDIRECT("AQ92")</f>
        <v>700</v>
      </c>
      <c r="CR92" s="1">
        <v>700</v>
      </c>
      <c r="CS92" s="1">
        <f ca="1">INDIRECT("AR92")+2*INDIRECT("AS92")+3*INDIRECT("AT92")+4*INDIRECT("AU92")+5*INDIRECT("AV92")+6*INDIRECT("AW92")+7*INDIRECT("AX92")+8*INDIRECT("AY92")</f>
        <v>896</v>
      </c>
      <c r="CT92" s="1">
        <v>896</v>
      </c>
      <c r="CU92" s="1">
        <f ca="1">INDIRECT("AZ92")+2*INDIRECT("BA92")+3*INDIRECT("BB92")+4*INDIRECT("BC92")+5*INDIRECT("BD92")+6*INDIRECT("BE92")+7*INDIRECT("BF92")+8*INDIRECT("BG92")</f>
        <v>0</v>
      </c>
      <c r="CV92" s="1">
        <v>0</v>
      </c>
      <c r="CW92" s="1">
        <f ca="1">INDIRECT("BH92")+2*INDIRECT("BI92")+3*INDIRECT("BJ92")+4*INDIRECT("BK92")+5*INDIRECT("BL92")+6*INDIRECT("BM92")+7*INDIRECT("BN92")+8*INDIRECT("BO92")</f>
        <v>2616</v>
      </c>
      <c r="CX92" s="1">
        <v>2616</v>
      </c>
    </row>
    <row r="93" spans="1:73" ht="11.25">
      <c r="A93" s="25"/>
      <c r="B93" s="25"/>
      <c r="C93" s="27" t="s">
        <v>116</v>
      </c>
      <c r="D93" s="26" t="s">
        <v>0</v>
      </c>
      <c r="E93" s="1" t="s">
        <v>6</v>
      </c>
      <c r="F93" s="7">
        <f>SUM(F91:F92)</f>
        <v>0</v>
      </c>
      <c r="G93" s="6">
        <f>SUM(G91:G92)</f>
        <v>798</v>
      </c>
      <c r="H93" s="6">
        <f>SUM(H91:H92)</f>
        <v>600</v>
      </c>
      <c r="I93" s="6">
        <f>SUM(I91:I92)</f>
        <v>0</v>
      </c>
      <c r="J93" s="6">
        <f>SUM(J91:J92)</f>
        <v>0</v>
      </c>
      <c r="K93" s="6">
        <f>SUM(K91:K92)</f>
        <v>6854</v>
      </c>
      <c r="L93" s="6">
        <f>SUM(L91:L92)</f>
        <v>0</v>
      </c>
      <c r="M93" s="6">
        <f>SUM(M91:M92)</f>
        <v>0</v>
      </c>
      <c r="N93" s="7">
        <f>SUM(N91:N92)</f>
        <v>600</v>
      </c>
      <c r="O93" s="6">
        <f>SUM(O91:O92)</f>
        <v>5870</v>
      </c>
      <c r="P93" s="6">
        <f>SUM(P91:P92)</f>
        <v>350</v>
      </c>
      <c r="Q93" s="6">
        <f>SUM(Q91:Q92)</f>
        <v>448</v>
      </c>
      <c r="R93" s="6">
        <f>SUM(R91:R92)</f>
        <v>0</v>
      </c>
      <c r="S93" s="6">
        <f>SUM(S91:S92)</f>
        <v>984</v>
      </c>
      <c r="T93" s="8"/>
      <c r="U93" s="5"/>
      <c r="V93" s="5"/>
      <c r="W93" s="5"/>
      <c r="X93" s="5"/>
      <c r="Y93" s="5"/>
      <c r="Z93" s="5"/>
      <c r="AA93" s="5"/>
      <c r="AB93" s="8"/>
      <c r="AC93" s="5"/>
      <c r="AD93" s="5"/>
      <c r="AE93" s="5"/>
      <c r="AF93" s="5"/>
      <c r="AG93" s="5"/>
      <c r="AH93" s="5"/>
      <c r="AI93" s="5"/>
      <c r="AJ93" s="8"/>
      <c r="AK93" s="5"/>
      <c r="AL93" s="5"/>
      <c r="AM93" s="5"/>
      <c r="AN93" s="5"/>
      <c r="AO93" s="5"/>
      <c r="AP93" s="5"/>
      <c r="AQ93" s="5"/>
      <c r="AR93" s="8"/>
      <c r="AS93" s="5"/>
      <c r="AT93" s="5"/>
      <c r="AU93" s="5"/>
      <c r="AV93" s="5"/>
      <c r="AW93" s="5"/>
      <c r="AX93" s="5"/>
      <c r="AY93" s="5"/>
      <c r="AZ93" s="8"/>
      <c r="BA93" s="5"/>
      <c r="BB93" s="5"/>
      <c r="BC93" s="5"/>
      <c r="BD93" s="5"/>
      <c r="BE93" s="5"/>
      <c r="BF93" s="5"/>
      <c r="BG93" s="5"/>
      <c r="BH93" s="8"/>
      <c r="BI93" s="5"/>
      <c r="BJ93" s="5"/>
      <c r="BK93" s="5"/>
      <c r="BL93" s="5"/>
      <c r="BM93" s="5"/>
      <c r="BN93" s="5"/>
      <c r="BO93" s="5"/>
      <c r="BP93" s="9">
        <v>0</v>
      </c>
      <c r="BQ93" s="1" t="s">
        <v>0</v>
      </c>
      <c r="BR93" s="1" t="s">
        <v>0</v>
      </c>
      <c r="BS93" s="1" t="s">
        <v>0</v>
      </c>
      <c r="BT93" s="1" t="s">
        <v>0</v>
      </c>
      <c r="BU93" s="1" t="s">
        <v>0</v>
      </c>
    </row>
    <row r="94" spans="3:73" ht="11.25">
      <c r="C94" s="1" t="s">
        <v>0</v>
      </c>
      <c r="D94" s="1" t="s">
        <v>0</v>
      </c>
      <c r="E94" s="1" t="s">
        <v>0</v>
      </c>
      <c r="F94" s="7"/>
      <c r="G94" s="6"/>
      <c r="H94" s="6"/>
      <c r="I94" s="6"/>
      <c r="J94" s="6"/>
      <c r="K94" s="6"/>
      <c r="L94" s="6"/>
      <c r="M94" s="6"/>
      <c r="N94" s="7"/>
      <c r="O94" s="6"/>
      <c r="P94" s="6"/>
      <c r="Q94" s="6"/>
      <c r="R94" s="6"/>
      <c r="S94" s="6"/>
      <c r="T94" s="8"/>
      <c r="U94" s="5"/>
      <c r="V94" s="5"/>
      <c r="W94" s="5"/>
      <c r="X94" s="5"/>
      <c r="Y94" s="5"/>
      <c r="Z94" s="5"/>
      <c r="AA94" s="5"/>
      <c r="AB94" s="8"/>
      <c r="AC94" s="5"/>
      <c r="AD94" s="5"/>
      <c r="AE94" s="5"/>
      <c r="AF94" s="5"/>
      <c r="AG94" s="5"/>
      <c r="AH94" s="5"/>
      <c r="AI94" s="5"/>
      <c r="AJ94" s="8"/>
      <c r="AK94" s="5"/>
      <c r="AL94" s="5"/>
      <c r="AM94" s="5"/>
      <c r="AN94" s="5"/>
      <c r="AO94" s="5"/>
      <c r="AP94" s="5"/>
      <c r="AQ94" s="5"/>
      <c r="AR94" s="8"/>
      <c r="AS94" s="5"/>
      <c r="AT94" s="5"/>
      <c r="AU94" s="5"/>
      <c r="AV94" s="5"/>
      <c r="AW94" s="5"/>
      <c r="AX94" s="5"/>
      <c r="AY94" s="5"/>
      <c r="AZ94" s="8"/>
      <c r="BA94" s="5"/>
      <c r="BB94" s="5"/>
      <c r="BC94" s="5"/>
      <c r="BD94" s="5"/>
      <c r="BE94" s="5"/>
      <c r="BF94" s="5"/>
      <c r="BG94" s="5"/>
      <c r="BH94" s="8"/>
      <c r="BI94" s="5"/>
      <c r="BJ94" s="5"/>
      <c r="BK94" s="5"/>
      <c r="BL94" s="5"/>
      <c r="BM94" s="5"/>
      <c r="BN94" s="5"/>
      <c r="BO94" s="5"/>
      <c r="BP94" s="9"/>
      <c r="BT94" s="1" t="s">
        <v>0</v>
      </c>
      <c r="BU94" s="1" t="s">
        <v>0</v>
      </c>
    </row>
    <row r="95" spans="1:102" ht="11.25">
      <c r="A95" s="30" t="s">
        <v>1</v>
      </c>
      <c r="B95" s="31" t="str">
        <f>HYPERLINK("http://www.dot.ca.gov/hq/transprog/stip2004/ff_sheets/08-9991.xls","9991")</f>
        <v>9991</v>
      </c>
      <c r="C95" s="30" t="s">
        <v>55</v>
      </c>
      <c r="D95" s="30" t="s">
        <v>59</v>
      </c>
      <c r="E95" s="30" t="s">
        <v>3</v>
      </c>
      <c r="F95" s="32">
        <f ca="1">INDIRECT("T95")+INDIRECT("AB95")+INDIRECT("AJ95")+INDIRECT("AR95")+INDIRECT("AZ95")+INDIRECT("BH95")</f>
        <v>0</v>
      </c>
      <c r="G95" s="33">
        <f ca="1">INDIRECT("U95")+INDIRECT("AC95")+INDIRECT("AK95")+INDIRECT("AS95")+INDIRECT("BA95")+INDIRECT("BI95")</f>
        <v>0</v>
      </c>
      <c r="H95" s="33">
        <f ca="1">INDIRECT("V95")+INDIRECT("AD95")+INDIRECT("AL95")+INDIRECT("AT95")+INDIRECT("BB95")+INDIRECT("BJ95")</f>
        <v>0</v>
      </c>
      <c r="I95" s="33">
        <f ca="1">INDIRECT("W95")+INDIRECT("AE95")+INDIRECT("AM95")+INDIRECT("AU95")+INDIRECT("BC95")+INDIRECT("BK95")</f>
        <v>0</v>
      </c>
      <c r="J95" s="33">
        <f ca="1">INDIRECT("X95")+INDIRECT("AF95")+INDIRECT("AN95")+INDIRECT("AV95")+INDIRECT("BD95")+INDIRECT("BL95")</f>
        <v>3224</v>
      </c>
      <c r="K95" s="33">
        <f ca="1">INDIRECT("Y95")+INDIRECT("AG95")+INDIRECT("AO95")+INDIRECT("AW95")+INDIRECT("BE95")+INDIRECT("BM95")</f>
        <v>4142</v>
      </c>
      <c r="L95" s="33">
        <f ca="1">INDIRECT("Z95")+INDIRECT("AH95")+INDIRECT("AP95")+INDIRECT("AX95")+INDIRECT("BF95")+INDIRECT("BN95")</f>
        <v>0</v>
      </c>
      <c r="M95" s="33">
        <f ca="1">INDIRECT("AA95")+INDIRECT("AI95")+INDIRECT("AQ95")+INDIRECT("AY95")+INDIRECT("BG95")+INDIRECT("BO95")</f>
        <v>0</v>
      </c>
      <c r="N95" s="32">
        <f ca="1">INDIRECT("T95")+INDIRECT("U95")+INDIRECT("V95")+INDIRECT("W95")+INDIRECT("X95")+INDIRECT("Y95")+INDIRECT("Z95")+INDIRECT("AA95")</f>
        <v>3224</v>
      </c>
      <c r="O95" s="33">
        <f ca="1">INDIRECT("AB95")+INDIRECT("AC95")+INDIRECT("AD95")+INDIRECT("AE95")+INDIRECT("AF95")+INDIRECT("AG95")+INDIRECT("AH95")+INDIRECT("AI95")</f>
        <v>4142</v>
      </c>
      <c r="P95" s="33">
        <f ca="1">INDIRECT("AJ95")+INDIRECT("AK95")+INDIRECT("AL95")+INDIRECT("AM95")+INDIRECT("AN95")+INDIRECT("AO95")+INDIRECT("AP95")+INDIRECT("AQ95")</f>
        <v>0</v>
      </c>
      <c r="Q95" s="33">
        <f ca="1">INDIRECT("AR95")+INDIRECT("AS95")+INDIRECT("AT95")+INDIRECT("AU95")+INDIRECT("AV95")+INDIRECT("AW95")+INDIRECT("AX95")+INDIRECT("AY95")</f>
        <v>0</v>
      </c>
      <c r="R95" s="33">
        <f ca="1">INDIRECT("AZ95")+INDIRECT("BA95")+INDIRECT("BB95")+INDIRECT("BC95")+INDIRECT("BD95")+INDIRECT("BE95")+INDIRECT("BF95")+INDIRECT("BG95")</f>
        <v>0</v>
      </c>
      <c r="S95" s="33">
        <f ca="1">INDIRECT("BH95")+INDIRECT("BI95")+INDIRECT("BJ95")+INDIRECT("BK95")+INDIRECT("BL95")+INDIRECT("BM95")+INDIRECT("BN95")+INDIRECT("BO95")</f>
        <v>0</v>
      </c>
      <c r="T95" s="34"/>
      <c r="U95" s="35"/>
      <c r="V95" s="35"/>
      <c r="W95" s="35"/>
      <c r="X95" s="35">
        <v>3224</v>
      </c>
      <c r="Y95" s="35"/>
      <c r="Z95" s="35"/>
      <c r="AA95" s="35"/>
      <c r="AB95" s="34"/>
      <c r="AC95" s="35"/>
      <c r="AD95" s="35"/>
      <c r="AE95" s="35"/>
      <c r="AF95" s="35"/>
      <c r="AG95" s="35">
        <v>4142</v>
      </c>
      <c r="AH95" s="35"/>
      <c r="AI95" s="35"/>
      <c r="AJ95" s="34"/>
      <c r="AK95" s="35"/>
      <c r="AL95" s="35"/>
      <c r="AM95" s="35"/>
      <c r="AN95" s="35"/>
      <c r="AO95" s="35"/>
      <c r="AP95" s="35"/>
      <c r="AQ95" s="35"/>
      <c r="AR95" s="34"/>
      <c r="AS95" s="35"/>
      <c r="AT95" s="35"/>
      <c r="AU95" s="35"/>
      <c r="AV95" s="35"/>
      <c r="AW95" s="35"/>
      <c r="AX95" s="35"/>
      <c r="AY95" s="35"/>
      <c r="AZ95" s="34"/>
      <c r="BA95" s="35"/>
      <c r="BB95" s="35"/>
      <c r="BC95" s="35"/>
      <c r="BD95" s="35"/>
      <c r="BE95" s="35"/>
      <c r="BF95" s="35"/>
      <c r="BG95" s="35"/>
      <c r="BH95" s="34"/>
      <c r="BI95" s="35"/>
      <c r="BJ95" s="35"/>
      <c r="BK95" s="35"/>
      <c r="BL95" s="35"/>
      <c r="BM95" s="35"/>
      <c r="BN95" s="35"/>
      <c r="BO95" s="36"/>
      <c r="BP95" s="9">
        <v>10900001363</v>
      </c>
      <c r="BQ95" s="1" t="s">
        <v>3</v>
      </c>
      <c r="BR95" s="1" t="s">
        <v>0</v>
      </c>
      <c r="BS95" s="1" t="s">
        <v>0</v>
      </c>
      <c r="BT95" s="1" t="s">
        <v>0</v>
      </c>
      <c r="BU95" s="1" t="s">
        <v>0</v>
      </c>
      <c r="BW95" s="1">
        <f ca="1">INDIRECT("T95")+2*INDIRECT("AB95")+3*INDIRECT("AJ95")+4*INDIRECT("AR95")+5*INDIRECT("AZ95")+6*INDIRECT("BH95")</f>
        <v>0</v>
      </c>
      <c r="BX95" s="1">
        <v>0</v>
      </c>
      <c r="BY95" s="1">
        <f ca="1">INDIRECT("U95")+2*INDIRECT("AC95")+3*INDIRECT("AK95")+4*INDIRECT("AS95")+5*INDIRECT("BA95")+6*INDIRECT("BI95")</f>
        <v>0</v>
      </c>
      <c r="BZ95" s="1">
        <v>0</v>
      </c>
      <c r="CA95" s="1">
        <f ca="1">INDIRECT("V95")+2*INDIRECT("AD95")+3*INDIRECT("AL95")+4*INDIRECT("AT95")+5*INDIRECT("BB95")+6*INDIRECT("BJ95")</f>
        <v>0</v>
      </c>
      <c r="CB95" s="1">
        <v>0</v>
      </c>
      <c r="CC95" s="1">
        <f ca="1">INDIRECT("W95")+2*INDIRECT("AE95")+3*INDIRECT("AM95")+4*INDIRECT("AU95")+5*INDIRECT("BC95")+6*INDIRECT("BK95")</f>
        <v>0</v>
      </c>
      <c r="CD95" s="1">
        <v>0</v>
      </c>
      <c r="CE95" s="1">
        <f ca="1">INDIRECT("X95")+2*INDIRECT("AF95")+3*INDIRECT("AN95")+4*INDIRECT("AV95")+5*INDIRECT("BD95")+6*INDIRECT("BL95")</f>
        <v>3224</v>
      </c>
      <c r="CF95" s="1">
        <v>3224</v>
      </c>
      <c r="CG95" s="1">
        <f ca="1">INDIRECT("Y95")+2*INDIRECT("AG95")+3*INDIRECT("AO95")+4*INDIRECT("AW95")+5*INDIRECT("BE95")+6*INDIRECT("BM95")</f>
        <v>8284</v>
      </c>
      <c r="CH95" s="1">
        <v>8284</v>
      </c>
      <c r="CI95" s="1">
        <f ca="1">INDIRECT("Z95")+2*INDIRECT("AH95")+3*INDIRECT("AP95")+4*INDIRECT("AX95")+5*INDIRECT("BF95")+6*INDIRECT("BN95")</f>
        <v>0</v>
      </c>
      <c r="CJ95" s="1">
        <v>0</v>
      </c>
      <c r="CK95" s="1">
        <f ca="1">INDIRECT("AA95")+2*INDIRECT("AI95")+3*INDIRECT("AQ95")+4*INDIRECT("AY95")+5*INDIRECT("BG95")+6*INDIRECT("BO95")</f>
        <v>0</v>
      </c>
      <c r="CL95" s="1">
        <v>0</v>
      </c>
      <c r="CM95" s="1">
        <f ca="1">INDIRECT("T95")+2*INDIRECT("U95")+3*INDIRECT("V95")+4*INDIRECT("W95")+5*INDIRECT("X95")+6*INDIRECT("Y95")+7*INDIRECT("Z95")+8*INDIRECT("AA95")</f>
        <v>16120</v>
      </c>
      <c r="CN95" s="1">
        <v>16120</v>
      </c>
      <c r="CO95" s="1">
        <f ca="1">INDIRECT("AB95")+2*INDIRECT("AC95")+3*INDIRECT("AD95")+4*INDIRECT("AE95")+5*INDIRECT("AF95")+6*INDIRECT("AG95")+7*INDIRECT("AH95")+8*INDIRECT("AI95")</f>
        <v>24852</v>
      </c>
      <c r="CP95" s="1">
        <v>24852</v>
      </c>
      <c r="CQ95" s="1">
        <f ca="1">INDIRECT("AJ95")+2*INDIRECT("AK95")+3*INDIRECT("AL95")+4*INDIRECT("AM95")+5*INDIRECT("AN95")+6*INDIRECT("AO95")+7*INDIRECT("AP95")+8*INDIRECT("AQ95")</f>
        <v>0</v>
      </c>
      <c r="CR95" s="1">
        <v>0</v>
      </c>
      <c r="CS95" s="1">
        <f ca="1">INDIRECT("AR95")+2*INDIRECT("AS95")+3*INDIRECT("AT95")+4*INDIRECT("AU95")+5*INDIRECT("AV95")+6*INDIRECT("AW95")+7*INDIRECT("AX95")+8*INDIRECT("AY95")</f>
        <v>0</v>
      </c>
      <c r="CT95" s="1">
        <v>0</v>
      </c>
      <c r="CU95" s="1">
        <f ca="1">INDIRECT("AZ95")+2*INDIRECT("BA95")+3*INDIRECT("BB95")+4*INDIRECT("BC95")+5*INDIRECT("BD95")+6*INDIRECT("BE95")+7*INDIRECT("BF95")+8*INDIRECT("BG95")</f>
        <v>0</v>
      </c>
      <c r="CV95" s="1">
        <v>0</v>
      </c>
      <c r="CW95" s="1">
        <f ca="1">INDIRECT("BH95")+2*INDIRECT("BI95")+3*INDIRECT("BJ95")+4*INDIRECT("BK95")+5*INDIRECT("BL95")+6*INDIRECT("BM95")+7*INDIRECT("BN95")+8*INDIRECT("BO95")</f>
        <v>0</v>
      </c>
      <c r="CX95" s="1">
        <v>0</v>
      </c>
    </row>
    <row r="96" spans="1:102" ht="11.25">
      <c r="A96" s="1" t="s">
        <v>0</v>
      </c>
      <c r="B96" s="1" t="s">
        <v>0</v>
      </c>
      <c r="C96" s="1" t="s">
        <v>60</v>
      </c>
      <c r="D96" s="1" t="s">
        <v>61</v>
      </c>
      <c r="E96" s="1" t="s">
        <v>5</v>
      </c>
      <c r="F96" s="7">
        <f ca="1">INDIRECT("T96")+INDIRECT("AB96")+INDIRECT("AJ96")+INDIRECT("AR96")+INDIRECT("AZ96")+INDIRECT("BH96")</f>
        <v>0</v>
      </c>
      <c r="G96" s="6">
        <f ca="1">INDIRECT("U96")+INDIRECT("AC96")+INDIRECT("AK96")+INDIRECT("AS96")+INDIRECT("BA96")+INDIRECT("BI96")</f>
        <v>1200</v>
      </c>
      <c r="H96" s="6">
        <f ca="1">INDIRECT("V96")+INDIRECT("AD96")+INDIRECT("AL96")+INDIRECT("AT96")+INDIRECT("BB96")+INDIRECT("BJ96")</f>
        <v>0</v>
      </c>
      <c r="I96" s="6">
        <f ca="1">INDIRECT("W96")+INDIRECT("AE96")+INDIRECT("AM96")+INDIRECT("AU96")+INDIRECT("BC96")+INDIRECT("BK96")</f>
        <v>0</v>
      </c>
      <c r="J96" s="6">
        <f ca="1">INDIRECT("X96")+INDIRECT("AF96")+INDIRECT("AN96")+INDIRECT("AV96")+INDIRECT("BD96")+INDIRECT("BL96")</f>
        <v>1100</v>
      </c>
      <c r="K96" s="6">
        <f ca="1">INDIRECT("Y96")+INDIRECT("AG96")+INDIRECT("AO96")+INDIRECT("AW96")+INDIRECT("BE96")+INDIRECT("BM96")</f>
        <v>1469</v>
      </c>
      <c r="L96" s="6">
        <f ca="1">INDIRECT("Z96")+INDIRECT("AH96")+INDIRECT("AP96")+INDIRECT("AX96")+INDIRECT("BF96")+INDIRECT("BN96")</f>
        <v>0</v>
      </c>
      <c r="M96" s="6">
        <f ca="1">INDIRECT("AA96")+INDIRECT("AI96")+INDIRECT("AQ96")+INDIRECT("AY96")+INDIRECT("BG96")+INDIRECT("BO96")</f>
        <v>0</v>
      </c>
      <c r="N96" s="7">
        <f ca="1">INDIRECT("T96")+INDIRECT("U96")+INDIRECT("V96")+INDIRECT("W96")+INDIRECT("X96")+INDIRECT("Y96")+INDIRECT("Z96")+INDIRECT("AA96")</f>
        <v>1100</v>
      </c>
      <c r="O96" s="6">
        <f ca="1">INDIRECT("AB96")+INDIRECT("AC96")+INDIRECT("AD96")+INDIRECT("AE96")+INDIRECT("AF96")+INDIRECT("AG96")+INDIRECT("AH96")+INDIRECT("AI96")</f>
        <v>1469</v>
      </c>
      <c r="P96" s="6">
        <f ca="1">INDIRECT("AJ96")+INDIRECT("AK96")+INDIRECT("AL96")+INDIRECT("AM96")+INDIRECT("AN96")+INDIRECT("AO96")+INDIRECT("AP96")+INDIRECT("AQ96")</f>
        <v>100</v>
      </c>
      <c r="Q96" s="6">
        <f ca="1">INDIRECT("AR96")+INDIRECT("AS96")+INDIRECT("AT96")+INDIRECT("AU96")+INDIRECT("AV96")+INDIRECT("AW96")+INDIRECT("AX96")+INDIRECT("AY96")</f>
        <v>1100</v>
      </c>
      <c r="R96" s="6">
        <f ca="1">INDIRECT("AZ96")+INDIRECT("BA96")+INDIRECT("BB96")+INDIRECT("BC96")+INDIRECT("BD96")+INDIRECT("BE96")+INDIRECT("BF96")+INDIRECT("BG96")</f>
        <v>0</v>
      </c>
      <c r="S96" s="6">
        <f ca="1">INDIRECT("BH96")+INDIRECT("BI96")+INDIRECT("BJ96")+INDIRECT("BK96")+INDIRECT("BL96")+INDIRECT("BM96")+INDIRECT("BN96")+INDIRECT("BO96")</f>
        <v>0</v>
      </c>
      <c r="T96" s="28"/>
      <c r="U96" s="29"/>
      <c r="V96" s="29"/>
      <c r="W96" s="29"/>
      <c r="X96" s="29">
        <v>1100</v>
      </c>
      <c r="Y96" s="29"/>
      <c r="Z96" s="29"/>
      <c r="AA96" s="29"/>
      <c r="AB96" s="28"/>
      <c r="AC96" s="29"/>
      <c r="AD96" s="29"/>
      <c r="AE96" s="29"/>
      <c r="AF96" s="29"/>
      <c r="AG96" s="29">
        <v>1469</v>
      </c>
      <c r="AH96" s="29"/>
      <c r="AI96" s="29"/>
      <c r="AJ96" s="28"/>
      <c r="AK96" s="29">
        <v>100</v>
      </c>
      <c r="AL96" s="29"/>
      <c r="AM96" s="29"/>
      <c r="AN96" s="29"/>
      <c r="AO96" s="29"/>
      <c r="AP96" s="29"/>
      <c r="AQ96" s="29"/>
      <c r="AR96" s="28"/>
      <c r="AS96" s="29">
        <v>1100</v>
      </c>
      <c r="AT96" s="29"/>
      <c r="AU96" s="29"/>
      <c r="AV96" s="29"/>
      <c r="AW96" s="29"/>
      <c r="AX96" s="29"/>
      <c r="AY96" s="29"/>
      <c r="AZ96" s="28"/>
      <c r="BA96" s="29"/>
      <c r="BB96" s="29"/>
      <c r="BC96" s="29"/>
      <c r="BD96" s="29"/>
      <c r="BE96" s="29"/>
      <c r="BF96" s="29"/>
      <c r="BG96" s="29"/>
      <c r="BH96" s="28"/>
      <c r="BI96" s="29"/>
      <c r="BJ96" s="29"/>
      <c r="BK96" s="29"/>
      <c r="BL96" s="29"/>
      <c r="BM96" s="29"/>
      <c r="BN96" s="29"/>
      <c r="BO96" s="29"/>
      <c r="BP96" s="9">
        <v>0</v>
      </c>
      <c r="BQ96" s="1" t="s">
        <v>0</v>
      </c>
      <c r="BR96" s="1" t="s">
        <v>0</v>
      </c>
      <c r="BS96" s="1" t="s">
        <v>0</v>
      </c>
      <c r="BT96" s="1" t="s">
        <v>0</v>
      </c>
      <c r="BU96" s="1" t="s">
        <v>0</v>
      </c>
      <c r="BW96" s="1">
        <f ca="1">INDIRECT("T96")+2*INDIRECT("AB96")+3*INDIRECT("AJ96")+4*INDIRECT("AR96")+5*INDIRECT("AZ96")+6*INDIRECT("BH96")</f>
        <v>0</v>
      </c>
      <c r="BX96" s="1">
        <v>0</v>
      </c>
      <c r="BY96" s="1">
        <f ca="1">INDIRECT("U96")+2*INDIRECT("AC96")+3*INDIRECT("AK96")+4*INDIRECT("AS96")+5*INDIRECT("BA96")+6*INDIRECT("BI96")</f>
        <v>4700</v>
      </c>
      <c r="BZ96" s="1">
        <v>4700</v>
      </c>
      <c r="CA96" s="1">
        <f ca="1">INDIRECT("V96")+2*INDIRECT("AD96")+3*INDIRECT("AL96")+4*INDIRECT("AT96")+5*INDIRECT("BB96")+6*INDIRECT("BJ96")</f>
        <v>0</v>
      </c>
      <c r="CB96" s="1">
        <v>0</v>
      </c>
      <c r="CC96" s="1">
        <f ca="1">INDIRECT("W96")+2*INDIRECT("AE96")+3*INDIRECT("AM96")+4*INDIRECT("AU96")+5*INDIRECT("BC96")+6*INDIRECT("BK96")</f>
        <v>0</v>
      </c>
      <c r="CD96" s="1">
        <v>0</v>
      </c>
      <c r="CE96" s="1">
        <f ca="1">INDIRECT("X96")+2*INDIRECT("AF96")+3*INDIRECT("AN96")+4*INDIRECT("AV96")+5*INDIRECT("BD96")+6*INDIRECT("BL96")</f>
        <v>1100</v>
      </c>
      <c r="CF96" s="1">
        <v>1100</v>
      </c>
      <c r="CG96" s="1">
        <f ca="1">INDIRECT("Y96")+2*INDIRECT("AG96")+3*INDIRECT("AO96")+4*INDIRECT("AW96")+5*INDIRECT("BE96")+6*INDIRECT("BM96")</f>
        <v>2938</v>
      </c>
      <c r="CH96" s="1">
        <v>2938</v>
      </c>
      <c r="CI96" s="1">
        <f ca="1">INDIRECT("Z96")+2*INDIRECT("AH96")+3*INDIRECT("AP96")+4*INDIRECT("AX96")+5*INDIRECT("BF96")+6*INDIRECT("BN96")</f>
        <v>0</v>
      </c>
      <c r="CJ96" s="1">
        <v>0</v>
      </c>
      <c r="CK96" s="1">
        <f ca="1">INDIRECT("AA96")+2*INDIRECT("AI96")+3*INDIRECT("AQ96")+4*INDIRECT("AY96")+5*INDIRECT("BG96")+6*INDIRECT("BO96")</f>
        <v>0</v>
      </c>
      <c r="CL96" s="1">
        <v>0</v>
      </c>
      <c r="CM96" s="1">
        <f ca="1">INDIRECT("T96")+2*INDIRECT("U96")+3*INDIRECT("V96")+4*INDIRECT("W96")+5*INDIRECT("X96")+6*INDIRECT("Y96")+7*INDIRECT("Z96")+8*INDIRECT("AA96")</f>
        <v>5500</v>
      </c>
      <c r="CN96" s="1">
        <v>5500</v>
      </c>
      <c r="CO96" s="1">
        <f ca="1">INDIRECT("AB96")+2*INDIRECT("AC96")+3*INDIRECT("AD96")+4*INDIRECT("AE96")+5*INDIRECT("AF96")+6*INDIRECT("AG96")+7*INDIRECT("AH96")+8*INDIRECT("AI96")</f>
        <v>8814</v>
      </c>
      <c r="CP96" s="1">
        <v>8814</v>
      </c>
      <c r="CQ96" s="1">
        <f ca="1">INDIRECT("AJ96")+2*INDIRECT("AK96")+3*INDIRECT("AL96")+4*INDIRECT("AM96")+5*INDIRECT("AN96")+6*INDIRECT("AO96")+7*INDIRECT("AP96")+8*INDIRECT("AQ96")</f>
        <v>200</v>
      </c>
      <c r="CR96" s="1">
        <v>200</v>
      </c>
      <c r="CS96" s="1">
        <f ca="1">INDIRECT("AR96")+2*INDIRECT("AS96")+3*INDIRECT("AT96")+4*INDIRECT("AU96")+5*INDIRECT("AV96")+6*INDIRECT("AW96")+7*INDIRECT("AX96")+8*INDIRECT("AY96")</f>
        <v>2200</v>
      </c>
      <c r="CT96" s="1">
        <v>2200</v>
      </c>
      <c r="CU96" s="1">
        <f ca="1">INDIRECT("AZ96")+2*INDIRECT("BA96")+3*INDIRECT("BB96")+4*INDIRECT("BC96")+5*INDIRECT("BD96")+6*INDIRECT("BE96")+7*INDIRECT("BF96")+8*INDIRECT("BG96")</f>
        <v>0</v>
      </c>
      <c r="CV96" s="1">
        <v>0</v>
      </c>
      <c r="CW96" s="1">
        <f ca="1">INDIRECT("BH96")+2*INDIRECT("BI96")+3*INDIRECT("BJ96")+4*INDIRECT("BK96")+5*INDIRECT("BL96")+6*INDIRECT("BM96")+7*INDIRECT("BN96")+8*INDIRECT("BO96")</f>
        <v>0</v>
      </c>
      <c r="CX96" s="1">
        <v>0</v>
      </c>
    </row>
    <row r="97" spans="1:73" ht="11.25">
      <c r="A97" s="25"/>
      <c r="B97" s="25"/>
      <c r="C97" s="27" t="s">
        <v>116</v>
      </c>
      <c r="D97" s="26" t="s">
        <v>0</v>
      </c>
      <c r="E97" s="1" t="s">
        <v>6</v>
      </c>
      <c r="F97" s="7">
        <f>SUM(F95:F96)</f>
        <v>0</v>
      </c>
      <c r="G97" s="6">
        <f>SUM(G95:G96)</f>
        <v>1200</v>
      </c>
      <c r="H97" s="6">
        <f>SUM(H95:H96)</f>
        <v>0</v>
      </c>
      <c r="I97" s="6">
        <f>SUM(I95:I96)</f>
        <v>0</v>
      </c>
      <c r="J97" s="6">
        <f>SUM(J95:J96)</f>
        <v>4324</v>
      </c>
      <c r="K97" s="6">
        <f>SUM(K95:K96)</f>
        <v>5611</v>
      </c>
      <c r="L97" s="6">
        <f>SUM(L95:L96)</f>
        <v>0</v>
      </c>
      <c r="M97" s="6">
        <f>SUM(M95:M96)</f>
        <v>0</v>
      </c>
      <c r="N97" s="7">
        <f>SUM(N95:N96)</f>
        <v>4324</v>
      </c>
      <c r="O97" s="6">
        <f>SUM(O95:O96)</f>
        <v>5611</v>
      </c>
      <c r="P97" s="6">
        <f>SUM(P95:P96)</f>
        <v>100</v>
      </c>
      <c r="Q97" s="6">
        <f>SUM(Q95:Q96)</f>
        <v>1100</v>
      </c>
      <c r="R97" s="6">
        <f>SUM(R95:R96)</f>
        <v>0</v>
      </c>
      <c r="S97" s="6">
        <f>SUM(S95:S96)</f>
        <v>0</v>
      </c>
      <c r="T97" s="8"/>
      <c r="U97" s="5"/>
      <c r="V97" s="5"/>
      <c r="W97" s="5"/>
      <c r="X97" s="5"/>
      <c r="Y97" s="5"/>
      <c r="Z97" s="5"/>
      <c r="AA97" s="5"/>
      <c r="AB97" s="8"/>
      <c r="AC97" s="5"/>
      <c r="AD97" s="5"/>
      <c r="AE97" s="5"/>
      <c r="AF97" s="5"/>
      <c r="AG97" s="5"/>
      <c r="AH97" s="5"/>
      <c r="AI97" s="5"/>
      <c r="AJ97" s="8"/>
      <c r="AK97" s="5"/>
      <c r="AL97" s="5"/>
      <c r="AM97" s="5"/>
      <c r="AN97" s="5"/>
      <c r="AO97" s="5"/>
      <c r="AP97" s="5"/>
      <c r="AQ97" s="5"/>
      <c r="AR97" s="8"/>
      <c r="AS97" s="5"/>
      <c r="AT97" s="5"/>
      <c r="AU97" s="5"/>
      <c r="AV97" s="5"/>
      <c r="AW97" s="5"/>
      <c r="AX97" s="5"/>
      <c r="AY97" s="5"/>
      <c r="AZ97" s="8"/>
      <c r="BA97" s="5"/>
      <c r="BB97" s="5"/>
      <c r="BC97" s="5"/>
      <c r="BD97" s="5"/>
      <c r="BE97" s="5"/>
      <c r="BF97" s="5"/>
      <c r="BG97" s="5"/>
      <c r="BH97" s="8"/>
      <c r="BI97" s="5"/>
      <c r="BJ97" s="5"/>
      <c r="BK97" s="5"/>
      <c r="BL97" s="5"/>
      <c r="BM97" s="5"/>
      <c r="BN97" s="5"/>
      <c r="BO97" s="5"/>
      <c r="BP97" s="9">
        <v>0</v>
      </c>
      <c r="BQ97" s="1" t="s">
        <v>0</v>
      </c>
      <c r="BR97" s="1" t="s">
        <v>0</v>
      </c>
      <c r="BS97" s="1" t="s">
        <v>0</v>
      </c>
      <c r="BT97" s="1" t="s">
        <v>0</v>
      </c>
      <c r="BU97" s="1" t="s">
        <v>0</v>
      </c>
    </row>
    <row r="98" spans="3:73" ht="11.25">
      <c r="C98" s="1" t="s">
        <v>0</v>
      </c>
      <c r="D98" s="1" t="s">
        <v>0</v>
      </c>
      <c r="E98" s="1" t="s">
        <v>0</v>
      </c>
      <c r="F98" s="7"/>
      <c r="G98" s="6"/>
      <c r="H98" s="6"/>
      <c r="I98" s="6"/>
      <c r="J98" s="6"/>
      <c r="K98" s="6"/>
      <c r="L98" s="6"/>
      <c r="M98" s="6"/>
      <c r="N98" s="7"/>
      <c r="O98" s="6"/>
      <c r="P98" s="6"/>
      <c r="Q98" s="6"/>
      <c r="R98" s="6"/>
      <c r="S98" s="6"/>
      <c r="T98" s="8"/>
      <c r="U98" s="5"/>
      <c r="V98" s="5"/>
      <c r="W98" s="5"/>
      <c r="X98" s="5"/>
      <c r="Y98" s="5"/>
      <c r="Z98" s="5"/>
      <c r="AA98" s="5"/>
      <c r="AB98" s="8"/>
      <c r="AC98" s="5"/>
      <c r="AD98" s="5"/>
      <c r="AE98" s="5"/>
      <c r="AF98" s="5"/>
      <c r="AG98" s="5"/>
      <c r="AH98" s="5"/>
      <c r="AI98" s="5"/>
      <c r="AJ98" s="8"/>
      <c r="AK98" s="5"/>
      <c r="AL98" s="5"/>
      <c r="AM98" s="5"/>
      <c r="AN98" s="5"/>
      <c r="AO98" s="5"/>
      <c r="AP98" s="5"/>
      <c r="AQ98" s="5"/>
      <c r="AR98" s="8"/>
      <c r="AS98" s="5"/>
      <c r="AT98" s="5"/>
      <c r="AU98" s="5"/>
      <c r="AV98" s="5"/>
      <c r="AW98" s="5"/>
      <c r="AX98" s="5"/>
      <c r="AY98" s="5"/>
      <c r="AZ98" s="8"/>
      <c r="BA98" s="5"/>
      <c r="BB98" s="5"/>
      <c r="BC98" s="5"/>
      <c r="BD98" s="5"/>
      <c r="BE98" s="5"/>
      <c r="BF98" s="5"/>
      <c r="BG98" s="5"/>
      <c r="BH98" s="8"/>
      <c r="BI98" s="5"/>
      <c r="BJ98" s="5"/>
      <c r="BK98" s="5"/>
      <c r="BL98" s="5"/>
      <c r="BM98" s="5"/>
      <c r="BN98" s="5"/>
      <c r="BO98" s="5"/>
      <c r="BP98" s="9"/>
      <c r="BT98" s="1" t="s">
        <v>0</v>
      </c>
      <c r="BU98" s="1" t="s">
        <v>0</v>
      </c>
    </row>
    <row r="99" spans="1:102" ht="11.25">
      <c r="A99" s="30" t="s">
        <v>1</v>
      </c>
      <c r="B99" s="31" t="str">
        <f>HYPERLINK("http://www.dot.ca.gov/hq/transprog/stip2004/ff_sheets/08-0121d.xls","0121D")</f>
        <v>0121D</v>
      </c>
      <c r="C99" s="30" t="s">
        <v>62</v>
      </c>
      <c r="D99" s="30" t="s">
        <v>51</v>
      </c>
      <c r="E99" s="30" t="s">
        <v>63</v>
      </c>
      <c r="F99" s="32">
        <f ca="1">INDIRECT("T99")+INDIRECT("AB99")+INDIRECT("AJ99")+INDIRECT("AR99")+INDIRECT("AZ99")+INDIRECT("BH99")</f>
        <v>50697</v>
      </c>
      <c r="G99" s="33">
        <f ca="1">INDIRECT("U99")+INDIRECT("AC99")+INDIRECT("AK99")+INDIRECT("AS99")+INDIRECT("BA99")+INDIRECT("BI99")</f>
        <v>0</v>
      </c>
      <c r="H99" s="33">
        <f ca="1">INDIRECT("V99")+INDIRECT("AD99")+INDIRECT("AL99")+INDIRECT("AT99")+INDIRECT("BB99")+INDIRECT("BJ99")</f>
        <v>18913</v>
      </c>
      <c r="I99" s="33">
        <f ca="1">INDIRECT("W99")+INDIRECT("AE99")+INDIRECT("AM99")+INDIRECT("AU99")+INDIRECT("BC99")+INDIRECT("BK99")</f>
        <v>0</v>
      </c>
      <c r="J99" s="33">
        <f ca="1">INDIRECT("X99")+INDIRECT("AF99")+INDIRECT("AN99")+INDIRECT("AV99")+INDIRECT("BD99")+INDIRECT("BL99")</f>
        <v>0</v>
      </c>
      <c r="K99" s="33">
        <f ca="1">INDIRECT("Y99")+INDIRECT("AG99")+INDIRECT("AO99")+INDIRECT("AW99")+INDIRECT("BE99")+INDIRECT("BM99")</f>
        <v>0</v>
      </c>
      <c r="L99" s="33">
        <f ca="1">INDIRECT("Z99")+INDIRECT("AH99")+INDIRECT("AP99")+INDIRECT("AX99")+INDIRECT("BF99")+INDIRECT("BN99")</f>
        <v>0</v>
      </c>
      <c r="M99" s="33">
        <f ca="1">INDIRECT("AA99")+INDIRECT("AI99")+INDIRECT("AQ99")+INDIRECT("AY99")+INDIRECT("BG99")+INDIRECT("BO99")</f>
        <v>0</v>
      </c>
      <c r="N99" s="32">
        <f ca="1">INDIRECT("T99")+INDIRECT("U99")+INDIRECT("V99")+INDIRECT("W99")+INDIRECT("X99")+INDIRECT("Y99")+INDIRECT("Z99")+INDIRECT("AA99")</f>
        <v>24397</v>
      </c>
      <c r="O99" s="33">
        <f ca="1">INDIRECT("AB99")+INDIRECT("AC99")+INDIRECT("AD99")+INDIRECT("AE99")+INDIRECT("AF99")+INDIRECT("AG99")+INDIRECT("AH99")+INDIRECT("AI99")</f>
        <v>0</v>
      </c>
      <c r="P99" s="33">
        <f ca="1">INDIRECT("AJ99")+INDIRECT("AK99")+INDIRECT("AL99")+INDIRECT("AM99")+INDIRECT("AN99")+INDIRECT("AO99")+INDIRECT("AP99")+INDIRECT("AQ99")</f>
        <v>0</v>
      </c>
      <c r="Q99" s="33">
        <f ca="1">INDIRECT("AR99")+INDIRECT("AS99")+INDIRECT("AT99")+INDIRECT("AU99")+INDIRECT("AV99")+INDIRECT("AW99")+INDIRECT("AX99")+INDIRECT("AY99")</f>
        <v>14148</v>
      </c>
      <c r="R99" s="33">
        <f ca="1">INDIRECT("AZ99")+INDIRECT("BA99")+INDIRECT("BB99")+INDIRECT("BC99")+INDIRECT("BD99")+INDIRECT("BE99")+INDIRECT("BF99")+INDIRECT("BG99")</f>
        <v>12152</v>
      </c>
      <c r="S99" s="33">
        <f ca="1">INDIRECT("BH99")+INDIRECT("BI99")+INDIRECT("BJ99")+INDIRECT("BK99")+INDIRECT("BL99")+INDIRECT("BM99")+INDIRECT("BN99")+INDIRECT("BO99")</f>
        <v>18913</v>
      </c>
      <c r="T99" s="34">
        <v>24397</v>
      </c>
      <c r="U99" s="35"/>
      <c r="V99" s="35"/>
      <c r="W99" s="35"/>
      <c r="X99" s="35"/>
      <c r="Y99" s="35"/>
      <c r="Z99" s="35"/>
      <c r="AA99" s="35"/>
      <c r="AB99" s="34"/>
      <c r="AC99" s="35"/>
      <c r="AD99" s="35"/>
      <c r="AE99" s="35"/>
      <c r="AF99" s="35"/>
      <c r="AG99" s="35"/>
      <c r="AH99" s="35"/>
      <c r="AI99" s="35"/>
      <c r="AJ99" s="34"/>
      <c r="AK99" s="35"/>
      <c r="AL99" s="35"/>
      <c r="AM99" s="35"/>
      <c r="AN99" s="35"/>
      <c r="AO99" s="35"/>
      <c r="AP99" s="35"/>
      <c r="AQ99" s="35"/>
      <c r="AR99" s="34">
        <v>14148</v>
      </c>
      <c r="AS99" s="35"/>
      <c r="AT99" s="35"/>
      <c r="AU99" s="35"/>
      <c r="AV99" s="35"/>
      <c r="AW99" s="35"/>
      <c r="AX99" s="35"/>
      <c r="AY99" s="35"/>
      <c r="AZ99" s="34">
        <v>12152</v>
      </c>
      <c r="BA99" s="35"/>
      <c r="BB99" s="35"/>
      <c r="BC99" s="35"/>
      <c r="BD99" s="35"/>
      <c r="BE99" s="35"/>
      <c r="BF99" s="35"/>
      <c r="BG99" s="35"/>
      <c r="BH99" s="34"/>
      <c r="BI99" s="35"/>
      <c r="BJ99" s="35">
        <v>18913</v>
      </c>
      <c r="BK99" s="35"/>
      <c r="BL99" s="35"/>
      <c r="BM99" s="35"/>
      <c r="BN99" s="35"/>
      <c r="BO99" s="36"/>
      <c r="BP99" s="9">
        <v>10900000429</v>
      </c>
      <c r="BQ99" s="1" t="s">
        <v>3</v>
      </c>
      <c r="BR99" s="1" t="s">
        <v>0</v>
      </c>
      <c r="BS99" s="1" t="s">
        <v>0</v>
      </c>
      <c r="BT99" s="1" t="s">
        <v>0</v>
      </c>
      <c r="BU99" s="1" t="s">
        <v>42</v>
      </c>
      <c r="BW99" s="1">
        <f ca="1">INDIRECT("T99")+2*INDIRECT("AB99")+3*INDIRECT("AJ99")+4*INDIRECT("AR99")+5*INDIRECT("AZ99")+6*INDIRECT("BH99")</f>
        <v>141749</v>
      </c>
      <c r="BX99" s="1">
        <v>141749</v>
      </c>
      <c r="BY99" s="1">
        <f ca="1">INDIRECT("U99")+2*INDIRECT("AC99")+3*INDIRECT("AK99")+4*INDIRECT("AS99")+5*INDIRECT("BA99")+6*INDIRECT("BI99")</f>
        <v>0</v>
      </c>
      <c r="BZ99" s="1">
        <v>0</v>
      </c>
      <c r="CA99" s="1">
        <f ca="1">INDIRECT("V99")+2*INDIRECT("AD99")+3*INDIRECT("AL99")+4*INDIRECT("AT99")+5*INDIRECT("BB99")+6*INDIRECT("BJ99")</f>
        <v>113478</v>
      </c>
      <c r="CB99" s="1">
        <v>113478</v>
      </c>
      <c r="CC99" s="1">
        <f ca="1">INDIRECT("W99")+2*INDIRECT("AE99")+3*INDIRECT("AM99")+4*INDIRECT("AU99")+5*INDIRECT("BC99")+6*INDIRECT("BK99")</f>
        <v>0</v>
      </c>
      <c r="CD99" s="1">
        <v>0</v>
      </c>
      <c r="CE99" s="1">
        <f ca="1">INDIRECT("X99")+2*INDIRECT("AF99")+3*INDIRECT("AN99")+4*INDIRECT("AV99")+5*INDIRECT("BD99")+6*INDIRECT("BL99")</f>
        <v>0</v>
      </c>
      <c r="CF99" s="1">
        <v>0</v>
      </c>
      <c r="CG99" s="1">
        <f ca="1">INDIRECT("Y99")+2*INDIRECT("AG99")+3*INDIRECT("AO99")+4*INDIRECT("AW99")+5*INDIRECT("BE99")+6*INDIRECT("BM99")</f>
        <v>0</v>
      </c>
      <c r="CH99" s="1">
        <v>0</v>
      </c>
      <c r="CI99" s="1">
        <f ca="1">INDIRECT("Z99")+2*INDIRECT("AH99")+3*INDIRECT("AP99")+4*INDIRECT("AX99")+5*INDIRECT("BF99")+6*INDIRECT("BN99")</f>
        <v>0</v>
      </c>
      <c r="CJ99" s="1">
        <v>0</v>
      </c>
      <c r="CK99" s="1">
        <f ca="1">INDIRECT("AA99")+2*INDIRECT("AI99")+3*INDIRECT("AQ99")+4*INDIRECT("AY99")+5*INDIRECT("BG99")+6*INDIRECT("BO99")</f>
        <v>0</v>
      </c>
      <c r="CL99" s="1">
        <v>0</v>
      </c>
      <c r="CM99" s="1">
        <f ca="1">INDIRECT("T99")+2*INDIRECT("U99")+3*INDIRECT("V99")+4*INDIRECT("W99")+5*INDIRECT("X99")+6*INDIRECT("Y99")+7*INDIRECT("Z99")+8*INDIRECT("AA99")</f>
        <v>24397</v>
      </c>
      <c r="CN99" s="1">
        <v>24397</v>
      </c>
      <c r="CO99" s="1">
        <f ca="1">INDIRECT("AB99")+2*INDIRECT("AC99")+3*INDIRECT("AD99")+4*INDIRECT("AE99")+5*INDIRECT("AF99")+6*INDIRECT("AG99")+7*INDIRECT("AH99")+8*INDIRECT("AI99")</f>
        <v>0</v>
      </c>
      <c r="CP99" s="1">
        <v>0</v>
      </c>
      <c r="CQ99" s="1">
        <f ca="1">INDIRECT("AJ99")+2*INDIRECT("AK99")+3*INDIRECT("AL99")+4*INDIRECT("AM99")+5*INDIRECT("AN99")+6*INDIRECT("AO99")+7*INDIRECT("AP99")+8*INDIRECT("AQ99")</f>
        <v>0</v>
      </c>
      <c r="CR99" s="1">
        <v>0</v>
      </c>
      <c r="CS99" s="1">
        <f ca="1">INDIRECT("AR99")+2*INDIRECT("AS99")+3*INDIRECT("AT99")+4*INDIRECT("AU99")+5*INDIRECT("AV99")+6*INDIRECT("AW99")+7*INDIRECT("AX99")+8*INDIRECT("AY99")</f>
        <v>14148</v>
      </c>
      <c r="CT99" s="1">
        <v>14148</v>
      </c>
      <c r="CU99" s="1">
        <f ca="1">INDIRECT("AZ99")+2*INDIRECT("BA99")+3*INDIRECT("BB99")+4*INDIRECT("BC99")+5*INDIRECT("BD99")+6*INDIRECT("BE99")+7*INDIRECT("BF99")+8*INDIRECT("BG99")</f>
        <v>12152</v>
      </c>
      <c r="CV99" s="1">
        <v>12152</v>
      </c>
      <c r="CW99" s="1">
        <f ca="1">INDIRECT("BH99")+2*INDIRECT("BI99")+3*INDIRECT("BJ99")+4*INDIRECT("BK99")+5*INDIRECT("BL99")+6*INDIRECT("BM99")+7*INDIRECT("BN99")+8*INDIRECT("BO99")</f>
        <v>56739</v>
      </c>
      <c r="CX99" s="1">
        <v>56739</v>
      </c>
    </row>
    <row r="100" spans="1:102" ht="11.25">
      <c r="A100" s="1" t="s">
        <v>0</v>
      </c>
      <c r="B100" s="1" t="s">
        <v>64</v>
      </c>
      <c r="C100" s="1" t="s">
        <v>65</v>
      </c>
      <c r="D100" s="1" t="s">
        <v>66</v>
      </c>
      <c r="E100" s="1" t="s">
        <v>3</v>
      </c>
      <c r="F100" s="7">
        <f ca="1">INDIRECT("T100")+INDIRECT("AB100")+INDIRECT("AJ100")+INDIRECT("AR100")+INDIRECT("AZ100")+INDIRECT("BH100")</f>
        <v>7597</v>
      </c>
      <c r="G100" s="6">
        <f ca="1">INDIRECT("U100")+INDIRECT("AC100")+INDIRECT("AK100")+INDIRECT("AS100")+INDIRECT("BA100")+INDIRECT("BI100")</f>
        <v>0</v>
      </c>
      <c r="H100" s="6">
        <f ca="1">INDIRECT("V100")+INDIRECT("AD100")+INDIRECT("AL100")+INDIRECT("AT100")+INDIRECT("BB100")+INDIRECT("BJ100")</f>
        <v>6314</v>
      </c>
      <c r="I100" s="6">
        <f ca="1">INDIRECT("W100")+INDIRECT("AE100")+INDIRECT("AM100")+INDIRECT("AU100")+INDIRECT("BC100")+INDIRECT("BK100")</f>
        <v>0</v>
      </c>
      <c r="J100" s="6">
        <f ca="1">INDIRECT("X100")+INDIRECT("AF100")+INDIRECT("AN100")+INDIRECT("AV100")+INDIRECT("BD100")+INDIRECT("BL100")</f>
        <v>0</v>
      </c>
      <c r="K100" s="6">
        <f ca="1">INDIRECT("Y100")+INDIRECT("AG100")+INDIRECT("AO100")+INDIRECT("AW100")+INDIRECT("BE100")+INDIRECT("BM100")</f>
        <v>1251</v>
      </c>
      <c r="L100" s="6">
        <f ca="1">INDIRECT("Z100")+INDIRECT("AH100")+INDIRECT("AP100")+INDIRECT("AX100")+INDIRECT("BF100")+INDIRECT("BN100")</f>
        <v>0</v>
      </c>
      <c r="M100" s="6">
        <f ca="1">INDIRECT("AA100")+INDIRECT("AI100")+INDIRECT("AQ100")+INDIRECT("AY100")+INDIRECT("BG100")+INDIRECT("BO100")</f>
        <v>0</v>
      </c>
      <c r="N100" s="7">
        <f ca="1">INDIRECT("T100")+INDIRECT("U100")+INDIRECT("V100")+INDIRECT("W100")+INDIRECT("X100")+INDIRECT("Y100")+INDIRECT("Z100")+INDIRECT("AA100")</f>
        <v>0</v>
      </c>
      <c r="O100" s="6">
        <f ca="1">INDIRECT("AB100")+INDIRECT("AC100")+INDIRECT("AD100")+INDIRECT("AE100")+INDIRECT("AF100")+INDIRECT("AG100")+INDIRECT("AH100")+INDIRECT("AI100")</f>
        <v>0</v>
      </c>
      <c r="P100" s="6">
        <f ca="1">INDIRECT("AJ100")+INDIRECT("AK100")+INDIRECT("AL100")+INDIRECT("AM100")+INDIRECT("AN100")+INDIRECT("AO100")+INDIRECT("AP100")+INDIRECT("AQ100")</f>
        <v>0</v>
      </c>
      <c r="Q100" s="6">
        <f ca="1">INDIRECT("AR100")+INDIRECT("AS100")+INDIRECT("AT100")+INDIRECT("AU100")+INDIRECT("AV100")+INDIRECT("AW100")+INDIRECT("AX100")+INDIRECT("AY100")</f>
        <v>6685</v>
      </c>
      <c r="R100" s="6">
        <f ca="1">INDIRECT("AZ100")+INDIRECT("BA100")+INDIRECT("BB100")+INDIRECT("BC100")+INDIRECT("BD100")+INDIRECT("BE100")+INDIRECT("BF100")+INDIRECT("BG100")</f>
        <v>1997</v>
      </c>
      <c r="S100" s="6">
        <f ca="1">INDIRECT("BH100")+INDIRECT("BI100")+INDIRECT("BJ100")+INDIRECT("BK100")+INDIRECT("BL100")+INDIRECT("BM100")+INDIRECT("BN100")+INDIRECT("BO100")</f>
        <v>6480</v>
      </c>
      <c r="T100" s="28"/>
      <c r="U100" s="29"/>
      <c r="V100" s="29"/>
      <c r="W100" s="29"/>
      <c r="X100" s="29"/>
      <c r="Y100" s="29"/>
      <c r="Z100" s="29"/>
      <c r="AA100" s="29"/>
      <c r="AB100" s="28"/>
      <c r="AC100" s="29"/>
      <c r="AD100" s="29"/>
      <c r="AE100" s="29"/>
      <c r="AF100" s="29"/>
      <c r="AG100" s="29"/>
      <c r="AH100" s="29"/>
      <c r="AI100" s="29"/>
      <c r="AJ100" s="28"/>
      <c r="AK100" s="29"/>
      <c r="AL100" s="29"/>
      <c r="AM100" s="29"/>
      <c r="AN100" s="29"/>
      <c r="AO100" s="29"/>
      <c r="AP100" s="29"/>
      <c r="AQ100" s="29"/>
      <c r="AR100" s="28">
        <v>6685</v>
      </c>
      <c r="AS100" s="29"/>
      <c r="AT100" s="29"/>
      <c r="AU100" s="29"/>
      <c r="AV100" s="29"/>
      <c r="AW100" s="29"/>
      <c r="AX100" s="29"/>
      <c r="AY100" s="29"/>
      <c r="AZ100" s="28">
        <v>912</v>
      </c>
      <c r="BA100" s="29"/>
      <c r="BB100" s="29">
        <v>1085</v>
      </c>
      <c r="BC100" s="29"/>
      <c r="BD100" s="29"/>
      <c r="BE100" s="29"/>
      <c r="BF100" s="29"/>
      <c r="BG100" s="29"/>
      <c r="BH100" s="28"/>
      <c r="BI100" s="29"/>
      <c r="BJ100" s="29">
        <v>5229</v>
      </c>
      <c r="BK100" s="29"/>
      <c r="BL100" s="29"/>
      <c r="BM100" s="29">
        <v>1251</v>
      </c>
      <c r="BN100" s="29"/>
      <c r="BO100" s="29"/>
      <c r="BP100" s="9">
        <v>0</v>
      </c>
      <c r="BQ100" s="1" t="s">
        <v>3</v>
      </c>
      <c r="BR100" s="1" t="s">
        <v>0</v>
      </c>
      <c r="BS100" s="1" t="s">
        <v>0</v>
      </c>
      <c r="BT100" s="1" t="s">
        <v>0</v>
      </c>
      <c r="BU100" s="1" t="s">
        <v>42</v>
      </c>
      <c r="BW100" s="1">
        <f ca="1">INDIRECT("T100")+2*INDIRECT("AB100")+3*INDIRECT("AJ100")+4*INDIRECT("AR100")+5*INDIRECT("AZ100")+6*INDIRECT("BH100")</f>
        <v>31300</v>
      </c>
      <c r="BX100" s="1">
        <v>31300</v>
      </c>
      <c r="BY100" s="1">
        <f ca="1">INDIRECT("U100")+2*INDIRECT("AC100")+3*INDIRECT("AK100")+4*INDIRECT("AS100")+5*INDIRECT("BA100")+6*INDIRECT("BI100")</f>
        <v>0</v>
      </c>
      <c r="BZ100" s="1">
        <v>0</v>
      </c>
      <c r="CA100" s="1">
        <f ca="1">INDIRECT("V100")+2*INDIRECT("AD100")+3*INDIRECT("AL100")+4*INDIRECT("AT100")+5*INDIRECT("BB100")+6*INDIRECT("BJ100")</f>
        <v>36799</v>
      </c>
      <c r="CB100" s="1">
        <v>36799</v>
      </c>
      <c r="CC100" s="1">
        <f ca="1">INDIRECT("W100")+2*INDIRECT("AE100")+3*INDIRECT("AM100")+4*INDIRECT("AU100")+5*INDIRECT("BC100")+6*INDIRECT("BK100")</f>
        <v>0</v>
      </c>
      <c r="CD100" s="1">
        <v>0</v>
      </c>
      <c r="CE100" s="1">
        <f ca="1">INDIRECT("X100")+2*INDIRECT("AF100")+3*INDIRECT("AN100")+4*INDIRECT("AV100")+5*INDIRECT("BD100")+6*INDIRECT("BL100")</f>
        <v>0</v>
      </c>
      <c r="CF100" s="1">
        <v>0</v>
      </c>
      <c r="CG100" s="1">
        <f ca="1">INDIRECT("Y100")+2*INDIRECT("AG100")+3*INDIRECT("AO100")+4*INDIRECT("AW100")+5*INDIRECT("BE100")+6*INDIRECT("BM100")</f>
        <v>7506</v>
      </c>
      <c r="CH100" s="1">
        <v>7506</v>
      </c>
      <c r="CI100" s="1">
        <f ca="1">INDIRECT("Z100")+2*INDIRECT("AH100")+3*INDIRECT("AP100")+4*INDIRECT("AX100")+5*INDIRECT("BF100")+6*INDIRECT("BN100")</f>
        <v>0</v>
      </c>
      <c r="CJ100" s="1">
        <v>0</v>
      </c>
      <c r="CK100" s="1">
        <f ca="1">INDIRECT("AA100")+2*INDIRECT("AI100")+3*INDIRECT("AQ100")+4*INDIRECT("AY100")+5*INDIRECT("BG100")+6*INDIRECT("BO100")</f>
        <v>0</v>
      </c>
      <c r="CL100" s="1">
        <v>0</v>
      </c>
      <c r="CM100" s="1">
        <f ca="1">INDIRECT("T100")+2*INDIRECT("U100")+3*INDIRECT("V100")+4*INDIRECT("W100")+5*INDIRECT("X100")+6*INDIRECT("Y100")+7*INDIRECT("Z100")+8*INDIRECT("AA100")</f>
        <v>0</v>
      </c>
      <c r="CN100" s="1">
        <v>0</v>
      </c>
      <c r="CO100" s="1">
        <f ca="1">INDIRECT("AB100")+2*INDIRECT("AC100")+3*INDIRECT("AD100")+4*INDIRECT("AE100")+5*INDIRECT("AF100")+6*INDIRECT("AG100")+7*INDIRECT("AH100")+8*INDIRECT("AI100")</f>
        <v>0</v>
      </c>
      <c r="CP100" s="1">
        <v>0</v>
      </c>
      <c r="CQ100" s="1">
        <f ca="1">INDIRECT("AJ100")+2*INDIRECT("AK100")+3*INDIRECT("AL100")+4*INDIRECT("AM100")+5*INDIRECT("AN100")+6*INDIRECT("AO100")+7*INDIRECT("AP100")+8*INDIRECT("AQ100")</f>
        <v>0</v>
      </c>
      <c r="CR100" s="1">
        <v>0</v>
      </c>
      <c r="CS100" s="1">
        <f ca="1">INDIRECT("AR100")+2*INDIRECT("AS100")+3*INDIRECT("AT100")+4*INDIRECT("AU100")+5*INDIRECT("AV100")+6*INDIRECT("AW100")+7*INDIRECT("AX100")+8*INDIRECT("AY100")</f>
        <v>6685</v>
      </c>
      <c r="CT100" s="1">
        <v>6685</v>
      </c>
      <c r="CU100" s="1">
        <f ca="1">INDIRECT("AZ100")+2*INDIRECT("BA100")+3*INDIRECT("BB100")+4*INDIRECT("BC100")+5*INDIRECT("BD100")+6*INDIRECT("BE100")+7*INDIRECT("BF100")+8*INDIRECT("BG100")</f>
        <v>4167</v>
      </c>
      <c r="CV100" s="1">
        <v>4167</v>
      </c>
      <c r="CW100" s="1">
        <f ca="1">INDIRECT("BH100")+2*INDIRECT("BI100")+3*INDIRECT("BJ100")+4*INDIRECT("BK100")+5*INDIRECT("BL100")+6*INDIRECT("BM100")+7*INDIRECT("BN100")+8*INDIRECT("BO100")</f>
        <v>23193</v>
      </c>
      <c r="CX100" s="1">
        <v>23193</v>
      </c>
    </row>
    <row r="101" spans="1:102" ht="11.25">
      <c r="A101" s="25"/>
      <c r="B101" s="25"/>
      <c r="C101" s="27" t="s">
        <v>116</v>
      </c>
      <c r="D101" s="26" t="s">
        <v>0</v>
      </c>
      <c r="E101" s="1" t="s">
        <v>3</v>
      </c>
      <c r="F101" s="7">
        <f ca="1">INDIRECT("T101")+INDIRECT("AB101")+INDIRECT("AJ101")+INDIRECT("AR101")+INDIRECT("AZ101")+INDIRECT("BH101")</f>
        <v>0</v>
      </c>
      <c r="G101" s="6">
        <f ca="1">INDIRECT("U101")+INDIRECT("AC101")+INDIRECT("AK101")+INDIRECT("AS101")+INDIRECT("BA101")+INDIRECT("BI101")</f>
        <v>0</v>
      </c>
      <c r="H101" s="6">
        <f ca="1">INDIRECT("V101")+INDIRECT("AD101")+INDIRECT("AL101")+INDIRECT("AT101")+INDIRECT("BB101")+INDIRECT("BJ101")</f>
        <v>0</v>
      </c>
      <c r="I101" s="6">
        <f ca="1">INDIRECT("W101")+INDIRECT("AE101")+INDIRECT("AM101")+INDIRECT("AU101")+INDIRECT("BC101")+INDIRECT("BK101")</f>
        <v>14790</v>
      </c>
      <c r="J101" s="6">
        <f ca="1">INDIRECT("X101")+INDIRECT("AF101")+INDIRECT("AN101")+INDIRECT("AV101")+INDIRECT("BD101")+INDIRECT("BL101")</f>
        <v>14790</v>
      </c>
      <c r="K101" s="6">
        <f ca="1">INDIRECT("Y101")+INDIRECT("AG101")+INDIRECT("AO101")+INDIRECT("AW101")+INDIRECT("BE101")+INDIRECT("BM101")</f>
        <v>25415</v>
      </c>
      <c r="L101" s="6">
        <f ca="1">INDIRECT("Z101")+INDIRECT("AH101")+INDIRECT("AP101")+INDIRECT("AX101")+INDIRECT("BF101")+INDIRECT("BN101")</f>
        <v>25415</v>
      </c>
      <c r="M101" s="6">
        <f ca="1">INDIRECT("AA101")+INDIRECT("AI101")+INDIRECT("AQ101")+INDIRECT("AY101")+INDIRECT("BG101")+INDIRECT("BO101")</f>
        <v>25415</v>
      </c>
      <c r="N101" s="7">
        <f ca="1">INDIRECT("T101")+INDIRECT("U101")+INDIRECT("V101")+INDIRECT("W101")+INDIRECT("X101")+INDIRECT("Y101")+INDIRECT("Z101")+INDIRECT("AA101")</f>
        <v>0</v>
      </c>
      <c r="O101" s="6">
        <f ca="1">INDIRECT("AB101")+INDIRECT("AC101")+INDIRECT("AD101")+INDIRECT("AE101")+INDIRECT("AF101")+INDIRECT("AG101")+INDIRECT("AH101")+INDIRECT("AI101")</f>
        <v>105825</v>
      </c>
      <c r="P101" s="6">
        <f ca="1">INDIRECT("AJ101")+INDIRECT("AK101")+INDIRECT("AL101")+INDIRECT("AM101")+INDIRECT("AN101")+INDIRECT("AO101")+INDIRECT("AP101")+INDIRECT("AQ101")</f>
        <v>0</v>
      </c>
      <c r="Q101" s="6">
        <f ca="1">INDIRECT("AR101")+INDIRECT("AS101")+INDIRECT("AT101")+INDIRECT("AU101")+INDIRECT("AV101")+INDIRECT("AW101")+INDIRECT("AX101")+INDIRECT("AY101")</f>
        <v>0</v>
      </c>
      <c r="R101" s="6">
        <f ca="1">INDIRECT("AZ101")+INDIRECT("BA101")+INDIRECT("BB101")+INDIRECT("BC101")+INDIRECT("BD101")+INDIRECT("BE101")+INDIRECT("BF101")+INDIRECT("BG101")</f>
        <v>0</v>
      </c>
      <c r="S101" s="6">
        <f ca="1">INDIRECT("BH101")+INDIRECT("BI101")+INDIRECT("BJ101")+INDIRECT("BK101")+INDIRECT("BL101")+INDIRECT("BM101")+INDIRECT("BN101")+INDIRECT("BO101")</f>
        <v>0</v>
      </c>
      <c r="T101" s="28"/>
      <c r="U101" s="29"/>
      <c r="V101" s="29"/>
      <c r="W101" s="29"/>
      <c r="X101" s="29"/>
      <c r="Y101" s="29"/>
      <c r="Z101" s="29"/>
      <c r="AA101" s="29"/>
      <c r="AB101" s="28"/>
      <c r="AC101" s="29"/>
      <c r="AD101" s="29"/>
      <c r="AE101" s="29">
        <v>14790</v>
      </c>
      <c r="AF101" s="29">
        <v>14790</v>
      </c>
      <c r="AG101" s="29">
        <v>25415</v>
      </c>
      <c r="AH101" s="29">
        <v>25415</v>
      </c>
      <c r="AI101" s="29">
        <v>25415</v>
      </c>
      <c r="AJ101" s="28"/>
      <c r="AK101" s="29"/>
      <c r="AL101" s="29"/>
      <c r="AM101" s="29"/>
      <c r="AN101" s="29"/>
      <c r="AO101" s="29"/>
      <c r="AP101" s="29"/>
      <c r="AQ101" s="29"/>
      <c r="AR101" s="28"/>
      <c r="AS101" s="29"/>
      <c r="AT101" s="29"/>
      <c r="AU101" s="29"/>
      <c r="AV101" s="29"/>
      <c r="AW101" s="29"/>
      <c r="AX101" s="29"/>
      <c r="AY101" s="29"/>
      <c r="AZ101" s="28"/>
      <c r="BA101" s="29"/>
      <c r="BB101" s="29"/>
      <c r="BC101" s="29"/>
      <c r="BD101" s="29"/>
      <c r="BE101" s="29"/>
      <c r="BF101" s="29"/>
      <c r="BG101" s="29"/>
      <c r="BH101" s="28"/>
      <c r="BI101" s="29"/>
      <c r="BJ101" s="29"/>
      <c r="BK101" s="29"/>
      <c r="BL101" s="29"/>
      <c r="BM101" s="29"/>
      <c r="BN101" s="29"/>
      <c r="BO101" s="29"/>
      <c r="BP101" s="9">
        <v>0</v>
      </c>
      <c r="BQ101" s="1" t="s">
        <v>3</v>
      </c>
      <c r="BR101" s="1" t="s">
        <v>0</v>
      </c>
      <c r="BS101" s="1" t="s">
        <v>0</v>
      </c>
      <c r="BT101" s="1" t="s">
        <v>67</v>
      </c>
      <c r="BU101" s="1" t="s">
        <v>42</v>
      </c>
      <c r="BW101" s="1">
        <f ca="1">INDIRECT("T101")+2*INDIRECT("AB101")+3*INDIRECT("AJ101")+4*INDIRECT("AR101")+5*INDIRECT("AZ101")+6*INDIRECT("BH101")</f>
        <v>0</v>
      </c>
      <c r="BX101" s="1">
        <v>0</v>
      </c>
      <c r="BY101" s="1">
        <f ca="1">INDIRECT("U101")+2*INDIRECT("AC101")+3*INDIRECT("AK101")+4*INDIRECT("AS101")+5*INDIRECT("BA101")+6*INDIRECT("BI101")</f>
        <v>0</v>
      </c>
      <c r="BZ101" s="1">
        <v>0</v>
      </c>
      <c r="CA101" s="1">
        <f ca="1">INDIRECT("V101")+2*INDIRECT("AD101")+3*INDIRECT("AL101")+4*INDIRECT("AT101")+5*INDIRECT("BB101")+6*INDIRECT("BJ101")</f>
        <v>0</v>
      </c>
      <c r="CB101" s="1">
        <v>0</v>
      </c>
      <c r="CC101" s="1">
        <f ca="1">INDIRECT("W101")+2*INDIRECT("AE101")+3*INDIRECT("AM101")+4*INDIRECT("AU101")+5*INDIRECT("BC101")+6*INDIRECT("BK101")</f>
        <v>29580</v>
      </c>
      <c r="CD101" s="1">
        <v>29580</v>
      </c>
      <c r="CE101" s="1">
        <f ca="1">INDIRECT("X101")+2*INDIRECT("AF101")+3*INDIRECT("AN101")+4*INDIRECT("AV101")+5*INDIRECT("BD101")+6*INDIRECT("BL101")</f>
        <v>29580</v>
      </c>
      <c r="CF101" s="1">
        <v>29580</v>
      </c>
      <c r="CG101" s="1">
        <f ca="1">INDIRECT("Y101")+2*INDIRECT("AG101")+3*INDIRECT("AO101")+4*INDIRECT("AW101")+5*INDIRECT("BE101")+6*INDIRECT("BM101")</f>
        <v>50830</v>
      </c>
      <c r="CH101" s="1">
        <v>50830</v>
      </c>
      <c r="CI101" s="1">
        <f ca="1">INDIRECT("Z101")+2*INDIRECT("AH101")+3*INDIRECT("AP101")+4*INDIRECT("AX101")+5*INDIRECT("BF101")+6*INDIRECT("BN101")</f>
        <v>50830</v>
      </c>
      <c r="CJ101" s="1">
        <v>50830</v>
      </c>
      <c r="CK101" s="1">
        <f ca="1">INDIRECT("AA101")+2*INDIRECT("AI101")+3*INDIRECT("AQ101")+4*INDIRECT("AY101")+5*INDIRECT("BG101")+6*INDIRECT("BO101")</f>
        <v>50830</v>
      </c>
      <c r="CL101" s="1">
        <v>50830</v>
      </c>
      <c r="CM101" s="1">
        <f ca="1">INDIRECT("T101")+2*INDIRECT("U101")+3*INDIRECT("V101")+4*INDIRECT("W101")+5*INDIRECT("X101")+6*INDIRECT("Y101")+7*INDIRECT("Z101")+8*INDIRECT("AA101")</f>
        <v>0</v>
      </c>
      <c r="CN101" s="1">
        <v>0</v>
      </c>
      <c r="CO101" s="1">
        <f ca="1">INDIRECT("AB101")+2*INDIRECT("AC101")+3*INDIRECT("AD101")+4*INDIRECT("AE101")+5*INDIRECT("AF101")+6*INDIRECT("AG101")+7*INDIRECT("AH101")+8*INDIRECT("AI101")</f>
        <v>666825</v>
      </c>
      <c r="CP101" s="1">
        <v>666825</v>
      </c>
      <c r="CQ101" s="1">
        <f ca="1">INDIRECT("AJ101")+2*INDIRECT("AK101")+3*INDIRECT("AL101")+4*INDIRECT("AM101")+5*INDIRECT("AN101")+6*INDIRECT("AO101")+7*INDIRECT("AP101")+8*INDIRECT("AQ101")</f>
        <v>0</v>
      </c>
      <c r="CR101" s="1">
        <v>0</v>
      </c>
      <c r="CS101" s="1">
        <f ca="1">INDIRECT("AR101")+2*INDIRECT("AS101")+3*INDIRECT("AT101")+4*INDIRECT("AU101")+5*INDIRECT("AV101")+6*INDIRECT("AW101")+7*INDIRECT("AX101")+8*INDIRECT("AY101")</f>
        <v>0</v>
      </c>
      <c r="CT101" s="1">
        <v>0</v>
      </c>
      <c r="CU101" s="1">
        <f ca="1">INDIRECT("AZ101")+2*INDIRECT("BA101")+3*INDIRECT("BB101")+4*INDIRECT("BC101")+5*INDIRECT("BD101")+6*INDIRECT("BE101")+7*INDIRECT("BF101")+8*INDIRECT("BG101")</f>
        <v>0</v>
      </c>
      <c r="CV101" s="1">
        <v>0</v>
      </c>
      <c r="CW101" s="1">
        <f ca="1">INDIRECT("BH101")+2*INDIRECT("BI101")+3*INDIRECT("BJ101")+4*INDIRECT("BK101")+5*INDIRECT("BL101")+6*INDIRECT("BM101")+7*INDIRECT("BN101")+8*INDIRECT("BO101")</f>
        <v>0</v>
      </c>
      <c r="CX101" s="1">
        <v>0</v>
      </c>
    </row>
    <row r="102" spans="1:102" ht="11.25">
      <c r="A102" s="1" t="s">
        <v>0</v>
      </c>
      <c r="B102" s="1" t="s">
        <v>0</v>
      </c>
      <c r="C102" s="1" t="s">
        <v>0</v>
      </c>
      <c r="D102" s="1" t="s">
        <v>0</v>
      </c>
      <c r="E102" s="1" t="s">
        <v>45</v>
      </c>
      <c r="F102" s="7">
        <f ca="1">INDIRECT("T102")+INDIRECT("AB102")+INDIRECT("AJ102")+INDIRECT("AR102")+INDIRECT("AZ102")+INDIRECT("BH102")</f>
        <v>2101</v>
      </c>
      <c r="G102" s="6">
        <f ca="1">INDIRECT("U102")+INDIRECT("AC102")+INDIRECT("AK102")+INDIRECT("AS102")+INDIRECT("BA102")+INDIRECT("BI102")</f>
        <v>0</v>
      </c>
      <c r="H102" s="6">
        <f ca="1">INDIRECT("V102")+INDIRECT("AD102")+INDIRECT("AL102")+INDIRECT("AT102")+INDIRECT("BB102")+INDIRECT("BJ102")</f>
        <v>4935</v>
      </c>
      <c r="I102" s="6">
        <f ca="1">INDIRECT("W102")+INDIRECT("AE102")+INDIRECT("AM102")+INDIRECT("AU102")+INDIRECT("BC102")+INDIRECT("BK102")</f>
        <v>0</v>
      </c>
      <c r="J102" s="6">
        <f ca="1">INDIRECT("X102")+INDIRECT("AF102")+INDIRECT("AN102")+INDIRECT("AV102")+INDIRECT("BD102")+INDIRECT("BL102")</f>
        <v>0</v>
      </c>
      <c r="K102" s="6">
        <f ca="1">INDIRECT("Y102")+INDIRECT("AG102")+INDIRECT("AO102")+INDIRECT("AW102")+INDIRECT("BE102")+INDIRECT("BM102")</f>
        <v>0</v>
      </c>
      <c r="L102" s="6">
        <f ca="1">INDIRECT("Z102")+INDIRECT("AH102")+INDIRECT("AP102")+INDIRECT("AX102")+INDIRECT("BF102")+INDIRECT("BN102")</f>
        <v>0</v>
      </c>
      <c r="M102" s="6">
        <f ca="1">INDIRECT("AA102")+INDIRECT("AI102")+INDIRECT("AQ102")+INDIRECT("AY102")+INDIRECT("BG102")+INDIRECT("BO102")</f>
        <v>0</v>
      </c>
      <c r="N102" s="7">
        <f ca="1">INDIRECT("T102")+INDIRECT("U102")+INDIRECT("V102")+INDIRECT("W102")+INDIRECT("X102")+INDIRECT("Y102")+INDIRECT("Z102")+INDIRECT("AA102")</f>
        <v>0</v>
      </c>
      <c r="O102" s="6">
        <f ca="1">INDIRECT("AB102")+INDIRECT("AC102")+INDIRECT("AD102")+INDIRECT("AE102")+INDIRECT("AF102")+INDIRECT("AG102")+INDIRECT("AH102")+INDIRECT("AI102")</f>
        <v>0</v>
      </c>
      <c r="P102" s="6">
        <f ca="1">INDIRECT("AJ102")+INDIRECT("AK102")+INDIRECT("AL102")+INDIRECT("AM102")+INDIRECT("AN102")+INDIRECT("AO102")+INDIRECT("AP102")+INDIRECT("AQ102")</f>
        <v>0</v>
      </c>
      <c r="Q102" s="6">
        <f ca="1">INDIRECT("AR102")+INDIRECT("AS102")+INDIRECT("AT102")+INDIRECT("AU102")+INDIRECT("AV102")+INDIRECT("AW102")+INDIRECT("AX102")+INDIRECT("AY102")</f>
        <v>2101</v>
      </c>
      <c r="R102" s="6">
        <f ca="1">INDIRECT("AZ102")+INDIRECT("BA102")+INDIRECT("BB102")+INDIRECT("BC102")+INDIRECT("BD102")+INDIRECT("BE102")+INDIRECT("BF102")+INDIRECT("BG102")</f>
        <v>0</v>
      </c>
      <c r="S102" s="6">
        <f ca="1">INDIRECT("BH102")+INDIRECT("BI102")+INDIRECT("BJ102")+INDIRECT("BK102")+INDIRECT("BL102")+INDIRECT("BM102")+INDIRECT("BN102")+INDIRECT("BO102")</f>
        <v>4935</v>
      </c>
      <c r="T102" s="28"/>
      <c r="U102" s="29"/>
      <c r="V102" s="29"/>
      <c r="W102" s="29"/>
      <c r="X102" s="29"/>
      <c r="Y102" s="29"/>
      <c r="Z102" s="29"/>
      <c r="AA102" s="29"/>
      <c r="AB102" s="28"/>
      <c r="AC102" s="29"/>
      <c r="AD102" s="29"/>
      <c r="AE102" s="29"/>
      <c r="AF102" s="29"/>
      <c r="AG102" s="29"/>
      <c r="AH102" s="29"/>
      <c r="AI102" s="29"/>
      <c r="AJ102" s="28"/>
      <c r="AK102" s="29"/>
      <c r="AL102" s="29"/>
      <c r="AM102" s="29"/>
      <c r="AN102" s="29"/>
      <c r="AO102" s="29"/>
      <c r="AP102" s="29"/>
      <c r="AQ102" s="29"/>
      <c r="AR102" s="28">
        <v>2101</v>
      </c>
      <c r="AS102" s="29"/>
      <c r="AT102" s="29"/>
      <c r="AU102" s="29"/>
      <c r="AV102" s="29"/>
      <c r="AW102" s="29"/>
      <c r="AX102" s="29"/>
      <c r="AY102" s="29"/>
      <c r="AZ102" s="28"/>
      <c r="BA102" s="29"/>
      <c r="BB102" s="29"/>
      <c r="BC102" s="29"/>
      <c r="BD102" s="29"/>
      <c r="BE102" s="29"/>
      <c r="BF102" s="29"/>
      <c r="BG102" s="29"/>
      <c r="BH102" s="28"/>
      <c r="BI102" s="29"/>
      <c r="BJ102" s="29">
        <v>4935</v>
      </c>
      <c r="BK102" s="29"/>
      <c r="BL102" s="29"/>
      <c r="BM102" s="29"/>
      <c r="BN102" s="29"/>
      <c r="BO102" s="29"/>
      <c r="BP102" s="9">
        <v>0</v>
      </c>
      <c r="BQ102" s="1" t="s">
        <v>0</v>
      </c>
      <c r="BR102" s="1" t="s">
        <v>0</v>
      </c>
      <c r="BS102" s="1" t="s">
        <v>0</v>
      </c>
      <c r="BT102" s="1" t="s">
        <v>0</v>
      </c>
      <c r="BU102" s="1" t="s">
        <v>0</v>
      </c>
      <c r="BW102" s="1">
        <f ca="1">INDIRECT("T102")+2*INDIRECT("AB102")+3*INDIRECT("AJ102")+4*INDIRECT("AR102")+5*INDIRECT("AZ102")+6*INDIRECT("BH102")</f>
        <v>8404</v>
      </c>
      <c r="BX102" s="1">
        <v>8404</v>
      </c>
      <c r="BY102" s="1">
        <f ca="1">INDIRECT("U102")+2*INDIRECT("AC102")+3*INDIRECT("AK102")+4*INDIRECT("AS102")+5*INDIRECT("BA102")+6*INDIRECT("BI102")</f>
        <v>0</v>
      </c>
      <c r="BZ102" s="1">
        <v>0</v>
      </c>
      <c r="CA102" s="1">
        <f ca="1">INDIRECT("V102")+2*INDIRECT("AD102")+3*INDIRECT("AL102")+4*INDIRECT("AT102")+5*INDIRECT("BB102")+6*INDIRECT("BJ102")</f>
        <v>29610</v>
      </c>
      <c r="CB102" s="1">
        <v>29610</v>
      </c>
      <c r="CC102" s="1">
        <f ca="1">INDIRECT("W102")+2*INDIRECT("AE102")+3*INDIRECT("AM102")+4*INDIRECT("AU102")+5*INDIRECT("BC102")+6*INDIRECT("BK102")</f>
        <v>0</v>
      </c>
      <c r="CD102" s="1">
        <v>0</v>
      </c>
      <c r="CE102" s="1">
        <f ca="1">INDIRECT("X102")+2*INDIRECT("AF102")+3*INDIRECT("AN102")+4*INDIRECT("AV102")+5*INDIRECT("BD102")+6*INDIRECT("BL102")</f>
        <v>0</v>
      </c>
      <c r="CF102" s="1">
        <v>0</v>
      </c>
      <c r="CG102" s="1">
        <f ca="1">INDIRECT("Y102")+2*INDIRECT("AG102")+3*INDIRECT("AO102")+4*INDIRECT("AW102")+5*INDIRECT("BE102")+6*INDIRECT("BM102")</f>
        <v>0</v>
      </c>
      <c r="CH102" s="1">
        <v>0</v>
      </c>
      <c r="CI102" s="1">
        <f ca="1">INDIRECT("Z102")+2*INDIRECT("AH102")+3*INDIRECT("AP102")+4*INDIRECT("AX102")+5*INDIRECT("BF102")+6*INDIRECT("BN102")</f>
        <v>0</v>
      </c>
      <c r="CJ102" s="1">
        <v>0</v>
      </c>
      <c r="CK102" s="1">
        <f ca="1">INDIRECT("AA102")+2*INDIRECT("AI102")+3*INDIRECT("AQ102")+4*INDIRECT("AY102")+5*INDIRECT("BG102")+6*INDIRECT("BO102")</f>
        <v>0</v>
      </c>
      <c r="CL102" s="1">
        <v>0</v>
      </c>
      <c r="CM102" s="1">
        <f ca="1">INDIRECT("T102")+2*INDIRECT("U102")+3*INDIRECT("V102")+4*INDIRECT("W102")+5*INDIRECT("X102")+6*INDIRECT("Y102")+7*INDIRECT("Z102")+8*INDIRECT("AA102")</f>
        <v>0</v>
      </c>
      <c r="CN102" s="1">
        <v>0</v>
      </c>
      <c r="CO102" s="1">
        <f ca="1">INDIRECT("AB102")+2*INDIRECT("AC102")+3*INDIRECT("AD102")+4*INDIRECT("AE102")+5*INDIRECT("AF102")+6*INDIRECT("AG102")+7*INDIRECT("AH102")+8*INDIRECT("AI102")</f>
        <v>0</v>
      </c>
      <c r="CP102" s="1">
        <v>0</v>
      </c>
      <c r="CQ102" s="1">
        <f ca="1">INDIRECT("AJ102")+2*INDIRECT("AK102")+3*INDIRECT("AL102")+4*INDIRECT("AM102")+5*INDIRECT("AN102")+6*INDIRECT("AO102")+7*INDIRECT("AP102")+8*INDIRECT("AQ102")</f>
        <v>0</v>
      </c>
      <c r="CR102" s="1">
        <v>0</v>
      </c>
      <c r="CS102" s="1">
        <f ca="1">INDIRECT("AR102")+2*INDIRECT("AS102")+3*INDIRECT("AT102")+4*INDIRECT("AU102")+5*INDIRECT("AV102")+6*INDIRECT("AW102")+7*INDIRECT("AX102")+8*INDIRECT("AY102")</f>
        <v>2101</v>
      </c>
      <c r="CT102" s="1">
        <v>2101</v>
      </c>
      <c r="CU102" s="1">
        <f ca="1">INDIRECT("AZ102")+2*INDIRECT("BA102")+3*INDIRECT("BB102")+4*INDIRECT("BC102")+5*INDIRECT("BD102")+6*INDIRECT("BE102")+7*INDIRECT("BF102")+8*INDIRECT("BG102")</f>
        <v>0</v>
      </c>
      <c r="CV102" s="1">
        <v>0</v>
      </c>
      <c r="CW102" s="1">
        <f ca="1">INDIRECT("BH102")+2*INDIRECT("BI102")+3*INDIRECT("BJ102")+4*INDIRECT("BK102")+5*INDIRECT("BL102")+6*INDIRECT("BM102")+7*INDIRECT("BN102")+8*INDIRECT("BO102")</f>
        <v>14805</v>
      </c>
      <c r="CX102" s="1">
        <v>14805</v>
      </c>
    </row>
    <row r="103" spans="1:102" ht="11.25">
      <c r="A103" s="1" t="s">
        <v>0</v>
      </c>
      <c r="B103" s="1" t="s">
        <v>0</v>
      </c>
      <c r="C103" s="1" t="s">
        <v>0</v>
      </c>
      <c r="D103" s="1" t="s">
        <v>0</v>
      </c>
      <c r="E103" s="1" t="s">
        <v>45</v>
      </c>
      <c r="F103" s="7">
        <f ca="1">INDIRECT("T103")+INDIRECT("AB103")+INDIRECT("AJ103")+INDIRECT("AR103")+INDIRECT("AZ103")+INDIRECT("BH103")</f>
        <v>0</v>
      </c>
      <c r="G103" s="6">
        <f ca="1">INDIRECT("U103")+INDIRECT("AC103")+INDIRECT("AK103")+INDIRECT("AS103")+INDIRECT("BA103")+INDIRECT("BI103")</f>
        <v>0</v>
      </c>
      <c r="H103" s="6">
        <f ca="1">INDIRECT("V103")+INDIRECT("AD103")+INDIRECT("AL103")+INDIRECT("AT103")+INDIRECT("BB103")+INDIRECT("BJ103")</f>
        <v>0</v>
      </c>
      <c r="I103" s="6">
        <f ca="1">INDIRECT("W103")+INDIRECT("AE103")+INDIRECT("AM103")+INDIRECT("AU103")+INDIRECT("BC103")+INDIRECT("BK103")</f>
        <v>2610</v>
      </c>
      <c r="J103" s="6">
        <f ca="1">INDIRECT("X103")+INDIRECT("AF103")+INDIRECT("AN103")+INDIRECT("AV103")+INDIRECT("BD103")+INDIRECT("BL103")</f>
        <v>2610</v>
      </c>
      <c r="K103" s="6">
        <f ca="1">INDIRECT("Y103")+INDIRECT("AG103")+INDIRECT("AO103")+INDIRECT("AW103")+INDIRECT("BE103")+INDIRECT("BM103")</f>
        <v>4485</v>
      </c>
      <c r="L103" s="6">
        <f ca="1">INDIRECT("Z103")+INDIRECT("AH103")+INDIRECT("AP103")+INDIRECT("AX103")+INDIRECT("BF103")+INDIRECT("BN103")</f>
        <v>4485</v>
      </c>
      <c r="M103" s="6">
        <f ca="1">INDIRECT("AA103")+INDIRECT("AI103")+INDIRECT("AQ103")+INDIRECT("AY103")+INDIRECT("BG103")+INDIRECT("BO103")</f>
        <v>4485</v>
      </c>
      <c r="N103" s="7">
        <f ca="1">INDIRECT("T103")+INDIRECT("U103")+INDIRECT("V103")+INDIRECT("W103")+INDIRECT("X103")+INDIRECT("Y103")+INDIRECT("Z103")+INDIRECT("AA103")</f>
        <v>0</v>
      </c>
      <c r="O103" s="6">
        <f ca="1">INDIRECT("AB103")+INDIRECT("AC103")+INDIRECT("AD103")+INDIRECT("AE103")+INDIRECT("AF103")+INDIRECT("AG103")+INDIRECT("AH103")+INDIRECT("AI103")</f>
        <v>18675</v>
      </c>
      <c r="P103" s="6">
        <f ca="1">INDIRECT("AJ103")+INDIRECT("AK103")+INDIRECT("AL103")+INDIRECT("AM103")+INDIRECT("AN103")+INDIRECT("AO103")+INDIRECT("AP103")+INDIRECT("AQ103")</f>
        <v>0</v>
      </c>
      <c r="Q103" s="6">
        <f ca="1">INDIRECT("AR103")+INDIRECT("AS103")+INDIRECT("AT103")+INDIRECT("AU103")+INDIRECT("AV103")+INDIRECT("AW103")+INDIRECT("AX103")+INDIRECT("AY103")</f>
        <v>0</v>
      </c>
      <c r="R103" s="6">
        <f ca="1">INDIRECT("AZ103")+INDIRECT("BA103")+INDIRECT("BB103")+INDIRECT("BC103")+INDIRECT("BD103")+INDIRECT("BE103")+INDIRECT("BF103")+INDIRECT("BG103")</f>
        <v>0</v>
      </c>
      <c r="S103" s="6">
        <f ca="1">INDIRECT("BH103")+INDIRECT("BI103")+INDIRECT("BJ103")+INDIRECT("BK103")+INDIRECT("BL103")+INDIRECT("BM103")+INDIRECT("BN103")+INDIRECT("BO103")</f>
        <v>0</v>
      </c>
      <c r="T103" s="28"/>
      <c r="U103" s="29"/>
      <c r="V103" s="29"/>
      <c r="W103" s="29"/>
      <c r="X103" s="29"/>
      <c r="Y103" s="29"/>
      <c r="Z103" s="29"/>
      <c r="AA103" s="29"/>
      <c r="AB103" s="28"/>
      <c r="AC103" s="29"/>
      <c r="AD103" s="29"/>
      <c r="AE103" s="29">
        <v>2610</v>
      </c>
      <c r="AF103" s="29">
        <v>2610</v>
      </c>
      <c r="AG103" s="29">
        <v>4485</v>
      </c>
      <c r="AH103" s="29">
        <v>4485</v>
      </c>
      <c r="AI103" s="29">
        <v>4485</v>
      </c>
      <c r="AJ103" s="28"/>
      <c r="AK103" s="29"/>
      <c r="AL103" s="29"/>
      <c r="AM103" s="29"/>
      <c r="AN103" s="29"/>
      <c r="AO103" s="29"/>
      <c r="AP103" s="29"/>
      <c r="AQ103" s="29"/>
      <c r="AR103" s="28"/>
      <c r="AS103" s="29"/>
      <c r="AT103" s="29"/>
      <c r="AU103" s="29"/>
      <c r="AV103" s="29"/>
      <c r="AW103" s="29"/>
      <c r="AX103" s="29"/>
      <c r="AY103" s="29"/>
      <c r="AZ103" s="28"/>
      <c r="BA103" s="29"/>
      <c r="BB103" s="29"/>
      <c r="BC103" s="29"/>
      <c r="BD103" s="29"/>
      <c r="BE103" s="29"/>
      <c r="BF103" s="29"/>
      <c r="BG103" s="29"/>
      <c r="BH103" s="28"/>
      <c r="BI103" s="29"/>
      <c r="BJ103" s="29"/>
      <c r="BK103" s="29"/>
      <c r="BL103" s="29"/>
      <c r="BM103" s="29"/>
      <c r="BN103" s="29"/>
      <c r="BO103" s="29"/>
      <c r="BP103" s="9">
        <v>0</v>
      </c>
      <c r="BQ103" s="1" t="s">
        <v>0</v>
      </c>
      <c r="BR103" s="1" t="s">
        <v>0</v>
      </c>
      <c r="BS103" s="1" t="s">
        <v>0</v>
      </c>
      <c r="BT103" s="1" t="s">
        <v>0</v>
      </c>
      <c r="BU103" s="1" t="s">
        <v>0</v>
      </c>
      <c r="BW103" s="1">
        <f ca="1">INDIRECT("T103")+2*INDIRECT("AB103")+3*INDIRECT("AJ103")+4*INDIRECT("AR103")+5*INDIRECT("AZ103")+6*INDIRECT("BH103")</f>
        <v>0</v>
      </c>
      <c r="BX103" s="1">
        <v>0</v>
      </c>
      <c r="BY103" s="1">
        <f ca="1">INDIRECT("U103")+2*INDIRECT("AC103")+3*INDIRECT("AK103")+4*INDIRECT("AS103")+5*INDIRECT("BA103")+6*INDIRECT("BI103")</f>
        <v>0</v>
      </c>
      <c r="BZ103" s="1">
        <v>0</v>
      </c>
      <c r="CA103" s="1">
        <f ca="1">INDIRECT("V103")+2*INDIRECT("AD103")+3*INDIRECT("AL103")+4*INDIRECT("AT103")+5*INDIRECT("BB103")+6*INDIRECT("BJ103")</f>
        <v>0</v>
      </c>
      <c r="CB103" s="1">
        <v>0</v>
      </c>
      <c r="CC103" s="1">
        <f ca="1">INDIRECT("W103")+2*INDIRECT("AE103")+3*INDIRECT("AM103")+4*INDIRECT("AU103")+5*INDIRECT("BC103")+6*INDIRECT("BK103")</f>
        <v>5220</v>
      </c>
      <c r="CD103" s="1">
        <v>5220</v>
      </c>
      <c r="CE103" s="1">
        <f ca="1">INDIRECT("X103")+2*INDIRECT("AF103")+3*INDIRECT("AN103")+4*INDIRECT("AV103")+5*INDIRECT("BD103")+6*INDIRECT("BL103")</f>
        <v>5220</v>
      </c>
      <c r="CF103" s="1">
        <v>5220</v>
      </c>
      <c r="CG103" s="1">
        <f ca="1">INDIRECT("Y103")+2*INDIRECT("AG103")+3*INDIRECT("AO103")+4*INDIRECT("AW103")+5*INDIRECT("BE103")+6*INDIRECT("BM103")</f>
        <v>8970</v>
      </c>
      <c r="CH103" s="1">
        <v>8970</v>
      </c>
      <c r="CI103" s="1">
        <f ca="1">INDIRECT("Z103")+2*INDIRECT("AH103")+3*INDIRECT("AP103")+4*INDIRECT("AX103")+5*INDIRECT("BF103")+6*INDIRECT("BN103")</f>
        <v>8970</v>
      </c>
      <c r="CJ103" s="1">
        <v>8970</v>
      </c>
      <c r="CK103" s="1">
        <f ca="1">INDIRECT("AA103")+2*INDIRECT("AI103")+3*INDIRECT("AQ103")+4*INDIRECT("AY103")+5*INDIRECT("BG103")+6*INDIRECT("BO103")</f>
        <v>8970</v>
      </c>
      <c r="CL103" s="1">
        <v>8970</v>
      </c>
      <c r="CM103" s="1">
        <f ca="1">INDIRECT("T103")+2*INDIRECT("U103")+3*INDIRECT("V103")+4*INDIRECT("W103")+5*INDIRECT("X103")+6*INDIRECT("Y103")+7*INDIRECT("Z103")+8*INDIRECT("AA103")</f>
        <v>0</v>
      </c>
      <c r="CN103" s="1">
        <v>0</v>
      </c>
      <c r="CO103" s="1">
        <f ca="1">INDIRECT("AB103")+2*INDIRECT("AC103")+3*INDIRECT("AD103")+4*INDIRECT("AE103")+5*INDIRECT("AF103")+6*INDIRECT("AG103")+7*INDIRECT("AH103")+8*INDIRECT("AI103")</f>
        <v>117675</v>
      </c>
      <c r="CP103" s="1">
        <v>117675</v>
      </c>
      <c r="CQ103" s="1">
        <f ca="1">INDIRECT("AJ103")+2*INDIRECT("AK103")+3*INDIRECT("AL103")+4*INDIRECT("AM103")+5*INDIRECT("AN103")+6*INDIRECT("AO103")+7*INDIRECT("AP103")+8*INDIRECT("AQ103")</f>
        <v>0</v>
      </c>
      <c r="CR103" s="1">
        <v>0</v>
      </c>
      <c r="CS103" s="1">
        <f ca="1">INDIRECT("AR103")+2*INDIRECT("AS103")+3*INDIRECT("AT103")+4*INDIRECT("AU103")+5*INDIRECT("AV103")+6*INDIRECT("AW103")+7*INDIRECT("AX103")+8*INDIRECT("AY103")</f>
        <v>0</v>
      </c>
      <c r="CT103" s="1">
        <v>0</v>
      </c>
      <c r="CU103" s="1">
        <f ca="1">INDIRECT("AZ103")+2*INDIRECT("BA103")+3*INDIRECT("BB103")+4*INDIRECT("BC103")+5*INDIRECT("BD103")+6*INDIRECT("BE103")+7*INDIRECT("BF103")+8*INDIRECT("BG103")</f>
        <v>0</v>
      </c>
      <c r="CV103" s="1">
        <v>0</v>
      </c>
      <c r="CW103" s="1">
        <f ca="1">INDIRECT("BH103")+2*INDIRECT("BI103")+3*INDIRECT("BJ103")+4*INDIRECT("BK103")+5*INDIRECT("BL103")+6*INDIRECT("BM103")+7*INDIRECT("BN103")+8*INDIRECT("BO103")</f>
        <v>0</v>
      </c>
      <c r="CX103" s="1">
        <v>0</v>
      </c>
    </row>
    <row r="104" spans="1:102" ht="11.25">
      <c r="A104" s="1" t="s">
        <v>0</v>
      </c>
      <c r="B104" s="1" t="s">
        <v>0</v>
      </c>
      <c r="C104" s="1" t="s">
        <v>0</v>
      </c>
      <c r="D104" s="1" t="s">
        <v>0</v>
      </c>
      <c r="E104" s="1" t="s">
        <v>68</v>
      </c>
      <c r="F104" s="7">
        <f ca="1">INDIRECT("T104")+INDIRECT("AB104")+INDIRECT("AJ104")+INDIRECT("AR104")+INDIRECT("AZ104")+INDIRECT("BH104")</f>
        <v>0</v>
      </c>
      <c r="G104" s="6">
        <f ca="1">INDIRECT("U104")+INDIRECT("AC104")+INDIRECT("AK104")+INDIRECT("AS104")+INDIRECT("BA104")+INDIRECT("BI104")</f>
        <v>0</v>
      </c>
      <c r="H104" s="6">
        <f ca="1">INDIRECT("V104")+INDIRECT("AD104")+INDIRECT("AL104")+INDIRECT("AT104")+INDIRECT("BB104")+INDIRECT("BJ104")</f>
        <v>1085</v>
      </c>
      <c r="I104" s="6">
        <f ca="1">INDIRECT("W104")+INDIRECT("AE104")+INDIRECT("AM104")+INDIRECT("AU104")+INDIRECT("BC104")+INDIRECT("BK104")</f>
        <v>0</v>
      </c>
      <c r="J104" s="6">
        <f ca="1">INDIRECT("X104")+INDIRECT("AF104")+INDIRECT("AN104")+INDIRECT("AV104")+INDIRECT("BD104")+INDIRECT("BL104")</f>
        <v>17000</v>
      </c>
      <c r="K104" s="6">
        <f ca="1">INDIRECT("Y104")+INDIRECT("AG104")+INDIRECT("AO104")+INDIRECT("AW104")+INDIRECT("BE104")+INDIRECT("BM104")</f>
        <v>0</v>
      </c>
      <c r="L104" s="6">
        <f ca="1">INDIRECT("Z104")+INDIRECT("AH104")+INDIRECT("AP104")+INDIRECT("AX104")+INDIRECT("BF104")+INDIRECT("BN104")</f>
        <v>0</v>
      </c>
      <c r="M104" s="6">
        <f ca="1">INDIRECT("AA104")+INDIRECT("AI104")+INDIRECT("AQ104")+INDIRECT("AY104")+INDIRECT("BG104")+INDIRECT("BO104")</f>
        <v>0</v>
      </c>
      <c r="N104" s="7">
        <f ca="1">INDIRECT("T104")+INDIRECT("U104")+INDIRECT("V104")+INDIRECT("W104")+INDIRECT("X104")+INDIRECT("Y104")+INDIRECT("Z104")+INDIRECT("AA104")</f>
        <v>0</v>
      </c>
      <c r="O104" s="6">
        <f ca="1">INDIRECT("AB104")+INDIRECT("AC104")+INDIRECT("AD104")+INDIRECT("AE104")+INDIRECT("AF104")+INDIRECT("AG104")+INDIRECT("AH104")+INDIRECT("AI104")</f>
        <v>18085</v>
      </c>
      <c r="P104" s="6">
        <f ca="1">INDIRECT("AJ104")+INDIRECT("AK104")+INDIRECT("AL104")+INDIRECT("AM104")+INDIRECT("AN104")+INDIRECT("AO104")+INDIRECT("AP104")+INDIRECT("AQ104")</f>
        <v>0</v>
      </c>
      <c r="Q104" s="6">
        <f ca="1">INDIRECT("AR104")+INDIRECT("AS104")+INDIRECT("AT104")+INDIRECT("AU104")+INDIRECT("AV104")+INDIRECT("AW104")+INDIRECT("AX104")+INDIRECT("AY104")</f>
        <v>0</v>
      </c>
      <c r="R104" s="6">
        <f ca="1">INDIRECT("AZ104")+INDIRECT("BA104")+INDIRECT("BB104")+INDIRECT("BC104")+INDIRECT("BD104")+INDIRECT("BE104")+INDIRECT("BF104")+INDIRECT("BG104")</f>
        <v>0</v>
      </c>
      <c r="S104" s="6">
        <f ca="1">INDIRECT("BH104")+INDIRECT("BI104")+INDIRECT("BJ104")+INDIRECT("BK104")+INDIRECT("BL104")+INDIRECT("BM104")+INDIRECT("BN104")+INDIRECT("BO104")</f>
        <v>0</v>
      </c>
      <c r="T104" s="28"/>
      <c r="U104" s="29"/>
      <c r="V104" s="29"/>
      <c r="W104" s="29"/>
      <c r="X104" s="29"/>
      <c r="Y104" s="29"/>
      <c r="Z104" s="29"/>
      <c r="AA104" s="29"/>
      <c r="AB104" s="28"/>
      <c r="AC104" s="29"/>
      <c r="AD104" s="29">
        <v>1085</v>
      </c>
      <c r="AE104" s="29"/>
      <c r="AF104" s="29">
        <v>17000</v>
      </c>
      <c r="AG104" s="29"/>
      <c r="AH104" s="29"/>
      <c r="AI104" s="29"/>
      <c r="AJ104" s="28"/>
      <c r="AK104" s="29"/>
      <c r="AL104" s="29"/>
      <c r="AM104" s="29"/>
      <c r="AN104" s="29"/>
      <c r="AO104" s="29"/>
      <c r="AP104" s="29"/>
      <c r="AQ104" s="29"/>
      <c r="AR104" s="28"/>
      <c r="AS104" s="29"/>
      <c r="AT104" s="29"/>
      <c r="AU104" s="29"/>
      <c r="AV104" s="29"/>
      <c r="AW104" s="29"/>
      <c r="AX104" s="29"/>
      <c r="AY104" s="29"/>
      <c r="AZ104" s="28"/>
      <c r="BA104" s="29"/>
      <c r="BB104" s="29"/>
      <c r="BC104" s="29"/>
      <c r="BD104" s="29"/>
      <c r="BE104" s="29"/>
      <c r="BF104" s="29"/>
      <c r="BG104" s="29"/>
      <c r="BH104" s="28"/>
      <c r="BI104" s="29"/>
      <c r="BJ104" s="29"/>
      <c r="BK104" s="29"/>
      <c r="BL104" s="29"/>
      <c r="BM104" s="29"/>
      <c r="BN104" s="29"/>
      <c r="BO104" s="29"/>
      <c r="BP104" s="9">
        <v>0</v>
      </c>
      <c r="BQ104" s="1" t="s">
        <v>0</v>
      </c>
      <c r="BR104" s="1" t="s">
        <v>0</v>
      </c>
      <c r="BS104" s="1" t="s">
        <v>0</v>
      </c>
      <c r="BT104" s="1" t="s">
        <v>0</v>
      </c>
      <c r="BU104" s="1" t="s">
        <v>0</v>
      </c>
      <c r="BW104" s="1">
        <f ca="1">INDIRECT("T104")+2*INDIRECT("AB104")+3*INDIRECT("AJ104")+4*INDIRECT("AR104")+5*INDIRECT("AZ104")+6*INDIRECT("BH104")</f>
        <v>0</v>
      </c>
      <c r="BX104" s="1">
        <v>0</v>
      </c>
      <c r="BY104" s="1">
        <f ca="1">INDIRECT("U104")+2*INDIRECT("AC104")+3*INDIRECT("AK104")+4*INDIRECT("AS104")+5*INDIRECT("BA104")+6*INDIRECT("BI104")</f>
        <v>0</v>
      </c>
      <c r="BZ104" s="1">
        <v>0</v>
      </c>
      <c r="CA104" s="1">
        <f ca="1">INDIRECT("V104")+2*INDIRECT("AD104")+3*INDIRECT("AL104")+4*INDIRECT("AT104")+5*INDIRECT("BB104")+6*INDIRECT("BJ104")</f>
        <v>2170</v>
      </c>
      <c r="CB104" s="1">
        <v>2170</v>
      </c>
      <c r="CC104" s="1">
        <f ca="1">INDIRECT("W104")+2*INDIRECT("AE104")+3*INDIRECT("AM104")+4*INDIRECT("AU104")+5*INDIRECT("BC104")+6*INDIRECT("BK104")</f>
        <v>0</v>
      </c>
      <c r="CD104" s="1">
        <v>0</v>
      </c>
      <c r="CE104" s="1">
        <f ca="1">INDIRECT("X104")+2*INDIRECT("AF104")+3*INDIRECT("AN104")+4*INDIRECT("AV104")+5*INDIRECT("BD104")+6*INDIRECT("BL104")</f>
        <v>34000</v>
      </c>
      <c r="CF104" s="1">
        <v>34000</v>
      </c>
      <c r="CG104" s="1">
        <f ca="1">INDIRECT("Y104")+2*INDIRECT("AG104")+3*INDIRECT("AO104")+4*INDIRECT("AW104")+5*INDIRECT("BE104")+6*INDIRECT("BM104")</f>
        <v>0</v>
      </c>
      <c r="CH104" s="1">
        <v>0</v>
      </c>
      <c r="CI104" s="1">
        <f ca="1">INDIRECT("Z104")+2*INDIRECT("AH104")+3*INDIRECT("AP104")+4*INDIRECT("AX104")+5*INDIRECT("BF104")+6*INDIRECT("BN104")</f>
        <v>0</v>
      </c>
      <c r="CJ104" s="1">
        <v>0</v>
      </c>
      <c r="CK104" s="1">
        <f ca="1">INDIRECT("AA104")+2*INDIRECT("AI104")+3*INDIRECT("AQ104")+4*INDIRECT("AY104")+5*INDIRECT("BG104")+6*INDIRECT("BO104")</f>
        <v>0</v>
      </c>
      <c r="CL104" s="1">
        <v>0</v>
      </c>
      <c r="CM104" s="1">
        <f ca="1">INDIRECT("T104")+2*INDIRECT("U104")+3*INDIRECT("V104")+4*INDIRECT("W104")+5*INDIRECT("X104")+6*INDIRECT("Y104")+7*INDIRECT("Z104")+8*INDIRECT("AA104")</f>
        <v>0</v>
      </c>
      <c r="CN104" s="1">
        <v>0</v>
      </c>
      <c r="CO104" s="1">
        <f ca="1">INDIRECT("AB104")+2*INDIRECT("AC104")+3*INDIRECT("AD104")+4*INDIRECT("AE104")+5*INDIRECT("AF104")+6*INDIRECT("AG104")+7*INDIRECT("AH104")+8*INDIRECT("AI104")</f>
        <v>88255</v>
      </c>
      <c r="CP104" s="1">
        <v>88255</v>
      </c>
      <c r="CQ104" s="1">
        <f ca="1">INDIRECT("AJ104")+2*INDIRECT("AK104")+3*INDIRECT("AL104")+4*INDIRECT("AM104")+5*INDIRECT("AN104")+6*INDIRECT("AO104")+7*INDIRECT("AP104")+8*INDIRECT("AQ104")</f>
        <v>0</v>
      </c>
      <c r="CR104" s="1">
        <v>0</v>
      </c>
      <c r="CS104" s="1">
        <f ca="1">INDIRECT("AR104")+2*INDIRECT("AS104")+3*INDIRECT("AT104")+4*INDIRECT("AU104")+5*INDIRECT("AV104")+6*INDIRECT("AW104")+7*INDIRECT("AX104")+8*INDIRECT("AY104")</f>
        <v>0</v>
      </c>
      <c r="CT104" s="1">
        <v>0</v>
      </c>
      <c r="CU104" s="1">
        <f ca="1">INDIRECT("AZ104")+2*INDIRECT("BA104")+3*INDIRECT("BB104")+4*INDIRECT("BC104")+5*INDIRECT("BD104")+6*INDIRECT("BE104")+7*INDIRECT("BF104")+8*INDIRECT("BG104")</f>
        <v>0</v>
      </c>
      <c r="CV104" s="1">
        <v>0</v>
      </c>
      <c r="CW104" s="1">
        <f ca="1">INDIRECT("BH104")+2*INDIRECT("BI104")+3*INDIRECT("BJ104")+4*INDIRECT("BK104")+5*INDIRECT("BL104")+6*INDIRECT("BM104")+7*INDIRECT("BN104")+8*INDIRECT("BO104")</f>
        <v>0</v>
      </c>
      <c r="CX104" s="1">
        <v>0</v>
      </c>
    </row>
    <row r="105" spans="1:102" ht="11.25">
      <c r="A105" s="1" t="s">
        <v>0</v>
      </c>
      <c r="B105" s="1" t="s">
        <v>0</v>
      </c>
      <c r="C105" s="1" t="s">
        <v>0</v>
      </c>
      <c r="D105" s="1" t="s">
        <v>0</v>
      </c>
      <c r="E105" s="1" t="s">
        <v>69</v>
      </c>
      <c r="F105" s="7">
        <f ca="1">INDIRECT("T105")+INDIRECT("AB105")+INDIRECT("AJ105")+INDIRECT("AR105")+INDIRECT("AZ105")+INDIRECT("BH105")</f>
        <v>0</v>
      </c>
      <c r="G105" s="6">
        <f ca="1">INDIRECT("U105")+INDIRECT("AC105")+INDIRECT("AK105")+INDIRECT("AS105")+INDIRECT("BA105")+INDIRECT("BI105")</f>
        <v>0</v>
      </c>
      <c r="H105" s="6">
        <f ca="1">INDIRECT("V105")+INDIRECT("AD105")+INDIRECT("AL105")+INDIRECT("AT105")+INDIRECT("BB105")+INDIRECT("BJ105")</f>
        <v>13327</v>
      </c>
      <c r="I105" s="6">
        <f ca="1">INDIRECT("W105")+INDIRECT("AE105")+INDIRECT("AM105")+INDIRECT("AU105")+INDIRECT("BC105")+INDIRECT("BK105")</f>
        <v>0</v>
      </c>
      <c r="J105" s="6">
        <f ca="1">INDIRECT("X105")+INDIRECT("AF105")+INDIRECT("AN105")+INDIRECT("AV105")+INDIRECT("BD105")+INDIRECT("BL105")</f>
        <v>0</v>
      </c>
      <c r="K105" s="6">
        <f ca="1">INDIRECT("Y105")+INDIRECT("AG105")+INDIRECT("AO105")+INDIRECT("AW105")+INDIRECT("BE105")+INDIRECT("BM105")</f>
        <v>0</v>
      </c>
      <c r="L105" s="6">
        <f ca="1">INDIRECT("Z105")+INDIRECT("AH105")+INDIRECT("AP105")+INDIRECT("AX105")+INDIRECT("BF105")+INDIRECT("BN105")</f>
        <v>0</v>
      </c>
      <c r="M105" s="6">
        <f ca="1">INDIRECT("AA105")+INDIRECT("AI105")+INDIRECT("AQ105")+INDIRECT("AY105")+INDIRECT("BG105")+INDIRECT("BO105")</f>
        <v>0</v>
      </c>
      <c r="N105" s="7">
        <f ca="1">INDIRECT("T105")+INDIRECT("U105")+INDIRECT("V105")+INDIRECT("W105")+INDIRECT("X105")+INDIRECT("Y105")+INDIRECT("Z105")+INDIRECT("AA105")</f>
        <v>0</v>
      </c>
      <c r="O105" s="6">
        <f ca="1">INDIRECT("AB105")+INDIRECT("AC105")+INDIRECT("AD105")+INDIRECT("AE105")+INDIRECT("AF105")+INDIRECT("AG105")+INDIRECT("AH105")+INDIRECT("AI105")</f>
        <v>13327</v>
      </c>
      <c r="P105" s="6">
        <f ca="1">INDIRECT("AJ105")+INDIRECT("AK105")+INDIRECT("AL105")+INDIRECT("AM105")+INDIRECT("AN105")+INDIRECT("AO105")+INDIRECT("AP105")+INDIRECT("AQ105")</f>
        <v>0</v>
      </c>
      <c r="Q105" s="6">
        <f ca="1">INDIRECT("AR105")+INDIRECT("AS105")+INDIRECT("AT105")+INDIRECT("AU105")+INDIRECT("AV105")+INDIRECT("AW105")+INDIRECT("AX105")+INDIRECT("AY105")</f>
        <v>0</v>
      </c>
      <c r="R105" s="6">
        <f ca="1">INDIRECT("AZ105")+INDIRECT("BA105")+INDIRECT("BB105")+INDIRECT("BC105")+INDIRECT("BD105")+INDIRECT("BE105")+INDIRECT("BF105")+INDIRECT("BG105")</f>
        <v>0</v>
      </c>
      <c r="S105" s="6">
        <f ca="1">INDIRECT("BH105")+INDIRECT("BI105")+INDIRECT("BJ105")+INDIRECT("BK105")+INDIRECT("BL105")+INDIRECT("BM105")+INDIRECT("BN105")+INDIRECT("BO105")</f>
        <v>0</v>
      </c>
      <c r="T105" s="28"/>
      <c r="U105" s="29"/>
      <c r="V105" s="29"/>
      <c r="W105" s="29"/>
      <c r="X105" s="29"/>
      <c r="Y105" s="29"/>
      <c r="Z105" s="29"/>
      <c r="AA105" s="29"/>
      <c r="AB105" s="28"/>
      <c r="AC105" s="29"/>
      <c r="AD105" s="29">
        <v>13327</v>
      </c>
      <c r="AE105" s="29"/>
      <c r="AF105" s="29"/>
      <c r="AG105" s="29"/>
      <c r="AH105" s="29"/>
      <c r="AI105" s="29"/>
      <c r="AJ105" s="28"/>
      <c r="AK105" s="29"/>
      <c r="AL105" s="29"/>
      <c r="AM105" s="29"/>
      <c r="AN105" s="29"/>
      <c r="AO105" s="29"/>
      <c r="AP105" s="29"/>
      <c r="AQ105" s="29"/>
      <c r="AR105" s="28"/>
      <c r="AS105" s="29"/>
      <c r="AT105" s="29"/>
      <c r="AU105" s="29"/>
      <c r="AV105" s="29"/>
      <c r="AW105" s="29"/>
      <c r="AX105" s="29"/>
      <c r="AY105" s="29"/>
      <c r="AZ105" s="28"/>
      <c r="BA105" s="29"/>
      <c r="BB105" s="29"/>
      <c r="BC105" s="29"/>
      <c r="BD105" s="29"/>
      <c r="BE105" s="29"/>
      <c r="BF105" s="29"/>
      <c r="BG105" s="29"/>
      <c r="BH105" s="28"/>
      <c r="BI105" s="29"/>
      <c r="BJ105" s="29"/>
      <c r="BK105" s="29"/>
      <c r="BL105" s="29"/>
      <c r="BM105" s="29"/>
      <c r="BN105" s="29"/>
      <c r="BO105" s="29"/>
      <c r="BP105" s="9">
        <v>0</v>
      </c>
      <c r="BQ105" s="1" t="s">
        <v>0</v>
      </c>
      <c r="BR105" s="1" t="s">
        <v>0</v>
      </c>
      <c r="BS105" s="1" t="s">
        <v>0</v>
      </c>
      <c r="BT105" s="1" t="s">
        <v>0</v>
      </c>
      <c r="BU105" s="1" t="s">
        <v>0</v>
      </c>
      <c r="BW105" s="1">
        <f ca="1">INDIRECT("T105")+2*INDIRECT("AB105")+3*INDIRECT("AJ105")+4*INDIRECT("AR105")+5*INDIRECT("AZ105")+6*INDIRECT("BH105")</f>
        <v>0</v>
      </c>
      <c r="BX105" s="1">
        <v>0</v>
      </c>
      <c r="BY105" s="1">
        <f ca="1">INDIRECT("U105")+2*INDIRECT("AC105")+3*INDIRECT("AK105")+4*INDIRECT("AS105")+5*INDIRECT("BA105")+6*INDIRECT("BI105")</f>
        <v>0</v>
      </c>
      <c r="BZ105" s="1">
        <v>0</v>
      </c>
      <c r="CA105" s="1">
        <f ca="1">INDIRECT("V105")+2*INDIRECT("AD105")+3*INDIRECT("AL105")+4*INDIRECT("AT105")+5*INDIRECT("BB105")+6*INDIRECT("BJ105")</f>
        <v>26654</v>
      </c>
      <c r="CB105" s="1">
        <v>26654</v>
      </c>
      <c r="CC105" s="1">
        <f ca="1">INDIRECT("W105")+2*INDIRECT("AE105")+3*INDIRECT("AM105")+4*INDIRECT("AU105")+5*INDIRECT("BC105")+6*INDIRECT("BK105")</f>
        <v>0</v>
      </c>
      <c r="CD105" s="1">
        <v>0</v>
      </c>
      <c r="CE105" s="1">
        <f ca="1">INDIRECT("X105")+2*INDIRECT("AF105")+3*INDIRECT("AN105")+4*INDIRECT("AV105")+5*INDIRECT("BD105")+6*INDIRECT("BL105")</f>
        <v>0</v>
      </c>
      <c r="CF105" s="1">
        <v>0</v>
      </c>
      <c r="CG105" s="1">
        <f ca="1">INDIRECT("Y105")+2*INDIRECT("AG105")+3*INDIRECT("AO105")+4*INDIRECT("AW105")+5*INDIRECT("BE105")+6*INDIRECT("BM105")</f>
        <v>0</v>
      </c>
      <c r="CH105" s="1">
        <v>0</v>
      </c>
      <c r="CI105" s="1">
        <f ca="1">INDIRECT("Z105")+2*INDIRECT("AH105")+3*INDIRECT("AP105")+4*INDIRECT("AX105")+5*INDIRECT("BF105")+6*INDIRECT("BN105")</f>
        <v>0</v>
      </c>
      <c r="CJ105" s="1">
        <v>0</v>
      </c>
      <c r="CK105" s="1">
        <f ca="1">INDIRECT("AA105")+2*INDIRECT("AI105")+3*INDIRECT("AQ105")+4*INDIRECT("AY105")+5*INDIRECT("BG105")+6*INDIRECT("BO105")</f>
        <v>0</v>
      </c>
      <c r="CL105" s="1">
        <v>0</v>
      </c>
      <c r="CM105" s="1">
        <f ca="1">INDIRECT("T105")+2*INDIRECT("U105")+3*INDIRECT("V105")+4*INDIRECT("W105")+5*INDIRECT("X105")+6*INDIRECT("Y105")+7*INDIRECT("Z105")+8*INDIRECT("AA105")</f>
        <v>0</v>
      </c>
      <c r="CN105" s="1">
        <v>0</v>
      </c>
      <c r="CO105" s="1">
        <f ca="1">INDIRECT("AB105")+2*INDIRECT("AC105")+3*INDIRECT("AD105")+4*INDIRECT("AE105")+5*INDIRECT("AF105")+6*INDIRECT("AG105")+7*INDIRECT("AH105")+8*INDIRECT("AI105")</f>
        <v>39981</v>
      </c>
      <c r="CP105" s="1">
        <v>39981</v>
      </c>
      <c r="CQ105" s="1">
        <f ca="1">INDIRECT("AJ105")+2*INDIRECT("AK105")+3*INDIRECT("AL105")+4*INDIRECT("AM105")+5*INDIRECT("AN105")+6*INDIRECT("AO105")+7*INDIRECT("AP105")+8*INDIRECT("AQ105")</f>
        <v>0</v>
      </c>
      <c r="CR105" s="1">
        <v>0</v>
      </c>
      <c r="CS105" s="1">
        <f ca="1">INDIRECT("AR105")+2*INDIRECT("AS105")+3*INDIRECT("AT105")+4*INDIRECT("AU105")+5*INDIRECT("AV105")+6*INDIRECT("AW105")+7*INDIRECT("AX105")+8*INDIRECT("AY105")</f>
        <v>0</v>
      </c>
      <c r="CT105" s="1">
        <v>0</v>
      </c>
      <c r="CU105" s="1">
        <f ca="1">INDIRECT("AZ105")+2*INDIRECT("BA105")+3*INDIRECT("BB105")+4*INDIRECT("BC105")+5*INDIRECT("BD105")+6*INDIRECT("BE105")+7*INDIRECT("BF105")+8*INDIRECT("BG105")</f>
        <v>0</v>
      </c>
      <c r="CV105" s="1">
        <v>0</v>
      </c>
      <c r="CW105" s="1">
        <f ca="1">INDIRECT("BH105")+2*INDIRECT("BI105")+3*INDIRECT("BJ105")+4*INDIRECT("BK105")+5*INDIRECT("BL105")+6*INDIRECT("BM105")+7*INDIRECT("BN105")+8*INDIRECT("BO105")</f>
        <v>0</v>
      </c>
      <c r="CX105" s="1">
        <v>0</v>
      </c>
    </row>
    <row r="106" spans="1:102" ht="11.25">
      <c r="A106" s="1" t="s">
        <v>0</v>
      </c>
      <c r="B106" s="1" t="s">
        <v>0</v>
      </c>
      <c r="C106" s="1" t="s">
        <v>0</v>
      </c>
      <c r="D106" s="1" t="s">
        <v>0</v>
      </c>
      <c r="E106" s="1" t="s">
        <v>70</v>
      </c>
      <c r="F106" s="7">
        <f ca="1">INDIRECT("T106")+INDIRECT("AB106")+INDIRECT("AJ106")+INDIRECT("AR106")+INDIRECT("AZ106")+INDIRECT("BH106")</f>
        <v>0</v>
      </c>
      <c r="G106" s="6">
        <f ca="1">INDIRECT("U106")+INDIRECT("AC106")+INDIRECT("AK106")+INDIRECT("AS106")+INDIRECT("BA106")+INDIRECT("BI106")</f>
        <v>0</v>
      </c>
      <c r="H106" s="6">
        <f ca="1">INDIRECT("V106")+INDIRECT("AD106")+INDIRECT("AL106")+INDIRECT("AT106")+INDIRECT("BB106")+INDIRECT("BJ106")</f>
        <v>15042</v>
      </c>
      <c r="I106" s="6">
        <f ca="1">INDIRECT("W106")+INDIRECT("AE106")+INDIRECT("AM106")+INDIRECT("AU106")+INDIRECT("BC106")+INDIRECT("BK106")</f>
        <v>0</v>
      </c>
      <c r="J106" s="6">
        <f ca="1">INDIRECT("X106")+INDIRECT("AF106")+INDIRECT("AN106")+INDIRECT("AV106")+INDIRECT("BD106")+INDIRECT("BL106")</f>
        <v>0</v>
      </c>
      <c r="K106" s="6">
        <f ca="1">INDIRECT("Y106")+INDIRECT("AG106")+INDIRECT("AO106")+INDIRECT("AW106")+INDIRECT("BE106")+INDIRECT("BM106")</f>
        <v>0</v>
      </c>
      <c r="L106" s="6">
        <f ca="1">INDIRECT("Z106")+INDIRECT("AH106")+INDIRECT("AP106")+INDIRECT("AX106")+INDIRECT("BF106")+INDIRECT("BN106")</f>
        <v>0</v>
      </c>
      <c r="M106" s="6">
        <f ca="1">INDIRECT("AA106")+INDIRECT("AI106")+INDIRECT("AQ106")+INDIRECT("AY106")+INDIRECT("BG106")+INDIRECT("BO106")</f>
        <v>0</v>
      </c>
      <c r="N106" s="7">
        <f ca="1">INDIRECT("T106")+INDIRECT("U106")+INDIRECT("V106")+INDIRECT("W106")+INDIRECT("X106")+INDIRECT("Y106")+INDIRECT("Z106")+INDIRECT("AA106")</f>
        <v>0</v>
      </c>
      <c r="O106" s="6">
        <f ca="1">INDIRECT("AB106")+INDIRECT("AC106")+INDIRECT("AD106")+INDIRECT("AE106")+INDIRECT("AF106")+INDIRECT("AG106")+INDIRECT("AH106")+INDIRECT("AI106")</f>
        <v>15042</v>
      </c>
      <c r="P106" s="6">
        <f ca="1">INDIRECT("AJ106")+INDIRECT("AK106")+INDIRECT("AL106")+INDIRECT("AM106")+INDIRECT("AN106")+INDIRECT("AO106")+INDIRECT("AP106")+INDIRECT("AQ106")</f>
        <v>0</v>
      </c>
      <c r="Q106" s="6">
        <f ca="1">INDIRECT("AR106")+INDIRECT("AS106")+INDIRECT("AT106")+INDIRECT("AU106")+INDIRECT("AV106")+INDIRECT("AW106")+INDIRECT("AX106")+INDIRECT("AY106")</f>
        <v>0</v>
      </c>
      <c r="R106" s="6">
        <f ca="1">INDIRECT("AZ106")+INDIRECT("BA106")+INDIRECT("BB106")+INDIRECT("BC106")+INDIRECT("BD106")+INDIRECT("BE106")+INDIRECT("BF106")+INDIRECT("BG106")</f>
        <v>0</v>
      </c>
      <c r="S106" s="6">
        <f ca="1">INDIRECT("BH106")+INDIRECT("BI106")+INDIRECT("BJ106")+INDIRECT("BK106")+INDIRECT("BL106")+INDIRECT("BM106")+INDIRECT("BN106")+INDIRECT("BO106")</f>
        <v>0</v>
      </c>
      <c r="T106" s="28"/>
      <c r="U106" s="29"/>
      <c r="V106" s="29"/>
      <c r="W106" s="29"/>
      <c r="X106" s="29"/>
      <c r="Y106" s="29"/>
      <c r="Z106" s="29"/>
      <c r="AA106" s="29"/>
      <c r="AB106" s="28"/>
      <c r="AC106" s="29"/>
      <c r="AD106" s="29">
        <v>15042</v>
      </c>
      <c r="AE106" s="29"/>
      <c r="AF106" s="29"/>
      <c r="AG106" s="29"/>
      <c r="AH106" s="29"/>
      <c r="AI106" s="29"/>
      <c r="AJ106" s="28"/>
      <c r="AK106" s="29"/>
      <c r="AL106" s="29"/>
      <c r="AM106" s="29"/>
      <c r="AN106" s="29"/>
      <c r="AO106" s="29"/>
      <c r="AP106" s="29"/>
      <c r="AQ106" s="29"/>
      <c r="AR106" s="28"/>
      <c r="AS106" s="29"/>
      <c r="AT106" s="29"/>
      <c r="AU106" s="29"/>
      <c r="AV106" s="29"/>
      <c r="AW106" s="29"/>
      <c r="AX106" s="29"/>
      <c r="AY106" s="29"/>
      <c r="AZ106" s="28"/>
      <c r="BA106" s="29"/>
      <c r="BB106" s="29"/>
      <c r="BC106" s="29"/>
      <c r="BD106" s="29"/>
      <c r="BE106" s="29"/>
      <c r="BF106" s="29"/>
      <c r="BG106" s="29"/>
      <c r="BH106" s="28"/>
      <c r="BI106" s="29"/>
      <c r="BJ106" s="29"/>
      <c r="BK106" s="29"/>
      <c r="BL106" s="29"/>
      <c r="BM106" s="29"/>
      <c r="BN106" s="29"/>
      <c r="BO106" s="29"/>
      <c r="BP106" s="9">
        <v>0</v>
      </c>
      <c r="BQ106" s="1" t="s">
        <v>0</v>
      </c>
      <c r="BR106" s="1" t="s">
        <v>0</v>
      </c>
      <c r="BS106" s="1" t="s">
        <v>0</v>
      </c>
      <c r="BT106" s="1" t="s">
        <v>0</v>
      </c>
      <c r="BU106" s="1" t="s">
        <v>0</v>
      </c>
      <c r="BW106" s="1">
        <f ca="1">INDIRECT("T106")+2*INDIRECT("AB106")+3*INDIRECT("AJ106")+4*INDIRECT("AR106")+5*INDIRECT("AZ106")+6*INDIRECT("BH106")</f>
        <v>0</v>
      </c>
      <c r="BX106" s="1">
        <v>0</v>
      </c>
      <c r="BY106" s="1">
        <f ca="1">INDIRECT("U106")+2*INDIRECT("AC106")+3*INDIRECT("AK106")+4*INDIRECT("AS106")+5*INDIRECT("BA106")+6*INDIRECT("BI106")</f>
        <v>0</v>
      </c>
      <c r="BZ106" s="1">
        <v>0</v>
      </c>
      <c r="CA106" s="1">
        <f ca="1">INDIRECT("V106")+2*INDIRECT("AD106")+3*INDIRECT("AL106")+4*INDIRECT("AT106")+5*INDIRECT("BB106")+6*INDIRECT("BJ106")</f>
        <v>30084</v>
      </c>
      <c r="CB106" s="1">
        <v>30084</v>
      </c>
      <c r="CC106" s="1">
        <f ca="1">INDIRECT("W106")+2*INDIRECT("AE106")+3*INDIRECT("AM106")+4*INDIRECT("AU106")+5*INDIRECT("BC106")+6*INDIRECT("BK106")</f>
        <v>0</v>
      </c>
      <c r="CD106" s="1">
        <v>0</v>
      </c>
      <c r="CE106" s="1">
        <f ca="1">INDIRECT("X106")+2*INDIRECT("AF106")+3*INDIRECT("AN106")+4*INDIRECT("AV106")+5*INDIRECT("BD106")+6*INDIRECT("BL106")</f>
        <v>0</v>
      </c>
      <c r="CF106" s="1">
        <v>0</v>
      </c>
      <c r="CG106" s="1">
        <f ca="1">INDIRECT("Y106")+2*INDIRECT("AG106")+3*INDIRECT("AO106")+4*INDIRECT("AW106")+5*INDIRECT("BE106")+6*INDIRECT("BM106")</f>
        <v>0</v>
      </c>
      <c r="CH106" s="1">
        <v>0</v>
      </c>
      <c r="CI106" s="1">
        <f ca="1">INDIRECT("Z106")+2*INDIRECT("AH106")+3*INDIRECT("AP106")+4*INDIRECT("AX106")+5*INDIRECT("BF106")+6*INDIRECT("BN106")</f>
        <v>0</v>
      </c>
      <c r="CJ106" s="1">
        <v>0</v>
      </c>
      <c r="CK106" s="1">
        <f ca="1">INDIRECT("AA106")+2*INDIRECT("AI106")+3*INDIRECT("AQ106")+4*INDIRECT("AY106")+5*INDIRECT("BG106")+6*INDIRECT("BO106")</f>
        <v>0</v>
      </c>
      <c r="CL106" s="1">
        <v>0</v>
      </c>
      <c r="CM106" s="1">
        <f ca="1">INDIRECT("T106")+2*INDIRECT("U106")+3*INDIRECT("V106")+4*INDIRECT("W106")+5*INDIRECT("X106")+6*INDIRECT("Y106")+7*INDIRECT("Z106")+8*INDIRECT("AA106")</f>
        <v>0</v>
      </c>
      <c r="CN106" s="1">
        <v>0</v>
      </c>
      <c r="CO106" s="1">
        <f ca="1">INDIRECT("AB106")+2*INDIRECT("AC106")+3*INDIRECT("AD106")+4*INDIRECT("AE106")+5*INDIRECT("AF106")+6*INDIRECT("AG106")+7*INDIRECT("AH106")+8*INDIRECT("AI106")</f>
        <v>45126</v>
      </c>
      <c r="CP106" s="1">
        <v>45126</v>
      </c>
      <c r="CQ106" s="1">
        <f ca="1">INDIRECT("AJ106")+2*INDIRECT("AK106")+3*INDIRECT("AL106")+4*INDIRECT("AM106")+5*INDIRECT("AN106")+6*INDIRECT("AO106")+7*INDIRECT("AP106")+8*INDIRECT("AQ106")</f>
        <v>0</v>
      </c>
      <c r="CR106" s="1">
        <v>0</v>
      </c>
      <c r="CS106" s="1">
        <f ca="1">INDIRECT("AR106")+2*INDIRECT("AS106")+3*INDIRECT("AT106")+4*INDIRECT("AU106")+5*INDIRECT("AV106")+6*INDIRECT("AW106")+7*INDIRECT("AX106")+8*INDIRECT("AY106")</f>
        <v>0</v>
      </c>
      <c r="CT106" s="1">
        <v>0</v>
      </c>
      <c r="CU106" s="1">
        <f ca="1">INDIRECT("AZ106")+2*INDIRECT("BA106")+3*INDIRECT("BB106")+4*INDIRECT("BC106")+5*INDIRECT("BD106")+6*INDIRECT("BE106")+7*INDIRECT("BF106")+8*INDIRECT("BG106")</f>
        <v>0</v>
      </c>
      <c r="CV106" s="1">
        <v>0</v>
      </c>
      <c r="CW106" s="1">
        <f ca="1">INDIRECT("BH106")+2*INDIRECT("BI106")+3*INDIRECT("BJ106")+4*INDIRECT("BK106")+5*INDIRECT("BL106")+6*INDIRECT("BM106")+7*INDIRECT("BN106")+8*INDIRECT("BO106")</f>
        <v>0</v>
      </c>
      <c r="CX106" s="1">
        <v>0</v>
      </c>
    </row>
    <row r="107" spans="1:102" ht="11.25">
      <c r="A107" s="1" t="s">
        <v>0</v>
      </c>
      <c r="B107" s="1" t="s">
        <v>0</v>
      </c>
      <c r="C107" s="1" t="s">
        <v>0</v>
      </c>
      <c r="D107" s="1" t="s">
        <v>0</v>
      </c>
      <c r="E107" s="1" t="s">
        <v>71</v>
      </c>
      <c r="F107" s="7">
        <f ca="1">INDIRECT("T107")+INDIRECT("AB107")+INDIRECT("AJ107")+INDIRECT("AR107")+INDIRECT("AZ107")+INDIRECT("BH107")</f>
        <v>0</v>
      </c>
      <c r="G107" s="6">
        <f ca="1">INDIRECT("U107")+INDIRECT("AC107")+INDIRECT("AK107")+INDIRECT("AS107")+INDIRECT("BA107")+INDIRECT("BI107")</f>
        <v>0</v>
      </c>
      <c r="H107" s="6">
        <f ca="1">INDIRECT("V107")+INDIRECT("AD107")+INDIRECT("AL107")+INDIRECT("AT107")+INDIRECT("BB107")+INDIRECT("BJ107")</f>
        <v>33915</v>
      </c>
      <c r="I107" s="6">
        <f ca="1">INDIRECT("W107")+INDIRECT("AE107")+INDIRECT("AM107")+INDIRECT("AU107")+INDIRECT("BC107")+INDIRECT("BK107")</f>
        <v>0</v>
      </c>
      <c r="J107" s="6">
        <f ca="1">INDIRECT("X107")+INDIRECT("AF107")+INDIRECT("AN107")+INDIRECT("AV107")+INDIRECT("BD107")+INDIRECT("BL107")</f>
        <v>0</v>
      </c>
      <c r="K107" s="6">
        <f ca="1">INDIRECT("Y107")+INDIRECT("AG107")+INDIRECT("AO107")+INDIRECT("AW107")+INDIRECT("BE107")+INDIRECT("BM107")</f>
        <v>0</v>
      </c>
      <c r="L107" s="6">
        <f ca="1">INDIRECT("Z107")+INDIRECT("AH107")+INDIRECT("AP107")+INDIRECT("AX107")+INDIRECT("BF107")+INDIRECT("BN107")</f>
        <v>0</v>
      </c>
      <c r="M107" s="6">
        <f ca="1">INDIRECT("AA107")+INDIRECT("AI107")+INDIRECT("AQ107")+INDIRECT("AY107")+INDIRECT("BG107")+INDIRECT("BO107")</f>
        <v>0</v>
      </c>
      <c r="N107" s="7">
        <f ca="1">INDIRECT("T107")+INDIRECT("U107")+INDIRECT("V107")+INDIRECT("W107")+INDIRECT("X107")+INDIRECT("Y107")+INDIRECT("Z107")+INDIRECT("AA107")</f>
        <v>0</v>
      </c>
      <c r="O107" s="6">
        <f ca="1">INDIRECT("AB107")+INDIRECT("AC107")+INDIRECT("AD107")+INDIRECT("AE107")+INDIRECT("AF107")+INDIRECT("AG107")+INDIRECT("AH107")+INDIRECT("AI107")</f>
        <v>33915</v>
      </c>
      <c r="P107" s="6">
        <f ca="1">INDIRECT("AJ107")+INDIRECT("AK107")+INDIRECT("AL107")+INDIRECT("AM107")+INDIRECT("AN107")+INDIRECT("AO107")+INDIRECT("AP107")+INDIRECT("AQ107")</f>
        <v>0</v>
      </c>
      <c r="Q107" s="6">
        <f ca="1">INDIRECT("AR107")+INDIRECT("AS107")+INDIRECT("AT107")+INDIRECT("AU107")+INDIRECT("AV107")+INDIRECT("AW107")+INDIRECT("AX107")+INDIRECT("AY107")</f>
        <v>0</v>
      </c>
      <c r="R107" s="6">
        <f ca="1">INDIRECT("AZ107")+INDIRECT("BA107")+INDIRECT("BB107")+INDIRECT("BC107")+INDIRECT("BD107")+INDIRECT("BE107")+INDIRECT("BF107")+INDIRECT("BG107")</f>
        <v>0</v>
      </c>
      <c r="S107" s="6">
        <f ca="1">INDIRECT("BH107")+INDIRECT("BI107")+INDIRECT("BJ107")+INDIRECT("BK107")+INDIRECT("BL107")+INDIRECT("BM107")+INDIRECT("BN107")+INDIRECT("BO107")</f>
        <v>0</v>
      </c>
      <c r="T107" s="28"/>
      <c r="U107" s="29"/>
      <c r="V107" s="29"/>
      <c r="W107" s="29"/>
      <c r="X107" s="29"/>
      <c r="Y107" s="29"/>
      <c r="Z107" s="29"/>
      <c r="AA107" s="29"/>
      <c r="AB107" s="28"/>
      <c r="AC107" s="29"/>
      <c r="AD107" s="29">
        <v>33915</v>
      </c>
      <c r="AE107" s="29"/>
      <c r="AF107" s="29"/>
      <c r="AG107" s="29"/>
      <c r="AH107" s="29"/>
      <c r="AI107" s="29"/>
      <c r="AJ107" s="28"/>
      <c r="AK107" s="29"/>
      <c r="AL107" s="29"/>
      <c r="AM107" s="29"/>
      <c r="AN107" s="29"/>
      <c r="AO107" s="29"/>
      <c r="AP107" s="29"/>
      <c r="AQ107" s="29"/>
      <c r="AR107" s="28"/>
      <c r="AS107" s="29"/>
      <c r="AT107" s="29"/>
      <c r="AU107" s="29"/>
      <c r="AV107" s="29"/>
      <c r="AW107" s="29"/>
      <c r="AX107" s="29"/>
      <c r="AY107" s="29"/>
      <c r="AZ107" s="28"/>
      <c r="BA107" s="29"/>
      <c r="BB107" s="29"/>
      <c r="BC107" s="29"/>
      <c r="BD107" s="29"/>
      <c r="BE107" s="29"/>
      <c r="BF107" s="29"/>
      <c r="BG107" s="29"/>
      <c r="BH107" s="28"/>
      <c r="BI107" s="29"/>
      <c r="BJ107" s="29"/>
      <c r="BK107" s="29"/>
      <c r="BL107" s="29"/>
      <c r="BM107" s="29"/>
      <c r="BN107" s="29"/>
      <c r="BO107" s="29"/>
      <c r="BP107" s="9">
        <v>0</v>
      </c>
      <c r="BQ107" s="1" t="s">
        <v>0</v>
      </c>
      <c r="BR107" s="1" t="s">
        <v>0</v>
      </c>
      <c r="BS107" s="1" t="s">
        <v>0</v>
      </c>
      <c r="BT107" s="1" t="s">
        <v>0</v>
      </c>
      <c r="BU107" s="1" t="s">
        <v>0</v>
      </c>
      <c r="BW107" s="1">
        <f ca="1">INDIRECT("T107")+2*INDIRECT("AB107")+3*INDIRECT("AJ107")+4*INDIRECT("AR107")+5*INDIRECT("AZ107")+6*INDIRECT("BH107")</f>
        <v>0</v>
      </c>
      <c r="BX107" s="1">
        <v>0</v>
      </c>
      <c r="BY107" s="1">
        <f ca="1">INDIRECT("U107")+2*INDIRECT("AC107")+3*INDIRECT("AK107")+4*INDIRECT("AS107")+5*INDIRECT("BA107")+6*INDIRECT("BI107")</f>
        <v>0</v>
      </c>
      <c r="BZ107" s="1">
        <v>0</v>
      </c>
      <c r="CA107" s="1">
        <f ca="1">INDIRECT("V107")+2*INDIRECT("AD107")+3*INDIRECT("AL107")+4*INDIRECT("AT107")+5*INDIRECT("BB107")+6*INDIRECT("BJ107")</f>
        <v>67830</v>
      </c>
      <c r="CB107" s="1">
        <v>67830</v>
      </c>
      <c r="CC107" s="1">
        <f ca="1">INDIRECT("W107")+2*INDIRECT("AE107")+3*INDIRECT("AM107")+4*INDIRECT("AU107")+5*INDIRECT("BC107")+6*INDIRECT("BK107")</f>
        <v>0</v>
      </c>
      <c r="CD107" s="1">
        <v>0</v>
      </c>
      <c r="CE107" s="1">
        <f ca="1">INDIRECT("X107")+2*INDIRECT("AF107")+3*INDIRECT("AN107")+4*INDIRECT("AV107")+5*INDIRECT("BD107")+6*INDIRECT("BL107")</f>
        <v>0</v>
      </c>
      <c r="CF107" s="1">
        <v>0</v>
      </c>
      <c r="CG107" s="1">
        <f ca="1">INDIRECT("Y107")+2*INDIRECT("AG107")+3*INDIRECT("AO107")+4*INDIRECT("AW107")+5*INDIRECT("BE107")+6*INDIRECT("BM107")</f>
        <v>0</v>
      </c>
      <c r="CH107" s="1">
        <v>0</v>
      </c>
      <c r="CI107" s="1">
        <f ca="1">INDIRECT("Z107")+2*INDIRECT("AH107")+3*INDIRECT("AP107")+4*INDIRECT("AX107")+5*INDIRECT("BF107")+6*INDIRECT("BN107")</f>
        <v>0</v>
      </c>
      <c r="CJ107" s="1">
        <v>0</v>
      </c>
      <c r="CK107" s="1">
        <f ca="1">INDIRECT("AA107")+2*INDIRECT("AI107")+3*INDIRECT("AQ107")+4*INDIRECT("AY107")+5*INDIRECT("BG107")+6*INDIRECT("BO107")</f>
        <v>0</v>
      </c>
      <c r="CL107" s="1">
        <v>0</v>
      </c>
      <c r="CM107" s="1">
        <f ca="1">INDIRECT("T107")+2*INDIRECT("U107")+3*INDIRECT("V107")+4*INDIRECT("W107")+5*INDIRECT("X107")+6*INDIRECT("Y107")+7*INDIRECT("Z107")+8*INDIRECT("AA107")</f>
        <v>0</v>
      </c>
      <c r="CN107" s="1">
        <v>0</v>
      </c>
      <c r="CO107" s="1">
        <f ca="1">INDIRECT("AB107")+2*INDIRECT("AC107")+3*INDIRECT("AD107")+4*INDIRECT("AE107")+5*INDIRECT("AF107")+6*INDIRECT("AG107")+7*INDIRECT("AH107")+8*INDIRECT("AI107")</f>
        <v>101745</v>
      </c>
      <c r="CP107" s="1">
        <v>101745</v>
      </c>
      <c r="CQ107" s="1">
        <f ca="1">INDIRECT("AJ107")+2*INDIRECT("AK107")+3*INDIRECT("AL107")+4*INDIRECT("AM107")+5*INDIRECT("AN107")+6*INDIRECT("AO107")+7*INDIRECT("AP107")+8*INDIRECT("AQ107")</f>
        <v>0</v>
      </c>
      <c r="CR107" s="1">
        <v>0</v>
      </c>
      <c r="CS107" s="1">
        <f ca="1">INDIRECT("AR107")+2*INDIRECT("AS107")+3*INDIRECT("AT107")+4*INDIRECT("AU107")+5*INDIRECT("AV107")+6*INDIRECT("AW107")+7*INDIRECT("AX107")+8*INDIRECT("AY107")</f>
        <v>0</v>
      </c>
      <c r="CT107" s="1">
        <v>0</v>
      </c>
      <c r="CU107" s="1">
        <f ca="1">INDIRECT("AZ107")+2*INDIRECT("BA107")+3*INDIRECT("BB107")+4*INDIRECT("BC107")+5*INDIRECT("BD107")+6*INDIRECT("BE107")+7*INDIRECT("BF107")+8*INDIRECT("BG107")</f>
        <v>0</v>
      </c>
      <c r="CV107" s="1">
        <v>0</v>
      </c>
      <c r="CW107" s="1">
        <f ca="1">INDIRECT("BH107")+2*INDIRECT("BI107")+3*INDIRECT("BJ107")+4*INDIRECT("BK107")+5*INDIRECT("BL107")+6*INDIRECT("BM107")+7*INDIRECT("BN107")+8*INDIRECT("BO107")</f>
        <v>0</v>
      </c>
      <c r="CX107" s="1">
        <v>0</v>
      </c>
    </row>
    <row r="108" spans="1:73" ht="11.25">
      <c r="A108" s="1" t="s">
        <v>0</v>
      </c>
      <c r="B108" s="1" t="s">
        <v>0</v>
      </c>
      <c r="C108" s="1" t="s">
        <v>0</v>
      </c>
      <c r="D108" s="1" t="s">
        <v>0</v>
      </c>
      <c r="E108" s="1" t="s">
        <v>6</v>
      </c>
      <c r="F108" s="7">
        <f>SUM(F99:F107)</f>
        <v>60395</v>
      </c>
      <c r="G108" s="6">
        <f>SUM(G99:G107)</f>
        <v>0</v>
      </c>
      <c r="H108" s="6">
        <f>SUM(H99:H107)</f>
        <v>93531</v>
      </c>
      <c r="I108" s="6">
        <f>SUM(I99:I107)</f>
        <v>17400</v>
      </c>
      <c r="J108" s="6">
        <f>SUM(J99:J107)</f>
        <v>34400</v>
      </c>
      <c r="K108" s="6">
        <f>SUM(K99:K107)</f>
        <v>31151</v>
      </c>
      <c r="L108" s="6">
        <f>SUM(L99:L107)</f>
        <v>29900</v>
      </c>
      <c r="M108" s="6">
        <f>SUM(M99:M107)</f>
        <v>29900</v>
      </c>
      <c r="N108" s="7">
        <f>SUM(N99:N107)</f>
        <v>24397</v>
      </c>
      <c r="O108" s="6">
        <f>SUM(O99:O107)</f>
        <v>204869</v>
      </c>
      <c r="P108" s="6">
        <f>SUM(P99:P107)</f>
        <v>0</v>
      </c>
      <c r="Q108" s="6">
        <f>SUM(Q99:Q107)</f>
        <v>22934</v>
      </c>
      <c r="R108" s="6">
        <f>SUM(R99:R107)</f>
        <v>14149</v>
      </c>
      <c r="S108" s="6">
        <f>SUM(S99:S107)</f>
        <v>30328</v>
      </c>
      <c r="T108" s="8"/>
      <c r="U108" s="5"/>
      <c r="V108" s="5"/>
      <c r="W108" s="5"/>
      <c r="X108" s="5"/>
      <c r="Y108" s="5"/>
      <c r="Z108" s="5"/>
      <c r="AA108" s="5"/>
      <c r="AB108" s="8"/>
      <c r="AC108" s="5"/>
      <c r="AD108" s="5"/>
      <c r="AE108" s="5"/>
      <c r="AF108" s="5"/>
      <c r="AG108" s="5"/>
      <c r="AH108" s="5"/>
      <c r="AI108" s="5"/>
      <c r="AJ108" s="8"/>
      <c r="AK108" s="5"/>
      <c r="AL108" s="5"/>
      <c r="AM108" s="5"/>
      <c r="AN108" s="5"/>
      <c r="AO108" s="5"/>
      <c r="AP108" s="5"/>
      <c r="AQ108" s="5"/>
      <c r="AR108" s="8"/>
      <c r="AS108" s="5"/>
      <c r="AT108" s="5"/>
      <c r="AU108" s="5"/>
      <c r="AV108" s="5"/>
      <c r="AW108" s="5"/>
      <c r="AX108" s="5"/>
      <c r="AY108" s="5"/>
      <c r="AZ108" s="8"/>
      <c r="BA108" s="5"/>
      <c r="BB108" s="5"/>
      <c r="BC108" s="5"/>
      <c r="BD108" s="5"/>
      <c r="BE108" s="5"/>
      <c r="BF108" s="5"/>
      <c r="BG108" s="5"/>
      <c r="BH108" s="8"/>
      <c r="BI108" s="5"/>
      <c r="BJ108" s="5"/>
      <c r="BK108" s="5"/>
      <c r="BL108" s="5"/>
      <c r="BM108" s="5"/>
      <c r="BN108" s="5"/>
      <c r="BO108" s="5"/>
      <c r="BP108" s="9">
        <v>0</v>
      </c>
      <c r="BQ108" s="1" t="s">
        <v>0</v>
      </c>
      <c r="BR108" s="1" t="s">
        <v>0</v>
      </c>
      <c r="BS108" s="1" t="s">
        <v>0</v>
      </c>
      <c r="BT108" s="1" t="s">
        <v>0</v>
      </c>
      <c r="BU108" s="1" t="s">
        <v>0</v>
      </c>
    </row>
    <row r="109" spans="3:73" ht="11.25">
      <c r="C109" s="1" t="s">
        <v>0</v>
      </c>
      <c r="D109" s="1" t="s">
        <v>0</v>
      </c>
      <c r="E109" s="1" t="s">
        <v>0</v>
      </c>
      <c r="F109" s="7"/>
      <c r="G109" s="6"/>
      <c r="H109" s="6"/>
      <c r="I109" s="6"/>
      <c r="J109" s="6"/>
      <c r="K109" s="6"/>
      <c r="L109" s="6"/>
      <c r="M109" s="6"/>
      <c r="N109" s="7"/>
      <c r="O109" s="6"/>
      <c r="P109" s="6"/>
      <c r="Q109" s="6"/>
      <c r="R109" s="6"/>
      <c r="S109" s="6"/>
      <c r="T109" s="8"/>
      <c r="U109" s="5"/>
      <c r="V109" s="5"/>
      <c r="W109" s="5"/>
      <c r="X109" s="5"/>
      <c r="Y109" s="5"/>
      <c r="Z109" s="5"/>
      <c r="AA109" s="5"/>
      <c r="AB109" s="8"/>
      <c r="AC109" s="5"/>
      <c r="AD109" s="5"/>
      <c r="AE109" s="5"/>
      <c r="AF109" s="5"/>
      <c r="AG109" s="5"/>
      <c r="AH109" s="5"/>
      <c r="AI109" s="5"/>
      <c r="AJ109" s="8"/>
      <c r="AK109" s="5"/>
      <c r="AL109" s="5"/>
      <c r="AM109" s="5"/>
      <c r="AN109" s="5"/>
      <c r="AO109" s="5"/>
      <c r="AP109" s="5"/>
      <c r="AQ109" s="5"/>
      <c r="AR109" s="8"/>
      <c r="AS109" s="5"/>
      <c r="AT109" s="5"/>
      <c r="AU109" s="5"/>
      <c r="AV109" s="5"/>
      <c r="AW109" s="5"/>
      <c r="AX109" s="5"/>
      <c r="AY109" s="5"/>
      <c r="AZ109" s="8"/>
      <c r="BA109" s="5"/>
      <c r="BB109" s="5"/>
      <c r="BC109" s="5"/>
      <c r="BD109" s="5"/>
      <c r="BE109" s="5"/>
      <c r="BF109" s="5"/>
      <c r="BG109" s="5"/>
      <c r="BH109" s="8"/>
      <c r="BI109" s="5"/>
      <c r="BJ109" s="5"/>
      <c r="BK109" s="5"/>
      <c r="BL109" s="5"/>
      <c r="BM109" s="5"/>
      <c r="BN109" s="5"/>
      <c r="BO109" s="5"/>
      <c r="BP109" s="9"/>
      <c r="BT109" s="1" t="s">
        <v>0</v>
      </c>
      <c r="BU109" s="1" t="s">
        <v>0</v>
      </c>
    </row>
    <row r="110" spans="1:102" ht="11.25">
      <c r="A110" s="30" t="s">
        <v>1</v>
      </c>
      <c r="B110" s="31" t="str">
        <f>HYPERLINK("http://www.dot.ca.gov/hq/transprog/stip2004/ff_sheets/08-0033.xls","0033")</f>
        <v>0033</v>
      </c>
      <c r="C110" s="30" t="s">
        <v>72</v>
      </c>
      <c r="D110" s="30" t="s">
        <v>51</v>
      </c>
      <c r="E110" s="30" t="s">
        <v>3</v>
      </c>
      <c r="F110" s="32">
        <f ca="1">INDIRECT("T110")+INDIRECT("AB110")+INDIRECT("AJ110")+INDIRECT("AR110")+INDIRECT("AZ110")+INDIRECT("BH110")</f>
        <v>0</v>
      </c>
      <c r="G110" s="33">
        <f ca="1">INDIRECT("U110")+INDIRECT("AC110")+INDIRECT("AK110")+INDIRECT("AS110")+INDIRECT("BA110")+INDIRECT("BI110")</f>
        <v>3261</v>
      </c>
      <c r="H110" s="33">
        <f ca="1">INDIRECT("V110")+INDIRECT("AD110")+INDIRECT("AL110")+INDIRECT("AT110")+INDIRECT("BB110")+INDIRECT("BJ110")</f>
        <v>0</v>
      </c>
      <c r="I110" s="33">
        <f ca="1">INDIRECT("W110")+INDIRECT("AE110")+INDIRECT("AM110")+INDIRECT("AU110")+INDIRECT("BC110")+INDIRECT("BK110")</f>
        <v>0</v>
      </c>
      <c r="J110" s="33">
        <f ca="1">INDIRECT("X110")+INDIRECT("AF110")+INDIRECT("AN110")+INDIRECT("AV110")+INDIRECT("BD110")+INDIRECT("BL110")</f>
        <v>0</v>
      </c>
      <c r="K110" s="33">
        <f ca="1">INDIRECT("Y110")+INDIRECT("AG110")+INDIRECT("AO110")+INDIRECT("AW110")+INDIRECT("BE110")+INDIRECT("BM110")</f>
        <v>0</v>
      </c>
      <c r="L110" s="33">
        <f ca="1">INDIRECT("Z110")+INDIRECT("AH110")+INDIRECT("AP110")+INDIRECT("AX110")+INDIRECT("BF110")+INDIRECT("BN110")</f>
        <v>0</v>
      </c>
      <c r="M110" s="33">
        <f ca="1">INDIRECT("AA110")+INDIRECT("AI110")+INDIRECT("AQ110")+INDIRECT("AY110")+INDIRECT("BG110")+INDIRECT("BO110")</f>
        <v>0</v>
      </c>
      <c r="N110" s="32">
        <f ca="1">INDIRECT("T110")+INDIRECT("U110")+INDIRECT("V110")+INDIRECT("W110")+INDIRECT("X110")+INDIRECT("Y110")+INDIRECT("Z110")+INDIRECT("AA110")</f>
        <v>0</v>
      </c>
      <c r="O110" s="33">
        <f ca="1">INDIRECT("AB110")+INDIRECT("AC110")+INDIRECT("AD110")+INDIRECT("AE110")+INDIRECT("AF110")+INDIRECT("AG110")+INDIRECT("AH110")+INDIRECT("AI110")</f>
        <v>3261</v>
      </c>
      <c r="P110" s="33">
        <f ca="1">INDIRECT("AJ110")+INDIRECT("AK110")+INDIRECT("AL110")+INDIRECT("AM110")+INDIRECT("AN110")+INDIRECT("AO110")+INDIRECT("AP110")+INDIRECT("AQ110")</f>
        <v>0</v>
      </c>
      <c r="Q110" s="33">
        <f ca="1">INDIRECT("AR110")+INDIRECT("AS110")+INDIRECT("AT110")+INDIRECT("AU110")+INDIRECT("AV110")+INDIRECT("AW110")+INDIRECT("AX110")+INDIRECT("AY110")</f>
        <v>0</v>
      </c>
      <c r="R110" s="33">
        <f ca="1">INDIRECT("AZ110")+INDIRECT("BA110")+INDIRECT("BB110")+INDIRECT("BC110")+INDIRECT("BD110")+INDIRECT("BE110")+INDIRECT("BF110")+INDIRECT("BG110")</f>
        <v>0</v>
      </c>
      <c r="S110" s="33">
        <f ca="1">INDIRECT("BH110")+INDIRECT("BI110")+INDIRECT("BJ110")+INDIRECT("BK110")+INDIRECT("BL110")+INDIRECT("BM110")+INDIRECT("BN110")+INDIRECT("BO110")</f>
        <v>0</v>
      </c>
      <c r="T110" s="34"/>
      <c r="U110" s="35"/>
      <c r="V110" s="35"/>
      <c r="W110" s="35"/>
      <c r="X110" s="35"/>
      <c r="Y110" s="35"/>
      <c r="Z110" s="35"/>
      <c r="AA110" s="35"/>
      <c r="AB110" s="34"/>
      <c r="AC110" s="35">
        <v>3261</v>
      </c>
      <c r="AD110" s="35"/>
      <c r="AE110" s="35"/>
      <c r="AF110" s="35"/>
      <c r="AG110" s="35"/>
      <c r="AH110" s="35"/>
      <c r="AI110" s="35"/>
      <c r="AJ110" s="34"/>
      <c r="AK110" s="35"/>
      <c r="AL110" s="35"/>
      <c r="AM110" s="35"/>
      <c r="AN110" s="35"/>
      <c r="AO110" s="35"/>
      <c r="AP110" s="35"/>
      <c r="AQ110" s="35"/>
      <c r="AR110" s="34"/>
      <c r="AS110" s="35"/>
      <c r="AT110" s="35"/>
      <c r="AU110" s="35"/>
      <c r="AV110" s="35"/>
      <c r="AW110" s="35"/>
      <c r="AX110" s="35"/>
      <c r="AY110" s="35"/>
      <c r="AZ110" s="34"/>
      <c r="BA110" s="35"/>
      <c r="BB110" s="35"/>
      <c r="BC110" s="35"/>
      <c r="BD110" s="35"/>
      <c r="BE110" s="35"/>
      <c r="BF110" s="35"/>
      <c r="BG110" s="35"/>
      <c r="BH110" s="34"/>
      <c r="BI110" s="35"/>
      <c r="BJ110" s="35"/>
      <c r="BK110" s="35"/>
      <c r="BL110" s="35"/>
      <c r="BM110" s="35"/>
      <c r="BN110" s="35"/>
      <c r="BO110" s="36"/>
      <c r="BP110" s="9">
        <v>10900001053</v>
      </c>
      <c r="BQ110" s="1" t="s">
        <v>3</v>
      </c>
      <c r="BR110" s="1" t="s">
        <v>0</v>
      </c>
      <c r="BS110" s="1" t="s">
        <v>0</v>
      </c>
      <c r="BT110" s="1" t="s">
        <v>0</v>
      </c>
      <c r="BU110" s="1" t="s">
        <v>42</v>
      </c>
      <c r="BW110" s="1">
        <f ca="1">INDIRECT("T110")+2*INDIRECT("AB110")+3*INDIRECT("AJ110")+4*INDIRECT("AR110")+5*INDIRECT("AZ110")+6*INDIRECT("BH110")</f>
        <v>0</v>
      </c>
      <c r="BX110" s="1">
        <v>0</v>
      </c>
      <c r="BY110" s="1">
        <f ca="1">INDIRECT("U110")+2*INDIRECT("AC110")+3*INDIRECT("AK110")+4*INDIRECT("AS110")+5*INDIRECT("BA110")+6*INDIRECT("BI110")</f>
        <v>6522</v>
      </c>
      <c r="BZ110" s="1">
        <v>6522</v>
      </c>
      <c r="CA110" s="1">
        <f ca="1">INDIRECT("V110")+2*INDIRECT("AD110")+3*INDIRECT("AL110")+4*INDIRECT("AT110")+5*INDIRECT("BB110")+6*INDIRECT("BJ110")</f>
        <v>0</v>
      </c>
      <c r="CB110" s="1">
        <v>0</v>
      </c>
      <c r="CC110" s="1">
        <f ca="1">INDIRECT("W110")+2*INDIRECT("AE110")+3*INDIRECT("AM110")+4*INDIRECT("AU110")+5*INDIRECT("BC110")+6*INDIRECT("BK110")</f>
        <v>0</v>
      </c>
      <c r="CD110" s="1">
        <v>0</v>
      </c>
      <c r="CE110" s="1">
        <f ca="1">INDIRECT("X110")+2*INDIRECT("AF110")+3*INDIRECT("AN110")+4*INDIRECT("AV110")+5*INDIRECT("BD110")+6*INDIRECT("BL110")</f>
        <v>0</v>
      </c>
      <c r="CF110" s="1">
        <v>0</v>
      </c>
      <c r="CG110" s="1">
        <f ca="1">INDIRECT("Y110")+2*INDIRECT("AG110")+3*INDIRECT("AO110")+4*INDIRECT("AW110")+5*INDIRECT("BE110")+6*INDIRECT("BM110")</f>
        <v>0</v>
      </c>
      <c r="CH110" s="1">
        <v>0</v>
      </c>
      <c r="CI110" s="1">
        <f ca="1">INDIRECT("Z110")+2*INDIRECT("AH110")+3*INDIRECT("AP110")+4*INDIRECT("AX110")+5*INDIRECT("BF110")+6*INDIRECT("BN110")</f>
        <v>0</v>
      </c>
      <c r="CJ110" s="1">
        <v>0</v>
      </c>
      <c r="CK110" s="1">
        <f ca="1">INDIRECT("AA110")+2*INDIRECT("AI110")+3*INDIRECT("AQ110")+4*INDIRECT("AY110")+5*INDIRECT("BG110")+6*INDIRECT("BO110")</f>
        <v>0</v>
      </c>
      <c r="CL110" s="1">
        <v>0</v>
      </c>
      <c r="CM110" s="1">
        <f ca="1">INDIRECT("T110")+2*INDIRECT("U110")+3*INDIRECT("V110")+4*INDIRECT("W110")+5*INDIRECT("X110")+6*INDIRECT("Y110")+7*INDIRECT("Z110")+8*INDIRECT("AA110")</f>
        <v>0</v>
      </c>
      <c r="CN110" s="1">
        <v>0</v>
      </c>
      <c r="CO110" s="1">
        <f ca="1">INDIRECT("AB110")+2*INDIRECT("AC110")+3*INDIRECT("AD110")+4*INDIRECT("AE110")+5*INDIRECT("AF110")+6*INDIRECT("AG110")+7*INDIRECT("AH110")+8*INDIRECT("AI110")</f>
        <v>6522</v>
      </c>
      <c r="CP110" s="1">
        <v>6522</v>
      </c>
      <c r="CQ110" s="1">
        <f ca="1">INDIRECT("AJ110")+2*INDIRECT("AK110")+3*INDIRECT("AL110")+4*INDIRECT("AM110")+5*INDIRECT("AN110")+6*INDIRECT("AO110")+7*INDIRECT("AP110")+8*INDIRECT("AQ110")</f>
        <v>0</v>
      </c>
      <c r="CR110" s="1">
        <v>0</v>
      </c>
      <c r="CS110" s="1">
        <f ca="1">INDIRECT("AR110")+2*INDIRECT("AS110")+3*INDIRECT("AT110")+4*INDIRECT("AU110")+5*INDIRECT("AV110")+6*INDIRECT("AW110")+7*INDIRECT("AX110")+8*INDIRECT("AY110")</f>
        <v>0</v>
      </c>
      <c r="CT110" s="1">
        <v>0</v>
      </c>
      <c r="CU110" s="1">
        <f ca="1">INDIRECT("AZ110")+2*INDIRECT("BA110")+3*INDIRECT("BB110")+4*INDIRECT("BC110")+5*INDIRECT("BD110")+6*INDIRECT("BE110")+7*INDIRECT("BF110")+8*INDIRECT("BG110")</f>
        <v>0</v>
      </c>
      <c r="CV110" s="1">
        <v>0</v>
      </c>
      <c r="CW110" s="1">
        <f ca="1">INDIRECT("BH110")+2*INDIRECT("BI110")+3*INDIRECT("BJ110")+4*INDIRECT("BK110")+5*INDIRECT("BL110")+6*INDIRECT("BM110")+7*INDIRECT("BN110")+8*INDIRECT("BO110")</f>
        <v>0</v>
      </c>
      <c r="CX110" s="1">
        <v>0</v>
      </c>
    </row>
    <row r="111" spans="1:102" ht="11.25">
      <c r="A111" s="1" t="s">
        <v>0</v>
      </c>
      <c r="B111" s="1" t="s">
        <v>73</v>
      </c>
      <c r="C111" s="1" t="s">
        <v>74</v>
      </c>
      <c r="D111" s="1" t="s">
        <v>75</v>
      </c>
      <c r="E111" s="1" t="s">
        <v>45</v>
      </c>
      <c r="F111" s="7">
        <f ca="1">INDIRECT("T111")+INDIRECT("AB111")+INDIRECT("AJ111")+INDIRECT("AR111")+INDIRECT("AZ111")+INDIRECT("BH111")</f>
        <v>0</v>
      </c>
      <c r="G111" s="6">
        <f ca="1">INDIRECT("U111")+INDIRECT("AC111")+INDIRECT("AK111")+INDIRECT("AS111")+INDIRECT("BA111")+INDIRECT("BI111")</f>
        <v>9785</v>
      </c>
      <c r="H111" s="6">
        <f ca="1">INDIRECT("V111")+INDIRECT("AD111")+INDIRECT("AL111")+INDIRECT("AT111")+INDIRECT("BB111")+INDIRECT("BJ111")</f>
        <v>0</v>
      </c>
      <c r="I111" s="6">
        <f ca="1">INDIRECT("W111")+INDIRECT("AE111")+INDIRECT("AM111")+INDIRECT("AU111")+INDIRECT("BC111")+INDIRECT("BK111")</f>
        <v>0</v>
      </c>
      <c r="J111" s="6">
        <f ca="1">INDIRECT("X111")+INDIRECT("AF111")+INDIRECT("AN111")+INDIRECT("AV111")+INDIRECT("BD111")+INDIRECT("BL111")</f>
        <v>0</v>
      </c>
      <c r="K111" s="6">
        <f ca="1">INDIRECT("Y111")+INDIRECT("AG111")+INDIRECT("AO111")+INDIRECT("AW111")+INDIRECT("BE111")+INDIRECT("BM111")</f>
        <v>0</v>
      </c>
      <c r="L111" s="6">
        <f ca="1">INDIRECT("Z111")+INDIRECT("AH111")+INDIRECT("AP111")+INDIRECT("AX111")+INDIRECT("BF111")+INDIRECT("BN111")</f>
        <v>0</v>
      </c>
      <c r="M111" s="6">
        <f ca="1">INDIRECT("AA111")+INDIRECT("AI111")+INDIRECT("AQ111")+INDIRECT("AY111")+INDIRECT("BG111")+INDIRECT("BO111")</f>
        <v>0</v>
      </c>
      <c r="N111" s="7">
        <f ca="1">INDIRECT("T111")+INDIRECT("U111")+INDIRECT("V111")+INDIRECT("W111")+INDIRECT("X111")+INDIRECT("Y111")+INDIRECT("Z111")+INDIRECT("AA111")</f>
        <v>0</v>
      </c>
      <c r="O111" s="6">
        <f ca="1">INDIRECT("AB111")+INDIRECT("AC111")+INDIRECT("AD111")+INDIRECT("AE111")+INDIRECT("AF111")+INDIRECT("AG111")+INDIRECT("AH111")+INDIRECT("AI111")</f>
        <v>9785</v>
      </c>
      <c r="P111" s="6">
        <f ca="1">INDIRECT("AJ111")+INDIRECT("AK111")+INDIRECT("AL111")+INDIRECT("AM111")+INDIRECT("AN111")+INDIRECT("AO111")+INDIRECT("AP111")+INDIRECT("AQ111")</f>
        <v>0</v>
      </c>
      <c r="Q111" s="6">
        <f ca="1">INDIRECT("AR111")+INDIRECT("AS111")+INDIRECT("AT111")+INDIRECT("AU111")+INDIRECT("AV111")+INDIRECT("AW111")+INDIRECT("AX111")+INDIRECT("AY111")</f>
        <v>0</v>
      </c>
      <c r="R111" s="6">
        <f ca="1">INDIRECT("AZ111")+INDIRECT("BA111")+INDIRECT("BB111")+INDIRECT("BC111")+INDIRECT("BD111")+INDIRECT("BE111")+INDIRECT("BF111")+INDIRECT("BG111")</f>
        <v>0</v>
      </c>
      <c r="S111" s="6">
        <f ca="1">INDIRECT("BH111")+INDIRECT("BI111")+INDIRECT("BJ111")+INDIRECT("BK111")+INDIRECT("BL111")+INDIRECT("BM111")+INDIRECT("BN111")+INDIRECT("BO111")</f>
        <v>0</v>
      </c>
      <c r="T111" s="28"/>
      <c r="U111" s="29"/>
      <c r="V111" s="29"/>
      <c r="W111" s="29"/>
      <c r="X111" s="29"/>
      <c r="Y111" s="29"/>
      <c r="Z111" s="29"/>
      <c r="AA111" s="29"/>
      <c r="AB111" s="28"/>
      <c r="AC111" s="29">
        <v>9785</v>
      </c>
      <c r="AD111" s="29"/>
      <c r="AE111" s="29"/>
      <c r="AF111" s="29"/>
      <c r="AG111" s="29"/>
      <c r="AH111" s="29"/>
      <c r="AI111" s="29"/>
      <c r="AJ111" s="28"/>
      <c r="AK111" s="29"/>
      <c r="AL111" s="29"/>
      <c r="AM111" s="29"/>
      <c r="AN111" s="29"/>
      <c r="AO111" s="29"/>
      <c r="AP111" s="29"/>
      <c r="AQ111" s="29"/>
      <c r="AR111" s="28"/>
      <c r="AS111" s="29"/>
      <c r="AT111" s="29"/>
      <c r="AU111" s="29"/>
      <c r="AV111" s="29"/>
      <c r="AW111" s="29"/>
      <c r="AX111" s="29"/>
      <c r="AY111" s="29"/>
      <c r="AZ111" s="28"/>
      <c r="BA111" s="29"/>
      <c r="BB111" s="29"/>
      <c r="BC111" s="29"/>
      <c r="BD111" s="29"/>
      <c r="BE111" s="29"/>
      <c r="BF111" s="29"/>
      <c r="BG111" s="29"/>
      <c r="BH111" s="28"/>
      <c r="BI111" s="29"/>
      <c r="BJ111" s="29"/>
      <c r="BK111" s="29"/>
      <c r="BL111" s="29"/>
      <c r="BM111" s="29"/>
      <c r="BN111" s="29"/>
      <c r="BO111" s="29"/>
      <c r="BP111" s="9">
        <v>0</v>
      </c>
      <c r="BQ111" s="1" t="s">
        <v>0</v>
      </c>
      <c r="BR111" s="1" t="s">
        <v>0</v>
      </c>
      <c r="BS111" s="1" t="s">
        <v>0</v>
      </c>
      <c r="BT111" s="1" t="s">
        <v>0</v>
      </c>
      <c r="BU111" s="1" t="s">
        <v>0</v>
      </c>
      <c r="BW111" s="1">
        <f ca="1">INDIRECT("T111")+2*INDIRECT("AB111")+3*INDIRECT("AJ111")+4*INDIRECT("AR111")+5*INDIRECT("AZ111")+6*INDIRECT("BH111")</f>
        <v>0</v>
      </c>
      <c r="BX111" s="1">
        <v>0</v>
      </c>
      <c r="BY111" s="1">
        <f ca="1">INDIRECT("U111")+2*INDIRECT("AC111")+3*INDIRECT("AK111")+4*INDIRECT("AS111")+5*INDIRECT("BA111")+6*INDIRECT("BI111")</f>
        <v>19570</v>
      </c>
      <c r="BZ111" s="1">
        <v>19570</v>
      </c>
      <c r="CA111" s="1">
        <f ca="1">INDIRECT("V111")+2*INDIRECT("AD111")+3*INDIRECT("AL111")+4*INDIRECT("AT111")+5*INDIRECT("BB111")+6*INDIRECT("BJ111")</f>
        <v>0</v>
      </c>
      <c r="CB111" s="1">
        <v>0</v>
      </c>
      <c r="CC111" s="1">
        <f ca="1">INDIRECT("W111")+2*INDIRECT("AE111")+3*INDIRECT("AM111")+4*INDIRECT("AU111")+5*INDIRECT("BC111")+6*INDIRECT("BK111")</f>
        <v>0</v>
      </c>
      <c r="CD111" s="1">
        <v>0</v>
      </c>
      <c r="CE111" s="1">
        <f ca="1">INDIRECT("X111")+2*INDIRECT("AF111")+3*INDIRECT("AN111")+4*INDIRECT("AV111")+5*INDIRECT("BD111")+6*INDIRECT("BL111")</f>
        <v>0</v>
      </c>
      <c r="CF111" s="1">
        <v>0</v>
      </c>
      <c r="CG111" s="1">
        <f ca="1">INDIRECT("Y111")+2*INDIRECT("AG111")+3*INDIRECT("AO111")+4*INDIRECT("AW111")+5*INDIRECT("BE111")+6*INDIRECT("BM111")</f>
        <v>0</v>
      </c>
      <c r="CH111" s="1">
        <v>0</v>
      </c>
      <c r="CI111" s="1">
        <f ca="1">INDIRECT("Z111")+2*INDIRECT("AH111")+3*INDIRECT("AP111")+4*INDIRECT("AX111")+5*INDIRECT("BF111")+6*INDIRECT("BN111")</f>
        <v>0</v>
      </c>
      <c r="CJ111" s="1">
        <v>0</v>
      </c>
      <c r="CK111" s="1">
        <f ca="1">INDIRECT("AA111")+2*INDIRECT("AI111")+3*INDIRECT("AQ111")+4*INDIRECT("AY111")+5*INDIRECT("BG111")+6*INDIRECT("BO111")</f>
        <v>0</v>
      </c>
      <c r="CL111" s="1">
        <v>0</v>
      </c>
      <c r="CM111" s="1">
        <f ca="1">INDIRECT("T111")+2*INDIRECT("U111")+3*INDIRECT("V111")+4*INDIRECT("W111")+5*INDIRECT("X111")+6*INDIRECT("Y111")+7*INDIRECT("Z111")+8*INDIRECT("AA111")</f>
        <v>0</v>
      </c>
      <c r="CN111" s="1">
        <v>0</v>
      </c>
      <c r="CO111" s="1">
        <f ca="1">INDIRECT("AB111")+2*INDIRECT("AC111")+3*INDIRECT("AD111")+4*INDIRECT("AE111")+5*INDIRECT("AF111")+6*INDIRECT("AG111")+7*INDIRECT("AH111")+8*INDIRECT("AI111")</f>
        <v>19570</v>
      </c>
      <c r="CP111" s="1">
        <v>19570</v>
      </c>
      <c r="CQ111" s="1">
        <f ca="1">INDIRECT("AJ111")+2*INDIRECT("AK111")+3*INDIRECT("AL111")+4*INDIRECT("AM111")+5*INDIRECT("AN111")+6*INDIRECT("AO111")+7*INDIRECT("AP111")+8*INDIRECT("AQ111")</f>
        <v>0</v>
      </c>
      <c r="CR111" s="1">
        <v>0</v>
      </c>
      <c r="CS111" s="1">
        <f ca="1">INDIRECT("AR111")+2*INDIRECT("AS111")+3*INDIRECT("AT111")+4*INDIRECT("AU111")+5*INDIRECT("AV111")+6*INDIRECT("AW111")+7*INDIRECT("AX111")+8*INDIRECT("AY111")</f>
        <v>0</v>
      </c>
      <c r="CT111" s="1">
        <v>0</v>
      </c>
      <c r="CU111" s="1">
        <f ca="1">INDIRECT("AZ111")+2*INDIRECT("BA111")+3*INDIRECT("BB111")+4*INDIRECT("BC111")+5*INDIRECT("BD111")+6*INDIRECT("BE111")+7*INDIRECT("BF111")+8*INDIRECT("BG111")</f>
        <v>0</v>
      </c>
      <c r="CV111" s="1">
        <v>0</v>
      </c>
      <c r="CW111" s="1">
        <f ca="1">INDIRECT("BH111")+2*INDIRECT("BI111")+3*INDIRECT("BJ111")+4*INDIRECT("BK111")+5*INDIRECT("BL111")+6*INDIRECT("BM111")+7*INDIRECT("BN111")+8*INDIRECT("BO111")</f>
        <v>0</v>
      </c>
      <c r="CX111" s="1">
        <v>0</v>
      </c>
    </row>
    <row r="112" spans="1:102" ht="11.25">
      <c r="A112" s="25"/>
      <c r="B112" s="25"/>
      <c r="C112" s="27" t="s">
        <v>116</v>
      </c>
      <c r="D112" s="26" t="s">
        <v>0</v>
      </c>
      <c r="E112" s="1" t="s">
        <v>68</v>
      </c>
      <c r="F112" s="7">
        <f ca="1">INDIRECT("T112")+INDIRECT("AB112")+INDIRECT("AJ112")+INDIRECT("AR112")+INDIRECT("AZ112")+INDIRECT("BH112")</f>
        <v>4000</v>
      </c>
      <c r="G112" s="6">
        <f ca="1">INDIRECT("U112")+INDIRECT("AC112")+INDIRECT("AK112")+INDIRECT("AS112")+INDIRECT("BA112")+INDIRECT("BI112")</f>
        <v>21000</v>
      </c>
      <c r="H112" s="6">
        <f ca="1">INDIRECT("V112")+INDIRECT("AD112")+INDIRECT("AL112")+INDIRECT("AT112")+INDIRECT("BB112")+INDIRECT("BJ112")</f>
        <v>0</v>
      </c>
      <c r="I112" s="6">
        <f ca="1">INDIRECT("W112")+INDIRECT("AE112")+INDIRECT("AM112")+INDIRECT("AU112")+INDIRECT("BC112")+INDIRECT("BK112")</f>
        <v>0</v>
      </c>
      <c r="J112" s="6">
        <f ca="1">INDIRECT("X112")+INDIRECT("AF112")+INDIRECT("AN112")+INDIRECT("AV112")+INDIRECT("BD112")+INDIRECT("BL112")</f>
        <v>0</v>
      </c>
      <c r="K112" s="6">
        <f ca="1">INDIRECT("Y112")+INDIRECT("AG112")+INDIRECT("AO112")+INDIRECT("AW112")+INDIRECT("BE112")+INDIRECT("BM112")</f>
        <v>0</v>
      </c>
      <c r="L112" s="6">
        <f ca="1">INDIRECT("Z112")+INDIRECT("AH112")+INDIRECT("AP112")+INDIRECT("AX112")+INDIRECT("BF112")+INDIRECT("BN112")</f>
        <v>0</v>
      </c>
      <c r="M112" s="6">
        <f ca="1">INDIRECT("AA112")+INDIRECT("AI112")+INDIRECT("AQ112")+INDIRECT("AY112")+INDIRECT("BG112")+INDIRECT("BO112")</f>
        <v>0</v>
      </c>
      <c r="N112" s="7">
        <f ca="1">INDIRECT("T112")+INDIRECT("U112")+INDIRECT("V112")+INDIRECT("W112")+INDIRECT("X112")+INDIRECT("Y112")+INDIRECT("Z112")+INDIRECT("AA112")</f>
        <v>50</v>
      </c>
      <c r="O112" s="6">
        <f ca="1">INDIRECT("AB112")+INDIRECT("AC112")+INDIRECT("AD112")+INDIRECT("AE112")+INDIRECT("AF112")+INDIRECT("AG112")+INDIRECT("AH112")+INDIRECT("AI112")</f>
        <v>17500</v>
      </c>
      <c r="P112" s="6">
        <f ca="1">INDIRECT("AJ112")+INDIRECT("AK112")+INDIRECT("AL112")+INDIRECT("AM112")+INDIRECT("AN112")+INDIRECT("AO112")+INDIRECT("AP112")+INDIRECT("AQ112")</f>
        <v>1340</v>
      </c>
      <c r="Q112" s="6">
        <f ca="1">INDIRECT("AR112")+INDIRECT("AS112")+INDIRECT("AT112")+INDIRECT("AU112")+INDIRECT("AV112")+INDIRECT("AW112")+INDIRECT("AX112")+INDIRECT("AY112")</f>
        <v>2460</v>
      </c>
      <c r="R112" s="6">
        <f ca="1">INDIRECT("AZ112")+INDIRECT("BA112")+INDIRECT("BB112")+INDIRECT("BC112")+INDIRECT("BD112")+INDIRECT("BE112")+INDIRECT("BF112")+INDIRECT("BG112")</f>
        <v>150</v>
      </c>
      <c r="S112" s="6">
        <f ca="1">INDIRECT("BH112")+INDIRECT("BI112")+INDIRECT("BJ112")+INDIRECT("BK112")+INDIRECT("BL112")+INDIRECT("BM112")+INDIRECT("BN112")+INDIRECT("BO112")</f>
        <v>3500</v>
      </c>
      <c r="T112" s="28">
        <v>50</v>
      </c>
      <c r="U112" s="29"/>
      <c r="V112" s="29"/>
      <c r="W112" s="29"/>
      <c r="X112" s="29"/>
      <c r="Y112" s="29"/>
      <c r="Z112" s="29"/>
      <c r="AA112" s="29"/>
      <c r="AB112" s="28"/>
      <c r="AC112" s="29">
        <v>17500</v>
      </c>
      <c r="AD112" s="29"/>
      <c r="AE112" s="29"/>
      <c r="AF112" s="29"/>
      <c r="AG112" s="29"/>
      <c r="AH112" s="29"/>
      <c r="AI112" s="29"/>
      <c r="AJ112" s="28">
        <v>1340</v>
      </c>
      <c r="AK112" s="29"/>
      <c r="AL112" s="29"/>
      <c r="AM112" s="29"/>
      <c r="AN112" s="29"/>
      <c r="AO112" s="29"/>
      <c r="AP112" s="29"/>
      <c r="AQ112" s="29"/>
      <c r="AR112" s="28">
        <v>2460</v>
      </c>
      <c r="AS112" s="29"/>
      <c r="AT112" s="29"/>
      <c r="AU112" s="29"/>
      <c r="AV112" s="29"/>
      <c r="AW112" s="29"/>
      <c r="AX112" s="29"/>
      <c r="AY112" s="29"/>
      <c r="AZ112" s="28">
        <v>150</v>
      </c>
      <c r="BA112" s="29"/>
      <c r="BB112" s="29"/>
      <c r="BC112" s="29"/>
      <c r="BD112" s="29"/>
      <c r="BE112" s="29"/>
      <c r="BF112" s="29"/>
      <c r="BG112" s="29"/>
      <c r="BH112" s="28"/>
      <c r="BI112" s="29">
        <v>3500</v>
      </c>
      <c r="BJ112" s="29"/>
      <c r="BK112" s="29"/>
      <c r="BL112" s="29"/>
      <c r="BM112" s="29"/>
      <c r="BN112" s="29"/>
      <c r="BO112" s="29"/>
      <c r="BP112" s="9">
        <v>0</v>
      </c>
      <c r="BQ112" s="1" t="s">
        <v>0</v>
      </c>
      <c r="BR112" s="1" t="s">
        <v>0</v>
      </c>
      <c r="BS112" s="1" t="s">
        <v>0</v>
      </c>
      <c r="BT112" s="1" t="s">
        <v>0</v>
      </c>
      <c r="BU112" s="1" t="s">
        <v>0</v>
      </c>
      <c r="BW112" s="1">
        <f ca="1">INDIRECT("T112")+2*INDIRECT("AB112")+3*INDIRECT("AJ112")+4*INDIRECT("AR112")+5*INDIRECT("AZ112")+6*INDIRECT("BH112")</f>
        <v>14660</v>
      </c>
      <c r="BX112" s="1">
        <v>14660</v>
      </c>
      <c r="BY112" s="1">
        <f ca="1">INDIRECT("U112")+2*INDIRECT("AC112")+3*INDIRECT("AK112")+4*INDIRECT("AS112")+5*INDIRECT("BA112")+6*INDIRECT("BI112")</f>
        <v>56000</v>
      </c>
      <c r="BZ112" s="1">
        <v>56000</v>
      </c>
      <c r="CA112" s="1">
        <f ca="1">INDIRECT("V112")+2*INDIRECT("AD112")+3*INDIRECT("AL112")+4*INDIRECT("AT112")+5*INDIRECT("BB112")+6*INDIRECT("BJ112")</f>
        <v>0</v>
      </c>
      <c r="CB112" s="1">
        <v>0</v>
      </c>
      <c r="CC112" s="1">
        <f ca="1">INDIRECT("W112")+2*INDIRECT("AE112")+3*INDIRECT("AM112")+4*INDIRECT("AU112")+5*INDIRECT("BC112")+6*INDIRECT("BK112")</f>
        <v>0</v>
      </c>
      <c r="CD112" s="1">
        <v>0</v>
      </c>
      <c r="CE112" s="1">
        <f ca="1">INDIRECT("X112")+2*INDIRECT("AF112")+3*INDIRECT("AN112")+4*INDIRECT("AV112")+5*INDIRECT("BD112")+6*INDIRECT("BL112")</f>
        <v>0</v>
      </c>
      <c r="CF112" s="1">
        <v>0</v>
      </c>
      <c r="CG112" s="1">
        <f ca="1">INDIRECT("Y112")+2*INDIRECT("AG112")+3*INDIRECT("AO112")+4*INDIRECT("AW112")+5*INDIRECT("BE112")+6*INDIRECT("BM112")</f>
        <v>0</v>
      </c>
      <c r="CH112" s="1">
        <v>0</v>
      </c>
      <c r="CI112" s="1">
        <f ca="1">INDIRECT("Z112")+2*INDIRECT("AH112")+3*INDIRECT("AP112")+4*INDIRECT("AX112")+5*INDIRECT("BF112")+6*INDIRECT("BN112")</f>
        <v>0</v>
      </c>
      <c r="CJ112" s="1">
        <v>0</v>
      </c>
      <c r="CK112" s="1">
        <f ca="1">INDIRECT("AA112")+2*INDIRECT("AI112")+3*INDIRECT("AQ112")+4*INDIRECT("AY112")+5*INDIRECT("BG112")+6*INDIRECT("BO112")</f>
        <v>0</v>
      </c>
      <c r="CL112" s="1">
        <v>0</v>
      </c>
      <c r="CM112" s="1">
        <f ca="1">INDIRECT("T112")+2*INDIRECT("U112")+3*INDIRECT("V112")+4*INDIRECT("W112")+5*INDIRECT("X112")+6*INDIRECT("Y112")+7*INDIRECT("Z112")+8*INDIRECT("AA112")</f>
        <v>50</v>
      </c>
      <c r="CN112" s="1">
        <v>50</v>
      </c>
      <c r="CO112" s="1">
        <f ca="1">INDIRECT("AB112")+2*INDIRECT("AC112")+3*INDIRECT("AD112")+4*INDIRECT("AE112")+5*INDIRECT("AF112")+6*INDIRECT("AG112")+7*INDIRECT("AH112")+8*INDIRECT("AI112")</f>
        <v>35000</v>
      </c>
      <c r="CP112" s="1">
        <v>35000</v>
      </c>
      <c r="CQ112" s="1">
        <f ca="1">INDIRECT("AJ112")+2*INDIRECT("AK112")+3*INDIRECT("AL112")+4*INDIRECT("AM112")+5*INDIRECT("AN112")+6*INDIRECT("AO112")+7*INDIRECT("AP112")+8*INDIRECT("AQ112")</f>
        <v>1340</v>
      </c>
      <c r="CR112" s="1">
        <v>1340</v>
      </c>
      <c r="CS112" s="1">
        <f ca="1">INDIRECT("AR112")+2*INDIRECT("AS112")+3*INDIRECT("AT112")+4*INDIRECT("AU112")+5*INDIRECT("AV112")+6*INDIRECT("AW112")+7*INDIRECT("AX112")+8*INDIRECT("AY112")</f>
        <v>2460</v>
      </c>
      <c r="CT112" s="1">
        <v>2460</v>
      </c>
      <c r="CU112" s="1">
        <f ca="1">INDIRECT("AZ112")+2*INDIRECT("BA112")+3*INDIRECT("BB112")+4*INDIRECT("BC112")+5*INDIRECT("BD112")+6*INDIRECT("BE112")+7*INDIRECT("BF112")+8*INDIRECT("BG112")</f>
        <v>150</v>
      </c>
      <c r="CV112" s="1">
        <v>150</v>
      </c>
      <c r="CW112" s="1">
        <f ca="1">INDIRECT("BH112")+2*INDIRECT("BI112")+3*INDIRECT("BJ112")+4*INDIRECT("BK112")+5*INDIRECT("BL112")+6*INDIRECT("BM112")+7*INDIRECT("BN112")+8*INDIRECT("BO112")</f>
        <v>7000</v>
      </c>
      <c r="CX112" s="1">
        <v>7000</v>
      </c>
    </row>
    <row r="113" spans="1:73" ht="11.25">
      <c r="A113" s="1" t="s">
        <v>0</v>
      </c>
      <c r="B113" s="1" t="s">
        <v>0</v>
      </c>
      <c r="C113" s="1" t="s">
        <v>0</v>
      </c>
      <c r="D113" s="1" t="s">
        <v>0</v>
      </c>
      <c r="E113" s="1" t="s">
        <v>6</v>
      </c>
      <c r="F113" s="7">
        <f>SUM(F110:F112)</f>
        <v>4000</v>
      </c>
      <c r="G113" s="6">
        <f>SUM(G110:G112)</f>
        <v>34046</v>
      </c>
      <c r="H113" s="6">
        <f>SUM(H110:H112)</f>
        <v>0</v>
      </c>
      <c r="I113" s="6">
        <f>SUM(I110:I112)</f>
        <v>0</v>
      </c>
      <c r="J113" s="6">
        <f>SUM(J110:J112)</f>
        <v>0</v>
      </c>
      <c r="K113" s="6">
        <f>SUM(K110:K112)</f>
        <v>0</v>
      </c>
      <c r="L113" s="6">
        <f>SUM(L110:L112)</f>
        <v>0</v>
      </c>
      <c r="M113" s="6">
        <f>SUM(M110:M112)</f>
        <v>0</v>
      </c>
      <c r="N113" s="7">
        <f>SUM(N110:N112)</f>
        <v>50</v>
      </c>
      <c r="O113" s="6">
        <f>SUM(O110:O112)</f>
        <v>30546</v>
      </c>
      <c r="P113" s="6">
        <f>SUM(P110:P112)</f>
        <v>1340</v>
      </c>
      <c r="Q113" s="6">
        <f>SUM(Q110:Q112)</f>
        <v>2460</v>
      </c>
      <c r="R113" s="6">
        <f>SUM(R110:R112)</f>
        <v>150</v>
      </c>
      <c r="S113" s="6">
        <f>SUM(S110:S112)</f>
        <v>3500</v>
      </c>
      <c r="T113" s="8"/>
      <c r="U113" s="5"/>
      <c r="V113" s="5"/>
      <c r="W113" s="5"/>
      <c r="X113" s="5"/>
      <c r="Y113" s="5"/>
      <c r="Z113" s="5"/>
      <c r="AA113" s="5"/>
      <c r="AB113" s="8"/>
      <c r="AC113" s="5"/>
      <c r="AD113" s="5"/>
      <c r="AE113" s="5"/>
      <c r="AF113" s="5"/>
      <c r="AG113" s="5"/>
      <c r="AH113" s="5"/>
      <c r="AI113" s="5"/>
      <c r="AJ113" s="8"/>
      <c r="AK113" s="5"/>
      <c r="AL113" s="5"/>
      <c r="AM113" s="5"/>
      <c r="AN113" s="5"/>
      <c r="AO113" s="5"/>
      <c r="AP113" s="5"/>
      <c r="AQ113" s="5"/>
      <c r="AR113" s="8"/>
      <c r="AS113" s="5"/>
      <c r="AT113" s="5"/>
      <c r="AU113" s="5"/>
      <c r="AV113" s="5"/>
      <c r="AW113" s="5"/>
      <c r="AX113" s="5"/>
      <c r="AY113" s="5"/>
      <c r="AZ113" s="8"/>
      <c r="BA113" s="5"/>
      <c r="BB113" s="5"/>
      <c r="BC113" s="5"/>
      <c r="BD113" s="5"/>
      <c r="BE113" s="5"/>
      <c r="BF113" s="5"/>
      <c r="BG113" s="5"/>
      <c r="BH113" s="8"/>
      <c r="BI113" s="5"/>
      <c r="BJ113" s="5"/>
      <c r="BK113" s="5"/>
      <c r="BL113" s="5"/>
      <c r="BM113" s="5"/>
      <c r="BN113" s="5"/>
      <c r="BO113" s="5"/>
      <c r="BP113" s="9">
        <v>0</v>
      </c>
      <c r="BQ113" s="1" t="s">
        <v>0</v>
      </c>
      <c r="BR113" s="1" t="s">
        <v>0</v>
      </c>
      <c r="BS113" s="1" t="s">
        <v>0</v>
      </c>
      <c r="BT113" s="1" t="s">
        <v>0</v>
      </c>
      <c r="BU113" s="1" t="s">
        <v>0</v>
      </c>
    </row>
    <row r="114" spans="3:73" ht="11.25">
      <c r="C114" s="1" t="s">
        <v>0</v>
      </c>
      <c r="D114" s="1" t="s">
        <v>0</v>
      </c>
      <c r="E114" s="1" t="s">
        <v>0</v>
      </c>
      <c r="F114" s="7"/>
      <c r="G114" s="6"/>
      <c r="H114" s="6"/>
      <c r="I114" s="6"/>
      <c r="J114" s="6"/>
      <c r="K114" s="6"/>
      <c r="L114" s="6"/>
      <c r="M114" s="6"/>
      <c r="N114" s="7"/>
      <c r="O114" s="6"/>
      <c r="P114" s="6"/>
      <c r="Q114" s="6"/>
      <c r="R114" s="6"/>
      <c r="S114" s="6"/>
      <c r="T114" s="8"/>
      <c r="U114" s="5"/>
      <c r="V114" s="5"/>
      <c r="W114" s="5"/>
      <c r="X114" s="5"/>
      <c r="Y114" s="5"/>
      <c r="Z114" s="5"/>
      <c r="AA114" s="5"/>
      <c r="AB114" s="8"/>
      <c r="AC114" s="5"/>
      <c r="AD114" s="5"/>
      <c r="AE114" s="5"/>
      <c r="AF114" s="5"/>
      <c r="AG114" s="5"/>
      <c r="AH114" s="5"/>
      <c r="AI114" s="5"/>
      <c r="AJ114" s="8"/>
      <c r="AK114" s="5"/>
      <c r="AL114" s="5"/>
      <c r="AM114" s="5"/>
      <c r="AN114" s="5"/>
      <c r="AO114" s="5"/>
      <c r="AP114" s="5"/>
      <c r="AQ114" s="5"/>
      <c r="AR114" s="8"/>
      <c r="AS114" s="5"/>
      <c r="AT114" s="5"/>
      <c r="AU114" s="5"/>
      <c r="AV114" s="5"/>
      <c r="AW114" s="5"/>
      <c r="AX114" s="5"/>
      <c r="AY114" s="5"/>
      <c r="AZ114" s="8"/>
      <c r="BA114" s="5"/>
      <c r="BB114" s="5"/>
      <c r="BC114" s="5"/>
      <c r="BD114" s="5"/>
      <c r="BE114" s="5"/>
      <c r="BF114" s="5"/>
      <c r="BG114" s="5"/>
      <c r="BH114" s="8"/>
      <c r="BI114" s="5"/>
      <c r="BJ114" s="5"/>
      <c r="BK114" s="5"/>
      <c r="BL114" s="5"/>
      <c r="BM114" s="5"/>
      <c r="BN114" s="5"/>
      <c r="BO114" s="5"/>
      <c r="BP114" s="9"/>
      <c r="BT114" s="1" t="s">
        <v>0</v>
      </c>
      <c r="BU114" s="1" t="s">
        <v>0</v>
      </c>
    </row>
    <row r="115" spans="1:102" ht="11.25">
      <c r="A115" s="30" t="s">
        <v>1</v>
      </c>
      <c r="B115" s="31" t="str">
        <f>HYPERLINK("http://www.dot.ca.gov/hq/transprog/stip2004/ff_sheets/08-0066d.xls","0066D")</f>
        <v>0066D</v>
      </c>
      <c r="C115" s="30" t="s">
        <v>76</v>
      </c>
      <c r="D115" s="30" t="s">
        <v>51</v>
      </c>
      <c r="E115" s="30" t="s">
        <v>3</v>
      </c>
      <c r="F115" s="32">
        <f ca="1">INDIRECT("T115")+INDIRECT("AB115")+INDIRECT("AJ115")+INDIRECT("AR115")+INDIRECT("AZ115")+INDIRECT("BH115")</f>
        <v>3988</v>
      </c>
      <c r="G115" s="33">
        <f ca="1">INDIRECT("U115")+INDIRECT("AC115")+INDIRECT("AK115")+INDIRECT("AS115")+INDIRECT("BA115")+INDIRECT("BI115")</f>
        <v>0</v>
      </c>
      <c r="H115" s="33">
        <f ca="1">INDIRECT("V115")+INDIRECT("AD115")+INDIRECT("AL115")+INDIRECT("AT115")+INDIRECT("BB115")+INDIRECT("BJ115")</f>
        <v>0</v>
      </c>
      <c r="I115" s="33">
        <f ca="1">INDIRECT("W115")+INDIRECT("AE115")+INDIRECT("AM115")+INDIRECT("AU115")+INDIRECT("BC115")+INDIRECT("BK115")</f>
        <v>16857</v>
      </c>
      <c r="J115" s="33">
        <f ca="1">INDIRECT("X115")+INDIRECT("AF115")+INDIRECT("AN115")+INDIRECT("AV115")+INDIRECT("BD115")+INDIRECT("BL115")</f>
        <v>0</v>
      </c>
      <c r="K115" s="33">
        <f ca="1">INDIRECT("Y115")+INDIRECT("AG115")+INDIRECT("AO115")+INDIRECT("AW115")+INDIRECT("BE115")+INDIRECT("BM115")</f>
        <v>0</v>
      </c>
      <c r="L115" s="33">
        <f ca="1">INDIRECT("Z115")+INDIRECT("AH115")+INDIRECT("AP115")+INDIRECT("AX115")+INDIRECT("BF115")+INDIRECT("BN115")</f>
        <v>0</v>
      </c>
      <c r="M115" s="33">
        <f ca="1">INDIRECT("AA115")+INDIRECT("AI115")+INDIRECT("AQ115")+INDIRECT("AY115")+INDIRECT("BG115")+INDIRECT("BO115")</f>
        <v>0</v>
      </c>
      <c r="N115" s="32">
        <f ca="1">INDIRECT("T115")+INDIRECT("U115")+INDIRECT("V115")+INDIRECT("W115")+INDIRECT("X115")+INDIRECT("Y115")+INDIRECT("Z115")+INDIRECT("AA115")</f>
        <v>1527</v>
      </c>
      <c r="O115" s="33">
        <f ca="1">INDIRECT("AB115")+INDIRECT("AC115")+INDIRECT("AD115")+INDIRECT("AE115")+INDIRECT("AF115")+INDIRECT("AG115")+INDIRECT("AH115")+INDIRECT("AI115")</f>
        <v>15051</v>
      </c>
      <c r="P115" s="33">
        <f ca="1">INDIRECT("AJ115")+INDIRECT("AK115")+INDIRECT("AL115")+INDIRECT("AM115")+INDIRECT("AN115")+INDIRECT("AO115")+INDIRECT("AP115")+INDIRECT("AQ115")</f>
        <v>1000</v>
      </c>
      <c r="Q115" s="33">
        <f ca="1">INDIRECT("AR115")+INDIRECT("AS115")+INDIRECT("AT115")+INDIRECT("AU115")+INDIRECT("AV115")+INDIRECT("AW115")+INDIRECT("AX115")+INDIRECT("AY115")</f>
        <v>1012</v>
      </c>
      <c r="R115" s="33">
        <f ca="1">INDIRECT("AZ115")+INDIRECT("BA115")+INDIRECT("BB115")+INDIRECT("BC115")+INDIRECT("BD115")+INDIRECT("BE115")+INDIRECT("BF115")+INDIRECT("BG115")</f>
        <v>449</v>
      </c>
      <c r="S115" s="33">
        <f ca="1">INDIRECT("BH115")+INDIRECT("BI115")+INDIRECT("BJ115")+INDIRECT("BK115")+INDIRECT("BL115")+INDIRECT("BM115")+INDIRECT("BN115")+INDIRECT("BO115")</f>
        <v>1806</v>
      </c>
      <c r="T115" s="34">
        <v>1527</v>
      </c>
      <c r="U115" s="35"/>
      <c r="V115" s="35"/>
      <c r="W115" s="35"/>
      <c r="X115" s="35"/>
      <c r="Y115" s="35"/>
      <c r="Z115" s="35"/>
      <c r="AA115" s="35"/>
      <c r="AB115" s="34"/>
      <c r="AC115" s="35"/>
      <c r="AD115" s="35"/>
      <c r="AE115" s="35">
        <v>15051</v>
      </c>
      <c r="AF115" s="35"/>
      <c r="AG115" s="35"/>
      <c r="AH115" s="35"/>
      <c r="AI115" s="35"/>
      <c r="AJ115" s="34">
        <v>1000</v>
      </c>
      <c r="AK115" s="35"/>
      <c r="AL115" s="35"/>
      <c r="AM115" s="35"/>
      <c r="AN115" s="35"/>
      <c r="AO115" s="35"/>
      <c r="AP115" s="35"/>
      <c r="AQ115" s="35"/>
      <c r="AR115" s="34">
        <v>1012</v>
      </c>
      <c r="AS115" s="35"/>
      <c r="AT115" s="35"/>
      <c r="AU115" s="35"/>
      <c r="AV115" s="35"/>
      <c r="AW115" s="35"/>
      <c r="AX115" s="35"/>
      <c r="AY115" s="35"/>
      <c r="AZ115" s="34">
        <v>449</v>
      </c>
      <c r="BA115" s="35"/>
      <c r="BB115" s="35"/>
      <c r="BC115" s="35"/>
      <c r="BD115" s="35"/>
      <c r="BE115" s="35"/>
      <c r="BF115" s="35"/>
      <c r="BG115" s="35"/>
      <c r="BH115" s="34"/>
      <c r="BI115" s="35"/>
      <c r="BJ115" s="35"/>
      <c r="BK115" s="35">
        <v>1806</v>
      </c>
      <c r="BL115" s="35"/>
      <c r="BM115" s="35"/>
      <c r="BN115" s="35"/>
      <c r="BO115" s="36"/>
      <c r="BP115" s="9">
        <v>10900000584</v>
      </c>
      <c r="BQ115" s="1" t="s">
        <v>3</v>
      </c>
      <c r="BR115" s="1" t="s">
        <v>0</v>
      </c>
      <c r="BS115" s="1" t="s">
        <v>0</v>
      </c>
      <c r="BT115" s="1" t="s">
        <v>0</v>
      </c>
      <c r="BU115" s="1" t="s">
        <v>42</v>
      </c>
      <c r="BW115" s="1">
        <f ca="1">INDIRECT("T115")+2*INDIRECT("AB115")+3*INDIRECT("AJ115")+4*INDIRECT("AR115")+5*INDIRECT("AZ115")+6*INDIRECT("BH115")</f>
        <v>10820</v>
      </c>
      <c r="BX115" s="1">
        <v>10820</v>
      </c>
      <c r="BY115" s="1">
        <f ca="1">INDIRECT("U115")+2*INDIRECT("AC115")+3*INDIRECT("AK115")+4*INDIRECT("AS115")+5*INDIRECT("BA115")+6*INDIRECT("BI115")</f>
        <v>0</v>
      </c>
      <c r="BZ115" s="1">
        <v>0</v>
      </c>
      <c r="CA115" s="1">
        <f ca="1">INDIRECT("V115")+2*INDIRECT("AD115")+3*INDIRECT("AL115")+4*INDIRECT("AT115")+5*INDIRECT("BB115")+6*INDIRECT("BJ115")</f>
        <v>0</v>
      </c>
      <c r="CB115" s="1">
        <v>0</v>
      </c>
      <c r="CC115" s="1">
        <f ca="1">INDIRECT("W115")+2*INDIRECT("AE115")+3*INDIRECT("AM115")+4*INDIRECT("AU115")+5*INDIRECT("BC115")+6*INDIRECT("BK115")</f>
        <v>40938</v>
      </c>
      <c r="CD115" s="1">
        <v>40938</v>
      </c>
      <c r="CE115" s="1">
        <f ca="1">INDIRECT("X115")+2*INDIRECT("AF115")+3*INDIRECT("AN115")+4*INDIRECT("AV115")+5*INDIRECT("BD115")+6*INDIRECT("BL115")</f>
        <v>0</v>
      </c>
      <c r="CF115" s="1">
        <v>0</v>
      </c>
      <c r="CG115" s="1">
        <f ca="1">INDIRECT("Y115")+2*INDIRECT("AG115")+3*INDIRECT("AO115")+4*INDIRECT("AW115")+5*INDIRECT("BE115")+6*INDIRECT("BM115")</f>
        <v>0</v>
      </c>
      <c r="CH115" s="1">
        <v>0</v>
      </c>
      <c r="CI115" s="1">
        <f ca="1">INDIRECT("Z115")+2*INDIRECT("AH115")+3*INDIRECT("AP115")+4*INDIRECT("AX115")+5*INDIRECT("BF115")+6*INDIRECT("BN115")</f>
        <v>0</v>
      </c>
      <c r="CJ115" s="1">
        <v>0</v>
      </c>
      <c r="CK115" s="1">
        <f ca="1">INDIRECT("AA115")+2*INDIRECT("AI115")+3*INDIRECT("AQ115")+4*INDIRECT("AY115")+5*INDIRECT("BG115")+6*INDIRECT("BO115")</f>
        <v>0</v>
      </c>
      <c r="CL115" s="1">
        <v>0</v>
      </c>
      <c r="CM115" s="1">
        <f ca="1">INDIRECT("T115")+2*INDIRECT("U115")+3*INDIRECT("V115")+4*INDIRECT("W115")+5*INDIRECT("X115")+6*INDIRECT("Y115")+7*INDIRECT("Z115")+8*INDIRECT("AA115")</f>
        <v>1527</v>
      </c>
      <c r="CN115" s="1">
        <v>1527</v>
      </c>
      <c r="CO115" s="1">
        <f ca="1">INDIRECT("AB115")+2*INDIRECT("AC115")+3*INDIRECT("AD115")+4*INDIRECT("AE115")+5*INDIRECT("AF115")+6*INDIRECT("AG115")+7*INDIRECT("AH115")+8*INDIRECT("AI115")</f>
        <v>60204</v>
      </c>
      <c r="CP115" s="1">
        <v>60204</v>
      </c>
      <c r="CQ115" s="1">
        <f ca="1">INDIRECT("AJ115")+2*INDIRECT("AK115")+3*INDIRECT("AL115")+4*INDIRECT("AM115")+5*INDIRECT("AN115")+6*INDIRECT("AO115")+7*INDIRECT("AP115")+8*INDIRECT("AQ115")</f>
        <v>1000</v>
      </c>
      <c r="CR115" s="1">
        <v>1000</v>
      </c>
      <c r="CS115" s="1">
        <f ca="1">INDIRECT("AR115")+2*INDIRECT("AS115")+3*INDIRECT("AT115")+4*INDIRECT("AU115")+5*INDIRECT("AV115")+6*INDIRECT("AW115")+7*INDIRECT("AX115")+8*INDIRECT("AY115")</f>
        <v>1012</v>
      </c>
      <c r="CT115" s="1">
        <v>1012</v>
      </c>
      <c r="CU115" s="1">
        <f ca="1">INDIRECT("AZ115")+2*INDIRECT("BA115")+3*INDIRECT("BB115")+4*INDIRECT("BC115")+5*INDIRECT("BD115")+6*INDIRECT("BE115")+7*INDIRECT("BF115")+8*INDIRECT("BG115")</f>
        <v>449</v>
      </c>
      <c r="CV115" s="1">
        <v>449</v>
      </c>
      <c r="CW115" s="1">
        <f ca="1">INDIRECT("BH115")+2*INDIRECT("BI115")+3*INDIRECT("BJ115")+4*INDIRECT("BK115")+5*INDIRECT("BL115")+6*INDIRECT("BM115")+7*INDIRECT("BN115")+8*INDIRECT("BO115")</f>
        <v>7224</v>
      </c>
      <c r="CX115" s="1">
        <v>7224</v>
      </c>
    </row>
    <row r="116" spans="1:102" ht="11.25">
      <c r="A116" s="1" t="s">
        <v>0</v>
      </c>
      <c r="B116" s="1" t="s">
        <v>77</v>
      </c>
      <c r="C116" s="1" t="s">
        <v>78</v>
      </c>
      <c r="D116" s="1" t="s">
        <v>79</v>
      </c>
      <c r="E116" s="1" t="s">
        <v>71</v>
      </c>
      <c r="F116" s="7">
        <f ca="1">INDIRECT("T116")+INDIRECT("AB116")+INDIRECT("AJ116")+INDIRECT("AR116")+INDIRECT("AZ116")+INDIRECT("BH116")</f>
        <v>0</v>
      </c>
      <c r="G116" s="6">
        <f ca="1">INDIRECT("U116")+INDIRECT("AC116")+INDIRECT("AK116")+INDIRECT("AS116")+INDIRECT("BA116")+INDIRECT("BI116")</f>
        <v>0</v>
      </c>
      <c r="H116" s="6">
        <f ca="1">INDIRECT("V116")+INDIRECT("AD116")+INDIRECT("AL116")+INDIRECT("AT116")+INDIRECT("BB116")+INDIRECT("BJ116")</f>
        <v>3000</v>
      </c>
      <c r="I116" s="6">
        <f ca="1">INDIRECT("W116")+INDIRECT("AE116")+INDIRECT("AM116")+INDIRECT("AU116")+INDIRECT("BC116")+INDIRECT("BK116")</f>
        <v>4000</v>
      </c>
      <c r="J116" s="6">
        <f ca="1">INDIRECT("X116")+INDIRECT("AF116")+INDIRECT("AN116")+INDIRECT("AV116")+INDIRECT("BD116")+INDIRECT("BL116")</f>
        <v>0</v>
      </c>
      <c r="K116" s="6">
        <f ca="1">INDIRECT("Y116")+INDIRECT("AG116")+INDIRECT("AO116")+INDIRECT("AW116")+INDIRECT("BE116")+INDIRECT("BM116")</f>
        <v>0</v>
      </c>
      <c r="L116" s="6">
        <f ca="1">INDIRECT("Z116")+INDIRECT("AH116")+INDIRECT("AP116")+INDIRECT("AX116")+INDIRECT("BF116")+INDIRECT("BN116")</f>
        <v>0</v>
      </c>
      <c r="M116" s="6">
        <f ca="1">INDIRECT("AA116")+INDIRECT("AI116")+INDIRECT("AQ116")+INDIRECT("AY116")+INDIRECT("BG116")+INDIRECT("BO116")</f>
        <v>0</v>
      </c>
      <c r="N116" s="7">
        <f ca="1">INDIRECT("T116")+INDIRECT("U116")+INDIRECT("V116")+INDIRECT("W116")+INDIRECT("X116")+INDIRECT("Y116")+INDIRECT("Z116")+INDIRECT("AA116")</f>
        <v>1500</v>
      </c>
      <c r="O116" s="6">
        <f ca="1">INDIRECT("AB116")+INDIRECT("AC116")+INDIRECT("AD116")+INDIRECT("AE116")+INDIRECT("AF116")+INDIRECT("AG116")+INDIRECT("AH116")+INDIRECT("AI116")</f>
        <v>3758</v>
      </c>
      <c r="P116" s="6">
        <f ca="1">INDIRECT("AJ116")+INDIRECT("AK116")+INDIRECT("AL116")+INDIRECT("AM116")+INDIRECT("AN116")+INDIRECT("AO116")+INDIRECT("AP116")+INDIRECT("AQ116")</f>
        <v>0</v>
      </c>
      <c r="Q116" s="6">
        <f ca="1">INDIRECT("AR116")+INDIRECT("AS116")+INDIRECT("AT116")+INDIRECT("AU116")+INDIRECT("AV116")+INDIRECT("AW116")+INDIRECT("AX116")+INDIRECT("AY116")</f>
        <v>1000</v>
      </c>
      <c r="R116" s="6">
        <f ca="1">INDIRECT("AZ116")+INDIRECT("BA116")+INDIRECT("BB116")+INDIRECT("BC116")+INDIRECT("BD116")+INDIRECT("BE116")+INDIRECT("BF116")+INDIRECT("BG116")</f>
        <v>500</v>
      </c>
      <c r="S116" s="6">
        <f ca="1">INDIRECT("BH116")+INDIRECT("BI116")+INDIRECT("BJ116")+INDIRECT("BK116")+INDIRECT("BL116")+INDIRECT("BM116")+INDIRECT("BN116")+INDIRECT("BO116")</f>
        <v>242</v>
      </c>
      <c r="T116" s="28"/>
      <c r="U116" s="29"/>
      <c r="V116" s="29">
        <v>1500</v>
      </c>
      <c r="W116" s="29"/>
      <c r="X116" s="29"/>
      <c r="Y116" s="29"/>
      <c r="Z116" s="29"/>
      <c r="AA116" s="29"/>
      <c r="AB116" s="28"/>
      <c r="AC116" s="29"/>
      <c r="AD116" s="29"/>
      <c r="AE116" s="29">
        <v>3758</v>
      </c>
      <c r="AF116" s="29"/>
      <c r="AG116" s="29"/>
      <c r="AH116" s="29"/>
      <c r="AI116" s="29"/>
      <c r="AJ116" s="28"/>
      <c r="AK116" s="29"/>
      <c r="AL116" s="29"/>
      <c r="AM116" s="29"/>
      <c r="AN116" s="29"/>
      <c r="AO116" s="29"/>
      <c r="AP116" s="29"/>
      <c r="AQ116" s="29"/>
      <c r="AR116" s="28"/>
      <c r="AS116" s="29"/>
      <c r="AT116" s="29">
        <v>1000</v>
      </c>
      <c r="AU116" s="29"/>
      <c r="AV116" s="29"/>
      <c r="AW116" s="29"/>
      <c r="AX116" s="29"/>
      <c r="AY116" s="29"/>
      <c r="AZ116" s="28"/>
      <c r="BA116" s="29"/>
      <c r="BB116" s="29">
        <v>500</v>
      </c>
      <c r="BC116" s="29"/>
      <c r="BD116" s="29"/>
      <c r="BE116" s="29"/>
      <c r="BF116" s="29"/>
      <c r="BG116" s="29"/>
      <c r="BH116" s="28"/>
      <c r="BI116" s="29"/>
      <c r="BJ116" s="29"/>
      <c r="BK116" s="29">
        <v>242</v>
      </c>
      <c r="BL116" s="29"/>
      <c r="BM116" s="29"/>
      <c r="BN116" s="29"/>
      <c r="BO116" s="29"/>
      <c r="BP116" s="9">
        <v>0</v>
      </c>
      <c r="BQ116" s="1" t="s">
        <v>0</v>
      </c>
      <c r="BR116" s="1" t="s">
        <v>0</v>
      </c>
      <c r="BS116" s="1" t="s">
        <v>0</v>
      </c>
      <c r="BT116" s="1" t="s">
        <v>0</v>
      </c>
      <c r="BU116" s="1" t="s">
        <v>0</v>
      </c>
      <c r="BW116" s="1">
        <f ca="1">INDIRECT("T116")+2*INDIRECT("AB116")+3*INDIRECT("AJ116")+4*INDIRECT("AR116")+5*INDIRECT("AZ116")+6*INDIRECT("BH116")</f>
        <v>0</v>
      </c>
      <c r="BX116" s="1">
        <v>0</v>
      </c>
      <c r="BY116" s="1">
        <f ca="1">INDIRECT("U116")+2*INDIRECT("AC116")+3*INDIRECT("AK116")+4*INDIRECT("AS116")+5*INDIRECT("BA116")+6*INDIRECT("BI116")</f>
        <v>0</v>
      </c>
      <c r="BZ116" s="1">
        <v>0</v>
      </c>
      <c r="CA116" s="1">
        <f ca="1">INDIRECT("V116")+2*INDIRECT("AD116")+3*INDIRECT("AL116")+4*INDIRECT("AT116")+5*INDIRECT("BB116")+6*INDIRECT("BJ116")</f>
        <v>8000</v>
      </c>
      <c r="CB116" s="1">
        <v>8000</v>
      </c>
      <c r="CC116" s="1">
        <f ca="1">INDIRECT("W116")+2*INDIRECT("AE116")+3*INDIRECT("AM116")+4*INDIRECT("AU116")+5*INDIRECT("BC116")+6*INDIRECT("BK116")</f>
        <v>8968</v>
      </c>
      <c r="CD116" s="1">
        <v>8968</v>
      </c>
      <c r="CE116" s="1">
        <f ca="1">INDIRECT("X116")+2*INDIRECT("AF116")+3*INDIRECT("AN116")+4*INDIRECT("AV116")+5*INDIRECT("BD116")+6*INDIRECT("BL116")</f>
        <v>0</v>
      </c>
      <c r="CF116" s="1">
        <v>0</v>
      </c>
      <c r="CG116" s="1">
        <f ca="1">INDIRECT("Y116")+2*INDIRECT("AG116")+3*INDIRECT("AO116")+4*INDIRECT("AW116")+5*INDIRECT("BE116")+6*INDIRECT("BM116")</f>
        <v>0</v>
      </c>
      <c r="CH116" s="1">
        <v>0</v>
      </c>
      <c r="CI116" s="1">
        <f ca="1">INDIRECT("Z116")+2*INDIRECT("AH116")+3*INDIRECT("AP116")+4*INDIRECT("AX116")+5*INDIRECT("BF116")+6*INDIRECT("BN116")</f>
        <v>0</v>
      </c>
      <c r="CJ116" s="1">
        <v>0</v>
      </c>
      <c r="CK116" s="1">
        <f ca="1">INDIRECT("AA116")+2*INDIRECT("AI116")+3*INDIRECT("AQ116")+4*INDIRECT("AY116")+5*INDIRECT("BG116")+6*INDIRECT("BO116")</f>
        <v>0</v>
      </c>
      <c r="CL116" s="1">
        <v>0</v>
      </c>
      <c r="CM116" s="1">
        <f ca="1">INDIRECT("T116")+2*INDIRECT("U116")+3*INDIRECT("V116")+4*INDIRECT("W116")+5*INDIRECT("X116")+6*INDIRECT("Y116")+7*INDIRECT("Z116")+8*INDIRECT("AA116")</f>
        <v>4500</v>
      </c>
      <c r="CN116" s="1">
        <v>4500</v>
      </c>
      <c r="CO116" s="1">
        <f ca="1">INDIRECT("AB116")+2*INDIRECT("AC116")+3*INDIRECT("AD116")+4*INDIRECT("AE116")+5*INDIRECT("AF116")+6*INDIRECT("AG116")+7*INDIRECT("AH116")+8*INDIRECT("AI116")</f>
        <v>15032</v>
      </c>
      <c r="CP116" s="1">
        <v>15032</v>
      </c>
      <c r="CQ116" s="1">
        <f ca="1">INDIRECT("AJ116")+2*INDIRECT("AK116")+3*INDIRECT("AL116")+4*INDIRECT("AM116")+5*INDIRECT("AN116")+6*INDIRECT("AO116")+7*INDIRECT("AP116")+8*INDIRECT("AQ116")</f>
        <v>0</v>
      </c>
      <c r="CR116" s="1">
        <v>0</v>
      </c>
      <c r="CS116" s="1">
        <f ca="1">INDIRECT("AR116")+2*INDIRECT("AS116")+3*INDIRECT("AT116")+4*INDIRECT("AU116")+5*INDIRECT("AV116")+6*INDIRECT("AW116")+7*INDIRECT("AX116")+8*INDIRECT("AY116")</f>
        <v>3000</v>
      </c>
      <c r="CT116" s="1">
        <v>3000</v>
      </c>
      <c r="CU116" s="1">
        <f ca="1">INDIRECT("AZ116")+2*INDIRECT("BA116")+3*INDIRECT("BB116")+4*INDIRECT("BC116")+5*INDIRECT("BD116")+6*INDIRECT("BE116")+7*INDIRECT("BF116")+8*INDIRECT("BG116")</f>
        <v>1500</v>
      </c>
      <c r="CV116" s="1">
        <v>1500</v>
      </c>
      <c r="CW116" s="1">
        <f ca="1">INDIRECT("BH116")+2*INDIRECT("BI116")+3*INDIRECT("BJ116")+4*INDIRECT("BK116")+5*INDIRECT("BL116")+6*INDIRECT("BM116")+7*INDIRECT("BN116")+8*INDIRECT("BO116")</f>
        <v>968</v>
      </c>
      <c r="CX116" s="1">
        <v>968</v>
      </c>
    </row>
    <row r="117" spans="1:73" ht="11.25">
      <c r="A117" s="25"/>
      <c r="B117" s="25"/>
      <c r="C117" s="27" t="s">
        <v>116</v>
      </c>
      <c r="D117" s="26" t="s">
        <v>0</v>
      </c>
      <c r="E117" s="1" t="s">
        <v>6</v>
      </c>
      <c r="F117" s="7">
        <f>SUM(F115:F116)</f>
        <v>3988</v>
      </c>
      <c r="G117" s="6">
        <f>SUM(G115:G116)</f>
        <v>0</v>
      </c>
      <c r="H117" s="6">
        <f>SUM(H115:H116)</f>
        <v>3000</v>
      </c>
      <c r="I117" s="6">
        <f>SUM(I115:I116)</f>
        <v>20857</v>
      </c>
      <c r="J117" s="6">
        <f>SUM(J115:J116)</f>
        <v>0</v>
      </c>
      <c r="K117" s="6">
        <f>SUM(K115:K116)</f>
        <v>0</v>
      </c>
      <c r="L117" s="6">
        <f>SUM(L115:L116)</f>
        <v>0</v>
      </c>
      <c r="M117" s="6">
        <f>SUM(M115:M116)</f>
        <v>0</v>
      </c>
      <c r="N117" s="7">
        <f>SUM(N115:N116)</f>
        <v>3027</v>
      </c>
      <c r="O117" s="6">
        <f>SUM(O115:O116)</f>
        <v>18809</v>
      </c>
      <c r="P117" s="6">
        <f>SUM(P115:P116)</f>
        <v>1000</v>
      </c>
      <c r="Q117" s="6">
        <f>SUM(Q115:Q116)</f>
        <v>2012</v>
      </c>
      <c r="R117" s="6">
        <f>SUM(R115:R116)</f>
        <v>949</v>
      </c>
      <c r="S117" s="6">
        <f>SUM(S115:S116)</f>
        <v>2048</v>
      </c>
      <c r="T117" s="8"/>
      <c r="U117" s="5"/>
      <c r="V117" s="5"/>
      <c r="W117" s="5"/>
      <c r="X117" s="5"/>
      <c r="Y117" s="5"/>
      <c r="Z117" s="5"/>
      <c r="AA117" s="5"/>
      <c r="AB117" s="8"/>
      <c r="AC117" s="5"/>
      <c r="AD117" s="5"/>
      <c r="AE117" s="5"/>
      <c r="AF117" s="5"/>
      <c r="AG117" s="5"/>
      <c r="AH117" s="5"/>
      <c r="AI117" s="5"/>
      <c r="AJ117" s="8"/>
      <c r="AK117" s="5"/>
      <c r="AL117" s="5"/>
      <c r="AM117" s="5"/>
      <c r="AN117" s="5"/>
      <c r="AO117" s="5"/>
      <c r="AP117" s="5"/>
      <c r="AQ117" s="5"/>
      <c r="AR117" s="8"/>
      <c r="AS117" s="5"/>
      <c r="AT117" s="5"/>
      <c r="AU117" s="5"/>
      <c r="AV117" s="5"/>
      <c r="AW117" s="5"/>
      <c r="AX117" s="5"/>
      <c r="AY117" s="5"/>
      <c r="AZ117" s="8"/>
      <c r="BA117" s="5"/>
      <c r="BB117" s="5"/>
      <c r="BC117" s="5"/>
      <c r="BD117" s="5"/>
      <c r="BE117" s="5"/>
      <c r="BF117" s="5"/>
      <c r="BG117" s="5"/>
      <c r="BH117" s="8"/>
      <c r="BI117" s="5"/>
      <c r="BJ117" s="5"/>
      <c r="BK117" s="5"/>
      <c r="BL117" s="5"/>
      <c r="BM117" s="5"/>
      <c r="BN117" s="5"/>
      <c r="BO117" s="5"/>
      <c r="BP117" s="9">
        <v>0</v>
      </c>
      <c r="BQ117" s="1" t="s">
        <v>0</v>
      </c>
      <c r="BR117" s="1" t="s">
        <v>0</v>
      </c>
      <c r="BS117" s="1" t="s">
        <v>0</v>
      </c>
      <c r="BT117" s="1" t="s">
        <v>0</v>
      </c>
      <c r="BU117" s="1" t="s">
        <v>0</v>
      </c>
    </row>
    <row r="118" spans="3:73" ht="11.25">
      <c r="C118" s="1" t="s">
        <v>0</v>
      </c>
      <c r="D118" s="1" t="s">
        <v>0</v>
      </c>
      <c r="E118" s="1" t="s">
        <v>0</v>
      </c>
      <c r="F118" s="7"/>
      <c r="G118" s="6"/>
      <c r="H118" s="6"/>
      <c r="I118" s="6"/>
      <c r="J118" s="6"/>
      <c r="K118" s="6"/>
      <c r="L118" s="6"/>
      <c r="M118" s="6"/>
      <c r="N118" s="7"/>
      <c r="O118" s="6"/>
      <c r="P118" s="6"/>
      <c r="Q118" s="6"/>
      <c r="R118" s="6"/>
      <c r="S118" s="6"/>
      <c r="T118" s="8"/>
      <c r="U118" s="5"/>
      <c r="V118" s="5"/>
      <c r="W118" s="5"/>
      <c r="X118" s="5"/>
      <c r="Y118" s="5"/>
      <c r="Z118" s="5"/>
      <c r="AA118" s="5"/>
      <c r="AB118" s="8"/>
      <c r="AC118" s="5"/>
      <c r="AD118" s="5"/>
      <c r="AE118" s="5"/>
      <c r="AF118" s="5"/>
      <c r="AG118" s="5"/>
      <c r="AH118" s="5"/>
      <c r="AI118" s="5"/>
      <c r="AJ118" s="8"/>
      <c r="AK118" s="5"/>
      <c r="AL118" s="5"/>
      <c r="AM118" s="5"/>
      <c r="AN118" s="5"/>
      <c r="AO118" s="5"/>
      <c r="AP118" s="5"/>
      <c r="AQ118" s="5"/>
      <c r="AR118" s="8"/>
      <c r="AS118" s="5"/>
      <c r="AT118" s="5"/>
      <c r="AU118" s="5"/>
      <c r="AV118" s="5"/>
      <c r="AW118" s="5"/>
      <c r="AX118" s="5"/>
      <c r="AY118" s="5"/>
      <c r="AZ118" s="8"/>
      <c r="BA118" s="5"/>
      <c r="BB118" s="5"/>
      <c r="BC118" s="5"/>
      <c r="BD118" s="5"/>
      <c r="BE118" s="5"/>
      <c r="BF118" s="5"/>
      <c r="BG118" s="5"/>
      <c r="BH118" s="8"/>
      <c r="BI118" s="5"/>
      <c r="BJ118" s="5"/>
      <c r="BK118" s="5"/>
      <c r="BL118" s="5"/>
      <c r="BM118" s="5"/>
      <c r="BN118" s="5"/>
      <c r="BO118" s="5"/>
      <c r="BP118" s="9"/>
      <c r="BT118" s="1" t="s">
        <v>0</v>
      </c>
      <c r="BU118" s="1" t="s">
        <v>0</v>
      </c>
    </row>
    <row r="119" spans="1:102" ht="11.25">
      <c r="A119" s="30" t="s">
        <v>1</v>
      </c>
      <c r="B119" s="31" t="str">
        <f>HYPERLINK("http://www.dot.ca.gov/hq/transprog/stip2004/ff_sheets/08-0001n.xls","0001N")</f>
        <v>0001N</v>
      </c>
      <c r="C119" s="30" t="s">
        <v>76</v>
      </c>
      <c r="D119" s="30" t="s">
        <v>35</v>
      </c>
      <c r="E119" s="30" t="s">
        <v>3</v>
      </c>
      <c r="F119" s="32">
        <f ca="1">INDIRECT("T119")+INDIRECT("AB119")+INDIRECT("AJ119")+INDIRECT("AR119")+INDIRECT("AZ119")+INDIRECT("BH119")</f>
        <v>0</v>
      </c>
      <c r="G119" s="33">
        <f ca="1">INDIRECT("U119")+INDIRECT("AC119")+INDIRECT("AK119")+INDIRECT("AS119")+INDIRECT("BA119")+INDIRECT("BI119")</f>
        <v>0</v>
      </c>
      <c r="H119" s="33">
        <f ca="1">INDIRECT("V119")+INDIRECT("AD119")+INDIRECT("AL119")+INDIRECT("AT119")+INDIRECT("BB119")+INDIRECT("BJ119")</f>
        <v>0</v>
      </c>
      <c r="I119" s="33">
        <f ca="1">INDIRECT("W119")+INDIRECT("AE119")+INDIRECT("AM119")+INDIRECT("AU119")+INDIRECT("BC119")+INDIRECT("BK119")</f>
        <v>0</v>
      </c>
      <c r="J119" s="33">
        <f ca="1">INDIRECT("X119")+INDIRECT("AF119")+INDIRECT("AN119")+INDIRECT("AV119")+INDIRECT("BD119")+INDIRECT("BL119")</f>
        <v>0</v>
      </c>
      <c r="K119" s="33">
        <f ca="1">INDIRECT("Y119")+INDIRECT("AG119")+INDIRECT("AO119")+INDIRECT("AW119")+INDIRECT("BE119")+INDIRECT("BM119")</f>
        <v>0</v>
      </c>
      <c r="L119" s="33">
        <f ca="1">INDIRECT("Z119")+INDIRECT("AH119")+INDIRECT("AP119")+INDIRECT("AX119")+INDIRECT("BF119")+INDIRECT("BN119")</f>
        <v>0</v>
      </c>
      <c r="M119" s="33">
        <f ca="1">INDIRECT("AA119")+INDIRECT("AI119")+INDIRECT("AQ119")+INDIRECT("AY119")+INDIRECT("BG119")+INDIRECT("BO119")</f>
        <v>0</v>
      </c>
      <c r="N119" s="32">
        <f ca="1">INDIRECT("T119")+INDIRECT("U119")+INDIRECT("V119")+INDIRECT("W119")+INDIRECT("X119")+INDIRECT("Y119")+INDIRECT("Z119")+INDIRECT("AA119")</f>
        <v>0</v>
      </c>
      <c r="O119" s="33">
        <f ca="1">INDIRECT("AB119")+INDIRECT("AC119")+INDIRECT("AD119")+INDIRECT("AE119")+INDIRECT("AF119")+INDIRECT("AG119")+INDIRECT("AH119")+INDIRECT("AI119")</f>
        <v>0</v>
      </c>
      <c r="P119" s="33">
        <f ca="1">INDIRECT("AJ119")+INDIRECT("AK119")+INDIRECT("AL119")+INDIRECT("AM119")+INDIRECT("AN119")+INDIRECT("AO119")+INDIRECT("AP119")+INDIRECT("AQ119")</f>
        <v>0</v>
      </c>
      <c r="Q119" s="33">
        <f ca="1">INDIRECT("AR119")+INDIRECT("AS119")+INDIRECT("AT119")+INDIRECT("AU119")+INDIRECT("AV119")+INDIRECT("AW119")+INDIRECT("AX119")+INDIRECT("AY119")</f>
        <v>0</v>
      </c>
      <c r="R119" s="33">
        <f ca="1">INDIRECT("AZ119")+INDIRECT("BA119")+INDIRECT("BB119")+INDIRECT("BC119")+INDIRECT("BD119")+INDIRECT("BE119")+INDIRECT("BF119")+INDIRECT("BG119")</f>
        <v>0</v>
      </c>
      <c r="S119" s="33">
        <f ca="1">INDIRECT("BH119")+INDIRECT("BI119")+INDIRECT("BJ119")+INDIRECT("BK119")+INDIRECT("BL119")+INDIRECT("BM119")+INDIRECT("BN119")+INDIRECT("BO119")</f>
        <v>0</v>
      </c>
      <c r="T119" s="34"/>
      <c r="U119" s="35"/>
      <c r="V119" s="35"/>
      <c r="W119" s="35"/>
      <c r="X119" s="35"/>
      <c r="Y119" s="35"/>
      <c r="Z119" s="35"/>
      <c r="AA119" s="35"/>
      <c r="AB119" s="34"/>
      <c r="AC119" s="35"/>
      <c r="AD119" s="35"/>
      <c r="AE119" s="35"/>
      <c r="AF119" s="35"/>
      <c r="AG119" s="35"/>
      <c r="AH119" s="35"/>
      <c r="AI119" s="35"/>
      <c r="AJ119" s="34"/>
      <c r="AK119" s="35"/>
      <c r="AL119" s="35"/>
      <c r="AM119" s="35"/>
      <c r="AN119" s="35"/>
      <c r="AO119" s="35"/>
      <c r="AP119" s="35"/>
      <c r="AQ119" s="35"/>
      <c r="AR119" s="34"/>
      <c r="AS119" s="35"/>
      <c r="AT119" s="35"/>
      <c r="AU119" s="35"/>
      <c r="AV119" s="35"/>
      <c r="AW119" s="35"/>
      <c r="AX119" s="35"/>
      <c r="AY119" s="35"/>
      <c r="AZ119" s="34"/>
      <c r="BA119" s="35"/>
      <c r="BB119" s="35"/>
      <c r="BC119" s="35"/>
      <c r="BD119" s="35"/>
      <c r="BE119" s="35"/>
      <c r="BF119" s="35"/>
      <c r="BG119" s="35"/>
      <c r="BH119" s="34"/>
      <c r="BI119" s="35"/>
      <c r="BJ119" s="35"/>
      <c r="BK119" s="35"/>
      <c r="BL119" s="35"/>
      <c r="BM119" s="35"/>
      <c r="BN119" s="35"/>
      <c r="BO119" s="36"/>
      <c r="BP119" s="9">
        <v>10900001453</v>
      </c>
      <c r="BQ119" s="1" t="s">
        <v>3</v>
      </c>
      <c r="BR119" s="1" t="s">
        <v>0</v>
      </c>
      <c r="BS119" s="1" t="s">
        <v>0</v>
      </c>
      <c r="BT119" s="1" t="s">
        <v>0</v>
      </c>
      <c r="BU119" s="1" t="s">
        <v>0</v>
      </c>
      <c r="BW119" s="1">
        <f ca="1">INDIRECT("T119")+2*INDIRECT("AB119")+3*INDIRECT("AJ119")+4*INDIRECT("AR119")+5*INDIRECT("AZ119")+6*INDIRECT("BH119")</f>
        <v>0</v>
      </c>
      <c r="BX119" s="1">
        <v>0</v>
      </c>
      <c r="BY119" s="1">
        <f ca="1">INDIRECT("U119")+2*INDIRECT("AC119")+3*INDIRECT("AK119")+4*INDIRECT("AS119")+5*INDIRECT("BA119")+6*INDIRECT("BI119")</f>
        <v>0</v>
      </c>
      <c r="BZ119" s="1">
        <v>0</v>
      </c>
      <c r="CA119" s="1">
        <f ca="1">INDIRECT("V119")+2*INDIRECT("AD119")+3*INDIRECT("AL119")+4*INDIRECT("AT119")+5*INDIRECT("BB119")+6*INDIRECT("BJ119")</f>
        <v>0</v>
      </c>
      <c r="CB119" s="1">
        <v>0</v>
      </c>
      <c r="CC119" s="1">
        <f ca="1">INDIRECT("W119")+2*INDIRECT("AE119")+3*INDIRECT("AM119")+4*INDIRECT("AU119")+5*INDIRECT("BC119")+6*INDIRECT("BK119")</f>
        <v>0</v>
      </c>
      <c r="CD119" s="1">
        <v>0</v>
      </c>
      <c r="CE119" s="1">
        <f ca="1">INDIRECT("X119")+2*INDIRECT("AF119")+3*INDIRECT("AN119")+4*INDIRECT("AV119")+5*INDIRECT("BD119")+6*INDIRECT("BL119")</f>
        <v>0</v>
      </c>
      <c r="CF119" s="1">
        <v>0</v>
      </c>
      <c r="CG119" s="1">
        <f ca="1">INDIRECT("Y119")+2*INDIRECT("AG119")+3*INDIRECT("AO119")+4*INDIRECT("AW119")+5*INDIRECT("BE119")+6*INDIRECT("BM119")</f>
        <v>0</v>
      </c>
      <c r="CH119" s="1">
        <v>0</v>
      </c>
      <c r="CI119" s="1">
        <f ca="1">INDIRECT("Z119")+2*INDIRECT("AH119")+3*INDIRECT("AP119")+4*INDIRECT("AX119")+5*INDIRECT("BF119")+6*INDIRECT("BN119")</f>
        <v>0</v>
      </c>
      <c r="CJ119" s="1">
        <v>0</v>
      </c>
      <c r="CK119" s="1">
        <f ca="1">INDIRECT("AA119")+2*INDIRECT("AI119")+3*INDIRECT("AQ119")+4*INDIRECT("AY119")+5*INDIRECT("BG119")+6*INDIRECT("BO119")</f>
        <v>0</v>
      </c>
      <c r="CL119" s="1">
        <v>0</v>
      </c>
      <c r="CM119" s="1">
        <f ca="1">INDIRECT("T119")+2*INDIRECT("U119")+3*INDIRECT("V119")+4*INDIRECT("W119")+5*INDIRECT("X119")+6*INDIRECT("Y119")+7*INDIRECT("Z119")+8*INDIRECT("AA119")</f>
        <v>0</v>
      </c>
      <c r="CN119" s="1">
        <v>0</v>
      </c>
      <c r="CO119" s="1">
        <f ca="1">INDIRECT("AB119")+2*INDIRECT("AC119")+3*INDIRECT("AD119")+4*INDIRECT("AE119")+5*INDIRECT("AF119")+6*INDIRECT("AG119")+7*INDIRECT("AH119")+8*INDIRECT("AI119")</f>
        <v>0</v>
      </c>
      <c r="CP119" s="1">
        <v>0</v>
      </c>
      <c r="CQ119" s="1">
        <f ca="1">INDIRECT("AJ119")+2*INDIRECT("AK119")+3*INDIRECT("AL119")+4*INDIRECT("AM119")+5*INDIRECT("AN119")+6*INDIRECT("AO119")+7*INDIRECT("AP119")+8*INDIRECT("AQ119")</f>
        <v>0</v>
      </c>
      <c r="CR119" s="1">
        <v>0</v>
      </c>
      <c r="CS119" s="1">
        <f ca="1">INDIRECT("AR119")+2*INDIRECT("AS119")+3*INDIRECT("AT119")+4*INDIRECT("AU119")+5*INDIRECT("AV119")+6*INDIRECT("AW119")+7*INDIRECT("AX119")+8*INDIRECT("AY119")</f>
        <v>0</v>
      </c>
      <c r="CT119" s="1">
        <v>0</v>
      </c>
      <c r="CU119" s="1">
        <f ca="1">INDIRECT("AZ119")+2*INDIRECT("BA119")+3*INDIRECT("BB119")+4*INDIRECT("BC119")+5*INDIRECT("BD119")+6*INDIRECT("BE119")+7*INDIRECT("BF119")+8*INDIRECT("BG119")</f>
        <v>0</v>
      </c>
      <c r="CV119" s="1">
        <v>0</v>
      </c>
      <c r="CW119" s="1">
        <f ca="1">INDIRECT("BH119")+2*INDIRECT("BI119")+3*INDIRECT("BJ119")+4*INDIRECT("BK119")+5*INDIRECT("BL119")+6*INDIRECT("BM119")+7*INDIRECT("BN119")+8*INDIRECT("BO119")</f>
        <v>0</v>
      </c>
      <c r="CX119" s="1">
        <v>0</v>
      </c>
    </row>
    <row r="120" spans="1:73" ht="11.25">
      <c r="A120" s="1" t="s">
        <v>0</v>
      </c>
      <c r="B120" s="1" t="s">
        <v>0</v>
      </c>
      <c r="C120" s="1" t="s">
        <v>0</v>
      </c>
      <c r="D120" s="1" t="s">
        <v>80</v>
      </c>
      <c r="E120" s="1" t="s">
        <v>6</v>
      </c>
      <c r="F120" s="7">
        <f>SUM(F119:F119)</f>
        <v>0</v>
      </c>
      <c r="G120" s="6">
        <f>SUM(G119:G119)</f>
        <v>0</v>
      </c>
      <c r="H120" s="6">
        <f>SUM(H119:H119)</f>
        <v>0</v>
      </c>
      <c r="I120" s="6">
        <f>SUM(I119:I119)</f>
        <v>0</v>
      </c>
      <c r="J120" s="6">
        <f>SUM(J119:J119)</f>
        <v>0</v>
      </c>
      <c r="K120" s="6">
        <f>SUM(K119:K119)</f>
        <v>0</v>
      </c>
      <c r="L120" s="6">
        <f>SUM(L119:L119)</f>
        <v>0</v>
      </c>
      <c r="M120" s="6">
        <f>SUM(M119:M119)</f>
        <v>0</v>
      </c>
      <c r="N120" s="7">
        <f>SUM(N119:N119)</f>
        <v>0</v>
      </c>
      <c r="O120" s="6">
        <f>SUM(O119:O119)</f>
        <v>0</v>
      </c>
      <c r="P120" s="6">
        <f>SUM(P119:P119)</f>
        <v>0</v>
      </c>
      <c r="Q120" s="6">
        <f>SUM(Q119:Q119)</f>
        <v>0</v>
      </c>
      <c r="R120" s="6">
        <f>SUM(R119:R119)</f>
        <v>0</v>
      </c>
      <c r="S120" s="6">
        <f>SUM(S119:S119)</f>
        <v>0</v>
      </c>
      <c r="T120" s="8"/>
      <c r="U120" s="5"/>
      <c r="V120" s="5"/>
      <c r="W120" s="5"/>
      <c r="X120" s="5"/>
      <c r="Y120" s="5"/>
      <c r="Z120" s="5"/>
      <c r="AA120" s="5"/>
      <c r="AB120" s="8"/>
      <c r="AC120" s="5"/>
      <c r="AD120" s="5"/>
      <c r="AE120" s="5"/>
      <c r="AF120" s="5"/>
      <c r="AG120" s="5"/>
      <c r="AH120" s="5"/>
      <c r="AI120" s="5"/>
      <c r="AJ120" s="8"/>
      <c r="AK120" s="5"/>
      <c r="AL120" s="5"/>
      <c r="AM120" s="5"/>
      <c r="AN120" s="5"/>
      <c r="AO120" s="5"/>
      <c r="AP120" s="5"/>
      <c r="AQ120" s="5"/>
      <c r="AR120" s="8"/>
      <c r="AS120" s="5"/>
      <c r="AT120" s="5"/>
      <c r="AU120" s="5"/>
      <c r="AV120" s="5"/>
      <c r="AW120" s="5"/>
      <c r="AX120" s="5"/>
      <c r="AY120" s="5"/>
      <c r="AZ120" s="8"/>
      <c r="BA120" s="5"/>
      <c r="BB120" s="5"/>
      <c r="BC120" s="5"/>
      <c r="BD120" s="5"/>
      <c r="BE120" s="5"/>
      <c r="BF120" s="5"/>
      <c r="BG120" s="5"/>
      <c r="BH120" s="8"/>
      <c r="BI120" s="5"/>
      <c r="BJ120" s="5"/>
      <c r="BK120" s="5"/>
      <c r="BL120" s="5"/>
      <c r="BM120" s="5"/>
      <c r="BN120" s="5"/>
      <c r="BO120" s="5"/>
      <c r="BP120" s="9">
        <v>0</v>
      </c>
      <c r="BQ120" s="1" t="s">
        <v>0</v>
      </c>
      <c r="BR120" s="1" t="s">
        <v>0</v>
      </c>
      <c r="BS120" s="1" t="s">
        <v>0</v>
      </c>
      <c r="BT120" s="1" t="s">
        <v>0</v>
      </c>
      <c r="BU120" s="1" t="s">
        <v>0</v>
      </c>
    </row>
    <row r="121" spans="1:73" ht="11.25">
      <c r="A121" s="25"/>
      <c r="B121" s="25"/>
      <c r="C121" s="27" t="s">
        <v>116</v>
      </c>
      <c r="D121" s="26" t="s">
        <v>0</v>
      </c>
      <c r="E121" s="1" t="s">
        <v>0</v>
      </c>
      <c r="F121" s="7"/>
      <c r="G121" s="6"/>
      <c r="H121" s="6"/>
      <c r="I121" s="6"/>
      <c r="J121" s="6"/>
      <c r="K121" s="6"/>
      <c r="L121" s="6"/>
      <c r="M121" s="6"/>
      <c r="N121" s="7"/>
      <c r="O121" s="6"/>
      <c r="P121" s="6"/>
      <c r="Q121" s="6"/>
      <c r="R121" s="6"/>
      <c r="S121" s="6"/>
      <c r="T121" s="8"/>
      <c r="U121" s="5"/>
      <c r="V121" s="5"/>
      <c r="W121" s="5"/>
      <c r="X121" s="5"/>
      <c r="Y121" s="5"/>
      <c r="Z121" s="5"/>
      <c r="AA121" s="5"/>
      <c r="AB121" s="8"/>
      <c r="AC121" s="5"/>
      <c r="AD121" s="5"/>
      <c r="AE121" s="5"/>
      <c r="AF121" s="5"/>
      <c r="AG121" s="5"/>
      <c r="AH121" s="5"/>
      <c r="AI121" s="5"/>
      <c r="AJ121" s="8"/>
      <c r="AK121" s="5"/>
      <c r="AL121" s="5"/>
      <c r="AM121" s="5"/>
      <c r="AN121" s="5"/>
      <c r="AO121" s="5"/>
      <c r="AP121" s="5"/>
      <c r="AQ121" s="5"/>
      <c r="AR121" s="8"/>
      <c r="AS121" s="5"/>
      <c r="AT121" s="5"/>
      <c r="AU121" s="5"/>
      <c r="AV121" s="5"/>
      <c r="AW121" s="5"/>
      <c r="AX121" s="5"/>
      <c r="AY121" s="5"/>
      <c r="AZ121" s="8"/>
      <c r="BA121" s="5"/>
      <c r="BB121" s="5"/>
      <c r="BC121" s="5"/>
      <c r="BD121" s="5"/>
      <c r="BE121" s="5"/>
      <c r="BF121" s="5"/>
      <c r="BG121" s="5"/>
      <c r="BH121" s="8"/>
      <c r="BI121" s="5"/>
      <c r="BJ121" s="5"/>
      <c r="BK121" s="5"/>
      <c r="BL121" s="5"/>
      <c r="BM121" s="5"/>
      <c r="BN121" s="5"/>
      <c r="BO121" s="5"/>
      <c r="BP121" s="9">
        <v>0</v>
      </c>
      <c r="BQ121" s="1" t="s">
        <v>0</v>
      </c>
      <c r="BR121" s="1" t="s">
        <v>0</v>
      </c>
      <c r="BS121" s="1" t="s">
        <v>0</v>
      </c>
      <c r="BT121" s="1" t="s">
        <v>0</v>
      </c>
      <c r="BU121" s="1" t="s">
        <v>0</v>
      </c>
    </row>
    <row r="122" spans="1:102" ht="11.25">
      <c r="A122" s="30" t="s">
        <v>1</v>
      </c>
      <c r="B122" s="31" t="str">
        <f>HYPERLINK("http://www.dot.ca.gov/hq/transprog/stip2004/ff_sheets/08-0076b.xls","0076B")</f>
        <v>0076B</v>
      </c>
      <c r="C122" s="30" t="s">
        <v>81</v>
      </c>
      <c r="D122" s="30" t="s">
        <v>51</v>
      </c>
      <c r="E122" s="30" t="s">
        <v>3</v>
      </c>
      <c r="F122" s="32">
        <f ca="1">INDIRECT("T122")+INDIRECT("AB122")+INDIRECT("AJ122")+INDIRECT("AR122")+INDIRECT("AZ122")+INDIRECT("BH122")</f>
        <v>0</v>
      </c>
      <c r="G122" s="33">
        <f ca="1">INDIRECT("U122")+INDIRECT("AC122")+INDIRECT("AK122")+INDIRECT("AS122")+INDIRECT("BA122")+INDIRECT("BI122")</f>
        <v>0</v>
      </c>
      <c r="H122" s="33">
        <f ca="1">INDIRECT("V122")+INDIRECT("AD122")+INDIRECT("AL122")+INDIRECT("AT122")+INDIRECT("BB122")+INDIRECT("BJ122")</f>
        <v>0</v>
      </c>
      <c r="I122" s="33">
        <f ca="1">INDIRECT("W122")+INDIRECT("AE122")+INDIRECT("AM122")+INDIRECT("AU122")+INDIRECT("BC122")+INDIRECT("BK122")</f>
        <v>3889</v>
      </c>
      <c r="J122" s="33">
        <f ca="1">INDIRECT("X122")+INDIRECT("AF122")+INDIRECT("AN122")+INDIRECT("AV122")+INDIRECT("BD122")+INDIRECT("BL122")</f>
        <v>0</v>
      </c>
      <c r="K122" s="33">
        <f ca="1">INDIRECT("Y122")+INDIRECT("AG122")+INDIRECT("AO122")+INDIRECT("AW122")+INDIRECT("BE122")+INDIRECT("BM122")</f>
        <v>0</v>
      </c>
      <c r="L122" s="33">
        <f ca="1">INDIRECT("Z122")+INDIRECT("AH122")+INDIRECT("AP122")+INDIRECT("AX122")+INDIRECT("BF122")+INDIRECT("BN122")</f>
        <v>0</v>
      </c>
      <c r="M122" s="33">
        <f ca="1">INDIRECT("AA122")+INDIRECT("AI122")+INDIRECT("AQ122")+INDIRECT("AY122")+INDIRECT("BG122")+INDIRECT("BO122")</f>
        <v>0</v>
      </c>
      <c r="N122" s="32">
        <f ca="1">INDIRECT("T122")+INDIRECT("U122")+INDIRECT("V122")+INDIRECT("W122")+INDIRECT("X122")+INDIRECT("Y122")+INDIRECT("Z122")+INDIRECT("AA122")</f>
        <v>0</v>
      </c>
      <c r="O122" s="33">
        <f ca="1">INDIRECT("AB122")+INDIRECT("AC122")+INDIRECT("AD122")+INDIRECT("AE122")+INDIRECT("AF122")+INDIRECT("AG122")+INDIRECT("AH122")+INDIRECT("AI122")</f>
        <v>3889</v>
      </c>
      <c r="P122" s="33">
        <f ca="1">INDIRECT("AJ122")+INDIRECT("AK122")+INDIRECT("AL122")+INDIRECT("AM122")+INDIRECT("AN122")+INDIRECT("AO122")+INDIRECT("AP122")+INDIRECT("AQ122")</f>
        <v>0</v>
      </c>
      <c r="Q122" s="33">
        <f ca="1">INDIRECT("AR122")+INDIRECT("AS122")+INDIRECT("AT122")+INDIRECT("AU122")+INDIRECT("AV122")+INDIRECT("AW122")+INDIRECT("AX122")+INDIRECT("AY122")</f>
        <v>0</v>
      </c>
      <c r="R122" s="33">
        <f ca="1">INDIRECT("AZ122")+INDIRECT("BA122")+INDIRECT("BB122")+INDIRECT("BC122")+INDIRECT("BD122")+INDIRECT("BE122")+INDIRECT("BF122")+INDIRECT("BG122")</f>
        <v>0</v>
      </c>
      <c r="S122" s="33">
        <f ca="1">INDIRECT("BH122")+INDIRECT("BI122")+INDIRECT("BJ122")+INDIRECT("BK122")+INDIRECT("BL122")+INDIRECT("BM122")+INDIRECT("BN122")+INDIRECT("BO122")</f>
        <v>0</v>
      </c>
      <c r="T122" s="34"/>
      <c r="U122" s="35"/>
      <c r="V122" s="35"/>
      <c r="W122" s="35"/>
      <c r="X122" s="35"/>
      <c r="Y122" s="35"/>
      <c r="Z122" s="35"/>
      <c r="AA122" s="35"/>
      <c r="AB122" s="34"/>
      <c r="AC122" s="35"/>
      <c r="AD122" s="35"/>
      <c r="AE122" s="35">
        <v>3889</v>
      </c>
      <c r="AF122" s="35"/>
      <c r="AG122" s="35"/>
      <c r="AH122" s="35"/>
      <c r="AI122" s="35"/>
      <c r="AJ122" s="34"/>
      <c r="AK122" s="35"/>
      <c r="AL122" s="35"/>
      <c r="AM122" s="35"/>
      <c r="AN122" s="35"/>
      <c r="AO122" s="35"/>
      <c r="AP122" s="35"/>
      <c r="AQ122" s="35"/>
      <c r="AR122" s="34"/>
      <c r="AS122" s="35"/>
      <c r="AT122" s="35"/>
      <c r="AU122" s="35"/>
      <c r="AV122" s="35"/>
      <c r="AW122" s="35"/>
      <c r="AX122" s="35"/>
      <c r="AY122" s="35"/>
      <c r="AZ122" s="34"/>
      <c r="BA122" s="35"/>
      <c r="BB122" s="35"/>
      <c r="BC122" s="35"/>
      <c r="BD122" s="35"/>
      <c r="BE122" s="35"/>
      <c r="BF122" s="35"/>
      <c r="BG122" s="35"/>
      <c r="BH122" s="34"/>
      <c r="BI122" s="35"/>
      <c r="BJ122" s="35"/>
      <c r="BK122" s="35"/>
      <c r="BL122" s="35"/>
      <c r="BM122" s="35"/>
      <c r="BN122" s="35"/>
      <c r="BO122" s="36"/>
      <c r="BP122" s="9">
        <v>10900000890</v>
      </c>
      <c r="BQ122" s="1" t="s">
        <v>3</v>
      </c>
      <c r="BR122" s="1" t="s">
        <v>0</v>
      </c>
      <c r="BS122" s="1" t="s">
        <v>0</v>
      </c>
      <c r="BT122" s="1" t="s">
        <v>0</v>
      </c>
      <c r="BU122" s="1" t="s">
        <v>42</v>
      </c>
      <c r="BW122" s="1">
        <f ca="1">INDIRECT("T122")+2*INDIRECT("AB122")+3*INDIRECT("AJ122")+4*INDIRECT("AR122")+5*INDIRECT("AZ122")+6*INDIRECT("BH122")</f>
        <v>0</v>
      </c>
      <c r="BX122" s="1">
        <v>0</v>
      </c>
      <c r="BY122" s="1">
        <f ca="1">INDIRECT("U122")+2*INDIRECT("AC122")+3*INDIRECT("AK122")+4*INDIRECT("AS122")+5*INDIRECT("BA122")+6*INDIRECT("BI122")</f>
        <v>0</v>
      </c>
      <c r="BZ122" s="1">
        <v>0</v>
      </c>
      <c r="CA122" s="1">
        <f ca="1">INDIRECT("V122")+2*INDIRECT("AD122")+3*INDIRECT("AL122")+4*INDIRECT("AT122")+5*INDIRECT("BB122")+6*INDIRECT("BJ122")</f>
        <v>0</v>
      </c>
      <c r="CB122" s="1">
        <v>0</v>
      </c>
      <c r="CC122" s="1">
        <f ca="1">INDIRECT("W122")+2*INDIRECT("AE122")+3*INDIRECT("AM122")+4*INDIRECT("AU122")+5*INDIRECT("BC122")+6*INDIRECT("BK122")</f>
        <v>7778</v>
      </c>
      <c r="CD122" s="1">
        <v>7778</v>
      </c>
      <c r="CE122" s="1">
        <f ca="1">INDIRECT("X122")+2*INDIRECT("AF122")+3*INDIRECT("AN122")+4*INDIRECT("AV122")+5*INDIRECT("BD122")+6*INDIRECT("BL122")</f>
        <v>0</v>
      </c>
      <c r="CF122" s="1">
        <v>0</v>
      </c>
      <c r="CG122" s="1">
        <f ca="1">INDIRECT("Y122")+2*INDIRECT("AG122")+3*INDIRECT("AO122")+4*INDIRECT("AW122")+5*INDIRECT("BE122")+6*INDIRECT("BM122")</f>
        <v>0</v>
      </c>
      <c r="CH122" s="1">
        <v>0</v>
      </c>
      <c r="CI122" s="1">
        <f ca="1">INDIRECT("Z122")+2*INDIRECT("AH122")+3*INDIRECT("AP122")+4*INDIRECT("AX122")+5*INDIRECT("BF122")+6*INDIRECT("BN122")</f>
        <v>0</v>
      </c>
      <c r="CJ122" s="1">
        <v>0</v>
      </c>
      <c r="CK122" s="1">
        <f ca="1">INDIRECT("AA122")+2*INDIRECT("AI122")+3*INDIRECT("AQ122")+4*INDIRECT("AY122")+5*INDIRECT("BG122")+6*INDIRECT("BO122")</f>
        <v>0</v>
      </c>
      <c r="CL122" s="1">
        <v>0</v>
      </c>
      <c r="CM122" s="1">
        <f ca="1">INDIRECT("T122")+2*INDIRECT("U122")+3*INDIRECT("V122")+4*INDIRECT("W122")+5*INDIRECT("X122")+6*INDIRECT("Y122")+7*INDIRECT("Z122")+8*INDIRECT("AA122")</f>
        <v>0</v>
      </c>
      <c r="CN122" s="1">
        <v>0</v>
      </c>
      <c r="CO122" s="1">
        <f ca="1">INDIRECT("AB122")+2*INDIRECT("AC122")+3*INDIRECT("AD122")+4*INDIRECT("AE122")+5*INDIRECT("AF122")+6*INDIRECT("AG122")+7*INDIRECT("AH122")+8*INDIRECT("AI122")</f>
        <v>15556</v>
      </c>
      <c r="CP122" s="1">
        <v>15556</v>
      </c>
      <c r="CQ122" s="1">
        <f ca="1">INDIRECT("AJ122")+2*INDIRECT("AK122")+3*INDIRECT("AL122")+4*INDIRECT("AM122")+5*INDIRECT("AN122")+6*INDIRECT("AO122")+7*INDIRECT("AP122")+8*INDIRECT("AQ122")</f>
        <v>0</v>
      </c>
      <c r="CR122" s="1">
        <v>0</v>
      </c>
      <c r="CS122" s="1">
        <f ca="1">INDIRECT("AR122")+2*INDIRECT("AS122")+3*INDIRECT("AT122")+4*INDIRECT("AU122")+5*INDIRECT("AV122")+6*INDIRECT("AW122")+7*INDIRECT("AX122")+8*INDIRECT("AY122")</f>
        <v>0</v>
      </c>
      <c r="CT122" s="1">
        <v>0</v>
      </c>
      <c r="CU122" s="1">
        <f ca="1">INDIRECT("AZ122")+2*INDIRECT("BA122")+3*INDIRECT("BB122")+4*INDIRECT("BC122")+5*INDIRECT("BD122")+6*INDIRECT("BE122")+7*INDIRECT("BF122")+8*INDIRECT("BG122")</f>
        <v>0</v>
      </c>
      <c r="CV122" s="1">
        <v>0</v>
      </c>
      <c r="CW122" s="1">
        <f ca="1">INDIRECT("BH122")+2*INDIRECT("BI122")+3*INDIRECT("BJ122")+4*INDIRECT("BK122")+5*INDIRECT("BL122")+6*INDIRECT("BM122")+7*INDIRECT("BN122")+8*INDIRECT("BO122")</f>
        <v>0</v>
      </c>
      <c r="CX122" s="1">
        <v>0</v>
      </c>
    </row>
    <row r="123" spans="1:102" ht="11.25">
      <c r="A123" s="1" t="s">
        <v>0</v>
      </c>
      <c r="B123" s="1" t="s">
        <v>82</v>
      </c>
      <c r="C123" s="1" t="s">
        <v>83</v>
      </c>
      <c r="D123" s="1" t="s">
        <v>84</v>
      </c>
      <c r="E123" s="1" t="s">
        <v>45</v>
      </c>
      <c r="F123" s="7">
        <f ca="1">INDIRECT("T123")+INDIRECT("AB123")+INDIRECT("AJ123")+INDIRECT("AR123")+INDIRECT("AZ123")+INDIRECT("BH123")</f>
        <v>2049</v>
      </c>
      <c r="G123" s="6">
        <f ca="1">INDIRECT("U123")+INDIRECT("AC123")+INDIRECT("AK123")+INDIRECT("AS123")+INDIRECT("BA123")+INDIRECT("BI123")</f>
        <v>145</v>
      </c>
      <c r="H123" s="6">
        <f ca="1">INDIRECT("V123")+INDIRECT("AD123")+INDIRECT("AL123")+INDIRECT("AT123")+INDIRECT("BB123")+INDIRECT("BJ123")</f>
        <v>0</v>
      </c>
      <c r="I123" s="6">
        <f ca="1">INDIRECT("W123")+INDIRECT("AE123")+INDIRECT("AM123")+INDIRECT("AU123")+INDIRECT("BC123")+INDIRECT("BK123")</f>
        <v>12294</v>
      </c>
      <c r="J123" s="6">
        <f ca="1">INDIRECT("X123")+INDIRECT("AF123")+INDIRECT("AN123")+INDIRECT("AV123")+INDIRECT("BD123")+INDIRECT("BL123")</f>
        <v>0</v>
      </c>
      <c r="K123" s="6">
        <f ca="1">INDIRECT("Y123")+INDIRECT("AG123")+INDIRECT("AO123")+INDIRECT("AW123")+INDIRECT("BE123")+INDIRECT("BM123")</f>
        <v>0</v>
      </c>
      <c r="L123" s="6">
        <f ca="1">INDIRECT("Z123")+INDIRECT("AH123")+INDIRECT("AP123")+INDIRECT("AX123")+INDIRECT("BF123")+INDIRECT("BN123")</f>
        <v>0</v>
      </c>
      <c r="M123" s="6">
        <f ca="1">INDIRECT("AA123")+INDIRECT("AI123")+INDIRECT("AQ123")+INDIRECT("AY123")+INDIRECT("BG123")+INDIRECT("BO123")</f>
        <v>0</v>
      </c>
      <c r="N123" s="7">
        <f ca="1">INDIRECT("T123")+INDIRECT("U123")+INDIRECT("V123")+INDIRECT("W123")+INDIRECT("X123")+INDIRECT("Y123")+INDIRECT("Z123")+INDIRECT("AA123")</f>
        <v>0</v>
      </c>
      <c r="O123" s="6">
        <f ca="1">INDIRECT("AB123")+INDIRECT("AC123")+INDIRECT("AD123")+INDIRECT("AE123")+INDIRECT("AF123")+INDIRECT("AG123")+INDIRECT("AH123")+INDIRECT("AI123")</f>
        <v>10062</v>
      </c>
      <c r="P123" s="6">
        <f ca="1">INDIRECT("AJ123")+INDIRECT("AK123")+INDIRECT("AL123")+INDIRECT("AM123")+INDIRECT("AN123")+INDIRECT("AO123")+INDIRECT("AP123")+INDIRECT("AQ123")</f>
        <v>512</v>
      </c>
      <c r="Q123" s="6">
        <f ca="1">INDIRECT("AR123")+INDIRECT("AS123")+INDIRECT("AT123")+INDIRECT("AU123")+INDIRECT("AV123")+INDIRECT("AW123")+INDIRECT("AX123")+INDIRECT("AY123")</f>
        <v>1537</v>
      </c>
      <c r="R123" s="6">
        <f ca="1">INDIRECT("AZ123")+INDIRECT("BA123")+INDIRECT("BB123")+INDIRECT("BC123")+INDIRECT("BD123")+INDIRECT("BE123")+INDIRECT("BF123")+INDIRECT("BG123")</f>
        <v>145</v>
      </c>
      <c r="S123" s="6">
        <f ca="1">INDIRECT("BH123")+INDIRECT("BI123")+INDIRECT("BJ123")+INDIRECT("BK123")+INDIRECT("BL123")+INDIRECT("BM123")+INDIRECT("BN123")+INDIRECT("BO123")</f>
        <v>2232</v>
      </c>
      <c r="T123" s="28"/>
      <c r="U123" s="29"/>
      <c r="V123" s="29"/>
      <c r="W123" s="29"/>
      <c r="X123" s="29"/>
      <c r="Y123" s="29"/>
      <c r="Z123" s="29"/>
      <c r="AA123" s="29"/>
      <c r="AB123" s="28"/>
      <c r="AC123" s="29"/>
      <c r="AD123" s="29"/>
      <c r="AE123" s="29">
        <v>10062</v>
      </c>
      <c r="AF123" s="29"/>
      <c r="AG123" s="29"/>
      <c r="AH123" s="29"/>
      <c r="AI123" s="29"/>
      <c r="AJ123" s="28">
        <v>512</v>
      </c>
      <c r="AK123" s="29"/>
      <c r="AL123" s="29"/>
      <c r="AM123" s="29"/>
      <c r="AN123" s="29"/>
      <c r="AO123" s="29"/>
      <c r="AP123" s="29"/>
      <c r="AQ123" s="29"/>
      <c r="AR123" s="28">
        <v>1537</v>
      </c>
      <c r="AS123" s="29"/>
      <c r="AT123" s="29"/>
      <c r="AU123" s="29"/>
      <c r="AV123" s="29"/>
      <c r="AW123" s="29"/>
      <c r="AX123" s="29"/>
      <c r="AY123" s="29"/>
      <c r="AZ123" s="28"/>
      <c r="BA123" s="29">
        <v>145</v>
      </c>
      <c r="BB123" s="29"/>
      <c r="BC123" s="29"/>
      <c r="BD123" s="29"/>
      <c r="BE123" s="29"/>
      <c r="BF123" s="29"/>
      <c r="BG123" s="29"/>
      <c r="BH123" s="28"/>
      <c r="BI123" s="29"/>
      <c r="BJ123" s="29"/>
      <c r="BK123" s="29">
        <v>2232</v>
      </c>
      <c r="BL123" s="29"/>
      <c r="BM123" s="29"/>
      <c r="BN123" s="29"/>
      <c r="BO123" s="29"/>
      <c r="BP123" s="9">
        <v>0</v>
      </c>
      <c r="BQ123" s="1" t="s">
        <v>0</v>
      </c>
      <c r="BR123" s="1" t="s">
        <v>0</v>
      </c>
      <c r="BS123" s="1" t="s">
        <v>0</v>
      </c>
      <c r="BT123" s="1" t="s">
        <v>0</v>
      </c>
      <c r="BU123" s="1" t="s">
        <v>0</v>
      </c>
      <c r="BW123" s="1">
        <f ca="1">INDIRECT("T123")+2*INDIRECT("AB123")+3*INDIRECT("AJ123")+4*INDIRECT("AR123")+5*INDIRECT("AZ123")+6*INDIRECT("BH123")</f>
        <v>7684</v>
      </c>
      <c r="BX123" s="1">
        <v>7684</v>
      </c>
      <c r="BY123" s="1">
        <f ca="1">INDIRECT("U123")+2*INDIRECT("AC123")+3*INDIRECT("AK123")+4*INDIRECT("AS123")+5*INDIRECT("BA123")+6*INDIRECT("BI123")</f>
        <v>725</v>
      </c>
      <c r="BZ123" s="1">
        <v>725</v>
      </c>
      <c r="CA123" s="1">
        <f ca="1">INDIRECT("V123")+2*INDIRECT("AD123")+3*INDIRECT("AL123")+4*INDIRECT("AT123")+5*INDIRECT("BB123")+6*INDIRECT("BJ123")</f>
        <v>0</v>
      </c>
      <c r="CB123" s="1">
        <v>0</v>
      </c>
      <c r="CC123" s="1">
        <f ca="1">INDIRECT("W123")+2*INDIRECT("AE123")+3*INDIRECT("AM123")+4*INDIRECT("AU123")+5*INDIRECT("BC123")+6*INDIRECT("BK123")</f>
        <v>33516</v>
      </c>
      <c r="CD123" s="1">
        <v>33516</v>
      </c>
      <c r="CE123" s="1">
        <f ca="1">INDIRECT("X123")+2*INDIRECT("AF123")+3*INDIRECT("AN123")+4*INDIRECT("AV123")+5*INDIRECT("BD123")+6*INDIRECT("BL123")</f>
        <v>0</v>
      </c>
      <c r="CF123" s="1">
        <v>0</v>
      </c>
      <c r="CG123" s="1">
        <f ca="1">INDIRECT("Y123")+2*INDIRECT("AG123")+3*INDIRECT("AO123")+4*INDIRECT("AW123")+5*INDIRECT("BE123")+6*INDIRECT("BM123")</f>
        <v>0</v>
      </c>
      <c r="CH123" s="1">
        <v>0</v>
      </c>
      <c r="CI123" s="1">
        <f ca="1">INDIRECT("Z123")+2*INDIRECT("AH123")+3*INDIRECT("AP123")+4*INDIRECT("AX123")+5*INDIRECT("BF123")+6*INDIRECT("BN123")</f>
        <v>0</v>
      </c>
      <c r="CJ123" s="1">
        <v>0</v>
      </c>
      <c r="CK123" s="1">
        <f ca="1">INDIRECT("AA123")+2*INDIRECT("AI123")+3*INDIRECT("AQ123")+4*INDIRECT("AY123")+5*INDIRECT("BG123")+6*INDIRECT("BO123")</f>
        <v>0</v>
      </c>
      <c r="CL123" s="1">
        <v>0</v>
      </c>
      <c r="CM123" s="1">
        <f ca="1">INDIRECT("T123")+2*INDIRECT("U123")+3*INDIRECT("V123")+4*INDIRECT("W123")+5*INDIRECT("X123")+6*INDIRECT("Y123")+7*INDIRECT("Z123")+8*INDIRECT("AA123")</f>
        <v>0</v>
      </c>
      <c r="CN123" s="1">
        <v>0</v>
      </c>
      <c r="CO123" s="1">
        <f ca="1">INDIRECT("AB123")+2*INDIRECT("AC123")+3*INDIRECT("AD123")+4*INDIRECT("AE123")+5*INDIRECT("AF123")+6*INDIRECT("AG123")+7*INDIRECT("AH123")+8*INDIRECT("AI123")</f>
        <v>40248</v>
      </c>
      <c r="CP123" s="1">
        <v>40248</v>
      </c>
      <c r="CQ123" s="1">
        <f ca="1">INDIRECT("AJ123")+2*INDIRECT("AK123")+3*INDIRECT("AL123")+4*INDIRECT("AM123")+5*INDIRECT("AN123")+6*INDIRECT("AO123")+7*INDIRECT("AP123")+8*INDIRECT("AQ123")</f>
        <v>512</v>
      </c>
      <c r="CR123" s="1">
        <v>512</v>
      </c>
      <c r="CS123" s="1">
        <f ca="1">INDIRECT("AR123")+2*INDIRECT("AS123")+3*INDIRECT("AT123")+4*INDIRECT("AU123")+5*INDIRECT("AV123")+6*INDIRECT("AW123")+7*INDIRECT("AX123")+8*INDIRECT("AY123")</f>
        <v>1537</v>
      </c>
      <c r="CT123" s="1">
        <v>1537</v>
      </c>
      <c r="CU123" s="1">
        <f ca="1">INDIRECT("AZ123")+2*INDIRECT("BA123")+3*INDIRECT("BB123")+4*INDIRECT("BC123")+5*INDIRECT("BD123")+6*INDIRECT("BE123")+7*INDIRECT("BF123")+8*INDIRECT("BG123")</f>
        <v>290</v>
      </c>
      <c r="CV123" s="1">
        <v>290</v>
      </c>
      <c r="CW123" s="1">
        <f ca="1">INDIRECT("BH123")+2*INDIRECT("BI123")+3*INDIRECT("BJ123")+4*INDIRECT("BK123")+5*INDIRECT("BL123")+6*INDIRECT("BM123")+7*INDIRECT("BN123")+8*INDIRECT("BO123")</f>
        <v>8928</v>
      </c>
      <c r="CX123" s="1">
        <v>8928</v>
      </c>
    </row>
    <row r="124" spans="1:102" ht="11.25">
      <c r="A124" s="25"/>
      <c r="B124" s="25"/>
      <c r="C124" s="27" t="s">
        <v>116</v>
      </c>
      <c r="D124" s="26" t="s">
        <v>0</v>
      </c>
      <c r="E124" s="1" t="s">
        <v>68</v>
      </c>
      <c r="F124" s="7">
        <f ca="1">INDIRECT("T124")+INDIRECT("AB124")+INDIRECT("AJ124")+INDIRECT("AR124")+INDIRECT("AZ124")+INDIRECT("BH124")</f>
        <v>0</v>
      </c>
      <c r="G124" s="6">
        <f ca="1">INDIRECT("U124")+INDIRECT("AC124")+INDIRECT("AK124")+INDIRECT("AS124")+INDIRECT("BA124")+INDIRECT("BI124")</f>
        <v>0</v>
      </c>
      <c r="H124" s="6">
        <f ca="1">INDIRECT("V124")+INDIRECT("AD124")+INDIRECT("AL124")+INDIRECT("AT124")+INDIRECT("BB124")+INDIRECT("BJ124")</f>
        <v>0</v>
      </c>
      <c r="I124" s="6">
        <f ca="1">INDIRECT("W124")+INDIRECT("AE124")+INDIRECT("AM124")+INDIRECT("AU124")+INDIRECT("BC124")+INDIRECT("BK124")</f>
        <v>590</v>
      </c>
      <c r="J124" s="6">
        <f ca="1">INDIRECT("X124")+INDIRECT("AF124")+INDIRECT("AN124")+INDIRECT("AV124")+INDIRECT("BD124")+INDIRECT("BL124")</f>
        <v>0</v>
      </c>
      <c r="K124" s="6">
        <f ca="1">INDIRECT("Y124")+INDIRECT("AG124")+INDIRECT("AO124")+INDIRECT("AW124")+INDIRECT("BE124")+INDIRECT("BM124")</f>
        <v>0</v>
      </c>
      <c r="L124" s="6">
        <f ca="1">INDIRECT("Z124")+INDIRECT("AH124")+INDIRECT("AP124")+INDIRECT("AX124")+INDIRECT("BF124")+INDIRECT("BN124")</f>
        <v>0</v>
      </c>
      <c r="M124" s="6">
        <f ca="1">INDIRECT("AA124")+INDIRECT("AI124")+INDIRECT("AQ124")+INDIRECT("AY124")+INDIRECT("BG124")+INDIRECT("BO124")</f>
        <v>0</v>
      </c>
      <c r="N124" s="7">
        <f ca="1">INDIRECT("T124")+INDIRECT("U124")+INDIRECT("V124")+INDIRECT("W124")+INDIRECT("X124")+INDIRECT("Y124")+INDIRECT("Z124")+INDIRECT("AA124")</f>
        <v>0</v>
      </c>
      <c r="O124" s="6">
        <f ca="1">INDIRECT("AB124")+INDIRECT("AC124")+INDIRECT("AD124")+INDIRECT("AE124")+INDIRECT("AF124")+INDIRECT("AG124")+INDIRECT("AH124")+INDIRECT("AI124")</f>
        <v>590</v>
      </c>
      <c r="P124" s="6">
        <f ca="1">INDIRECT("AJ124")+INDIRECT("AK124")+INDIRECT("AL124")+INDIRECT("AM124")+INDIRECT("AN124")+INDIRECT("AO124")+INDIRECT("AP124")+INDIRECT("AQ124")</f>
        <v>0</v>
      </c>
      <c r="Q124" s="6">
        <f ca="1">INDIRECT("AR124")+INDIRECT("AS124")+INDIRECT("AT124")+INDIRECT("AU124")+INDIRECT("AV124")+INDIRECT("AW124")+INDIRECT("AX124")+INDIRECT("AY124")</f>
        <v>0</v>
      </c>
      <c r="R124" s="6">
        <f ca="1">INDIRECT("AZ124")+INDIRECT("BA124")+INDIRECT("BB124")+INDIRECT("BC124")+INDIRECT("BD124")+INDIRECT("BE124")+INDIRECT("BF124")+INDIRECT("BG124")</f>
        <v>0</v>
      </c>
      <c r="S124" s="6">
        <f ca="1">INDIRECT("BH124")+INDIRECT("BI124")+INDIRECT("BJ124")+INDIRECT("BK124")+INDIRECT("BL124")+INDIRECT("BM124")+INDIRECT("BN124")+INDIRECT("BO124")</f>
        <v>0</v>
      </c>
      <c r="T124" s="28"/>
      <c r="U124" s="29"/>
      <c r="V124" s="29"/>
      <c r="W124" s="29"/>
      <c r="X124" s="29"/>
      <c r="Y124" s="29"/>
      <c r="Z124" s="29"/>
      <c r="AA124" s="29"/>
      <c r="AB124" s="28"/>
      <c r="AC124" s="29"/>
      <c r="AD124" s="29"/>
      <c r="AE124" s="29">
        <v>590</v>
      </c>
      <c r="AF124" s="29"/>
      <c r="AG124" s="29"/>
      <c r="AH124" s="29"/>
      <c r="AI124" s="29"/>
      <c r="AJ124" s="28"/>
      <c r="AK124" s="29"/>
      <c r="AL124" s="29"/>
      <c r="AM124" s="29"/>
      <c r="AN124" s="29"/>
      <c r="AO124" s="29"/>
      <c r="AP124" s="29"/>
      <c r="AQ124" s="29"/>
      <c r="AR124" s="28"/>
      <c r="AS124" s="29"/>
      <c r="AT124" s="29"/>
      <c r="AU124" s="29"/>
      <c r="AV124" s="29"/>
      <c r="AW124" s="29"/>
      <c r="AX124" s="29"/>
      <c r="AY124" s="29"/>
      <c r="AZ124" s="28"/>
      <c r="BA124" s="29"/>
      <c r="BB124" s="29"/>
      <c r="BC124" s="29"/>
      <c r="BD124" s="29"/>
      <c r="BE124" s="29"/>
      <c r="BF124" s="29"/>
      <c r="BG124" s="29"/>
      <c r="BH124" s="28"/>
      <c r="BI124" s="29"/>
      <c r="BJ124" s="29"/>
      <c r="BK124" s="29"/>
      <c r="BL124" s="29"/>
      <c r="BM124" s="29"/>
      <c r="BN124" s="29"/>
      <c r="BO124" s="29"/>
      <c r="BP124" s="9">
        <v>0</v>
      </c>
      <c r="BQ124" s="1" t="s">
        <v>0</v>
      </c>
      <c r="BR124" s="1" t="s">
        <v>0</v>
      </c>
      <c r="BS124" s="1" t="s">
        <v>0</v>
      </c>
      <c r="BT124" s="1" t="s">
        <v>0</v>
      </c>
      <c r="BU124" s="1" t="s">
        <v>0</v>
      </c>
      <c r="BW124" s="1">
        <f ca="1">INDIRECT("T124")+2*INDIRECT("AB124")+3*INDIRECT("AJ124")+4*INDIRECT("AR124")+5*INDIRECT("AZ124")+6*INDIRECT("BH124")</f>
        <v>0</v>
      </c>
      <c r="BX124" s="1">
        <v>0</v>
      </c>
      <c r="BY124" s="1">
        <f ca="1">INDIRECT("U124")+2*INDIRECT("AC124")+3*INDIRECT("AK124")+4*INDIRECT("AS124")+5*INDIRECT("BA124")+6*INDIRECT("BI124")</f>
        <v>0</v>
      </c>
      <c r="BZ124" s="1">
        <v>0</v>
      </c>
      <c r="CA124" s="1">
        <f ca="1">INDIRECT("V124")+2*INDIRECT("AD124")+3*INDIRECT("AL124")+4*INDIRECT("AT124")+5*INDIRECT("BB124")+6*INDIRECT("BJ124")</f>
        <v>0</v>
      </c>
      <c r="CB124" s="1">
        <v>0</v>
      </c>
      <c r="CC124" s="1">
        <f ca="1">INDIRECT("W124")+2*INDIRECT("AE124")+3*INDIRECT("AM124")+4*INDIRECT("AU124")+5*INDIRECT("BC124")+6*INDIRECT("BK124")</f>
        <v>1180</v>
      </c>
      <c r="CD124" s="1">
        <v>1180</v>
      </c>
      <c r="CE124" s="1">
        <f ca="1">INDIRECT("X124")+2*INDIRECT("AF124")+3*INDIRECT("AN124")+4*INDIRECT("AV124")+5*INDIRECT("BD124")+6*INDIRECT("BL124")</f>
        <v>0</v>
      </c>
      <c r="CF124" s="1">
        <v>0</v>
      </c>
      <c r="CG124" s="1">
        <f ca="1">INDIRECT("Y124")+2*INDIRECT("AG124")+3*INDIRECT("AO124")+4*INDIRECT("AW124")+5*INDIRECT("BE124")+6*INDIRECT("BM124")</f>
        <v>0</v>
      </c>
      <c r="CH124" s="1">
        <v>0</v>
      </c>
      <c r="CI124" s="1">
        <f ca="1">INDIRECT("Z124")+2*INDIRECT("AH124")+3*INDIRECT("AP124")+4*INDIRECT("AX124")+5*INDIRECT("BF124")+6*INDIRECT("BN124")</f>
        <v>0</v>
      </c>
      <c r="CJ124" s="1">
        <v>0</v>
      </c>
      <c r="CK124" s="1">
        <f ca="1">INDIRECT("AA124")+2*INDIRECT("AI124")+3*INDIRECT("AQ124")+4*INDIRECT("AY124")+5*INDIRECT("BG124")+6*INDIRECT("BO124")</f>
        <v>0</v>
      </c>
      <c r="CL124" s="1">
        <v>0</v>
      </c>
      <c r="CM124" s="1">
        <f ca="1">INDIRECT("T124")+2*INDIRECT("U124")+3*INDIRECT("V124")+4*INDIRECT("W124")+5*INDIRECT("X124")+6*INDIRECT("Y124")+7*INDIRECT("Z124")+8*INDIRECT("AA124")</f>
        <v>0</v>
      </c>
      <c r="CN124" s="1">
        <v>0</v>
      </c>
      <c r="CO124" s="1">
        <f ca="1">INDIRECT("AB124")+2*INDIRECT("AC124")+3*INDIRECT("AD124")+4*INDIRECT("AE124")+5*INDIRECT("AF124")+6*INDIRECT("AG124")+7*INDIRECT("AH124")+8*INDIRECT("AI124")</f>
        <v>2360</v>
      </c>
      <c r="CP124" s="1">
        <v>2360</v>
      </c>
      <c r="CQ124" s="1">
        <f ca="1">INDIRECT("AJ124")+2*INDIRECT("AK124")+3*INDIRECT("AL124")+4*INDIRECT("AM124")+5*INDIRECT("AN124")+6*INDIRECT("AO124")+7*INDIRECT("AP124")+8*INDIRECT("AQ124")</f>
        <v>0</v>
      </c>
      <c r="CR124" s="1">
        <v>0</v>
      </c>
      <c r="CS124" s="1">
        <f ca="1">INDIRECT("AR124")+2*INDIRECT("AS124")+3*INDIRECT("AT124")+4*INDIRECT("AU124")+5*INDIRECT("AV124")+6*INDIRECT("AW124")+7*INDIRECT("AX124")+8*INDIRECT("AY124")</f>
        <v>0</v>
      </c>
      <c r="CT124" s="1">
        <v>0</v>
      </c>
      <c r="CU124" s="1">
        <f ca="1">INDIRECT("AZ124")+2*INDIRECT("BA124")+3*INDIRECT("BB124")+4*INDIRECT("BC124")+5*INDIRECT("BD124")+6*INDIRECT("BE124")+7*INDIRECT("BF124")+8*INDIRECT("BG124")</f>
        <v>0</v>
      </c>
      <c r="CV124" s="1">
        <v>0</v>
      </c>
      <c r="CW124" s="1">
        <f ca="1">INDIRECT("BH124")+2*INDIRECT("BI124")+3*INDIRECT("BJ124")+4*INDIRECT("BK124")+5*INDIRECT("BL124")+6*INDIRECT("BM124")+7*INDIRECT("BN124")+8*INDIRECT("BO124")</f>
        <v>0</v>
      </c>
      <c r="CX124" s="1">
        <v>0</v>
      </c>
    </row>
    <row r="125" spans="1:102" ht="11.25">
      <c r="A125" s="1" t="s">
        <v>0</v>
      </c>
      <c r="B125" s="1" t="s">
        <v>0</v>
      </c>
      <c r="C125" s="1" t="s">
        <v>0</v>
      </c>
      <c r="D125" s="1" t="s">
        <v>0</v>
      </c>
      <c r="E125" s="1" t="s">
        <v>85</v>
      </c>
      <c r="F125" s="7">
        <f ca="1">INDIRECT("T125")+INDIRECT("AB125")+INDIRECT("AJ125")+INDIRECT("AR125")+INDIRECT("AZ125")+INDIRECT("BH125")</f>
        <v>0</v>
      </c>
      <c r="G125" s="6">
        <f ca="1">INDIRECT("U125")+INDIRECT("AC125")+INDIRECT("AK125")+INDIRECT("AS125")+INDIRECT("BA125")+INDIRECT("BI125")</f>
        <v>0</v>
      </c>
      <c r="H125" s="6">
        <f ca="1">INDIRECT("V125")+INDIRECT("AD125")+INDIRECT("AL125")+INDIRECT("AT125")+INDIRECT("BB125")+INDIRECT("BJ125")</f>
        <v>0</v>
      </c>
      <c r="I125" s="6">
        <f ca="1">INDIRECT("W125")+INDIRECT("AE125")+INDIRECT("AM125")+INDIRECT("AU125")+INDIRECT("BC125")+INDIRECT("BK125")</f>
        <v>4417</v>
      </c>
      <c r="J125" s="6">
        <f ca="1">INDIRECT("X125")+INDIRECT("AF125")+INDIRECT("AN125")+INDIRECT("AV125")+INDIRECT("BD125")+INDIRECT("BL125")</f>
        <v>0</v>
      </c>
      <c r="K125" s="6">
        <f ca="1">INDIRECT("Y125")+INDIRECT("AG125")+INDIRECT("AO125")+INDIRECT("AW125")+INDIRECT("BE125")+INDIRECT("BM125")</f>
        <v>0</v>
      </c>
      <c r="L125" s="6">
        <f ca="1">INDIRECT("Z125")+INDIRECT("AH125")+INDIRECT("AP125")+INDIRECT("AX125")+INDIRECT("BF125")+INDIRECT("BN125")</f>
        <v>0</v>
      </c>
      <c r="M125" s="6">
        <f ca="1">INDIRECT("AA125")+INDIRECT("AI125")+INDIRECT("AQ125")+INDIRECT("AY125")+INDIRECT("BG125")+INDIRECT("BO125")</f>
        <v>0</v>
      </c>
      <c r="N125" s="7">
        <f ca="1">INDIRECT("T125")+INDIRECT("U125")+INDIRECT("V125")+INDIRECT("W125")+INDIRECT("X125")+INDIRECT("Y125")+INDIRECT("Z125")+INDIRECT("AA125")</f>
        <v>590</v>
      </c>
      <c r="O125" s="6">
        <f ca="1">INDIRECT("AB125")+INDIRECT("AC125")+INDIRECT("AD125")+INDIRECT("AE125")+INDIRECT("AF125")+INDIRECT("AG125")+INDIRECT("AH125")+INDIRECT("AI125")</f>
        <v>3827</v>
      </c>
      <c r="P125" s="6">
        <f ca="1">INDIRECT("AJ125")+INDIRECT("AK125")+INDIRECT("AL125")+INDIRECT("AM125")+INDIRECT("AN125")+INDIRECT("AO125")+INDIRECT("AP125")+INDIRECT("AQ125")</f>
        <v>0</v>
      </c>
      <c r="Q125" s="6">
        <f ca="1">INDIRECT("AR125")+INDIRECT("AS125")+INDIRECT("AT125")+INDIRECT("AU125")+INDIRECT("AV125")+INDIRECT("AW125")+INDIRECT("AX125")+INDIRECT("AY125")</f>
        <v>0</v>
      </c>
      <c r="R125" s="6">
        <f ca="1">INDIRECT("AZ125")+INDIRECT("BA125")+INDIRECT("BB125")+INDIRECT("BC125")+INDIRECT("BD125")+INDIRECT("BE125")+INDIRECT("BF125")+INDIRECT("BG125")</f>
        <v>0</v>
      </c>
      <c r="S125" s="6">
        <f ca="1">INDIRECT("BH125")+INDIRECT("BI125")+INDIRECT("BJ125")+INDIRECT("BK125")+INDIRECT("BL125")+INDIRECT("BM125")+INDIRECT("BN125")+INDIRECT("BO125")</f>
        <v>0</v>
      </c>
      <c r="T125" s="28"/>
      <c r="U125" s="29"/>
      <c r="V125" s="29"/>
      <c r="W125" s="29">
        <v>590</v>
      </c>
      <c r="X125" s="29"/>
      <c r="Y125" s="29"/>
      <c r="Z125" s="29"/>
      <c r="AA125" s="29"/>
      <c r="AB125" s="28"/>
      <c r="AC125" s="29"/>
      <c r="AD125" s="29"/>
      <c r="AE125" s="29">
        <v>3827</v>
      </c>
      <c r="AF125" s="29"/>
      <c r="AG125" s="29"/>
      <c r="AH125" s="29"/>
      <c r="AI125" s="29"/>
      <c r="AJ125" s="28"/>
      <c r="AK125" s="29"/>
      <c r="AL125" s="29"/>
      <c r="AM125" s="29"/>
      <c r="AN125" s="29"/>
      <c r="AO125" s="29"/>
      <c r="AP125" s="29"/>
      <c r="AQ125" s="29"/>
      <c r="AR125" s="28"/>
      <c r="AS125" s="29"/>
      <c r="AT125" s="29"/>
      <c r="AU125" s="29"/>
      <c r="AV125" s="29"/>
      <c r="AW125" s="29"/>
      <c r="AX125" s="29"/>
      <c r="AY125" s="29"/>
      <c r="AZ125" s="28"/>
      <c r="BA125" s="29"/>
      <c r="BB125" s="29"/>
      <c r="BC125" s="29"/>
      <c r="BD125" s="29"/>
      <c r="BE125" s="29"/>
      <c r="BF125" s="29"/>
      <c r="BG125" s="29"/>
      <c r="BH125" s="28"/>
      <c r="BI125" s="29"/>
      <c r="BJ125" s="29"/>
      <c r="BK125" s="29"/>
      <c r="BL125" s="29"/>
      <c r="BM125" s="29"/>
      <c r="BN125" s="29"/>
      <c r="BO125" s="29"/>
      <c r="BP125" s="9">
        <v>0</v>
      </c>
      <c r="BQ125" s="1" t="s">
        <v>0</v>
      </c>
      <c r="BR125" s="1" t="s">
        <v>0</v>
      </c>
      <c r="BS125" s="1" t="s">
        <v>0</v>
      </c>
      <c r="BT125" s="1" t="s">
        <v>0</v>
      </c>
      <c r="BU125" s="1" t="s">
        <v>0</v>
      </c>
      <c r="BW125" s="1">
        <f ca="1">INDIRECT("T125")+2*INDIRECT("AB125")+3*INDIRECT("AJ125")+4*INDIRECT("AR125")+5*INDIRECT("AZ125")+6*INDIRECT("BH125")</f>
        <v>0</v>
      </c>
      <c r="BX125" s="1">
        <v>0</v>
      </c>
      <c r="BY125" s="1">
        <f ca="1">INDIRECT("U125")+2*INDIRECT("AC125")+3*INDIRECT("AK125")+4*INDIRECT("AS125")+5*INDIRECT("BA125")+6*INDIRECT("BI125")</f>
        <v>0</v>
      </c>
      <c r="BZ125" s="1">
        <v>0</v>
      </c>
      <c r="CA125" s="1">
        <f ca="1">INDIRECT("V125")+2*INDIRECT("AD125")+3*INDIRECT("AL125")+4*INDIRECT("AT125")+5*INDIRECT("BB125")+6*INDIRECT("BJ125")</f>
        <v>0</v>
      </c>
      <c r="CB125" s="1">
        <v>0</v>
      </c>
      <c r="CC125" s="1">
        <f ca="1">INDIRECT("W125")+2*INDIRECT("AE125")+3*INDIRECT("AM125")+4*INDIRECT("AU125")+5*INDIRECT("BC125")+6*INDIRECT("BK125")</f>
        <v>8244</v>
      </c>
      <c r="CD125" s="1">
        <v>8244</v>
      </c>
      <c r="CE125" s="1">
        <f ca="1">INDIRECT("X125")+2*INDIRECT("AF125")+3*INDIRECT("AN125")+4*INDIRECT("AV125")+5*INDIRECT("BD125")+6*INDIRECT("BL125")</f>
        <v>0</v>
      </c>
      <c r="CF125" s="1">
        <v>0</v>
      </c>
      <c r="CG125" s="1">
        <f ca="1">INDIRECT("Y125")+2*INDIRECT("AG125")+3*INDIRECT("AO125")+4*INDIRECT("AW125")+5*INDIRECT("BE125")+6*INDIRECT("BM125")</f>
        <v>0</v>
      </c>
      <c r="CH125" s="1">
        <v>0</v>
      </c>
      <c r="CI125" s="1">
        <f ca="1">INDIRECT("Z125")+2*INDIRECT("AH125")+3*INDIRECT("AP125")+4*INDIRECT("AX125")+5*INDIRECT("BF125")+6*INDIRECT("BN125")</f>
        <v>0</v>
      </c>
      <c r="CJ125" s="1">
        <v>0</v>
      </c>
      <c r="CK125" s="1">
        <f ca="1">INDIRECT("AA125")+2*INDIRECT("AI125")+3*INDIRECT("AQ125")+4*INDIRECT("AY125")+5*INDIRECT("BG125")+6*INDIRECT("BO125")</f>
        <v>0</v>
      </c>
      <c r="CL125" s="1">
        <v>0</v>
      </c>
      <c r="CM125" s="1">
        <f ca="1">INDIRECT("T125")+2*INDIRECT("U125")+3*INDIRECT("V125")+4*INDIRECT("W125")+5*INDIRECT("X125")+6*INDIRECT("Y125")+7*INDIRECT("Z125")+8*INDIRECT("AA125")</f>
        <v>2360</v>
      </c>
      <c r="CN125" s="1">
        <v>2360</v>
      </c>
      <c r="CO125" s="1">
        <f ca="1">INDIRECT("AB125")+2*INDIRECT("AC125")+3*INDIRECT("AD125")+4*INDIRECT("AE125")+5*INDIRECT("AF125")+6*INDIRECT("AG125")+7*INDIRECT("AH125")+8*INDIRECT("AI125")</f>
        <v>15308</v>
      </c>
      <c r="CP125" s="1">
        <v>15308</v>
      </c>
      <c r="CQ125" s="1">
        <f ca="1">INDIRECT("AJ125")+2*INDIRECT("AK125")+3*INDIRECT("AL125")+4*INDIRECT("AM125")+5*INDIRECT("AN125")+6*INDIRECT("AO125")+7*INDIRECT("AP125")+8*INDIRECT("AQ125")</f>
        <v>0</v>
      </c>
      <c r="CR125" s="1">
        <v>0</v>
      </c>
      <c r="CS125" s="1">
        <f ca="1">INDIRECT("AR125")+2*INDIRECT("AS125")+3*INDIRECT("AT125")+4*INDIRECT("AU125")+5*INDIRECT("AV125")+6*INDIRECT("AW125")+7*INDIRECT("AX125")+8*INDIRECT("AY125")</f>
        <v>0</v>
      </c>
      <c r="CT125" s="1">
        <v>0</v>
      </c>
      <c r="CU125" s="1">
        <f ca="1">INDIRECT("AZ125")+2*INDIRECT("BA125")+3*INDIRECT("BB125")+4*INDIRECT("BC125")+5*INDIRECT("BD125")+6*INDIRECT("BE125")+7*INDIRECT("BF125")+8*INDIRECT("BG125")</f>
        <v>0</v>
      </c>
      <c r="CV125" s="1">
        <v>0</v>
      </c>
      <c r="CW125" s="1">
        <f ca="1">INDIRECT("BH125")+2*INDIRECT("BI125")+3*INDIRECT("BJ125")+4*INDIRECT("BK125")+5*INDIRECT("BL125")+6*INDIRECT("BM125")+7*INDIRECT("BN125")+8*INDIRECT("BO125")</f>
        <v>0</v>
      </c>
      <c r="CX125" s="1">
        <v>0</v>
      </c>
    </row>
    <row r="126" spans="1:73" ht="11.25">
      <c r="A126" s="1" t="s">
        <v>0</v>
      </c>
      <c r="B126" s="1" t="s">
        <v>0</v>
      </c>
      <c r="C126" s="1" t="s">
        <v>0</v>
      </c>
      <c r="D126" s="1" t="s">
        <v>0</v>
      </c>
      <c r="E126" s="1" t="s">
        <v>6</v>
      </c>
      <c r="F126" s="7">
        <f>SUM(F122:F125)</f>
        <v>2049</v>
      </c>
      <c r="G126" s="6">
        <f>SUM(G122:G125)</f>
        <v>145</v>
      </c>
      <c r="H126" s="6">
        <f>SUM(H122:H125)</f>
        <v>0</v>
      </c>
      <c r="I126" s="6">
        <f>SUM(I122:I125)</f>
        <v>21190</v>
      </c>
      <c r="J126" s="6">
        <f>SUM(J122:J125)</f>
        <v>0</v>
      </c>
      <c r="K126" s="6">
        <f>SUM(K122:K125)</f>
        <v>0</v>
      </c>
      <c r="L126" s="6">
        <f>SUM(L122:L125)</f>
        <v>0</v>
      </c>
      <c r="M126" s="6">
        <f>SUM(M122:M125)</f>
        <v>0</v>
      </c>
      <c r="N126" s="7">
        <f>SUM(N122:N125)</f>
        <v>590</v>
      </c>
      <c r="O126" s="6">
        <f>SUM(O122:O125)</f>
        <v>18368</v>
      </c>
      <c r="P126" s="6">
        <f>SUM(P122:P125)</f>
        <v>512</v>
      </c>
      <c r="Q126" s="6">
        <f>SUM(Q122:Q125)</f>
        <v>1537</v>
      </c>
      <c r="R126" s="6">
        <f>SUM(R122:R125)</f>
        <v>145</v>
      </c>
      <c r="S126" s="6">
        <f>SUM(S122:S125)</f>
        <v>2232</v>
      </c>
      <c r="T126" s="8"/>
      <c r="U126" s="5"/>
      <c r="V126" s="5"/>
      <c r="W126" s="5"/>
      <c r="X126" s="5"/>
      <c r="Y126" s="5"/>
      <c r="Z126" s="5"/>
      <c r="AA126" s="5"/>
      <c r="AB126" s="8"/>
      <c r="AC126" s="5"/>
      <c r="AD126" s="5"/>
      <c r="AE126" s="5"/>
      <c r="AF126" s="5"/>
      <c r="AG126" s="5"/>
      <c r="AH126" s="5"/>
      <c r="AI126" s="5"/>
      <c r="AJ126" s="8"/>
      <c r="AK126" s="5"/>
      <c r="AL126" s="5"/>
      <c r="AM126" s="5"/>
      <c r="AN126" s="5"/>
      <c r="AO126" s="5"/>
      <c r="AP126" s="5"/>
      <c r="AQ126" s="5"/>
      <c r="AR126" s="8"/>
      <c r="AS126" s="5"/>
      <c r="AT126" s="5"/>
      <c r="AU126" s="5"/>
      <c r="AV126" s="5"/>
      <c r="AW126" s="5"/>
      <c r="AX126" s="5"/>
      <c r="AY126" s="5"/>
      <c r="AZ126" s="8"/>
      <c r="BA126" s="5"/>
      <c r="BB126" s="5"/>
      <c r="BC126" s="5"/>
      <c r="BD126" s="5"/>
      <c r="BE126" s="5"/>
      <c r="BF126" s="5"/>
      <c r="BG126" s="5"/>
      <c r="BH126" s="8"/>
      <c r="BI126" s="5"/>
      <c r="BJ126" s="5"/>
      <c r="BK126" s="5"/>
      <c r="BL126" s="5"/>
      <c r="BM126" s="5"/>
      <c r="BN126" s="5"/>
      <c r="BO126" s="5"/>
      <c r="BP126" s="9">
        <v>0</v>
      </c>
      <c r="BQ126" s="1" t="s">
        <v>0</v>
      </c>
      <c r="BR126" s="1" t="s">
        <v>0</v>
      </c>
      <c r="BS126" s="1" t="s">
        <v>0</v>
      </c>
      <c r="BT126" s="1" t="s">
        <v>0</v>
      </c>
      <c r="BU126" s="1" t="s">
        <v>0</v>
      </c>
    </row>
    <row r="127" spans="1:73" ht="11.25">
      <c r="A127" s="37"/>
      <c r="B127" s="37"/>
      <c r="C127" s="37" t="s">
        <v>0</v>
      </c>
      <c r="D127" s="37" t="s">
        <v>0</v>
      </c>
      <c r="E127" s="37" t="s">
        <v>0</v>
      </c>
      <c r="F127" s="38"/>
      <c r="G127" s="39"/>
      <c r="H127" s="39"/>
      <c r="I127" s="39"/>
      <c r="J127" s="39"/>
      <c r="K127" s="39"/>
      <c r="L127" s="39"/>
      <c r="M127" s="39"/>
      <c r="N127" s="38"/>
      <c r="O127" s="39"/>
      <c r="P127" s="39"/>
      <c r="Q127" s="39"/>
      <c r="R127" s="39"/>
      <c r="S127" s="39"/>
      <c r="T127" s="40"/>
      <c r="U127" s="41"/>
      <c r="V127" s="41"/>
      <c r="W127" s="41"/>
      <c r="X127" s="41"/>
      <c r="Y127" s="41"/>
      <c r="Z127" s="41"/>
      <c r="AA127" s="41"/>
      <c r="AB127" s="40"/>
      <c r="AC127" s="41"/>
      <c r="AD127" s="41"/>
      <c r="AE127" s="41"/>
      <c r="AF127" s="41"/>
      <c r="AG127" s="41"/>
      <c r="AH127" s="41"/>
      <c r="AI127" s="41"/>
      <c r="AJ127" s="40"/>
      <c r="AK127" s="41"/>
      <c r="AL127" s="41"/>
      <c r="AM127" s="41"/>
      <c r="AN127" s="41"/>
      <c r="AO127" s="41"/>
      <c r="AP127" s="41"/>
      <c r="AQ127" s="41"/>
      <c r="AR127" s="40"/>
      <c r="AS127" s="41"/>
      <c r="AT127" s="41"/>
      <c r="AU127" s="41"/>
      <c r="AV127" s="41"/>
      <c r="AW127" s="41"/>
      <c r="AX127" s="41"/>
      <c r="AY127" s="41"/>
      <c r="AZ127" s="40"/>
      <c r="BA127" s="41"/>
      <c r="BB127" s="41"/>
      <c r="BC127" s="41"/>
      <c r="BD127" s="41"/>
      <c r="BE127" s="41"/>
      <c r="BF127" s="41"/>
      <c r="BG127" s="41"/>
      <c r="BH127" s="40"/>
      <c r="BI127" s="41"/>
      <c r="BJ127" s="41"/>
      <c r="BK127" s="41"/>
      <c r="BL127" s="41"/>
      <c r="BM127" s="41"/>
      <c r="BN127" s="41"/>
      <c r="BO127" s="42"/>
      <c r="BP127" s="9"/>
      <c r="BT127" s="1" t="s">
        <v>0</v>
      </c>
      <c r="BU127" s="1" t="s">
        <v>0</v>
      </c>
    </row>
    <row r="130" spans="5:13" ht="11.25">
      <c r="E130" s="3" t="s">
        <v>122</v>
      </c>
      <c r="F130" s="5">
        <f>SUMIF($BQ4:$BQ127,"=RIP",F4:F127)</f>
        <v>66010</v>
      </c>
      <c r="G130" s="5">
        <f aca="true" t="shared" si="0" ref="G130:M130">SUMIF($BQ4:$BQ127,"=RIP",G4:G127)</f>
        <v>4741</v>
      </c>
      <c r="H130" s="5">
        <f t="shared" si="0"/>
        <v>30474</v>
      </c>
      <c r="I130" s="5">
        <f t="shared" si="0"/>
        <v>47719</v>
      </c>
      <c r="J130" s="5">
        <f t="shared" si="0"/>
        <v>44981</v>
      </c>
      <c r="K130" s="5">
        <f t="shared" si="0"/>
        <v>75274</v>
      </c>
      <c r="L130" s="5">
        <f t="shared" si="0"/>
        <v>25415</v>
      </c>
      <c r="M130" s="5">
        <f t="shared" si="0"/>
        <v>25415</v>
      </c>
    </row>
    <row r="131" spans="5:13" ht="11.25">
      <c r="E131" s="3" t="s">
        <v>123</v>
      </c>
      <c r="F131" s="5">
        <f>SUMIF($BT4:$BT127,"=GARVEE",F4:F127)</f>
        <v>0</v>
      </c>
      <c r="G131" s="5">
        <f aca="true" t="shared" si="1" ref="G131:M131">SUMIF($BT4:$BT127,"=GARVEE",G4:G127)</f>
        <v>0</v>
      </c>
      <c r="H131" s="5">
        <f t="shared" si="1"/>
        <v>0</v>
      </c>
      <c r="I131" s="5">
        <f t="shared" si="1"/>
        <v>14790</v>
      </c>
      <c r="J131" s="5">
        <f t="shared" si="1"/>
        <v>14790</v>
      </c>
      <c r="K131" s="5">
        <f t="shared" si="1"/>
        <v>25415</v>
      </c>
      <c r="L131" s="5">
        <f t="shared" si="1"/>
        <v>25415</v>
      </c>
      <c r="M131" s="5">
        <f t="shared" si="1"/>
        <v>25415</v>
      </c>
    </row>
    <row r="132" spans="5:13" ht="11.25">
      <c r="E132" s="3" t="s">
        <v>124</v>
      </c>
      <c r="F132" s="5">
        <f>SUMIF($BR4:$BR127,"=X",F4:F127)</f>
        <v>0</v>
      </c>
      <c r="G132" s="5">
        <f aca="true" t="shared" si="2" ref="G132:M132">SUMIF($BR4:$BR127,"=X",G4:G127)</f>
        <v>0</v>
      </c>
      <c r="H132" s="5">
        <f t="shared" si="2"/>
        <v>0</v>
      </c>
      <c r="I132" s="5">
        <f t="shared" si="2"/>
        <v>0</v>
      </c>
      <c r="J132" s="5">
        <f t="shared" si="2"/>
        <v>0</v>
      </c>
      <c r="K132" s="5">
        <f t="shared" si="2"/>
        <v>26625</v>
      </c>
      <c r="L132" s="5">
        <f t="shared" si="2"/>
        <v>0</v>
      </c>
      <c r="M132" s="5">
        <f t="shared" si="2"/>
        <v>0</v>
      </c>
    </row>
    <row r="133" spans="5:13" ht="11.25">
      <c r="E133" s="3" t="s">
        <v>125</v>
      </c>
      <c r="F133" s="5">
        <f>SUMIF($BU4:$BU127,"=X",AJ4:AJ127)+SUMIF($BU4:$BU127,"=X",AR4:AR127)+SUMIF($BU4:$BU127,"=X",AZ4:AZ127)+SUMIF($BU4:$BU127,"=X",BH4:BH127)</f>
        <v>39289</v>
      </c>
      <c r="G133" s="5">
        <f>SUMIF($BU4:$BU127,"=X",AK4:AK127)+SUMIF($BU4:$BU127,"=X",AS4:AS127)+SUMIF($BU4:$BU127,"=X",BA4:BA127)+SUMIF($BU4:$BU127,"=X",BI4:BI127)</f>
        <v>0</v>
      </c>
      <c r="H133" s="5"/>
      <c r="I133" s="5"/>
      <c r="J133" s="5"/>
      <c r="K133" s="5"/>
      <c r="L133" s="5"/>
      <c r="M133" s="5"/>
    </row>
    <row r="134" spans="5:13" ht="11.25">
      <c r="E134" s="3" t="s">
        <v>126</v>
      </c>
      <c r="F134" s="5">
        <f>SUMIF($BU4:$BU127,"=X",T4:T127)</f>
        <v>26721</v>
      </c>
      <c r="G134" s="5">
        <f>SUMIF($BU4:$BU127,"=X",U4:U127)</f>
        <v>0</v>
      </c>
      <c r="H134" s="5"/>
      <c r="I134" s="5"/>
      <c r="J134" s="5"/>
      <c r="K134" s="5"/>
      <c r="L134" s="5"/>
      <c r="M134" s="5"/>
    </row>
    <row r="135" spans="5:13" ht="11.25">
      <c r="E135" s="3" t="s">
        <v>127</v>
      </c>
      <c r="F135" s="5">
        <f>F130-F131-F132-F133-F134</f>
        <v>0</v>
      </c>
      <c r="G135" s="5">
        <f aca="true" t="shared" si="3" ref="G135:M135">G130-G131-G132-G133-G134</f>
        <v>4741</v>
      </c>
      <c r="H135" s="5">
        <f t="shared" si="3"/>
        <v>30474</v>
      </c>
      <c r="I135" s="5">
        <f t="shared" si="3"/>
        <v>32929</v>
      </c>
      <c r="J135" s="5">
        <f t="shared" si="3"/>
        <v>30191</v>
      </c>
      <c r="K135" s="5">
        <f t="shared" si="3"/>
        <v>23234</v>
      </c>
      <c r="L135" s="5">
        <f t="shared" si="3"/>
        <v>0</v>
      </c>
      <c r="M135" s="5">
        <f t="shared" si="3"/>
        <v>0</v>
      </c>
    </row>
    <row r="137" spans="9:11" ht="11.25">
      <c r="I137" s="1">
        <f>SUM(F135:I135)</f>
        <v>68144</v>
      </c>
      <c r="J137" s="1">
        <f>J135</f>
        <v>30191</v>
      </c>
      <c r="K137" s="1">
        <f>K135</f>
        <v>23234</v>
      </c>
    </row>
  </sheetData>
  <sheetProtection password="CB9B" sheet="1" objects="1" scenarios="1"/>
  <conditionalFormatting sqref="F4:F5 F8:F9 F12:F15 F18:F19 F22:F23 F26:F27 F30:F31 F34:F35 F38:F39 F42:F43 F46:F47 F50:F51 F54:F55 F58:F59 F62:F63 F66 F69:F70 F73 F76:F77 F80:F81 F84:F85 F88 F91:F92 F95:F96 F99:F107 F110:F112 F115:F116 F119 F122:F125">
    <cfRule type="expression" priority="1" dxfId="0" stopIfTrue="1">
      <formula>BW4&lt;&gt;BX4</formula>
    </cfRule>
  </conditionalFormatting>
  <conditionalFormatting sqref="G4:G5 G8:G9 G12:G15 G18:G19 G22:G23 G26:G27 G30:G31 G34:G35 G38:G39 G42:G43 G46:G47 G50:G51 G54:G55 G58:G59 G62:G63 G66 G69:G70 G73 G76:G77 G80:G81 G84:G85 G88 G91:G92 G95:G96 G99:G107 G110:G112 G115:G116 G119 G122:G125">
    <cfRule type="expression" priority="2" dxfId="0" stopIfTrue="1">
      <formula>BY4&lt;&gt;BZ4</formula>
    </cfRule>
  </conditionalFormatting>
  <conditionalFormatting sqref="H4:H5 H8:H9 H12:H15 H18:H19 H22:H23 H26:H27 H30:H31 H34:H35 H38:H39 H42:H43 H46:H47 H50:H51 H54:H55 H58:H59 H62:H63 H66 H69:H70 H73 H76:H77 H80:H81 H84:H85 H88 H91:H92 H95:H96 H99:H107 H110:H112 H115:H116 H119 H122:H125">
    <cfRule type="expression" priority="3" dxfId="0" stopIfTrue="1">
      <formula>CA4&lt;&gt;CB4</formula>
    </cfRule>
  </conditionalFormatting>
  <conditionalFormatting sqref="I4:I5 I8:I9 I12:I15 I18:I19 I22:I23 I26:I27 I30:I31 I34:I35 I38:I39 I42:I43 I46:I47 I50:I51 I54:I55 I58:I59 I62:I63 I66 I69:I70 I73 I76:I77 I80:I81 I84:I85 I88 I91:I92 I95:I96 I99:I107 I110:I112 I115:I116 I119 I122:I125">
    <cfRule type="expression" priority="4" dxfId="0" stopIfTrue="1">
      <formula>CC4&lt;&gt;CD4</formula>
    </cfRule>
  </conditionalFormatting>
  <conditionalFormatting sqref="J4:J5 J8:J9 J12:J15 J18:J19 J22:J23 J26:J27 J30:J31 J34:J35 J38:J39 J42:J43 J46:J47 J50:J51 J54:J55 J58:J59 J62:J63 J66 J69:J70 J73 J76:J77 J80:J81 J84:J85 J88 J91:J92 J95:J96 J99:J107 J110:J112 J115:J116 J119 J122:J125">
    <cfRule type="expression" priority="5" dxfId="0" stopIfTrue="1">
      <formula>CE4&lt;&gt;CF4</formula>
    </cfRule>
  </conditionalFormatting>
  <conditionalFormatting sqref="K4:K5 K8:K9 K12:K15 K18:K19 K22:K23 K26:K27 K30:K31 K34:K35 K38:K39 K42:K43 K46:K47 K50:K51 K54:K55 K58:K59 K62:K63 K66 K69:K70 K73 K76:K77 K80:K81 K84:K85 K88 K91:K92 K95:K96 K99:K107 K110:K112 K115:K116 K119 K122:K125">
    <cfRule type="expression" priority="6" dxfId="0" stopIfTrue="1">
      <formula>CG4&lt;&gt;CH4</formula>
    </cfRule>
  </conditionalFormatting>
  <conditionalFormatting sqref="L4:L5 L8:L9 L12:L15 L18:L19 L22:L23 L26:L27 L30:L31 L34:L35 L38:L39 L42:L43 L46:L47 L50:L51 L54:L55 L58:L59 L62:L63 L66 L69:L70 L73 L76:L77 L80:L81 L84:L85 L88 L91:L92 L95:L96 L99:L107 L110:L112 L115:L116 L119 L122:L125">
    <cfRule type="expression" priority="7" dxfId="0" stopIfTrue="1">
      <formula>CI4&lt;&gt;CJ4</formula>
    </cfRule>
  </conditionalFormatting>
  <conditionalFormatting sqref="M4:M5 M8:M9 M12:M15 M18:M19 M22:M23 M26:M27 M30:M31 M34:M35 M38:M39 M42:M43 M46:M47 M50:M51 M54:M55 M58:M59 M62:M63 M66 M69:M70 M73 M76:M77 M80:M81 M84:M85 M88 M91:M92 M95:M96 M99:M107 M110:M112 M115:M116 M119 M122:M125">
    <cfRule type="expression" priority="8" dxfId="0" stopIfTrue="1">
      <formula>CK4&lt;&gt;CL4</formula>
    </cfRule>
  </conditionalFormatting>
  <conditionalFormatting sqref="N4:N5 N8:N9 N12:N15 N18:N19 N22:N23 N26:N27 N30:N31 N34:N35 N38:N39 N42:N43 N46:N47 N50:N51 N54:N55 N58:N59 N62:N63 N66 N69:N70 N73 N76:N77 N80:N81 N84:N85 N88 N91:N92 N95:N96 N99:N107 N110:N112 N115:N116 N119 N122:N125">
    <cfRule type="expression" priority="9" dxfId="0" stopIfTrue="1">
      <formula>CM4&lt;&gt;CN4</formula>
    </cfRule>
  </conditionalFormatting>
  <conditionalFormatting sqref="O4:O5 O8:O9 O12:O15 O18:O19 O22:O23 O26:O27 O30:O31 O34:O35 O38:O39 O42:O43 O46:O47 O50:O51 O54:O55 O58:O59 O62:O63 O66 O69:O70 O73 O76:O77 O80:O81 O84:O85 O88 O91:O92 O95:O96 O99:O107 O110:O112 O115:O116 O119 O122:O125">
    <cfRule type="expression" priority="10" dxfId="0" stopIfTrue="1">
      <formula>CO4&lt;&gt;CP4</formula>
    </cfRule>
  </conditionalFormatting>
  <conditionalFormatting sqref="P4:P5 P8:P9 P12:P15 P18:P19 P22:P23 P26:P27 P30:P31 P34:P35 P38:P39 P42:P43 P46:P47 P50:P51 P54:P55 P58:P59 P62:P63 P66 P69:P70 P73 P76:P77 P80:P81 P84:P85 P88 P91:P92 P95:P96 P99:P107 P110:P112 P115:P116 P119 P122:P125">
    <cfRule type="expression" priority="11" dxfId="0" stopIfTrue="1">
      <formula>CQ4&lt;&gt;CR4</formula>
    </cfRule>
  </conditionalFormatting>
  <conditionalFormatting sqref="Q4:Q5 Q8:Q9 Q12:Q15 Q18:Q19 Q22:Q23 Q26:Q27 Q30:Q31 Q34:Q35 Q38:Q39 Q42:Q43 Q46:Q47 Q50:Q51 Q54:Q55 Q58:Q59 Q62:Q63 Q66 Q69:Q70 Q73 Q76:Q77 Q80:Q81 Q84:Q85 Q88 Q91:Q92 Q95:Q96 Q99:Q107 Q110:Q112 Q115:Q116 Q119 Q122:Q125">
    <cfRule type="expression" priority="12" dxfId="0" stopIfTrue="1">
      <formula>CS4&lt;&gt;CT4</formula>
    </cfRule>
  </conditionalFormatting>
  <conditionalFormatting sqref="R4:R5 R8:R9 R12:R15 R18:R19 R22:R23 R26:R27 R30:R31 R34:R35 R38:R39 R42:R43 R46:R47 R50:R51 R54:R55 R58:R59 R62:R63 R66 R69:R70 R73 R76:R77 R80:R81 R84:R85 R88 R91:R92 R95:R96 R99:R107 R110:R112 R115:R116 R119 R122:R125">
    <cfRule type="expression" priority="13" dxfId="0" stopIfTrue="1">
      <formula>CU4&lt;&gt;CV4</formula>
    </cfRule>
  </conditionalFormatting>
  <conditionalFormatting sqref="S4:S5 S8:S9 S12:S15 S18:S19 S22:S23 S26:S27 S30:S31 S34:S35 S38:S39 S42:S43 S46:S47 S50:S51 S54:S55 S58:S59 S62:S63 S66 S69:S70 S73 S76:S77 S80:S81 S84:S85 S88 S91:S92 S95:S96 S99:S107 S110:S112 S115:S116 S119 S122:S125">
    <cfRule type="expression" priority="14" dxfId="0" stopIfTrue="1">
      <formula>CW4&lt;&gt;CX4</formula>
    </cfRule>
  </conditionalFormatting>
  <dataValidations count="171">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4">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127">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127">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ErrorMessage="1" errorTitle="Maximum Dollar Input Exceeded" error="The maximum input value is $999,999 (x $1000), basically one billion dollars.  Please revise your figures." sqref="T14:BO14">
      <formula1>0</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ErrorMessage="1" errorTitle="Maximum Dollar Input Exceeded" error="The maximum input value is $999,999 (x $1000), basically one billion dollars.  Please revise your figures." sqref="T18:BO18">
      <formula1>0</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ErrorMessage="1" errorTitle="Maximum Dollar Input Exceeded" error="The maximum input value is $999,999 (x $1000), basically one billion dollars.  Please revise your figures." sqref="T27:BO27">
      <formula1>0</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ErrorMessage="1" errorTitle="Maximum Dollar Input Exceeded" error="The maximum input value is $999,999 (x $1000), basically one billion dollars.  Please revise your figures." sqref="T30:BO30">
      <formula1>0</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ErrorMessage="1" errorTitle="Maximum Dollar Input Exceeded" error="The maximum input value is $999,999 (x $1000), basically one billion dollars.  Please revise your figures." sqref="T34:BO34">
      <formula1>0</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ErrorMessage="1" errorTitle="Maximum Dollar Input Exceeded" error="The maximum input value is $999,999 (x $1000), basically one billion dollars.  Please revise your figures." sqref="T38:BO38">
      <formula1>0</formula1>
      <formula2>999999</formula2>
    </dataValidation>
    <dataValidation type="whole" showErrorMessage="1" errorTitle="Maximum Dollar Input Exceeded" error="The maximum input value is $999,999 (x $1000), basically one billion dollars.  Please revise your figures." sqref="T39:BO39">
      <formula1>0</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ErrorMessage="1" errorTitle="Maximum Dollar Input Exceeded" error="The maximum input value is $999,999 (x $1000), basically one billion dollars.  Please revise your figures." sqref="T42:BO42">
      <formula1>0</formula1>
      <formula2>999999</formula2>
    </dataValidation>
    <dataValidation type="whole" showErrorMessage="1" errorTitle="Maximum Dollar Input Exceeded" error="The maximum input value is $999,999 (x $1000), basically one billion dollars.  Please revise your figures." sqref="T43:BO43">
      <formula1>0</formula1>
      <formula2>999999</formula2>
    </dataValidation>
    <dataValidation type="whole" showInputMessage="1" showErrorMessage="1" promptTitle="No Input" prompt="This is not a funding line." errorTitle="Wrong Spot" error="This is either a total or blank funding line.  No Data Input Here." sqref="T44:BO44">
      <formula1>999999</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ErrorMessage="1" errorTitle="Maximum Dollar Input Exceeded" error="The maximum input value is $999,999 (x $1000), basically one billion dollars.  Please revise your figures." sqref="T46:BO46">
      <formula1>0</formula1>
      <formula2>999999</formula2>
    </dataValidation>
    <dataValidation type="whole" showErrorMessage="1" errorTitle="Maximum Dollar Input Exceeded" error="The maximum input value is $999,999 (x $1000), basically one billion dollars.  Please revise your figures." sqref="T47:BO47">
      <formula1>0</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 type="whole" showErrorMessage="1" errorTitle="Maximum Dollar Input Exceeded" error="The maximum input value is $999,999 (x $1000), basically one billion dollars.  Please revise your figures." sqref="T50:BO50">
      <formula1>0</formula1>
      <formula2>999999</formula2>
    </dataValidation>
    <dataValidation type="whole" showErrorMessage="1" errorTitle="Maximum Dollar Input Exceeded" error="The maximum input value is $999,999 (x $1000), basically one billion dollars.  Please revise your figures." sqref="T51:BO51">
      <formula1>0</formula1>
      <formula2>999999</formula2>
    </dataValidation>
    <dataValidation type="whole" showInputMessage="1" showErrorMessage="1" promptTitle="No Input" prompt="This is not a funding line." errorTitle="Wrong Spot" error="This is either a total or blank funding line.  No Data Input Here." sqref="T52:BO52">
      <formula1>999999</formula1>
      <formula2>999999</formula2>
    </dataValidation>
    <dataValidation type="whole" showInputMessage="1" showErrorMessage="1" promptTitle="No Input" prompt="This is not a funding line." errorTitle="Wrong Spot" error="This is either a total or blank funding line.  No Data Input Here." sqref="T53:BO53">
      <formula1>999999</formula1>
      <formula2>999999</formula2>
    </dataValidation>
    <dataValidation type="whole" showErrorMessage="1" errorTitle="Maximum Dollar Input Exceeded" error="The maximum input value is $999,999 (x $1000), basically one billion dollars.  Please revise your figures." sqref="T54:BO54">
      <formula1>0</formula1>
      <formula2>999999</formula2>
    </dataValidation>
    <dataValidation type="whole" showErrorMessage="1" errorTitle="Maximum Dollar Input Exceeded" error="The maximum input value is $999,999 (x $1000), basically one billion dollars.  Please revise your figures." sqref="T55:BO55">
      <formula1>0</formula1>
      <formula2>999999</formula2>
    </dataValidation>
    <dataValidation type="whole" showInputMessage="1" showErrorMessage="1" promptTitle="No Input" prompt="This is not a funding line." errorTitle="Wrong Spot" error="This is either a total or blank funding line.  No Data Input Here." sqref="T56:BO56">
      <formula1>999999</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ErrorMessage="1" errorTitle="Maximum Dollar Input Exceeded" error="The maximum input value is $999,999 (x $1000), basically one billion dollars.  Please revise your figures." sqref="T58:BO58">
      <formula1>0</formula1>
      <formula2>999999</formula2>
    </dataValidation>
    <dataValidation type="whole" showErrorMessage="1" errorTitle="Maximum Dollar Input Exceeded" error="The maximum input value is $999,999 (x $1000), basically one billion dollars.  Please revise your figures." sqref="T59:BO59">
      <formula1>0</formula1>
      <formula2>999999</formula2>
    </dataValidation>
    <dataValidation type="whole" showInputMessage="1" showErrorMessage="1" promptTitle="No Input" prompt="This is not a funding line." errorTitle="Wrong Spot" error="This is either a total or blank funding line.  No Data Input Here." sqref="T60:BO60">
      <formula1>999999</formula1>
      <formula2>999999</formula2>
    </dataValidation>
    <dataValidation type="whole" showInputMessage="1" showErrorMessage="1" promptTitle="No Input" prompt="This is not a funding line." errorTitle="Wrong Spot" error="This is either a total or blank funding line.  No Data Input Here." sqref="T61:BO61">
      <formula1>999999</formula1>
      <formula2>999999</formula2>
    </dataValidation>
    <dataValidation type="whole" showErrorMessage="1" errorTitle="Maximum Dollar Input Exceeded" error="The maximum input value is $999,999 (x $1000), basically one billion dollars.  Please revise your figures." sqref="T62:BO62">
      <formula1>0</formula1>
      <formula2>999999</formula2>
    </dataValidation>
    <dataValidation type="whole" showErrorMessage="1" errorTitle="Maximum Dollar Input Exceeded" error="The maximum input value is $999,999 (x $1000), basically one billion dollars.  Please revise your figures." sqref="T63:BO63">
      <formula1>0</formula1>
      <formula2>999999</formula2>
    </dataValidation>
    <dataValidation type="whole" showInputMessage="1" showErrorMessage="1" promptTitle="No Input" prompt="This is not a funding line." errorTitle="Wrong Spot" error="This is either a total or blank funding line.  No Data Input Here." sqref="T64:BO64">
      <formula1>999999</formula1>
      <formula2>999999</formula2>
    </dataValidation>
    <dataValidation type="whole" showInputMessage="1" showErrorMessage="1" promptTitle="No Input" prompt="This is not a funding line." errorTitle="Wrong Spot" error="This is either a total or blank funding line.  No Data Input Here." sqref="T65:BO65">
      <formula1>999999</formula1>
      <formula2>999999</formula2>
    </dataValidation>
    <dataValidation type="whole" showErrorMessage="1" errorTitle="Maximum Dollar Input Exceeded" error="The maximum input value is $999,999 (x $1000), basically one billion dollars.  Please revise your figures." sqref="T66:BO66">
      <formula1>0</formula1>
      <formula2>999999</formula2>
    </dataValidation>
    <dataValidation type="whole" showInputMessage="1" showErrorMessage="1" promptTitle="No Input" prompt="This is not a funding line." errorTitle="Wrong Spot" error="This is either a total or blank funding line.  No Data Input Here." sqref="T67:BO67">
      <formula1>999999</formula1>
      <formula2>999999</formula2>
    </dataValidation>
    <dataValidation type="whole" showInputMessage="1" showErrorMessage="1" promptTitle="No Input" prompt="This is not a funding line." errorTitle="Wrong Spot" error="This is either a total or blank funding line.  No Data Input Here." sqref="T68:BO68">
      <formula1>999999</formula1>
      <formula2>999999</formula2>
    </dataValidation>
    <dataValidation type="whole" showErrorMessage="1" errorTitle="Maximum Dollar Input Exceeded" error="The maximum input value is $999,999 (x $1000), basically one billion dollars.  Please revise your figures." sqref="T69:BO69">
      <formula1>0</formula1>
      <formula2>999999</formula2>
    </dataValidation>
    <dataValidation type="whole" showErrorMessage="1" errorTitle="Maximum Dollar Input Exceeded" error="The maximum input value is $999,999 (x $1000), basically one billion dollars.  Please revise your figures." sqref="T70:BO70">
      <formula1>0</formula1>
      <formula2>999999</formula2>
    </dataValidation>
    <dataValidation type="whole" showInputMessage="1" showErrorMessage="1" promptTitle="No Input" prompt="This is not a funding line." errorTitle="Wrong Spot" error="This is either a total or blank funding line.  No Data Input Here." sqref="T71:BO71">
      <formula1>999999</formula1>
      <formula2>999999</formula2>
    </dataValidation>
    <dataValidation type="whole" showInputMessage="1" showErrorMessage="1" promptTitle="No Input" prompt="This is not a funding line." errorTitle="Wrong Spot" error="This is either a total or blank funding line.  No Data Input Here." sqref="T72:BO72">
      <formula1>999999</formula1>
      <formula2>999999</formula2>
    </dataValidation>
    <dataValidation type="whole" showErrorMessage="1" errorTitle="Maximum Dollar Input Exceeded" error="The maximum input value is $999,999 (x $1000), basically one billion dollars.  Please revise your figures." sqref="T73:BO73">
      <formula1>0</formula1>
      <formula2>999999</formula2>
    </dataValidation>
    <dataValidation type="whole" showInputMessage="1" showErrorMessage="1" promptTitle="No Input" prompt="This is not a funding line." errorTitle="Wrong Spot" error="This is either a total or blank funding line.  No Data Input Here." sqref="T74:BO74">
      <formula1>999999</formula1>
      <formula2>999999</formula2>
    </dataValidation>
    <dataValidation type="whole" showInputMessage="1" showErrorMessage="1" promptTitle="No Input" prompt="This is not a funding line." errorTitle="Wrong Spot" error="This is either a total or blank funding line.  No Data Input Here." sqref="T75:BO75">
      <formula1>999999</formula1>
      <formula2>999999</formula2>
    </dataValidation>
    <dataValidation type="whole" showErrorMessage="1" errorTitle="Maximum Dollar Input Exceeded" error="The maximum input value is $999,999 (x $1000), basically one billion dollars.  Please revise your figures." sqref="T76:BO76">
      <formula1>0</formula1>
      <formula2>999999</formula2>
    </dataValidation>
    <dataValidation type="whole" showErrorMessage="1" errorTitle="Maximum Dollar Input Exceeded" error="The maximum input value is $999,999 (x $1000), basically one billion dollars.  Please revise your figures." sqref="T77:BO77">
      <formula1>0</formula1>
      <formula2>999999</formula2>
    </dataValidation>
    <dataValidation type="whole" showInputMessage="1" showErrorMessage="1" promptTitle="No Input" prompt="This is not a funding line." errorTitle="Wrong Spot" error="This is either a total or blank funding line.  No Data Input Here." sqref="T78:BO78">
      <formula1>999999</formula1>
      <formula2>999999</formula2>
    </dataValidation>
    <dataValidation type="whole" showInputMessage="1" showErrorMessage="1" promptTitle="No Input" prompt="This is not a funding line." errorTitle="Wrong Spot" error="This is either a total or blank funding line.  No Data Input Here." sqref="T79:BO79">
      <formula1>999999</formula1>
      <formula2>999999</formula2>
    </dataValidation>
    <dataValidation type="whole" showErrorMessage="1" errorTitle="Maximum Dollar Input Exceeded" error="The maximum input value is $999,999 (x $1000), basically one billion dollars.  Please revise your figures." sqref="T80:BO80">
      <formula1>0</formula1>
      <formula2>999999</formula2>
    </dataValidation>
    <dataValidation type="whole" showErrorMessage="1" errorTitle="Maximum Dollar Input Exceeded" error="The maximum input value is $999,999 (x $1000), basically one billion dollars.  Please revise your figures." sqref="T81:BO81">
      <formula1>0</formula1>
      <formula2>999999</formula2>
    </dataValidation>
    <dataValidation type="whole" showInputMessage="1" showErrorMessage="1" promptTitle="No Input" prompt="This is not a funding line." errorTitle="Wrong Spot" error="This is either a total or blank funding line.  No Data Input Here." sqref="T82:BO82">
      <formula1>999999</formula1>
      <formula2>999999</formula2>
    </dataValidation>
    <dataValidation type="whole" showInputMessage="1" showErrorMessage="1" promptTitle="No Input" prompt="This is not a funding line." errorTitle="Wrong Spot" error="This is either a total or blank funding line.  No Data Input Here." sqref="T83:BO83">
      <formula1>999999</formula1>
      <formula2>999999</formula2>
    </dataValidation>
    <dataValidation type="whole" showErrorMessage="1" errorTitle="Maximum Dollar Input Exceeded" error="The maximum input value is $999,999 (x $1000), basically one billion dollars.  Please revise your figures." sqref="T84:BO84">
      <formula1>0</formula1>
      <formula2>999999</formula2>
    </dataValidation>
    <dataValidation type="whole" showErrorMessage="1" errorTitle="Maximum Dollar Input Exceeded" error="The maximum input value is $999,999 (x $1000), basically one billion dollars.  Please revise your figures." sqref="T85:BO85">
      <formula1>0</formula1>
      <formula2>999999</formula2>
    </dataValidation>
    <dataValidation type="whole" showInputMessage="1" showErrorMessage="1" promptTitle="No Input" prompt="This is not a funding line." errorTitle="Wrong Spot" error="This is either a total or blank funding line.  No Data Input Here." sqref="T86:BO86">
      <formula1>999999</formula1>
      <formula2>999999</formula2>
    </dataValidation>
    <dataValidation type="whole" showInputMessage="1" showErrorMessage="1" promptTitle="No Input" prompt="This is not a funding line." errorTitle="Wrong Spot" error="This is either a total or blank funding line.  No Data Input Here." sqref="T87:BO87">
      <formula1>999999</formula1>
      <formula2>999999</formula2>
    </dataValidation>
    <dataValidation type="whole" showErrorMessage="1" errorTitle="Maximum Dollar Input Exceeded" error="The maximum input value is $999,999 (x $1000), basically one billion dollars.  Please revise your figures." sqref="BJ88:BO88 AL88:AQ88 AT88:AY88 BB88:BG88 V88:AI8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8:AK88 AR88:AS88 AZ88:BA88 BH88:BI8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8:U88">
      <formula1>0</formula1>
      <formula2>999999</formula2>
    </dataValidation>
    <dataValidation type="whole" showInputMessage="1" showErrorMessage="1" promptTitle="No Input" prompt="This is not a funding line." errorTitle="Wrong Spot" error="This is either a total or blank funding line.  No Data Input Here." sqref="T89:BO89">
      <formula1>999999</formula1>
      <formula2>999999</formula2>
    </dataValidation>
    <dataValidation type="whole" showInputMessage="1" showErrorMessage="1" promptTitle="No Input" prompt="This is not a funding line." errorTitle="Wrong Spot" error="This is either a total or blank funding line.  No Data Input Here." sqref="T90:BO90">
      <formula1>999999</formula1>
      <formula2>999999</formula2>
    </dataValidation>
    <dataValidation type="whole" showErrorMessage="1" errorTitle="Maximum Dollar Input Exceeded" error="The maximum input value is $999,999 (x $1000), basically one billion dollars.  Please revise your figures." sqref="BJ91:BO91 AL91:AQ91 AT91:AY91 BB91:BG91 V91:AI91">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91:AK91 AR91:AS91 AZ91:BA91 BH91:BI91">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91:U91">
      <formula1>0</formula1>
      <formula2>999999</formula2>
    </dataValidation>
    <dataValidation type="whole" showErrorMessage="1" errorTitle="Maximum Dollar Input Exceeded" error="The maximum input value is $999,999 (x $1000), basically one billion dollars.  Please revise your figures." sqref="T92:BO92">
      <formula1>0</formula1>
      <formula2>999999</formula2>
    </dataValidation>
    <dataValidation type="whole" showInputMessage="1" showErrorMessage="1" promptTitle="No Input" prompt="This is not a funding line." errorTitle="Wrong Spot" error="This is either a total or blank funding line.  No Data Input Here." sqref="T93:BO93">
      <formula1>999999</formula1>
      <formula2>999999</formula2>
    </dataValidation>
    <dataValidation type="whole" showInputMessage="1" showErrorMessage="1" promptTitle="No Input" prompt="This is not a funding line." errorTitle="Wrong Spot" error="This is either a total or blank funding line.  No Data Input Here." sqref="T94:BO94">
      <formula1>999999</formula1>
      <formula2>999999</formula2>
    </dataValidation>
    <dataValidation type="whole" showErrorMessage="1" errorTitle="Maximum Dollar Input Exceeded" error="The maximum input value is $999,999 (x $1000), basically one billion dollars.  Please revise your figures." sqref="T95:BO95">
      <formula1>0</formula1>
      <formula2>999999</formula2>
    </dataValidation>
    <dataValidation type="whole" showErrorMessage="1" errorTitle="Maximum Dollar Input Exceeded" error="The maximum input value is $999,999 (x $1000), basically one billion dollars.  Please revise your figures." sqref="T96:BO96">
      <formula1>0</formula1>
      <formula2>999999</formula2>
    </dataValidation>
    <dataValidation type="whole" showInputMessage="1" showErrorMessage="1" promptTitle="No Input" prompt="This is not a funding line." errorTitle="Wrong Spot" error="This is either a total or blank funding line.  No Data Input Here." sqref="T97:BO97">
      <formula1>999999</formula1>
      <formula2>999999</formula2>
    </dataValidation>
    <dataValidation type="whole" showInputMessage="1" showErrorMessage="1" promptTitle="No Input" prompt="This is not a funding line." errorTitle="Wrong Spot" error="This is either a total or blank funding line.  No Data Input Here." sqref="T98:BO98">
      <formula1>999999</formula1>
      <formula2>999999</formula2>
    </dataValidation>
    <dataValidation type="whole" showErrorMessage="1" errorTitle="Maximum Dollar Input Exceeded" error="The maximum input value is $999,999 (x $1000), basically one billion dollars.  Please revise your figures." sqref="BJ99:BO99 AL99:AQ99 AT99:AY99 BB99:BG99 V99:AI9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99:AK99 AR99:AS99 AZ99:BA99 BH99:BI9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99:U99">
      <formula1>0</formula1>
      <formula2>999999</formula2>
    </dataValidation>
    <dataValidation type="whole" showErrorMessage="1" errorTitle="Maximum Dollar Input Exceeded" error="The maximum input value is $999,999 (x $1000), basically one billion dollars.  Please revise your figures." sqref="BJ100:BO100 AL100:AQ100 AT100:AY100 BB100:BG100 V100:AI10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00:AK100 AR100:AS100 AZ100:BA100 BH100:BI10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00:U100">
      <formula1>0</formula1>
      <formula2>999999</formula2>
    </dataValidation>
    <dataValidation type="whole" showErrorMessage="1" errorTitle="Maximum Dollar Input Exceeded" error="The maximum input value is $999,999 (x $1000), basically one billion dollars.  Please revise your figures." sqref="BJ101:BO101 AL101:AQ101 AT101:AY101 BB101:BG101 V101:AI101">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01:AK101 AR101:AS101 AZ101:BA101 BH101:BI101">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01:U101">
      <formula1>0</formula1>
      <formula2>999999</formula2>
    </dataValidation>
    <dataValidation type="whole" showErrorMessage="1" errorTitle="Maximum Dollar Input Exceeded" error="The maximum input value is $999,999 (x $1000), basically one billion dollars.  Please revise your figures." sqref="T102:BO102">
      <formula1>0</formula1>
      <formula2>999999</formula2>
    </dataValidation>
    <dataValidation type="whole" showErrorMessage="1" errorTitle="Maximum Dollar Input Exceeded" error="The maximum input value is $999,999 (x $1000), basically one billion dollars.  Please revise your figures." sqref="T103:BO103">
      <formula1>0</formula1>
      <formula2>999999</formula2>
    </dataValidation>
    <dataValidation type="whole" showErrorMessage="1" errorTitle="Maximum Dollar Input Exceeded" error="The maximum input value is $999,999 (x $1000), basically one billion dollars.  Please revise your figures." sqref="T104:BO104">
      <formula1>0</formula1>
      <formula2>999999</formula2>
    </dataValidation>
    <dataValidation type="whole" showErrorMessage="1" errorTitle="Maximum Dollar Input Exceeded" error="The maximum input value is $999,999 (x $1000), basically one billion dollars.  Please revise your figures." sqref="T105:BO105">
      <formula1>0</formula1>
      <formula2>999999</formula2>
    </dataValidation>
    <dataValidation type="whole" showErrorMessage="1" errorTitle="Maximum Dollar Input Exceeded" error="The maximum input value is $999,999 (x $1000), basically one billion dollars.  Please revise your figures." sqref="T106:BO106">
      <formula1>0</formula1>
      <formula2>999999</formula2>
    </dataValidation>
    <dataValidation type="whole" showErrorMessage="1" errorTitle="Maximum Dollar Input Exceeded" error="The maximum input value is $999,999 (x $1000), basically one billion dollars.  Please revise your figures." sqref="T107:BO107">
      <formula1>0</formula1>
      <formula2>999999</formula2>
    </dataValidation>
    <dataValidation type="whole" showInputMessage="1" showErrorMessage="1" promptTitle="No Input" prompt="This is not a funding line." errorTitle="Wrong Spot" error="This is either a total or blank funding line.  No Data Input Here." sqref="T108:BO108">
      <formula1>999999</formula1>
      <formula2>999999</formula2>
    </dataValidation>
    <dataValidation type="whole" showInputMessage="1" showErrorMessage="1" promptTitle="No Input" prompt="This is not a funding line." errorTitle="Wrong Spot" error="This is either a total or blank funding line.  No Data Input Here." sqref="T109:BO109">
      <formula1>999999</formula1>
      <formula2>999999</formula2>
    </dataValidation>
    <dataValidation type="whole" showErrorMessage="1" errorTitle="Maximum Dollar Input Exceeded" error="The maximum input value is $999,999 (x $1000), basically one billion dollars.  Please revise your figures." sqref="BJ110:BO110 AL110:AQ110 AT110:AY110 BB110:BG110 V110:AI11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10:AK110 AR110:AS110 AZ110:BA110 BH110:BI11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10:U110">
      <formula1>0</formula1>
      <formula2>999999</formula2>
    </dataValidation>
    <dataValidation type="whole" showErrorMessage="1" errorTitle="Maximum Dollar Input Exceeded" error="The maximum input value is $999,999 (x $1000), basically one billion dollars.  Please revise your figures." sqref="T111:BO111">
      <formula1>0</formula1>
      <formula2>999999</formula2>
    </dataValidation>
    <dataValidation type="whole" showErrorMessage="1" errorTitle="Maximum Dollar Input Exceeded" error="The maximum input value is $999,999 (x $1000), basically one billion dollars.  Please revise your figures." sqref="T112:BO112">
      <formula1>0</formula1>
      <formula2>999999</formula2>
    </dataValidation>
    <dataValidation type="whole" showInputMessage="1" showErrorMessage="1" promptTitle="No Input" prompt="This is not a funding line." errorTitle="Wrong Spot" error="This is either a total or blank funding line.  No Data Input Here." sqref="T113:BO113">
      <formula1>999999</formula1>
      <formula2>999999</formula2>
    </dataValidation>
    <dataValidation type="whole" showInputMessage="1" showErrorMessage="1" promptTitle="No Input" prompt="This is not a funding line." errorTitle="Wrong Spot" error="This is either a total or blank funding line.  No Data Input Here." sqref="T114:BO114">
      <formula1>999999</formula1>
      <formula2>999999</formula2>
    </dataValidation>
    <dataValidation type="whole" showErrorMessage="1" errorTitle="Maximum Dollar Input Exceeded" error="The maximum input value is $999,999 (x $1000), basically one billion dollars.  Please revise your figures." sqref="BJ115:BO115 AL115:AQ115 AT115:AY115 BB115:BG115 V115:AI115">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15:AK115 AR115:AS115 AZ115:BA115 BH115:BI115">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15:U115">
      <formula1>0</formula1>
      <formula2>999999</formula2>
    </dataValidation>
    <dataValidation type="whole" showErrorMessage="1" errorTitle="Maximum Dollar Input Exceeded" error="The maximum input value is $999,999 (x $1000), basically one billion dollars.  Please revise your figures." sqref="T116:BO116">
      <formula1>0</formula1>
      <formula2>999999</formula2>
    </dataValidation>
    <dataValidation type="whole" showInputMessage="1" showErrorMessage="1" promptTitle="No Input" prompt="This is not a funding line." errorTitle="Wrong Spot" error="This is either a total or blank funding line.  No Data Input Here." sqref="T117:BO117">
      <formula1>999999</formula1>
      <formula2>999999</formula2>
    </dataValidation>
    <dataValidation type="whole" showInputMessage="1" showErrorMessage="1" promptTitle="No Input" prompt="This is not a funding line." errorTitle="Wrong Spot" error="This is either a total or blank funding line.  No Data Input Here." sqref="T118:BO118">
      <formula1>999999</formula1>
      <formula2>999999</formula2>
    </dataValidation>
    <dataValidation type="whole" showErrorMessage="1" errorTitle="Maximum Dollar Input Exceeded" error="The maximum input value is $999,999 (x $1000), basically one billion dollars.  Please revise your figures." sqref="T119:BO119">
      <formula1>0</formula1>
      <formula2>999999</formula2>
    </dataValidation>
    <dataValidation type="whole" showInputMessage="1" showErrorMessage="1" promptTitle="No Input" prompt="This is not a funding line." errorTitle="Wrong Spot" error="This is either a total or blank funding line.  No Data Input Here." sqref="T120:BO120">
      <formula1>999999</formula1>
      <formula2>999999</formula2>
    </dataValidation>
    <dataValidation type="whole" showInputMessage="1" showErrorMessage="1" promptTitle="No Input" prompt="This is not a funding line." errorTitle="Wrong Spot" error="This is either a total or blank funding line.  No Data Input Here." sqref="T121:BO121">
      <formula1>999999</formula1>
      <formula2>999999</formula2>
    </dataValidation>
    <dataValidation type="whole" showErrorMessage="1" errorTitle="Maximum Dollar Input Exceeded" error="The maximum input value is $999,999 (x $1000), basically one billion dollars.  Please revise your figures." sqref="BJ122:BO122 AL122:AQ122 AT122:AY122 BB122:BG122 V122:AI12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22:AK122 AR122:AS122 AZ122:BA122 BH122:BI12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22:U122">
      <formula1>0</formula1>
      <formula2>999999</formula2>
    </dataValidation>
    <dataValidation type="whole" showErrorMessage="1" errorTitle="Maximum Dollar Input Exceeded" error="The maximum input value is $999,999 (x $1000), basically one billion dollars.  Please revise your figures." sqref="T123:BO123">
      <formula1>0</formula1>
      <formula2>999999</formula2>
    </dataValidation>
    <dataValidation type="whole" showErrorMessage="1" errorTitle="Maximum Dollar Input Exceeded" error="The maximum input value is $999,999 (x $1000), basically one billion dollars.  Please revise your figures." sqref="T124:BO124">
      <formula1>0</formula1>
      <formula2>999999</formula2>
    </dataValidation>
    <dataValidation type="whole" showErrorMessage="1" errorTitle="Maximum Dollar Input Exceeded" error="The maximum input value is $999,999 (x $1000), basically one billion dollars.  Please revise your figures." sqref="T125:BO125">
      <formula1>0</formula1>
      <formula2>999999</formula2>
    </dataValidation>
    <dataValidation type="whole" showInputMessage="1" showErrorMessage="1" promptTitle="No Input" prompt="This is not a funding line." errorTitle="Wrong Spot" error="This is either a total or blank funding line.  No Data Input Here." sqref="T126:BO126">
      <formula1>999999</formula1>
      <formula2>999999</formula2>
    </dataValidation>
    <dataValidation type="whole" showInputMessage="1" showErrorMessage="1" promptTitle="No Input" prompt="This is not a funding line." errorTitle="Wrong Spot" error="This is either a total or blank funding line.  No Data Input Here." sqref="T127:BO127">
      <formula1>999999</formula1>
      <formula2>999999</formula2>
    </dataValidation>
  </dataValidations>
  <printOptions gridLines="1"/>
  <pageMargins left="0.25" right="0.25" top="0.75" bottom="0.5" header="0.25" footer="0.25"/>
  <pageSetup blackAndWhite="1" fitToHeight="100" fitToWidth="1" horizontalDpi="600" verticalDpi="600" orientation="landscape" scale="80"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2003-11-25T22:28:05Z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