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Inventory'!$A$1:$S$43</definedName>
    <definedName name="_xlnm.Print_Titles" localSheetId="1">'Project Inventory'!$1:$3</definedName>
  </definedNames>
  <calcPr fullCalcOnLoad="1"/>
</workbook>
</file>

<file path=xl/sharedStrings.xml><?xml version="1.0" encoding="utf-8"?>
<sst xmlns="http://schemas.openxmlformats.org/spreadsheetml/2006/main" count="419" uniqueCount="98">
  <si>
    <t/>
  </si>
  <si>
    <t>SBT</t>
  </si>
  <si>
    <t>Council of San Benito County Governments</t>
  </si>
  <si>
    <t>RIP</t>
  </si>
  <si>
    <t>4A1364</t>
  </si>
  <si>
    <t>Regional rideshare program</t>
  </si>
  <si>
    <t>TOTAL</t>
  </si>
  <si>
    <t>927146</t>
  </si>
  <si>
    <t>Reserve CMAQ match</t>
  </si>
  <si>
    <t>4A1354</t>
  </si>
  <si>
    <t>Plan, program and monitor</t>
  </si>
  <si>
    <t>Southside Road Overlay</t>
  </si>
  <si>
    <t>Hollister, City of</t>
  </si>
  <si>
    <t>Loc Funds (CITY)</t>
  </si>
  <si>
    <t>Sunnyslope Drive Widening</t>
  </si>
  <si>
    <t>City Wide Street and Road Rehabilitation</t>
  </si>
  <si>
    <t>Future Need</t>
  </si>
  <si>
    <t>San Benito County</t>
  </si>
  <si>
    <t>391101</t>
  </si>
  <si>
    <t>Hollister, Route 25 Bypass</t>
  </si>
  <si>
    <t>Demo</t>
  </si>
  <si>
    <t>Loc Funds (DEV FEE)</t>
  </si>
  <si>
    <t>Loc Funds (LTF)</t>
  </si>
  <si>
    <t>Loc Funds (TRA FEE)</t>
  </si>
  <si>
    <t>San Juan Bautista, City of</t>
  </si>
  <si>
    <t>4A0864</t>
  </si>
  <si>
    <t>Citywide Roadside Storm Drain Improvs</t>
  </si>
  <si>
    <t>4th Street Rehabilitation</t>
  </si>
  <si>
    <t>CO</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</si>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</sst>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8">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3" borderId="6" xfId="0" applyFont="1" applyFill="1" applyBorder="1" applyAlignment="1">
      <alignment/>
    </xf>
    <xf numFmtId="0" fontId="10" fillId="3" borderId="6" xfId="0" applyFont="1" applyFill="1" applyBorder="1" applyAlignment="1">
      <alignment horizontal="right"/>
    </xf>
    <xf numFmtId="0" fontId="11" fillId="3" borderId="6" xfId="0" applyFont="1" applyFill="1" applyBorder="1" applyAlignment="1" applyProtection="1">
      <alignment horizontal="center"/>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8" t="s">
        <v>72</v>
      </c>
    </row>
    <row r="3" ht="12.75">
      <c r="B3" s="46"/>
    </row>
    <row r="4" ht="12.75">
      <c r="B4" s="49" t="s">
        <v>73</v>
      </c>
    </row>
    <row r="5" ht="75" customHeight="1">
      <c r="B5" s="50"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52" t="s">
        <v>76</v>
      </c>
    </row>
    <row r="7" ht="12.75">
      <c r="B7" s="53" t="s">
        <v>77</v>
      </c>
    </row>
    <row r="8" ht="12.75">
      <c r="B8" s="53" t="s">
        <v>78</v>
      </c>
    </row>
    <row r="9" ht="25.5">
      <c r="B9" s="53" t="s">
        <v>79</v>
      </c>
    </row>
    <row r="10" ht="12.75">
      <c r="B10" s="51"/>
    </row>
    <row r="11" ht="12.75">
      <c r="B11" s="52" t="s">
        <v>80</v>
      </c>
    </row>
    <row r="12" ht="12.75">
      <c r="B12" s="53" t="s">
        <v>81</v>
      </c>
    </row>
    <row r="13" ht="12.75">
      <c r="B13" s="53" t="s">
        <v>82</v>
      </c>
    </row>
    <row r="14" ht="12.75">
      <c r="B14" s="53" t="s">
        <v>83</v>
      </c>
    </row>
    <row r="15" ht="12.75">
      <c r="B15" s="51"/>
    </row>
    <row r="16" ht="12.75">
      <c r="B16" s="54" t="s">
        <v>84</v>
      </c>
    </row>
    <row r="17" ht="25.5">
      <c r="B17" s="51" t="s">
        <v>85</v>
      </c>
    </row>
    <row r="18" ht="12.75">
      <c r="B18" s="51" t="s">
        <v>86</v>
      </c>
    </row>
    <row r="19" ht="12.75">
      <c r="B19" s="51" t="s">
        <v>87</v>
      </c>
    </row>
    <row r="20" ht="25.5">
      <c r="B20" s="51" t="s">
        <v>88</v>
      </c>
    </row>
    <row r="21" ht="12.75">
      <c r="B21" s="51"/>
    </row>
    <row r="22" ht="38.25">
      <c r="B22" s="51" t="s">
        <v>89</v>
      </c>
    </row>
    <row r="23" ht="12.75">
      <c r="B23" s="51"/>
    </row>
    <row r="24" ht="12.75">
      <c r="B24" s="55" t="s">
        <v>90</v>
      </c>
    </row>
    <row r="25" ht="12.75">
      <c r="B25" s="51"/>
    </row>
    <row r="26" ht="12.75">
      <c r="B26" s="49" t="s">
        <v>91</v>
      </c>
    </row>
    <row r="27" ht="12.75">
      <c r="B27" s="56" t="s">
        <v>92</v>
      </c>
    </row>
    <row r="28" ht="12.75">
      <c r="B28" s="56" t="s">
        <v>93</v>
      </c>
    </row>
    <row r="29" ht="12.75">
      <c r="B29" s="56" t="s">
        <v>94</v>
      </c>
    </row>
    <row r="30" ht="12.75">
      <c r="B30" s="56" t="s">
        <v>95</v>
      </c>
    </row>
    <row r="31" ht="12.75">
      <c r="B31" s="56" t="s">
        <v>96</v>
      </c>
    </row>
    <row r="32" ht="12.75">
      <c r="B32" s="46"/>
    </row>
    <row r="33" ht="12.75">
      <c r="B33" s="46"/>
    </row>
    <row r="34" ht="12.75">
      <c r="B34" s="46"/>
    </row>
    <row r="35" ht="13.5" thickBot="1">
      <c r="B35" s="47"/>
    </row>
    <row r="36" ht="13.5" thickTop="1">
      <c r="B36" s="57" t="s">
        <v>97</v>
      </c>
    </row>
    <row r="100" spans="7:8" ht="12.75">
      <c r="G100" t="s">
        <v>74</v>
      </c>
      <c r="H100" t="s">
        <v>75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45"/>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3.8515625" style="1" bestFit="1" customWidth="1"/>
    <col min="2" max="2" width="6.421875" style="1" bestFit="1" customWidth="1"/>
    <col min="3" max="3" width="3.8515625" style="1" bestFit="1" customWidth="1"/>
    <col min="4" max="4" width="30.7109375" style="1" bestFit="1" customWidth="1"/>
    <col min="5" max="5" width="15.8515625" style="1" bestFit="1" customWidth="1"/>
    <col min="6" max="35" width="6.7109375" style="1" customWidth="1"/>
    <col min="36" max="67" width="5.7109375" style="1" customWidth="1"/>
    <col min="68" max="68" width="10.421875" style="1" bestFit="1" customWidth="1"/>
    <col min="69" max="69" width="3.140625" style="1" bestFit="1" customWidth="1"/>
    <col min="70" max="74" width="9.140625" style="1" customWidth="1"/>
    <col min="75" max="102" width="0" style="1" hidden="1" customWidth="1"/>
    <col min="103" max="16384" width="9.140625" style="1" customWidth="1"/>
  </cols>
  <sheetData>
    <row r="1" spans="1:67" ht="18">
      <c r="A1" s="11" t="s">
        <v>17</v>
      </c>
      <c r="B1" s="10"/>
      <c r="C1" s="10"/>
      <c r="D1" s="10"/>
      <c r="E1" s="10"/>
      <c r="F1" s="10"/>
      <c r="G1" s="10"/>
      <c r="H1" s="10"/>
      <c r="I1" s="10"/>
      <c r="J1" s="10"/>
      <c r="K1" s="10"/>
      <c r="L1" s="10"/>
      <c r="M1" s="10"/>
      <c r="N1" s="10"/>
      <c r="O1" s="10"/>
      <c r="P1" s="10"/>
      <c r="Q1" s="10"/>
      <c r="R1" s="10"/>
      <c r="S1" s="10"/>
      <c r="T1" s="12" t="s">
        <v>58</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30</v>
      </c>
      <c r="C2" s="14" t="s">
        <v>31</v>
      </c>
      <c r="D2" s="14" t="s">
        <v>33</v>
      </c>
      <c r="E2" s="14"/>
      <c r="F2" s="15" t="s">
        <v>56</v>
      </c>
      <c r="G2" s="16"/>
      <c r="H2" s="16"/>
      <c r="I2" s="16"/>
      <c r="J2" s="16"/>
      <c r="K2" s="16"/>
      <c r="L2" s="16"/>
      <c r="M2" s="16"/>
      <c r="N2" s="15" t="s">
        <v>57</v>
      </c>
      <c r="O2" s="16"/>
      <c r="P2" s="16"/>
      <c r="Q2" s="16"/>
      <c r="R2" s="16"/>
      <c r="S2" s="16"/>
      <c r="T2" s="15" t="s">
        <v>44</v>
      </c>
      <c r="U2" s="16"/>
      <c r="V2" s="16"/>
      <c r="W2" s="16"/>
      <c r="X2" s="16"/>
      <c r="Y2" s="16"/>
      <c r="Z2" s="16"/>
      <c r="AA2" s="16"/>
      <c r="AB2" s="15" t="s">
        <v>45</v>
      </c>
      <c r="AC2" s="16"/>
      <c r="AD2" s="16"/>
      <c r="AE2" s="16"/>
      <c r="AF2" s="16"/>
      <c r="AG2" s="16"/>
      <c r="AH2" s="16"/>
      <c r="AI2" s="16"/>
      <c r="AJ2" s="15" t="s">
        <v>46</v>
      </c>
      <c r="AK2" s="16"/>
      <c r="AL2" s="16"/>
      <c r="AM2" s="16"/>
      <c r="AN2" s="16"/>
      <c r="AO2" s="16"/>
      <c r="AP2" s="16"/>
      <c r="AQ2" s="16"/>
      <c r="AR2" s="15" t="s">
        <v>47</v>
      </c>
      <c r="AS2" s="16"/>
      <c r="AT2" s="16"/>
      <c r="AU2" s="16"/>
      <c r="AV2" s="16"/>
      <c r="AW2" s="16"/>
      <c r="AX2" s="16"/>
      <c r="AY2" s="16"/>
      <c r="AZ2" s="15" t="s">
        <v>48</v>
      </c>
      <c r="BA2" s="16"/>
      <c r="BB2" s="16"/>
      <c r="BC2" s="16"/>
      <c r="BD2" s="16"/>
      <c r="BE2" s="16"/>
      <c r="BF2" s="16"/>
      <c r="BG2" s="16"/>
      <c r="BH2" s="15" t="s">
        <v>49</v>
      </c>
      <c r="BI2" s="16"/>
      <c r="BJ2" s="16"/>
      <c r="BK2" s="16"/>
      <c r="BL2" s="16"/>
      <c r="BM2" s="16"/>
      <c r="BN2" s="16"/>
      <c r="BO2" s="23"/>
      <c r="BP2" s="22"/>
      <c r="BW2" s="15" t="s">
        <v>56</v>
      </c>
      <c r="BX2" s="16" t="s">
        <v>56</v>
      </c>
      <c r="BY2" s="16"/>
      <c r="BZ2" s="16"/>
      <c r="CA2" s="16"/>
      <c r="CB2" s="16"/>
      <c r="CC2" s="16"/>
      <c r="CD2" s="16"/>
      <c r="CE2" s="15" t="s">
        <v>57</v>
      </c>
      <c r="CF2" s="16" t="s">
        <v>57</v>
      </c>
      <c r="CG2" s="16"/>
      <c r="CH2" s="16"/>
      <c r="CI2" s="16"/>
      <c r="CJ2" s="16"/>
    </row>
    <row r="3" spans="1:88" s="4" customFormat="1" ht="11.25">
      <c r="A3" s="17" t="s">
        <v>28</v>
      </c>
      <c r="B3" s="18" t="s">
        <v>29</v>
      </c>
      <c r="C3" s="18" t="s">
        <v>32</v>
      </c>
      <c r="D3" s="18" t="s">
        <v>34</v>
      </c>
      <c r="E3" s="18" t="s">
        <v>35</v>
      </c>
      <c r="F3" s="19" t="s">
        <v>36</v>
      </c>
      <c r="G3" s="20" t="s">
        <v>37</v>
      </c>
      <c r="H3" s="20" t="s">
        <v>38</v>
      </c>
      <c r="I3" s="20" t="s">
        <v>39</v>
      </c>
      <c r="J3" s="20" t="s">
        <v>40</v>
      </c>
      <c r="K3" s="20" t="s">
        <v>41</v>
      </c>
      <c r="L3" s="20" t="s">
        <v>42</v>
      </c>
      <c r="M3" s="20" t="s">
        <v>43</v>
      </c>
      <c r="N3" s="19" t="s">
        <v>50</v>
      </c>
      <c r="O3" s="21" t="s">
        <v>51</v>
      </c>
      <c r="P3" s="21" t="s">
        <v>52</v>
      </c>
      <c r="Q3" s="21" t="s">
        <v>53</v>
      </c>
      <c r="R3" s="21" t="s">
        <v>54</v>
      </c>
      <c r="S3" s="21" t="s">
        <v>55</v>
      </c>
      <c r="T3" s="19" t="s">
        <v>36</v>
      </c>
      <c r="U3" s="20" t="s">
        <v>37</v>
      </c>
      <c r="V3" s="20" t="s">
        <v>38</v>
      </c>
      <c r="W3" s="20" t="s">
        <v>39</v>
      </c>
      <c r="X3" s="20" t="s">
        <v>40</v>
      </c>
      <c r="Y3" s="20" t="s">
        <v>41</v>
      </c>
      <c r="Z3" s="20" t="s">
        <v>42</v>
      </c>
      <c r="AA3" s="20" t="s">
        <v>43</v>
      </c>
      <c r="AB3" s="19" t="s">
        <v>36</v>
      </c>
      <c r="AC3" s="20" t="s">
        <v>37</v>
      </c>
      <c r="AD3" s="20" t="s">
        <v>38</v>
      </c>
      <c r="AE3" s="20" t="s">
        <v>39</v>
      </c>
      <c r="AF3" s="20" t="s">
        <v>40</v>
      </c>
      <c r="AG3" s="20" t="s">
        <v>41</v>
      </c>
      <c r="AH3" s="20" t="s">
        <v>42</v>
      </c>
      <c r="AI3" s="20" t="s">
        <v>43</v>
      </c>
      <c r="AJ3" s="19" t="s">
        <v>36</v>
      </c>
      <c r="AK3" s="20" t="s">
        <v>37</v>
      </c>
      <c r="AL3" s="20" t="s">
        <v>38</v>
      </c>
      <c r="AM3" s="20" t="s">
        <v>39</v>
      </c>
      <c r="AN3" s="20" t="s">
        <v>40</v>
      </c>
      <c r="AO3" s="20" t="s">
        <v>41</v>
      </c>
      <c r="AP3" s="20" t="s">
        <v>42</v>
      </c>
      <c r="AQ3" s="20" t="s">
        <v>43</v>
      </c>
      <c r="AR3" s="19" t="s">
        <v>36</v>
      </c>
      <c r="AS3" s="20" t="s">
        <v>37</v>
      </c>
      <c r="AT3" s="20" t="s">
        <v>38</v>
      </c>
      <c r="AU3" s="20" t="s">
        <v>39</v>
      </c>
      <c r="AV3" s="20" t="s">
        <v>40</v>
      </c>
      <c r="AW3" s="20" t="s">
        <v>41</v>
      </c>
      <c r="AX3" s="20" t="s">
        <v>42</v>
      </c>
      <c r="AY3" s="20" t="s">
        <v>43</v>
      </c>
      <c r="AZ3" s="19" t="s">
        <v>36</v>
      </c>
      <c r="BA3" s="20" t="s">
        <v>37</v>
      </c>
      <c r="BB3" s="20" t="s">
        <v>38</v>
      </c>
      <c r="BC3" s="20" t="s">
        <v>39</v>
      </c>
      <c r="BD3" s="20" t="s">
        <v>40</v>
      </c>
      <c r="BE3" s="20" t="s">
        <v>41</v>
      </c>
      <c r="BF3" s="20" t="s">
        <v>42</v>
      </c>
      <c r="BG3" s="20" t="s">
        <v>43</v>
      </c>
      <c r="BH3" s="19" t="s">
        <v>36</v>
      </c>
      <c r="BI3" s="20" t="s">
        <v>37</v>
      </c>
      <c r="BJ3" s="20" t="s">
        <v>38</v>
      </c>
      <c r="BK3" s="20" t="s">
        <v>39</v>
      </c>
      <c r="BL3" s="20" t="s">
        <v>40</v>
      </c>
      <c r="BM3" s="20" t="s">
        <v>41</v>
      </c>
      <c r="BN3" s="20" t="s">
        <v>42</v>
      </c>
      <c r="BO3" s="24" t="s">
        <v>43</v>
      </c>
      <c r="BP3" s="22" t="s">
        <v>60</v>
      </c>
      <c r="BQ3" s="4" t="s">
        <v>61</v>
      </c>
      <c r="BR3" s="4" t="s">
        <v>62</v>
      </c>
      <c r="BS3" s="4" t="s">
        <v>63</v>
      </c>
      <c r="BT3" s="4" t="s">
        <v>64</v>
      </c>
      <c r="BU3" s="4" t="s">
        <v>65</v>
      </c>
      <c r="BW3" s="19" t="s">
        <v>36</v>
      </c>
      <c r="BX3" s="20" t="s">
        <v>36</v>
      </c>
      <c r="BY3" s="20" t="s">
        <v>38</v>
      </c>
      <c r="BZ3" s="20" t="s">
        <v>38</v>
      </c>
      <c r="CA3" s="20" t="s">
        <v>40</v>
      </c>
      <c r="CB3" s="20" t="s">
        <v>40</v>
      </c>
      <c r="CC3" s="20" t="s">
        <v>42</v>
      </c>
      <c r="CD3" s="20" t="s">
        <v>42</v>
      </c>
      <c r="CE3" s="19" t="s">
        <v>50</v>
      </c>
      <c r="CF3" s="21" t="s">
        <v>50</v>
      </c>
      <c r="CG3" s="21" t="s">
        <v>52</v>
      </c>
      <c r="CH3" s="21" t="s">
        <v>52</v>
      </c>
      <c r="CI3" s="21" t="s">
        <v>54</v>
      </c>
      <c r="CJ3" s="21" t="s">
        <v>54</v>
      </c>
    </row>
    <row r="4" spans="1:102" ht="11.25">
      <c r="A4" s="1" t="s">
        <v>1</v>
      </c>
      <c r="B4" s="2" t="str">
        <f>HYPERLINK("http://www.dot.ca.gov/hq/transprog/stip2004/ff_sheets/05-0937.xls","0937")</f>
        <v>0937</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25</v>
      </c>
      <c r="I4" s="6">
        <f ca="1">INDIRECT("W4")+INDIRECT("AE4")+INDIRECT("AM4")+INDIRECT("AU4")+INDIRECT("BC4")+INDIRECT("BK4")</f>
        <v>25</v>
      </c>
      <c r="J4" s="6">
        <f ca="1">INDIRECT("X4")+INDIRECT("AF4")+INDIRECT("AN4")+INDIRECT("AV4")+INDIRECT("BD4")+INDIRECT("BL4")</f>
        <v>25</v>
      </c>
      <c r="K4" s="6">
        <f ca="1">INDIRECT("Y4")+INDIRECT("AG4")+INDIRECT("AO4")+INDIRECT("AW4")+INDIRECT("BE4")+INDIRECT("BM4")</f>
        <v>25</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100</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v>25</v>
      </c>
      <c r="AE4" s="29">
        <v>25</v>
      </c>
      <c r="AF4" s="29">
        <v>25</v>
      </c>
      <c r="AG4" s="29">
        <v>25</v>
      </c>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10100000039</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50</v>
      </c>
      <c r="CB4" s="1">
        <v>50</v>
      </c>
      <c r="CC4" s="1">
        <f ca="1">INDIRECT("W4")+2*INDIRECT("AE4")+3*INDIRECT("AM4")+4*INDIRECT("AU4")+5*INDIRECT("BC4")+6*INDIRECT("BK4")</f>
        <v>50</v>
      </c>
      <c r="CD4" s="1">
        <v>50</v>
      </c>
      <c r="CE4" s="1">
        <f ca="1">INDIRECT("X4")+2*INDIRECT("AF4")+3*INDIRECT("AN4")+4*INDIRECT("AV4")+5*INDIRECT("BD4")+6*INDIRECT("BL4")</f>
        <v>50</v>
      </c>
      <c r="CF4" s="1">
        <v>50</v>
      </c>
      <c r="CG4" s="1">
        <f ca="1">INDIRECT("Y4")+2*INDIRECT("AG4")+3*INDIRECT("AO4")+4*INDIRECT("AW4")+5*INDIRECT("BE4")+6*INDIRECT("BM4")</f>
        <v>50</v>
      </c>
      <c r="CH4" s="1">
        <v>50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450</v>
      </c>
      <c r="CP4" s="1">
        <v>450</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4</v>
      </c>
      <c r="C5" s="1" t="s">
        <v>0</v>
      </c>
      <c r="D5" s="1" t="s">
        <v>5</v>
      </c>
      <c r="E5" s="1" t="s">
        <v>6</v>
      </c>
      <c r="F5" s="7">
        <f>SUM(F4:F4)</f>
        <v>0</v>
      </c>
      <c r="G5" s="6">
        <f>SUM(G4:G4)</f>
        <v>0</v>
      </c>
      <c r="H5" s="6">
        <f>SUM(H4:H4)</f>
        <v>25</v>
      </c>
      <c r="I5" s="6">
        <f>SUM(I4:I4)</f>
        <v>25</v>
      </c>
      <c r="J5" s="6">
        <f>SUM(J4:J4)</f>
        <v>25</v>
      </c>
      <c r="K5" s="6">
        <f>SUM(K4:K4)</f>
        <v>25</v>
      </c>
      <c r="L5" s="6">
        <f>SUM(L4:L4)</f>
        <v>0</v>
      </c>
      <c r="M5" s="6">
        <f>SUM(M4:M4)</f>
        <v>0</v>
      </c>
      <c r="N5" s="7">
        <f>SUM(N4:N4)</f>
        <v>0</v>
      </c>
      <c r="O5" s="6">
        <f>SUM(O4:O4)</f>
        <v>100</v>
      </c>
      <c r="P5" s="6">
        <f>SUM(P4:P4)</f>
        <v>0</v>
      </c>
      <c r="Q5" s="6">
        <f>SUM(Q4:Q4)</f>
        <v>0</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59</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HYPERLINK("http://www.dot.ca.gov/hq/transprog/stip2004/ff_sheets/05-0938.xls","0938")</f>
        <v>0938</v>
      </c>
      <c r="C7" s="30" t="s">
        <v>0</v>
      </c>
      <c r="D7" s="30" t="s">
        <v>2</v>
      </c>
      <c r="E7" s="30" t="s">
        <v>3</v>
      </c>
      <c r="F7" s="32">
        <f ca="1">INDIRECT("T7")+INDIRECT("AB7")+INDIRECT("AJ7")+INDIRECT("AR7")+INDIRECT("AZ7")+INDIRECT("BH7")</f>
        <v>30</v>
      </c>
      <c r="G7" s="33">
        <f ca="1">INDIRECT("U7")+INDIRECT("AC7")+INDIRECT("AK7")+INDIRECT("AS7")+INDIRECT("BA7")+INDIRECT("BI7")</f>
        <v>0</v>
      </c>
      <c r="H7" s="33">
        <f ca="1">INDIRECT("V7")+INDIRECT("AD7")+INDIRECT("AL7")+INDIRECT("AT7")+INDIRECT("BB7")+INDIRECT("BJ7")</f>
        <v>30</v>
      </c>
      <c r="I7" s="33">
        <f ca="1">INDIRECT("W7")+INDIRECT("AE7")+INDIRECT("AM7")+INDIRECT("AU7")+INDIRECT("BC7")+INDIRECT("BK7")</f>
        <v>0</v>
      </c>
      <c r="J7" s="33">
        <f ca="1">INDIRECT("X7")+INDIRECT("AF7")+INDIRECT("AN7")+INDIRECT("AV7")+INDIRECT("BD7")+INDIRECT("BL7")</f>
        <v>0</v>
      </c>
      <c r="K7" s="33">
        <f ca="1">INDIRECT("Y7")+INDIRECT("AG7")+INDIRECT("AO7")+INDIRECT("AW7")+INDIRECT("BE7")+INDIRECT("BM7")</f>
        <v>0</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60</v>
      </c>
      <c r="P7" s="33">
        <f ca="1">INDIRECT("AJ7")+INDIRECT("AK7")+INDIRECT("AL7")+INDIRECT("AM7")+INDIRECT("AN7")+INDIRECT("AO7")+INDIRECT("AP7")+INDIRECT("AQ7")</f>
        <v>0</v>
      </c>
      <c r="Q7" s="33">
        <f ca="1">INDIRECT("AR7")+INDIRECT("AS7")+INDIRECT("AT7")+INDIRECT("AU7")+INDIRECT("AV7")+INDIRECT("AW7")+INDIRECT("AX7")+INDIRECT("AY7")</f>
        <v>0</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v>30</v>
      </c>
      <c r="AC7" s="35"/>
      <c r="AD7" s="35">
        <v>30</v>
      </c>
      <c r="AE7" s="35"/>
      <c r="AF7" s="35"/>
      <c r="AG7" s="35"/>
      <c r="AH7" s="35"/>
      <c r="AI7" s="35"/>
      <c r="AJ7" s="34"/>
      <c r="AK7" s="35"/>
      <c r="AL7" s="35"/>
      <c r="AM7" s="35"/>
      <c r="AN7" s="35"/>
      <c r="AO7" s="35"/>
      <c r="AP7" s="35"/>
      <c r="AQ7" s="35"/>
      <c r="AR7" s="34"/>
      <c r="AS7" s="35"/>
      <c r="AT7" s="35"/>
      <c r="AU7" s="35"/>
      <c r="AV7" s="35"/>
      <c r="AW7" s="35"/>
      <c r="AX7" s="35"/>
      <c r="AY7" s="35"/>
      <c r="AZ7" s="34"/>
      <c r="BA7" s="35"/>
      <c r="BB7" s="35"/>
      <c r="BC7" s="35"/>
      <c r="BD7" s="35"/>
      <c r="BE7" s="35"/>
      <c r="BF7" s="35"/>
      <c r="BG7" s="35"/>
      <c r="BH7" s="34"/>
      <c r="BI7" s="35"/>
      <c r="BJ7" s="35"/>
      <c r="BK7" s="35"/>
      <c r="BL7" s="35"/>
      <c r="BM7" s="35"/>
      <c r="BN7" s="35"/>
      <c r="BO7" s="36"/>
      <c r="BP7" s="9">
        <v>10100000040</v>
      </c>
      <c r="BQ7" s="1" t="s">
        <v>3</v>
      </c>
      <c r="BR7" s="1" t="s">
        <v>0</v>
      </c>
      <c r="BS7" s="1" t="s">
        <v>0</v>
      </c>
      <c r="BT7" s="1" t="s">
        <v>0</v>
      </c>
      <c r="BU7" s="1" t="s">
        <v>0</v>
      </c>
      <c r="BW7" s="1">
        <f ca="1">INDIRECT("T7")+2*INDIRECT("AB7")+3*INDIRECT("AJ7")+4*INDIRECT("AR7")+5*INDIRECT("AZ7")+6*INDIRECT("BH7")</f>
        <v>60</v>
      </c>
      <c r="BX7" s="1">
        <v>60</v>
      </c>
      <c r="BY7" s="1">
        <f ca="1">INDIRECT("U7")+2*INDIRECT("AC7")+3*INDIRECT("AK7")+4*INDIRECT("AS7")+5*INDIRECT("BA7")+6*INDIRECT("BI7")</f>
        <v>0</v>
      </c>
      <c r="BZ7" s="1">
        <v>0</v>
      </c>
      <c r="CA7" s="1">
        <f ca="1">INDIRECT("V7")+2*INDIRECT("AD7")+3*INDIRECT("AL7")+4*INDIRECT("AT7")+5*INDIRECT("BB7")+6*INDIRECT("BJ7")</f>
        <v>60</v>
      </c>
      <c r="CB7" s="1">
        <v>60</v>
      </c>
      <c r="CC7" s="1">
        <f ca="1">INDIRECT("W7")+2*INDIRECT("AE7")+3*INDIRECT("AM7")+4*INDIRECT("AU7")+5*INDIRECT("BC7")+6*INDIRECT("BK7")</f>
        <v>0</v>
      </c>
      <c r="CD7" s="1">
        <v>0</v>
      </c>
      <c r="CE7" s="1">
        <f ca="1">INDIRECT("X7")+2*INDIRECT("AF7")+3*INDIRECT("AN7")+4*INDIRECT("AV7")+5*INDIRECT("BD7")+6*INDIRECT("BL7")</f>
        <v>0</v>
      </c>
      <c r="CF7" s="1">
        <v>0</v>
      </c>
      <c r="CG7" s="1">
        <f ca="1">INDIRECT("Y7")+2*INDIRECT("AG7")+3*INDIRECT("AO7")+4*INDIRECT("AW7")+5*INDIRECT("BE7")+6*INDIRECT("BM7")</f>
        <v>0</v>
      </c>
      <c r="CH7" s="1">
        <v>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120</v>
      </c>
      <c r="CP7" s="1">
        <v>120</v>
      </c>
      <c r="CQ7" s="1">
        <f ca="1">INDIRECT("AJ7")+2*INDIRECT("AK7")+3*INDIRECT("AL7")+4*INDIRECT("AM7")+5*INDIRECT("AN7")+6*INDIRECT("AO7")+7*INDIRECT("AP7")+8*INDIRECT("AQ7")</f>
        <v>0</v>
      </c>
      <c r="CR7" s="1">
        <v>0</v>
      </c>
      <c r="CS7" s="1">
        <f ca="1">INDIRECT("AR7")+2*INDIRECT("AS7")+3*INDIRECT("AT7")+4*INDIRECT("AU7")+5*INDIRECT("AV7")+6*INDIRECT("AW7")+7*INDIRECT("AX7")+8*INDIRECT("AY7")</f>
        <v>0</v>
      </c>
      <c r="CT7" s="1">
        <v>0</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73" ht="11.25">
      <c r="A8" s="1" t="s">
        <v>0</v>
      </c>
      <c r="B8" s="1" t="s">
        <v>7</v>
      </c>
      <c r="C8" s="1" t="s">
        <v>0</v>
      </c>
      <c r="D8" s="1" t="s">
        <v>8</v>
      </c>
      <c r="E8" s="1" t="s">
        <v>6</v>
      </c>
      <c r="F8" s="7">
        <f>SUM(F7:F7)</f>
        <v>30</v>
      </c>
      <c r="G8" s="6">
        <f>SUM(G7:G7)</f>
        <v>0</v>
      </c>
      <c r="H8" s="6">
        <f>SUM(H7:H7)</f>
        <v>30</v>
      </c>
      <c r="I8" s="6">
        <f>SUM(I7:I7)</f>
        <v>0</v>
      </c>
      <c r="J8" s="6">
        <f>SUM(J7:J7)</f>
        <v>0</v>
      </c>
      <c r="K8" s="6">
        <f>SUM(K7:K7)</f>
        <v>0</v>
      </c>
      <c r="L8" s="6">
        <f>SUM(L7:L7)</f>
        <v>0</v>
      </c>
      <c r="M8" s="6">
        <f>SUM(M7:M7)</f>
        <v>0</v>
      </c>
      <c r="N8" s="7">
        <f>SUM(N7:N7)</f>
        <v>0</v>
      </c>
      <c r="O8" s="6">
        <f>SUM(O7:O7)</f>
        <v>60</v>
      </c>
      <c r="P8" s="6">
        <f>SUM(P7:P7)</f>
        <v>0</v>
      </c>
      <c r="Q8" s="6">
        <f>SUM(Q7:Q7)</f>
        <v>0</v>
      </c>
      <c r="R8" s="6">
        <f>SUM(R7:R7)</f>
        <v>0</v>
      </c>
      <c r="S8" s="6">
        <f>SUM(S7:S7)</f>
        <v>0</v>
      </c>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v>0</v>
      </c>
      <c r="BQ8" s="1" t="s">
        <v>0</v>
      </c>
      <c r="BR8" s="1" t="s">
        <v>0</v>
      </c>
      <c r="BS8" s="1" t="s">
        <v>0</v>
      </c>
      <c r="BT8" s="1" t="s">
        <v>0</v>
      </c>
      <c r="BU8" s="1" t="s">
        <v>0</v>
      </c>
    </row>
    <row r="9" spans="1:73" ht="11.25">
      <c r="A9" s="25"/>
      <c r="B9" s="25"/>
      <c r="C9" s="27" t="s">
        <v>59</v>
      </c>
      <c r="D9" s="26" t="s">
        <v>0</v>
      </c>
      <c r="E9" s="1" t="s">
        <v>0</v>
      </c>
      <c r="F9" s="7"/>
      <c r="G9" s="6"/>
      <c r="H9" s="6"/>
      <c r="I9" s="6"/>
      <c r="J9" s="6"/>
      <c r="K9" s="6"/>
      <c r="L9" s="6"/>
      <c r="M9" s="6"/>
      <c r="N9" s="7"/>
      <c r="O9" s="6"/>
      <c r="P9" s="6"/>
      <c r="Q9" s="6"/>
      <c r="R9" s="6"/>
      <c r="S9" s="6"/>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102" ht="11.25">
      <c r="A10" s="30" t="s">
        <v>1</v>
      </c>
      <c r="B10" s="31" t="str">
        <f>HYPERLINK("http://www.dot.ca.gov/hq/transprog/stip2004/ff_sheets/05-2043.xls","2043")</f>
        <v>2043</v>
      </c>
      <c r="C10" s="30" t="s">
        <v>0</v>
      </c>
      <c r="D10" s="30" t="s">
        <v>2</v>
      </c>
      <c r="E10" s="30" t="s">
        <v>3</v>
      </c>
      <c r="F10" s="32">
        <f ca="1">INDIRECT("T10")+INDIRECT("AB10")+INDIRECT("AJ10")+INDIRECT("AR10")+INDIRECT("AZ10")+INDIRECT("BH10")</f>
        <v>0</v>
      </c>
      <c r="G10" s="33">
        <f ca="1">INDIRECT("U10")+INDIRECT("AC10")+INDIRECT("AK10")+INDIRECT("AS10")+INDIRECT("BA10")+INDIRECT("BI10")</f>
        <v>0</v>
      </c>
      <c r="H10" s="33">
        <f ca="1">INDIRECT("V10")+INDIRECT("AD10")+INDIRECT("AL10")+INDIRECT("AT10")+INDIRECT("BB10")+INDIRECT("BJ10")</f>
        <v>34</v>
      </c>
      <c r="I10" s="33">
        <f ca="1">INDIRECT("W10")+INDIRECT("AE10")+INDIRECT("AM10")+INDIRECT("AU10")+INDIRECT("BC10")+INDIRECT("BK10")</f>
        <v>34</v>
      </c>
      <c r="J10" s="33">
        <f ca="1">INDIRECT("X10")+INDIRECT("AF10")+INDIRECT("AN10")+INDIRECT("AV10")+INDIRECT("BD10")+INDIRECT("BL10")</f>
        <v>34</v>
      </c>
      <c r="K10" s="33">
        <f ca="1">INDIRECT("Y10")+INDIRECT("AG10")+INDIRECT("AO10")+INDIRECT("AW10")+INDIRECT("BE10")+INDIRECT("BM10")</f>
        <v>34</v>
      </c>
      <c r="L10" s="33">
        <f ca="1">INDIRECT("Z10")+INDIRECT("AH10")+INDIRECT("AP10")+INDIRECT("AX10")+INDIRECT("BF10")+INDIRECT("BN10")</f>
        <v>0</v>
      </c>
      <c r="M10" s="33">
        <f ca="1">INDIRECT("AA10")+INDIRECT("AI10")+INDIRECT("AQ10")+INDIRECT("AY10")+INDIRECT("BG10")+INDIRECT("BO10")</f>
        <v>0</v>
      </c>
      <c r="N10" s="32">
        <f ca="1">INDIRECT("T10")+INDIRECT("U10")+INDIRECT("V10")+INDIRECT("W10")+INDIRECT("X10")+INDIRECT("Y10")+INDIRECT("Z10")+INDIRECT("AA10")</f>
        <v>0</v>
      </c>
      <c r="O10" s="33">
        <f ca="1">INDIRECT("AB10")+INDIRECT("AC10")+INDIRECT("AD10")+INDIRECT("AE10")+INDIRECT("AF10")+INDIRECT("AG10")+INDIRECT("AH10")+INDIRECT("AI10")</f>
        <v>136</v>
      </c>
      <c r="P10" s="33">
        <f ca="1">INDIRECT("AJ10")+INDIRECT("AK10")+INDIRECT("AL10")+INDIRECT("AM10")+INDIRECT("AN10")+INDIRECT("AO10")+INDIRECT("AP10")+INDIRECT("AQ10")</f>
        <v>0</v>
      </c>
      <c r="Q10" s="33">
        <f ca="1">INDIRECT("AR10")+INDIRECT("AS10")+INDIRECT("AT10")+INDIRECT("AU10")+INDIRECT("AV10")+INDIRECT("AW10")+INDIRECT("AX10")+INDIRECT("AY10")</f>
        <v>0</v>
      </c>
      <c r="R10" s="33">
        <f ca="1">INDIRECT("AZ10")+INDIRECT("BA10")+INDIRECT("BB10")+INDIRECT("BC10")+INDIRECT("BD10")+INDIRECT("BE10")+INDIRECT("BF10")+INDIRECT("BG10")</f>
        <v>0</v>
      </c>
      <c r="S10" s="33">
        <f ca="1">INDIRECT("BH10")+INDIRECT("BI10")+INDIRECT("BJ10")+INDIRECT("BK10")+INDIRECT("BL10")+INDIRECT("BM10")+INDIRECT("BN10")+INDIRECT("BO10")</f>
        <v>0</v>
      </c>
      <c r="T10" s="34"/>
      <c r="U10" s="35"/>
      <c r="V10" s="35"/>
      <c r="W10" s="35"/>
      <c r="X10" s="35"/>
      <c r="Y10" s="35"/>
      <c r="Z10" s="35"/>
      <c r="AA10" s="35"/>
      <c r="AB10" s="34"/>
      <c r="AC10" s="35"/>
      <c r="AD10" s="35">
        <v>34</v>
      </c>
      <c r="AE10" s="35">
        <v>34</v>
      </c>
      <c r="AF10" s="35">
        <v>34</v>
      </c>
      <c r="AG10" s="35">
        <v>34</v>
      </c>
      <c r="AH10" s="35"/>
      <c r="AI10" s="35"/>
      <c r="AJ10" s="34"/>
      <c r="AK10" s="35"/>
      <c r="AL10" s="35"/>
      <c r="AM10" s="35"/>
      <c r="AN10" s="35"/>
      <c r="AO10" s="35"/>
      <c r="AP10" s="35"/>
      <c r="AQ10" s="35"/>
      <c r="AR10" s="34"/>
      <c r="AS10" s="35"/>
      <c r="AT10" s="35"/>
      <c r="AU10" s="35"/>
      <c r="AV10" s="35"/>
      <c r="AW10" s="35"/>
      <c r="AX10" s="35"/>
      <c r="AY10" s="35"/>
      <c r="AZ10" s="34"/>
      <c r="BA10" s="35"/>
      <c r="BB10" s="35"/>
      <c r="BC10" s="35"/>
      <c r="BD10" s="35"/>
      <c r="BE10" s="35"/>
      <c r="BF10" s="35"/>
      <c r="BG10" s="35"/>
      <c r="BH10" s="34"/>
      <c r="BI10" s="35"/>
      <c r="BJ10" s="35"/>
      <c r="BK10" s="35"/>
      <c r="BL10" s="35"/>
      <c r="BM10" s="35"/>
      <c r="BN10" s="35"/>
      <c r="BO10" s="36"/>
      <c r="BP10" s="9">
        <v>10100000085</v>
      </c>
      <c r="BQ10" s="1" t="s">
        <v>3</v>
      </c>
      <c r="BR10" s="1" t="s">
        <v>0</v>
      </c>
      <c r="BS10" s="1" t="s">
        <v>0</v>
      </c>
      <c r="BT10" s="1" t="s">
        <v>0</v>
      </c>
      <c r="BU10" s="1" t="s">
        <v>0</v>
      </c>
      <c r="BW10" s="1">
        <f ca="1">INDIRECT("T10")+2*INDIRECT("AB10")+3*INDIRECT("AJ10")+4*INDIRECT("AR10")+5*INDIRECT("AZ10")+6*INDIRECT("BH10")</f>
        <v>0</v>
      </c>
      <c r="BX10" s="1">
        <v>0</v>
      </c>
      <c r="BY10" s="1">
        <f ca="1">INDIRECT("U10")+2*INDIRECT("AC10")+3*INDIRECT("AK10")+4*INDIRECT("AS10")+5*INDIRECT("BA10")+6*INDIRECT("BI10")</f>
        <v>0</v>
      </c>
      <c r="BZ10" s="1">
        <v>0</v>
      </c>
      <c r="CA10" s="1">
        <f ca="1">INDIRECT("V10")+2*INDIRECT("AD10")+3*INDIRECT("AL10")+4*INDIRECT("AT10")+5*INDIRECT("BB10")+6*INDIRECT("BJ10")</f>
        <v>68</v>
      </c>
      <c r="CB10" s="1">
        <v>68</v>
      </c>
      <c r="CC10" s="1">
        <f ca="1">INDIRECT("W10")+2*INDIRECT("AE10")+3*INDIRECT("AM10")+4*INDIRECT("AU10")+5*INDIRECT("BC10")+6*INDIRECT("BK10")</f>
        <v>68</v>
      </c>
      <c r="CD10" s="1">
        <v>68</v>
      </c>
      <c r="CE10" s="1">
        <f ca="1">INDIRECT("X10")+2*INDIRECT("AF10")+3*INDIRECT("AN10")+4*INDIRECT("AV10")+5*INDIRECT("BD10")+6*INDIRECT("BL10")</f>
        <v>68</v>
      </c>
      <c r="CF10" s="1">
        <v>68</v>
      </c>
      <c r="CG10" s="1">
        <f ca="1">INDIRECT("Y10")+2*INDIRECT("AG10")+3*INDIRECT("AO10")+4*INDIRECT("AW10")+5*INDIRECT("BE10")+6*INDIRECT("BM10")</f>
        <v>68</v>
      </c>
      <c r="CH10" s="1">
        <v>68</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0</v>
      </c>
      <c r="CN10" s="1">
        <v>0</v>
      </c>
      <c r="CO10" s="1">
        <f ca="1">INDIRECT("AB10")+2*INDIRECT("AC10")+3*INDIRECT("AD10")+4*INDIRECT("AE10")+5*INDIRECT("AF10")+6*INDIRECT("AG10")+7*INDIRECT("AH10")+8*INDIRECT("AI10")</f>
        <v>612</v>
      </c>
      <c r="CP10" s="1">
        <v>612</v>
      </c>
      <c r="CQ10" s="1">
        <f ca="1">INDIRECT("AJ10")+2*INDIRECT("AK10")+3*INDIRECT("AL10")+4*INDIRECT("AM10")+5*INDIRECT("AN10")+6*INDIRECT("AO10")+7*INDIRECT("AP10")+8*INDIRECT("AQ10")</f>
        <v>0</v>
      </c>
      <c r="CR10" s="1">
        <v>0</v>
      </c>
      <c r="CS10" s="1">
        <f ca="1">INDIRECT("AR10")+2*INDIRECT("AS10")+3*INDIRECT("AT10")+4*INDIRECT("AU10")+5*INDIRECT("AV10")+6*INDIRECT("AW10")+7*INDIRECT("AX10")+8*INDIRECT("AY10")</f>
        <v>0</v>
      </c>
      <c r="CT10" s="1">
        <v>0</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73" ht="11.25">
      <c r="A11" s="1" t="s">
        <v>0</v>
      </c>
      <c r="B11" s="1" t="s">
        <v>9</v>
      </c>
      <c r="C11" s="1" t="s">
        <v>0</v>
      </c>
      <c r="D11" s="1" t="s">
        <v>10</v>
      </c>
      <c r="E11" s="1" t="s">
        <v>6</v>
      </c>
      <c r="F11" s="7">
        <f>SUM(F10:F10)</f>
        <v>0</v>
      </c>
      <c r="G11" s="6">
        <f>SUM(G10:G10)</f>
        <v>0</v>
      </c>
      <c r="H11" s="6">
        <f>SUM(H10:H10)</f>
        <v>34</v>
      </c>
      <c r="I11" s="6">
        <f>SUM(I10:I10)</f>
        <v>34</v>
      </c>
      <c r="J11" s="6">
        <f>SUM(J10:J10)</f>
        <v>34</v>
      </c>
      <c r="K11" s="6">
        <f>SUM(K10:K10)</f>
        <v>34</v>
      </c>
      <c r="L11" s="6">
        <f>SUM(L10:L10)</f>
        <v>0</v>
      </c>
      <c r="M11" s="6">
        <f>SUM(M10:M10)</f>
        <v>0</v>
      </c>
      <c r="N11" s="7">
        <f>SUM(N10:N10)</f>
        <v>0</v>
      </c>
      <c r="O11" s="6">
        <f>SUM(O10:O10)</f>
        <v>136</v>
      </c>
      <c r="P11" s="6">
        <f>SUM(P10:P10)</f>
        <v>0</v>
      </c>
      <c r="Q11" s="6">
        <f>SUM(Q10:Q10)</f>
        <v>0</v>
      </c>
      <c r="R11" s="6">
        <f>SUM(R10:R10)</f>
        <v>0</v>
      </c>
      <c r="S11" s="6">
        <f>SUM(S10:S10)</f>
        <v>0</v>
      </c>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v>0</v>
      </c>
      <c r="BQ11" s="1" t="s">
        <v>0</v>
      </c>
      <c r="BR11" s="1" t="s">
        <v>0</v>
      </c>
      <c r="BS11" s="1" t="s">
        <v>0</v>
      </c>
      <c r="BT11" s="1" t="s">
        <v>0</v>
      </c>
      <c r="BU11" s="1" t="s">
        <v>0</v>
      </c>
    </row>
    <row r="12" spans="1:73" ht="11.25">
      <c r="A12" s="25"/>
      <c r="B12" s="25"/>
      <c r="C12" s="27" t="s">
        <v>59</v>
      </c>
      <c r="D12" s="26" t="s">
        <v>0</v>
      </c>
      <c r="E12" s="1" t="s">
        <v>0</v>
      </c>
      <c r="F12" s="7"/>
      <c r="G12" s="6"/>
      <c r="H12" s="6"/>
      <c r="I12" s="6"/>
      <c r="J12" s="6"/>
      <c r="K12" s="6"/>
      <c r="L12" s="6"/>
      <c r="M12" s="6"/>
      <c r="N12" s="7"/>
      <c r="O12" s="6"/>
      <c r="P12" s="6"/>
      <c r="Q12" s="6"/>
      <c r="R12" s="6"/>
      <c r="S12" s="6"/>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1:102" ht="11.25">
      <c r="A13" s="30" t="s">
        <v>1</v>
      </c>
      <c r="B13" s="31" t="str">
        <f>HYPERLINK("http://www.dot.ca.gov/hq/transprog/stip2004/ff_sheets/05-1221.xls","1221")</f>
        <v>1221</v>
      </c>
      <c r="C13" s="30" t="s">
        <v>0</v>
      </c>
      <c r="D13" s="30" t="s">
        <v>2</v>
      </c>
      <c r="E13" s="30" t="s">
        <v>3</v>
      </c>
      <c r="F13" s="32">
        <f ca="1">INDIRECT("T13")+INDIRECT("AB13")+INDIRECT("AJ13")+INDIRECT("AR13")+INDIRECT("AZ13")+INDIRECT("BH13")</f>
        <v>0</v>
      </c>
      <c r="G13" s="33">
        <f ca="1">INDIRECT("U13")+INDIRECT("AC13")+INDIRECT("AK13")+INDIRECT("AS13")+INDIRECT("BA13")+INDIRECT("BI13")</f>
        <v>0</v>
      </c>
      <c r="H13" s="33">
        <f ca="1">INDIRECT("V13")+INDIRECT("AD13")+INDIRECT("AL13")+INDIRECT("AT13")+INDIRECT("BB13")+INDIRECT("BJ13")</f>
        <v>0</v>
      </c>
      <c r="I13" s="33">
        <f ca="1">INDIRECT("W13")+INDIRECT("AE13")+INDIRECT("AM13")+INDIRECT("AU13")+INDIRECT("BC13")+INDIRECT("BK13")</f>
        <v>0</v>
      </c>
      <c r="J13" s="33">
        <f ca="1">INDIRECT("X13")+INDIRECT("AF13")+INDIRECT("AN13")+INDIRECT("AV13")+INDIRECT("BD13")+INDIRECT("BL13")</f>
        <v>0</v>
      </c>
      <c r="K13" s="33">
        <f ca="1">INDIRECT("Y13")+INDIRECT("AG13")+INDIRECT("AO13")+INDIRECT("AW13")+INDIRECT("BE13")+INDIRECT("BM13")</f>
        <v>850</v>
      </c>
      <c r="L13" s="33">
        <f ca="1">INDIRECT("Z13")+INDIRECT("AH13")+INDIRECT("AP13")+INDIRECT("AX13")+INDIRECT("BF13")+INDIRECT("BN13")</f>
        <v>0</v>
      </c>
      <c r="M13" s="33">
        <f ca="1">INDIRECT("AA13")+INDIRECT("AI13")+INDIRECT("AQ13")+INDIRECT("AY13")+INDIRECT("BG13")+INDIRECT("BO13")</f>
        <v>0</v>
      </c>
      <c r="N13" s="32">
        <f ca="1">INDIRECT("T13")+INDIRECT("U13")+INDIRECT("V13")+INDIRECT("W13")+INDIRECT("X13")+INDIRECT("Y13")+INDIRECT("Z13")+INDIRECT("AA13")</f>
        <v>0</v>
      </c>
      <c r="O13" s="33">
        <f ca="1">INDIRECT("AB13")+INDIRECT("AC13")+INDIRECT("AD13")+INDIRECT("AE13")+INDIRECT("AF13")+INDIRECT("AG13")+INDIRECT("AH13")+INDIRECT("AI13")</f>
        <v>850</v>
      </c>
      <c r="P13" s="33">
        <f ca="1">INDIRECT("AJ13")+INDIRECT("AK13")+INDIRECT("AL13")+INDIRECT("AM13")+INDIRECT("AN13")+INDIRECT("AO13")+INDIRECT("AP13")+INDIRECT("AQ13")</f>
        <v>0</v>
      </c>
      <c r="Q13" s="33">
        <f ca="1">INDIRECT("AR13")+INDIRECT("AS13")+INDIRECT("AT13")+INDIRECT("AU13")+INDIRECT("AV13")+INDIRECT("AW13")+INDIRECT("AX13")+INDIRECT("AY13")</f>
        <v>0</v>
      </c>
      <c r="R13" s="33">
        <f ca="1">INDIRECT("AZ13")+INDIRECT("BA13")+INDIRECT("BB13")+INDIRECT("BC13")+INDIRECT("BD13")+INDIRECT("BE13")+INDIRECT("BF13")+INDIRECT("BG13")</f>
        <v>0</v>
      </c>
      <c r="S13" s="33">
        <f ca="1">INDIRECT("BH13")+INDIRECT("BI13")+INDIRECT("BJ13")+INDIRECT("BK13")+INDIRECT("BL13")+INDIRECT("BM13")+INDIRECT("BN13")+INDIRECT("BO13")</f>
        <v>0</v>
      </c>
      <c r="T13" s="34"/>
      <c r="U13" s="35"/>
      <c r="V13" s="35"/>
      <c r="W13" s="35"/>
      <c r="X13" s="35"/>
      <c r="Y13" s="35"/>
      <c r="Z13" s="35"/>
      <c r="AA13" s="35"/>
      <c r="AB13" s="34"/>
      <c r="AC13" s="35"/>
      <c r="AD13" s="35"/>
      <c r="AE13" s="35"/>
      <c r="AF13" s="35"/>
      <c r="AG13" s="35">
        <v>850</v>
      </c>
      <c r="AH13" s="35"/>
      <c r="AI13" s="35"/>
      <c r="AJ13" s="34"/>
      <c r="AK13" s="35"/>
      <c r="AL13" s="35"/>
      <c r="AM13" s="35"/>
      <c r="AN13" s="35"/>
      <c r="AO13" s="35"/>
      <c r="AP13" s="35"/>
      <c r="AQ13" s="35"/>
      <c r="AR13" s="34"/>
      <c r="AS13" s="35"/>
      <c r="AT13" s="35"/>
      <c r="AU13" s="35"/>
      <c r="AV13" s="35"/>
      <c r="AW13" s="35"/>
      <c r="AX13" s="35"/>
      <c r="AY13" s="35"/>
      <c r="AZ13" s="34"/>
      <c r="BA13" s="35"/>
      <c r="BB13" s="35"/>
      <c r="BC13" s="35"/>
      <c r="BD13" s="35"/>
      <c r="BE13" s="35"/>
      <c r="BF13" s="35"/>
      <c r="BG13" s="35"/>
      <c r="BH13" s="34"/>
      <c r="BI13" s="35"/>
      <c r="BJ13" s="35"/>
      <c r="BK13" s="35"/>
      <c r="BL13" s="35"/>
      <c r="BM13" s="35"/>
      <c r="BN13" s="35"/>
      <c r="BO13" s="36"/>
      <c r="BP13" s="9">
        <v>10100000224</v>
      </c>
      <c r="BQ13" s="1" t="s">
        <v>3</v>
      </c>
      <c r="BR13" s="1" t="s">
        <v>0</v>
      </c>
      <c r="BS13" s="1" t="s">
        <v>0</v>
      </c>
      <c r="BT13" s="1" t="s">
        <v>0</v>
      </c>
      <c r="BU13" s="1" t="s">
        <v>0</v>
      </c>
      <c r="BW13" s="1">
        <f ca="1">INDIRECT("T13")+2*INDIRECT("AB13")+3*INDIRECT("AJ13")+4*INDIRECT("AR13")+5*INDIRECT("AZ13")+6*INDIRECT("BH13")</f>
        <v>0</v>
      </c>
      <c r="BX13" s="1">
        <v>0</v>
      </c>
      <c r="BY13" s="1">
        <f ca="1">INDIRECT("U13")+2*INDIRECT("AC13")+3*INDIRECT("AK13")+4*INDIRECT("AS13")+5*INDIRECT("BA13")+6*INDIRECT("BI13")</f>
        <v>0</v>
      </c>
      <c r="BZ13" s="1">
        <v>0</v>
      </c>
      <c r="CA13" s="1">
        <f ca="1">INDIRECT("V13")+2*INDIRECT("AD13")+3*INDIRECT("AL13")+4*INDIRECT("AT13")+5*INDIRECT("BB13")+6*INDIRECT("BJ13")</f>
        <v>0</v>
      </c>
      <c r="CB13" s="1">
        <v>0</v>
      </c>
      <c r="CC13" s="1">
        <f ca="1">INDIRECT("W13")+2*INDIRECT("AE13")+3*INDIRECT("AM13")+4*INDIRECT("AU13")+5*INDIRECT("BC13")+6*INDIRECT("BK13")</f>
        <v>0</v>
      </c>
      <c r="CD13" s="1">
        <v>0</v>
      </c>
      <c r="CE13" s="1">
        <f ca="1">INDIRECT("X13")+2*INDIRECT("AF13")+3*INDIRECT("AN13")+4*INDIRECT("AV13")+5*INDIRECT("BD13")+6*INDIRECT("BL13")</f>
        <v>0</v>
      </c>
      <c r="CF13" s="1">
        <v>0</v>
      </c>
      <c r="CG13" s="1">
        <f ca="1">INDIRECT("Y13")+2*INDIRECT("AG13")+3*INDIRECT("AO13")+4*INDIRECT("AW13")+5*INDIRECT("BE13")+6*INDIRECT("BM13")</f>
        <v>1700</v>
      </c>
      <c r="CH13" s="1">
        <v>1700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0</v>
      </c>
      <c r="CN13" s="1">
        <v>0</v>
      </c>
      <c r="CO13" s="1">
        <f ca="1">INDIRECT("AB13")+2*INDIRECT("AC13")+3*INDIRECT("AD13")+4*INDIRECT("AE13")+5*INDIRECT("AF13")+6*INDIRECT("AG13")+7*INDIRECT("AH13")+8*INDIRECT("AI13")</f>
        <v>5100</v>
      </c>
      <c r="CP13" s="1">
        <v>5100</v>
      </c>
      <c r="CQ13" s="1">
        <f ca="1">INDIRECT("AJ13")+2*INDIRECT("AK13")+3*INDIRECT("AL13")+4*INDIRECT("AM13")+5*INDIRECT("AN13")+6*INDIRECT("AO13")+7*INDIRECT("AP13")+8*INDIRECT("AQ13")</f>
        <v>0</v>
      </c>
      <c r="CR13" s="1">
        <v>0</v>
      </c>
      <c r="CS13" s="1">
        <f ca="1">INDIRECT("AR13")+2*INDIRECT("AS13")+3*INDIRECT("AT13")+4*INDIRECT("AU13")+5*INDIRECT("AV13")+6*INDIRECT("AW13")+7*INDIRECT("AX13")+8*INDIRECT("AY13")</f>
        <v>0</v>
      </c>
      <c r="CT13" s="1">
        <v>0</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73" ht="11.25">
      <c r="A14" s="1" t="s">
        <v>0</v>
      </c>
      <c r="B14" s="1" t="s">
        <v>0</v>
      </c>
      <c r="C14" s="1" t="s">
        <v>0</v>
      </c>
      <c r="D14" s="1" t="s">
        <v>11</v>
      </c>
      <c r="E14" s="1" t="s">
        <v>6</v>
      </c>
      <c r="F14" s="7">
        <f>SUM(F13:F13)</f>
        <v>0</v>
      </c>
      <c r="G14" s="6">
        <f>SUM(G13:G13)</f>
        <v>0</v>
      </c>
      <c r="H14" s="6">
        <f>SUM(H13:H13)</f>
        <v>0</v>
      </c>
      <c r="I14" s="6">
        <f>SUM(I13:I13)</f>
        <v>0</v>
      </c>
      <c r="J14" s="6">
        <f>SUM(J13:J13)</f>
        <v>0</v>
      </c>
      <c r="K14" s="6">
        <f>SUM(K13:K13)</f>
        <v>850</v>
      </c>
      <c r="L14" s="6">
        <f>SUM(L13:L13)</f>
        <v>0</v>
      </c>
      <c r="M14" s="6">
        <f>SUM(M13:M13)</f>
        <v>0</v>
      </c>
      <c r="N14" s="7">
        <f>SUM(N13:N13)</f>
        <v>0</v>
      </c>
      <c r="O14" s="6">
        <f>SUM(O13:O13)</f>
        <v>850</v>
      </c>
      <c r="P14" s="6">
        <f>SUM(P13:P13)</f>
        <v>0</v>
      </c>
      <c r="Q14" s="6">
        <f>SUM(Q13:Q13)</f>
        <v>0</v>
      </c>
      <c r="R14" s="6">
        <f>SUM(R13:R13)</f>
        <v>0</v>
      </c>
      <c r="S14" s="6">
        <f>SUM(S13:S13)</f>
        <v>0</v>
      </c>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v>0</v>
      </c>
      <c r="BQ14" s="1" t="s">
        <v>0</v>
      </c>
      <c r="BR14" s="1" t="s">
        <v>0</v>
      </c>
      <c r="BS14" s="1" t="s">
        <v>0</v>
      </c>
      <c r="BT14" s="1" t="s">
        <v>0</v>
      </c>
      <c r="BU14" s="1" t="s">
        <v>0</v>
      </c>
    </row>
    <row r="15" spans="1:73" ht="11.25">
      <c r="A15" s="25"/>
      <c r="B15" s="25"/>
      <c r="C15" s="27" t="s">
        <v>59</v>
      </c>
      <c r="D15" s="26" t="s">
        <v>0</v>
      </c>
      <c r="E15" s="1" t="s">
        <v>0</v>
      </c>
      <c r="F15" s="7"/>
      <c r="G15" s="6"/>
      <c r="H15" s="6"/>
      <c r="I15" s="6"/>
      <c r="J15" s="6"/>
      <c r="K15" s="6"/>
      <c r="L15" s="6"/>
      <c r="M15" s="6"/>
      <c r="N15" s="7"/>
      <c r="O15" s="6"/>
      <c r="P15" s="6"/>
      <c r="Q15" s="6"/>
      <c r="R15" s="6"/>
      <c r="S15" s="6"/>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1:102" ht="11.25">
      <c r="A16" s="30" t="s">
        <v>1</v>
      </c>
      <c r="B16" s="31" t="str">
        <f>HYPERLINK("http://www.dot.ca.gov/hq/transprog/stip2004/ff_sheets/05-0852.xls","0852")</f>
        <v>0852</v>
      </c>
      <c r="C16" s="30" t="s">
        <v>0</v>
      </c>
      <c r="D16" s="30" t="s">
        <v>12</v>
      </c>
      <c r="E16" s="30" t="s">
        <v>13</v>
      </c>
      <c r="F16" s="32">
        <f ca="1">INDIRECT("T16")+INDIRECT("AB16")+INDIRECT("AJ16")+INDIRECT("AR16")+INDIRECT("AZ16")+INDIRECT("BH16")</f>
        <v>670</v>
      </c>
      <c r="G16" s="33">
        <f ca="1">INDIRECT("U16")+INDIRECT("AC16")+INDIRECT("AK16")+INDIRECT("AS16")+INDIRECT("BA16")+INDIRECT("BI16")</f>
        <v>3764</v>
      </c>
      <c r="H16" s="33">
        <f ca="1">INDIRECT("V16")+INDIRECT("AD16")+INDIRECT("AL16")+INDIRECT("AT16")+INDIRECT("BB16")+INDIRECT("BJ16")</f>
        <v>0</v>
      </c>
      <c r="I16" s="33">
        <f ca="1">INDIRECT("W16")+INDIRECT("AE16")+INDIRECT("AM16")+INDIRECT("AU16")+INDIRECT("BC16")+INDIRECT("BK16")</f>
        <v>0</v>
      </c>
      <c r="J16" s="33">
        <f ca="1">INDIRECT("X16")+INDIRECT("AF16")+INDIRECT("AN16")+INDIRECT("AV16")+INDIRECT("BD16")+INDIRECT("BL16")</f>
        <v>0</v>
      </c>
      <c r="K16" s="33">
        <f ca="1">INDIRECT("Y16")+INDIRECT("AG16")+INDIRECT("AO16")+INDIRECT("AW16")+INDIRECT("BE16")+INDIRECT("BM16")</f>
        <v>0</v>
      </c>
      <c r="L16" s="33">
        <f ca="1">INDIRECT("Z16")+INDIRECT("AH16")+INDIRECT("AP16")+INDIRECT("AX16")+INDIRECT("BF16")+INDIRECT("BN16")</f>
        <v>0</v>
      </c>
      <c r="M16" s="33">
        <f ca="1">INDIRECT("AA16")+INDIRECT("AI16")+INDIRECT("AQ16")+INDIRECT("AY16")+INDIRECT("BG16")+INDIRECT("BO16")</f>
        <v>0</v>
      </c>
      <c r="N16" s="32">
        <f ca="1">INDIRECT("T16")+INDIRECT("U16")+INDIRECT("V16")+INDIRECT("W16")+INDIRECT("X16")+INDIRECT("Y16")+INDIRECT("Z16")+INDIRECT("AA16")</f>
        <v>880</v>
      </c>
      <c r="O16" s="33">
        <f ca="1">INDIRECT("AB16")+INDIRECT("AC16")+INDIRECT("AD16")+INDIRECT("AE16")+INDIRECT("AF16")+INDIRECT("AG16")+INDIRECT("AH16")+INDIRECT("AI16")</f>
        <v>2884</v>
      </c>
      <c r="P16" s="33">
        <f ca="1">INDIRECT("AJ16")+INDIRECT("AK16")+INDIRECT("AL16")+INDIRECT("AM16")+INDIRECT("AN16")+INDIRECT("AO16")+INDIRECT("AP16")+INDIRECT("AQ16")</f>
        <v>50</v>
      </c>
      <c r="Q16" s="33">
        <f ca="1">INDIRECT("AR16")+INDIRECT("AS16")+INDIRECT("AT16")+INDIRECT("AU16")+INDIRECT("AV16")+INDIRECT("AW16")+INDIRECT("AX16")+INDIRECT("AY16")</f>
        <v>620</v>
      </c>
      <c r="R16" s="33">
        <f ca="1">INDIRECT("AZ16")+INDIRECT("BA16")+INDIRECT("BB16")+INDIRECT("BC16")+INDIRECT("BD16")+INDIRECT("BE16")+INDIRECT("BF16")+INDIRECT("BG16")</f>
        <v>0</v>
      </c>
      <c r="S16" s="33">
        <f ca="1">INDIRECT("BH16")+INDIRECT("BI16")+INDIRECT("BJ16")+INDIRECT("BK16")+INDIRECT("BL16")+INDIRECT("BM16")+INDIRECT("BN16")+INDIRECT("BO16")</f>
        <v>0</v>
      </c>
      <c r="T16" s="34"/>
      <c r="U16" s="35">
        <v>880</v>
      </c>
      <c r="V16" s="35"/>
      <c r="W16" s="35"/>
      <c r="X16" s="35"/>
      <c r="Y16" s="35"/>
      <c r="Z16" s="35"/>
      <c r="AA16" s="35"/>
      <c r="AB16" s="34"/>
      <c r="AC16" s="35">
        <v>2884</v>
      </c>
      <c r="AD16" s="35"/>
      <c r="AE16" s="35"/>
      <c r="AF16" s="35"/>
      <c r="AG16" s="35"/>
      <c r="AH16" s="35"/>
      <c r="AI16" s="35"/>
      <c r="AJ16" s="34">
        <v>50</v>
      </c>
      <c r="AK16" s="35"/>
      <c r="AL16" s="35"/>
      <c r="AM16" s="35"/>
      <c r="AN16" s="35"/>
      <c r="AO16" s="35"/>
      <c r="AP16" s="35"/>
      <c r="AQ16" s="35"/>
      <c r="AR16" s="34">
        <v>620</v>
      </c>
      <c r="AS16" s="35"/>
      <c r="AT16" s="35"/>
      <c r="AU16" s="35"/>
      <c r="AV16" s="35"/>
      <c r="AW16" s="35"/>
      <c r="AX16" s="35"/>
      <c r="AY16" s="35"/>
      <c r="AZ16" s="34"/>
      <c r="BA16" s="35"/>
      <c r="BB16" s="35"/>
      <c r="BC16" s="35"/>
      <c r="BD16" s="35"/>
      <c r="BE16" s="35"/>
      <c r="BF16" s="35"/>
      <c r="BG16" s="35"/>
      <c r="BH16" s="34"/>
      <c r="BI16" s="35"/>
      <c r="BJ16" s="35"/>
      <c r="BK16" s="35"/>
      <c r="BL16" s="35"/>
      <c r="BM16" s="35"/>
      <c r="BN16" s="35"/>
      <c r="BO16" s="36"/>
      <c r="BP16" s="9">
        <v>10100000122</v>
      </c>
      <c r="BQ16" s="1" t="s">
        <v>0</v>
      </c>
      <c r="BR16" s="1" t="s">
        <v>0</v>
      </c>
      <c r="BS16" s="1" t="s">
        <v>0</v>
      </c>
      <c r="BT16" s="1" t="s">
        <v>0</v>
      </c>
      <c r="BU16" s="1" t="s">
        <v>0</v>
      </c>
      <c r="BW16" s="1">
        <f ca="1">INDIRECT("T16")+2*INDIRECT("AB16")+3*INDIRECT("AJ16")+4*INDIRECT("AR16")+5*INDIRECT("AZ16")+6*INDIRECT("BH16")</f>
        <v>2630</v>
      </c>
      <c r="BX16" s="1">
        <v>2630</v>
      </c>
      <c r="BY16" s="1">
        <f ca="1">INDIRECT("U16")+2*INDIRECT("AC16")+3*INDIRECT("AK16")+4*INDIRECT("AS16")+5*INDIRECT("BA16")+6*INDIRECT("BI16")</f>
        <v>6648</v>
      </c>
      <c r="BZ16" s="1">
        <v>6648</v>
      </c>
      <c r="CA16" s="1">
        <f ca="1">INDIRECT("V16")+2*INDIRECT("AD16")+3*INDIRECT("AL16")+4*INDIRECT("AT16")+5*INDIRECT("BB16")+6*INDIRECT("BJ16")</f>
        <v>0</v>
      </c>
      <c r="CB16" s="1">
        <v>0</v>
      </c>
      <c r="CC16" s="1">
        <f ca="1">INDIRECT("W16")+2*INDIRECT("AE16")+3*INDIRECT("AM16")+4*INDIRECT("AU16")+5*INDIRECT("BC16")+6*INDIRECT("BK16")</f>
        <v>0</v>
      </c>
      <c r="CD16" s="1">
        <v>0</v>
      </c>
      <c r="CE16" s="1">
        <f ca="1">INDIRECT("X16")+2*INDIRECT("AF16")+3*INDIRECT("AN16")+4*INDIRECT("AV16")+5*INDIRECT("BD16")+6*INDIRECT("BL16")</f>
        <v>0</v>
      </c>
      <c r="CF16" s="1">
        <v>0</v>
      </c>
      <c r="CG16" s="1">
        <f ca="1">INDIRECT("Y16")+2*INDIRECT("AG16")+3*INDIRECT("AO16")+4*INDIRECT("AW16")+5*INDIRECT("BE16")+6*INDIRECT("BM16")</f>
        <v>0</v>
      </c>
      <c r="CH16" s="1">
        <v>0</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1760</v>
      </c>
      <c r="CN16" s="1">
        <v>1760</v>
      </c>
      <c r="CO16" s="1">
        <f ca="1">INDIRECT("AB16")+2*INDIRECT("AC16")+3*INDIRECT("AD16")+4*INDIRECT("AE16")+5*INDIRECT("AF16")+6*INDIRECT("AG16")+7*INDIRECT("AH16")+8*INDIRECT("AI16")</f>
        <v>5768</v>
      </c>
      <c r="CP16" s="1">
        <v>5768</v>
      </c>
      <c r="CQ16" s="1">
        <f ca="1">INDIRECT("AJ16")+2*INDIRECT("AK16")+3*INDIRECT("AL16")+4*INDIRECT("AM16")+5*INDIRECT("AN16")+6*INDIRECT("AO16")+7*INDIRECT("AP16")+8*INDIRECT("AQ16")</f>
        <v>50</v>
      </c>
      <c r="CR16" s="1">
        <v>50</v>
      </c>
      <c r="CS16" s="1">
        <f ca="1">INDIRECT("AR16")+2*INDIRECT("AS16")+3*INDIRECT("AT16")+4*INDIRECT("AU16")+5*INDIRECT("AV16")+6*INDIRECT("AW16")+7*INDIRECT("AX16")+8*INDIRECT("AY16")</f>
        <v>620</v>
      </c>
      <c r="CT16" s="1">
        <v>620</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73" ht="11.25">
      <c r="A17" s="1" t="s">
        <v>0</v>
      </c>
      <c r="B17" s="1" t="s">
        <v>0</v>
      </c>
      <c r="C17" s="1" t="s">
        <v>0</v>
      </c>
      <c r="D17" s="1" t="s">
        <v>14</v>
      </c>
      <c r="E17" s="1" t="s">
        <v>6</v>
      </c>
      <c r="F17" s="7">
        <f>SUM(F16:F16)</f>
        <v>670</v>
      </c>
      <c r="G17" s="6">
        <f>SUM(G16:G16)</f>
        <v>3764</v>
      </c>
      <c r="H17" s="6">
        <f>SUM(H16:H16)</f>
        <v>0</v>
      </c>
      <c r="I17" s="6">
        <f>SUM(I16:I16)</f>
        <v>0</v>
      </c>
      <c r="J17" s="6">
        <f>SUM(J16:J16)</f>
        <v>0</v>
      </c>
      <c r="K17" s="6">
        <f>SUM(K16:K16)</f>
        <v>0</v>
      </c>
      <c r="L17" s="6">
        <f>SUM(L16:L16)</f>
        <v>0</v>
      </c>
      <c r="M17" s="6">
        <f>SUM(M16:M16)</f>
        <v>0</v>
      </c>
      <c r="N17" s="7">
        <f>SUM(N16:N16)</f>
        <v>880</v>
      </c>
      <c r="O17" s="6">
        <f>SUM(O16:O16)</f>
        <v>2884</v>
      </c>
      <c r="P17" s="6">
        <f>SUM(P16:P16)</f>
        <v>50</v>
      </c>
      <c r="Q17" s="6">
        <f>SUM(Q16:Q16)</f>
        <v>620</v>
      </c>
      <c r="R17" s="6">
        <f>SUM(R16:R16)</f>
        <v>0</v>
      </c>
      <c r="S17" s="6">
        <f>SUM(S16:S16)</f>
        <v>0</v>
      </c>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v>0</v>
      </c>
      <c r="BQ17" s="1" t="s">
        <v>0</v>
      </c>
      <c r="BR17" s="1" t="s">
        <v>0</v>
      </c>
      <c r="BS17" s="1" t="s">
        <v>0</v>
      </c>
      <c r="BT17" s="1" t="s">
        <v>0</v>
      </c>
      <c r="BU17" s="1" t="s">
        <v>0</v>
      </c>
    </row>
    <row r="18" spans="1:73" ht="11.25">
      <c r="A18" s="25"/>
      <c r="B18" s="25"/>
      <c r="C18" s="27" t="s">
        <v>59</v>
      </c>
      <c r="D18" s="26" t="s">
        <v>0</v>
      </c>
      <c r="E18" s="1" t="s">
        <v>0</v>
      </c>
      <c r="F18" s="7"/>
      <c r="G18" s="6"/>
      <c r="H18" s="6"/>
      <c r="I18" s="6"/>
      <c r="J18" s="6"/>
      <c r="K18" s="6"/>
      <c r="L18" s="6"/>
      <c r="M18" s="6"/>
      <c r="N18" s="7"/>
      <c r="O18" s="6"/>
      <c r="P18" s="6"/>
      <c r="Q18" s="6"/>
      <c r="R18" s="6"/>
      <c r="S18" s="6"/>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1:102" ht="11.25">
      <c r="A19" s="30" t="s">
        <v>1</v>
      </c>
      <c r="B19" s="31" t="str">
        <f>HYPERLINK("http://www.dot.ca.gov/hq/transprog/stip2004/ff_sheets/05-1187.xls","1187")</f>
        <v>1187</v>
      </c>
      <c r="C19" s="30" t="s">
        <v>0</v>
      </c>
      <c r="D19" s="30" t="s">
        <v>12</v>
      </c>
      <c r="E19" s="30" t="s">
        <v>3</v>
      </c>
      <c r="F19" s="32">
        <f ca="1">INDIRECT("T19")+INDIRECT("AB19")+INDIRECT("AJ19")+INDIRECT("AR19")+INDIRECT("AZ19")+INDIRECT("BH19")</f>
        <v>0</v>
      </c>
      <c r="G19" s="33">
        <f ca="1">INDIRECT("U19")+INDIRECT("AC19")+INDIRECT("AK19")+INDIRECT("AS19")+INDIRECT("BA19")+INDIRECT("BI19")</f>
        <v>0</v>
      </c>
      <c r="H19" s="33">
        <f ca="1">INDIRECT("V19")+INDIRECT("AD19")+INDIRECT("AL19")+INDIRECT("AT19")+INDIRECT("BB19")+INDIRECT("BJ19")</f>
        <v>300</v>
      </c>
      <c r="I19" s="33">
        <f ca="1">INDIRECT("W19")+INDIRECT("AE19")+INDIRECT("AM19")+INDIRECT("AU19")+INDIRECT("BC19")+INDIRECT("BK19")</f>
        <v>941</v>
      </c>
      <c r="J19" s="33">
        <f ca="1">INDIRECT("X19")+INDIRECT("AF19")+INDIRECT("AN19")+INDIRECT("AV19")+INDIRECT("BD19")+INDIRECT("BL19")</f>
        <v>1559</v>
      </c>
      <c r="K19" s="33">
        <f ca="1">INDIRECT("Y19")+INDIRECT("AG19")+INDIRECT("AO19")+INDIRECT("AW19")+INDIRECT("BE19")+INDIRECT("BM19")</f>
        <v>1523</v>
      </c>
      <c r="L19" s="33">
        <f ca="1">INDIRECT("Z19")+INDIRECT("AH19")+INDIRECT("AP19")+INDIRECT("AX19")+INDIRECT("BF19")+INDIRECT("BN19")</f>
        <v>0</v>
      </c>
      <c r="M19" s="33">
        <f ca="1">INDIRECT("AA19")+INDIRECT("AI19")+INDIRECT("AQ19")+INDIRECT("AY19")+INDIRECT("BG19")+INDIRECT("BO19")</f>
        <v>0</v>
      </c>
      <c r="N19" s="32">
        <f ca="1">INDIRECT("T19")+INDIRECT("U19")+INDIRECT("V19")+INDIRECT("W19")+INDIRECT("X19")+INDIRECT("Y19")+INDIRECT("Z19")+INDIRECT("AA19")</f>
        <v>0</v>
      </c>
      <c r="O19" s="33">
        <f ca="1">INDIRECT("AB19")+INDIRECT("AC19")+INDIRECT("AD19")+INDIRECT("AE19")+INDIRECT("AF19")+INDIRECT("AG19")+INDIRECT("AH19")+INDIRECT("AI19")</f>
        <v>4323</v>
      </c>
      <c r="P19" s="33">
        <f ca="1">INDIRECT("AJ19")+INDIRECT("AK19")+INDIRECT("AL19")+INDIRECT("AM19")+INDIRECT("AN19")+INDIRECT("AO19")+INDIRECT("AP19")+INDIRECT("AQ19")</f>
        <v>0</v>
      </c>
      <c r="Q19" s="33">
        <f ca="1">INDIRECT("AR19")+INDIRECT("AS19")+INDIRECT("AT19")+INDIRECT("AU19")+INDIRECT("AV19")+INDIRECT("AW19")+INDIRECT("AX19")+INDIRECT("AY19")</f>
        <v>0</v>
      </c>
      <c r="R19" s="33">
        <f ca="1">INDIRECT("AZ19")+INDIRECT("BA19")+INDIRECT("BB19")+INDIRECT("BC19")+INDIRECT("BD19")+INDIRECT("BE19")+INDIRECT("BF19")+INDIRECT("BG19")</f>
        <v>0</v>
      </c>
      <c r="S19" s="33">
        <f ca="1">INDIRECT("BH19")+INDIRECT("BI19")+INDIRECT("BJ19")+INDIRECT("BK19")+INDIRECT("BL19")+INDIRECT("BM19")+INDIRECT("BN19")+INDIRECT("BO19")</f>
        <v>0</v>
      </c>
      <c r="T19" s="34"/>
      <c r="U19" s="35"/>
      <c r="V19" s="35"/>
      <c r="W19" s="35"/>
      <c r="X19" s="35"/>
      <c r="Y19" s="35"/>
      <c r="Z19" s="35"/>
      <c r="AA19" s="35"/>
      <c r="AB19" s="34"/>
      <c r="AC19" s="35"/>
      <c r="AD19" s="35">
        <v>300</v>
      </c>
      <c r="AE19" s="35">
        <v>941</v>
      </c>
      <c r="AF19" s="35">
        <v>1559</v>
      </c>
      <c r="AG19" s="35">
        <v>1523</v>
      </c>
      <c r="AH19" s="35"/>
      <c r="AI19" s="35"/>
      <c r="AJ19" s="34"/>
      <c r="AK19" s="35"/>
      <c r="AL19" s="35"/>
      <c r="AM19" s="35"/>
      <c r="AN19" s="35"/>
      <c r="AO19" s="35"/>
      <c r="AP19" s="35"/>
      <c r="AQ19" s="35"/>
      <c r="AR19" s="34"/>
      <c r="AS19" s="35"/>
      <c r="AT19" s="35"/>
      <c r="AU19" s="35"/>
      <c r="AV19" s="35"/>
      <c r="AW19" s="35"/>
      <c r="AX19" s="35"/>
      <c r="AY19" s="35"/>
      <c r="AZ19" s="34"/>
      <c r="BA19" s="35"/>
      <c r="BB19" s="35"/>
      <c r="BC19" s="35"/>
      <c r="BD19" s="35"/>
      <c r="BE19" s="35"/>
      <c r="BF19" s="35"/>
      <c r="BG19" s="35"/>
      <c r="BH19" s="34"/>
      <c r="BI19" s="35"/>
      <c r="BJ19" s="35"/>
      <c r="BK19" s="35"/>
      <c r="BL19" s="35"/>
      <c r="BM19" s="35"/>
      <c r="BN19" s="35"/>
      <c r="BO19" s="36"/>
      <c r="BP19" s="9">
        <v>10100000177</v>
      </c>
      <c r="BQ19" s="1" t="s">
        <v>3</v>
      </c>
      <c r="BR19" s="1" t="s">
        <v>0</v>
      </c>
      <c r="BS19" s="1" t="s">
        <v>0</v>
      </c>
      <c r="BT19" s="1" t="s">
        <v>0</v>
      </c>
      <c r="BU19" s="1" t="s">
        <v>0</v>
      </c>
      <c r="BW19" s="1">
        <f ca="1">INDIRECT("T19")+2*INDIRECT("AB19")+3*INDIRECT("AJ19")+4*INDIRECT("AR19")+5*INDIRECT("AZ19")+6*INDIRECT("BH19")</f>
        <v>0</v>
      </c>
      <c r="BX19" s="1">
        <v>0</v>
      </c>
      <c r="BY19" s="1">
        <f ca="1">INDIRECT("U19")+2*INDIRECT("AC19")+3*INDIRECT("AK19")+4*INDIRECT("AS19")+5*INDIRECT("BA19")+6*INDIRECT("BI19")</f>
        <v>0</v>
      </c>
      <c r="BZ19" s="1">
        <v>0</v>
      </c>
      <c r="CA19" s="1">
        <f ca="1">INDIRECT("V19")+2*INDIRECT("AD19")+3*INDIRECT("AL19")+4*INDIRECT("AT19")+5*INDIRECT("BB19")+6*INDIRECT("BJ19")</f>
        <v>600</v>
      </c>
      <c r="CB19" s="1">
        <v>600</v>
      </c>
      <c r="CC19" s="1">
        <f ca="1">INDIRECT("W19")+2*INDIRECT("AE19")+3*INDIRECT("AM19")+4*INDIRECT("AU19")+5*INDIRECT("BC19")+6*INDIRECT("BK19")</f>
        <v>1882</v>
      </c>
      <c r="CD19" s="1">
        <v>1882</v>
      </c>
      <c r="CE19" s="1">
        <f ca="1">INDIRECT("X19")+2*INDIRECT("AF19")+3*INDIRECT("AN19")+4*INDIRECT("AV19")+5*INDIRECT("BD19")+6*INDIRECT("BL19")</f>
        <v>3118</v>
      </c>
      <c r="CF19" s="1">
        <v>3118</v>
      </c>
      <c r="CG19" s="1">
        <f ca="1">INDIRECT("Y19")+2*INDIRECT("AG19")+3*INDIRECT("AO19")+4*INDIRECT("AW19")+5*INDIRECT("BE19")+6*INDIRECT("BM19")</f>
        <v>3046</v>
      </c>
      <c r="CH19" s="1">
        <v>3046</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0</v>
      </c>
      <c r="CN19" s="1">
        <v>0</v>
      </c>
      <c r="CO19" s="1">
        <f ca="1">INDIRECT("AB19")+2*INDIRECT("AC19")+3*INDIRECT("AD19")+4*INDIRECT("AE19")+5*INDIRECT("AF19")+6*INDIRECT("AG19")+7*INDIRECT("AH19")+8*INDIRECT("AI19")</f>
        <v>21597</v>
      </c>
      <c r="CP19" s="1">
        <v>21597</v>
      </c>
      <c r="CQ19" s="1">
        <f ca="1">INDIRECT("AJ19")+2*INDIRECT("AK19")+3*INDIRECT("AL19")+4*INDIRECT("AM19")+5*INDIRECT("AN19")+6*INDIRECT("AO19")+7*INDIRECT("AP19")+8*INDIRECT("AQ19")</f>
        <v>0</v>
      </c>
      <c r="CR19" s="1">
        <v>0</v>
      </c>
      <c r="CS19" s="1">
        <f ca="1">INDIRECT("AR19")+2*INDIRECT("AS19")+3*INDIRECT("AT19")+4*INDIRECT("AU19")+5*INDIRECT("AV19")+6*INDIRECT("AW19")+7*INDIRECT("AX19")+8*INDIRECT("AY19")</f>
        <v>0</v>
      </c>
      <c r="CT19" s="1">
        <v>0</v>
      </c>
      <c r="CU19" s="1">
        <f ca="1">INDIRECT("AZ19")+2*INDIRECT("BA19")+3*INDIRECT("BB19")+4*INDIRECT("BC19")+5*INDIRECT("BD19")+6*INDIRECT("BE19")+7*INDIRECT("BF19")+8*INDIRECT("BG19")</f>
        <v>0</v>
      </c>
      <c r="CV19" s="1">
        <v>0</v>
      </c>
      <c r="CW19" s="1">
        <f ca="1">INDIRECT("BH19")+2*INDIRECT("BI19")+3*INDIRECT("BJ19")+4*INDIRECT("BK19")+5*INDIRECT("BL19")+6*INDIRECT("BM19")+7*INDIRECT("BN19")+8*INDIRECT("BO19")</f>
        <v>0</v>
      </c>
      <c r="CX19" s="1">
        <v>0</v>
      </c>
    </row>
    <row r="20" spans="1:102" ht="11.25">
      <c r="A20" s="1" t="s">
        <v>0</v>
      </c>
      <c r="B20" s="1" t="s">
        <v>0</v>
      </c>
      <c r="C20" s="1" t="s">
        <v>0</v>
      </c>
      <c r="D20" s="1" t="s">
        <v>15</v>
      </c>
      <c r="E20" s="1" t="s">
        <v>16</v>
      </c>
      <c r="F20" s="7">
        <f ca="1">INDIRECT("T20")+INDIRECT("AB20")+INDIRECT("AJ20")+INDIRECT("AR20")+INDIRECT("AZ20")+INDIRECT("BH20")</f>
        <v>0</v>
      </c>
      <c r="G20" s="6">
        <f ca="1">INDIRECT("U20")+INDIRECT("AC20")+INDIRECT("AK20")+INDIRECT("AS20")+INDIRECT("BA20")+INDIRECT("BI20")</f>
        <v>1000</v>
      </c>
      <c r="H20" s="6">
        <f ca="1">INDIRECT("V20")+INDIRECT("AD20")+INDIRECT("AL20")+INDIRECT("AT20")+INDIRECT("BB20")+INDIRECT("BJ20")</f>
        <v>0</v>
      </c>
      <c r="I20" s="6">
        <f ca="1">INDIRECT("W20")+INDIRECT("AE20")+INDIRECT("AM20")+INDIRECT("AU20")+INDIRECT("BC20")+INDIRECT("BK20")</f>
        <v>0</v>
      </c>
      <c r="J20" s="6">
        <f ca="1">INDIRECT("X20")+INDIRECT("AF20")+INDIRECT("AN20")+INDIRECT("AV20")+INDIRECT("BD20")+INDIRECT("BL20")</f>
        <v>0</v>
      </c>
      <c r="K20" s="6">
        <f ca="1">INDIRECT("Y20")+INDIRECT("AG20")+INDIRECT("AO20")+INDIRECT("AW20")+INDIRECT("BE20")+INDIRECT("BM20")</f>
        <v>0</v>
      </c>
      <c r="L20" s="6">
        <f ca="1">INDIRECT("Z20")+INDIRECT("AH20")+INDIRECT("AP20")+INDIRECT("AX20")+INDIRECT("BF20")+INDIRECT("BN20")</f>
        <v>0</v>
      </c>
      <c r="M20" s="6">
        <f ca="1">INDIRECT("AA20")+INDIRECT("AI20")+INDIRECT("AQ20")+INDIRECT("AY20")+INDIRECT("BG20")+INDIRECT("BO20")</f>
        <v>0</v>
      </c>
      <c r="N20" s="7">
        <f ca="1">INDIRECT("T20")+INDIRECT("U20")+INDIRECT("V20")+INDIRECT("W20")+INDIRECT("X20")+INDIRECT("Y20")+INDIRECT("Z20")+INDIRECT("AA20")</f>
        <v>0</v>
      </c>
      <c r="O20" s="6">
        <f ca="1">INDIRECT("AB20")+INDIRECT("AC20")+INDIRECT("AD20")+INDIRECT("AE20")+INDIRECT("AF20")+INDIRECT("AG20")+INDIRECT("AH20")+INDIRECT("AI20")</f>
        <v>1000</v>
      </c>
      <c r="P20" s="6">
        <f ca="1">INDIRECT("AJ20")+INDIRECT("AK20")+INDIRECT("AL20")+INDIRECT("AM20")+INDIRECT("AN20")+INDIRECT("AO20")+INDIRECT("AP20")+INDIRECT("AQ20")</f>
        <v>0</v>
      </c>
      <c r="Q20" s="6">
        <f ca="1">INDIRECT("AR20")+INDIRECT("AS20")+INDIRECT("AT20")+INDIRECT("AU20")+INDIRECT("AV20")+INDIRECT("AW20")+INDIRECT("AX20")+INDIRECT("AY20")</f>
        <v>0</v>
      </c>
      <c r="R20" s="6">
        <f ca="1">INDIRECT("AZ20")+INDIRECT("BA20")+INDIRECT("BB20")+INDIRECT("BC20")+INDIRECT("BD20")+INDIRECT("BE20")+INDIRECT("BF20")+INDIRECT("BG20")</f>
        <v>0</v>
      </c>
      <c r="S20" s="6">
        <f ca="1">INDIRECT("BH20")+INDIRECT("BI20")+INDIRECT("BJ20")+INDIRECT("BK20")+INDIRECT("BL20")+INDIRECT("BM20")+INDIRECT("BN20")+INDIRECT("BO20")</f>
        <v>0</v>
      </c>
      <c r="T20" s="28"/>
      <c r="U20" s="29"/>
      <c r="V20" s="29"/>
      <c r="W20" s="29"/>
      <c r="X20" s="29"/>
      <c r="Y20" s="29"/>
      <c r="Z20" s="29"/>
      <c r="AA20" s="29"/>
      <c r="AB20" s="28"/>
      <c r="AC20" s="29">
        <v>1000</v>
      </c>
      <c r="AD20" s="29"/>
      <c r="AE20" s="29"/>
      <c r="AF20" s="29"/>
      <c r="AG20" s="29"/>
      <c r="AH20" s="29"/>
      <c r="AI20" s="29"/>
      <c r="AJ20" s="28"/>
      <c r="AK20" s="29"/>
      <c r="AL20" s="29"/>
      <c r="AM20" s="29"/>
      <c r="AN20" s="29"/>
      <c r="AO20" s="29"/>
      <c r="AP20" s="29"/>
      <c r="AQ20" s="29"/>
      <c r="AR20" s="28"/>
      <c r="AS20" s="29"/>
      <c r="AT20" s="29"/>
      <c r="AU20" s="29"/>
      <c r="AV20" s="29"/>
      <c r="AW20" s="29"/>
      <c r="AX20" s="29"/>
      <c r="AY20" s="29"/>
      <c r="AZ20" s="28"/>
      <c r="BA20" s="29"/>
      <c r="BB20" s="29"/>
      <c r="BC20" s="29"/>
      <c r="BD20" s="29"/>
      <c r="BE20" s="29"/>
      <c r="BF20" s="29"/>
      <c r="BG20" s="29"/>
      <c r="BH20" s="28"/>
      <c r="BI20" s="29"/>
      <c r="BJ20" s="29"/>
      <c r="BK20" s="29"/>
      <c r="BL20" s="29"/>
      <c r="BM20" s="29"/>
      <c r="BN20" s="29"/>
      <c r="BO20" s="29"/>
      <c r="BP20" s="9">
        <v>0</v>
      </c>
      <c r="BQ20" s="1" t="s">
        <v>0</v>
      </c>
      <c r="BR20" s="1" t="s">
        <v>0</v>
      </c>
      <c r="BS20" s="1" t="s">
        <v>0</v>
      </c>
      <c r="BT20" s="1" t="s">
        <v>0</v>
      </c>
      <c r="BU20" s="1" t="s">
        <v>0</v>
      </c>
      <c r="BW20" s="1">
        <f ca="1">INDIRECT("T20")+2*INDIRECT("AB20")+3*INDIRECT("AJ20")+4*INDIRECT("AR20")+5*INDIRECT("AZ20")+6*INDIRECT("BH20")</f>
        <v>0</v>
      </c>
      <c r="BX20" s="1">
        <v>0</v>
      </c>
      <c r="BY20" s="1">
        <f ca="1">INDIRECT("U20")+2*INDIRECT("AC20")+3*INDIRECT("AK20")+4*INDIRECT("AS20")+5*INDIRECT("BA20")+6*INDIRECT("BI20")</f>
        <v>2000</v>
      </c>
      <c r="BZ20" s="1">
        <v>2000</v>
      </c>
      <c r="CA20" s="1">
        <f ca="1">INDIRECT("V20")+2*INDIRECT("AD20")+3*INDIRECT("AL20")+4*INDIRECT("AT20")+5*INDIRECT("BB20")+6*INDIRECT("BJ20")</f>
        <v>0</v>
      </c>
      <c r="CB20" s="1">
        <v>0</v>
      </c>
      <c r="CC20" s="1">
        <f ca="1">INDIRECT("W20")+2*INDIRECT("AE20")+3*INDIRECT("AM20")+4*INDIRECT("AU20")+5*INDIRECT("BC20")+6*INDIRECT("BK20")</f>
        <v>0</v>
      </c>
      <c r="CD20" s="1">
        <v>0</v>
      </c>
      <c r="CE20" s="1">
        <f ca="1">INDIRECT("X20")+2*INDIRECT("AF20")+3*INDIRECT("AN20")+4*INDIRECT("AV20")+5*INDIRECT("BD20")+6*INDIRECT("BL20")</f>
        <v>0</v>
      </c>
      <c r="CF20" s="1">
        <v>0</v>
      </c>
      <c r="CG20" s="1">
        <f ca="1">INDIRECT("Y20")+2*INDIRECT("AG20")+3*INDIRECT("AO20")+4*INDIRECT("AW20")+5*INDIRECT("BE20")+6*INDIRECT("BM20")</f>
        <v>0</v>
      </c>
      <c r="CH20" s="1">
        <v>0</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0</v>
      </c>
      <c r="CN20" s="1">
        <v>0</v>
      </c>
      <c r="CO20" s="1">
        <f ca="1">INDIRECT("AB20")+2*INDIRECT("AC20")+3*INDIRECT("AD20")+4*INDIRECT("AE20")+5*INDIRECT("AF20")+6*INDIRECT("AG20")+7*INDIRECT("AH20")+8*INDIRECT("AI20")</f>
        <v>2000</v>
      </c>
      <c r="CP20" s="1">
        <v>2000</v>
      </c>
      <c r="CQ20" s="1">
        <f ca="1">INDIRECT("AJ20")+2*INDIRECT("AK20")+3*INDIRECT("AL20")+4*INDIRECT("AM20")+5*INDIRECT("AN20")+6*INDIRECT("AO20")+7*INDIRECT("AP20")+8*INDIRECT("AQ20")</f>
        <v>0</v>
      </c>
      <c r="CR20" s="1">
        <v>0</v>
      </c>
      <c r="CS20" s="1">
        <f ca="1">INDIRECT("AR20")+2*INDIRECT("AS20")+3*INDIRECT("AT20")+4*INDIRECT("AU20")+5*INDIRECT("AV20")+6*INDIRECT("AW20")+7*INDIRECT("AX20")+8*INDIRECT("AY20")</f>
        <v>0</v>
      </c>
      <c r="CT20" s="1">
        <v>0</v>
      </c>
      <c r="CU20" s="1">
        <f ca="1">INDIRECT("AZ20")+2*INDIRECT("BA20")+3*INDIRECT("BB20")+4*INDIRECT("BC20")+5*INDIRECT("BD20")+6*INDIRECT("BE20")+7*INDIRECT("BF20")+8*INDIRECT("BG20")</f>
        <v>0</v>
      </c>
      <c r="CV20" s="1">
        <v>0</v>
      </c>
      <c r="CW20" s="1">
        <f ca="1">INDIRECT("BH20")+2*INDIRECT("BI20")+3*INDIRECT("BJ20")+4*INDIRECT("BK20")+5*INDIRECT("BL20")+6*INDIRECT("BM20")+7*INDIRECT("BN20")+8*INDIRECT("BO20")</f>
        <v>0</v>
      </c>
      <c r="CX20" s="1">
        <v>0</v>
      </c>
    </row>
    <row r="21" spans="1:73" ht="11.25">
      <c r="A21" s="25"/>
      <c r="B21" s="25"/>
      <c r="C21" s="27" t="s">
        <v>59</v>
      </c>
      <c r="D21" s="26" t="s">
        <v>0</v>
      </c>
      <c r="E21" s="1" t="s">
        <v>6</v>
      </c>
      <c r="F21" s="7">
        <f>SUM(F19:F20)</f>
        <v>0</v>
      </c>
      <c r="G21" s="6">
        <f>SUM(G19:G20)</f>
        <v>1000</v>
      </c>
      <c r="H21" s="6">
        <f>SUM(H19:H20)</f>
        <v>300</v>
      </c>
      <c r="I21" s="6">
        <f>SUM(I19:I20)</f>
        <v>941</v>
      </c>
      <c r="J21" s="6">
        <f>SUM(J19:J20)</f>
        <v>1559</v>
      </c>
      <c r="K21" s="6">
        <f>SUM(K19:K20)</f>
        <v>1523</v>
      </c>
      <c r="L21" s="6">
        <f>SUM(L19:L20)</f>
        <v>0</v>
      </c>
      <c r="M21" s="6">
        <f>SUM(M19:M20)</f>
        <v>0</v>
      </c>
      <c r="N21" s="7">
        <f>SUM(N19:N20)</f>
        <v>0</v>
      </c>
      <c r="O21" s="6">
        <f>SUM(O19:O20)</f>
        <v>5323</v>
      </c>
      <c r="P21" s="6">
        <f>SUM(P19:P20)</f>
        <v>0</v>
      </c>
      <c r="Q21" s="6">
        <f>SUM(Q19:Q20)</f>
        <v>0</v>
      </c>
      <c r="R21" s="6">
        <f>SUM(R19:R20)</f>
        <v>0</v>
      </c>
      <c r="S21" s="6">
        <f>SUM(S19:S20)</f>
        <v>0</v>
      </c>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v>0</v>
      </c>
      <c r="BQ21" s="1" t="s">
        <v>0</v>
      </c>
      <c r="BR21" s="1" t="s">
        <v>0</v>
      </c>
      <c r="BS21" s="1" t="s">
        <v>0</v>
      </c>
      <c r="BT21" s="1" t="s">
        <v>0</v>
      </c>
      <c r="BU21" s="1" t="s">
        <v>0</v>
      </c>
    </row>
    <row r="22" spans="3:73" ht="11.25">
      <c r="C22" s="1" t="s">
        <v>0</v>
      </c>
      <c r="D22" s="1" t="s">
        <v>0</v>
      </c>
      <c r="E22" s="1" t="s">
        <v>0</v>
      </c>
      <c r="F22" s="7"/>
      <c r="G22" s="6"/>
      <c r="H22" s="6"/>
      <c r="I22" s="6"/>
      <c r="J22" s="6"/>
      <c r="K22" s="6"/>
      <c r="L22" s="6"/>
      <c r="M22" s="6"/>
      <c r="N22" s="7"/>
      <c r="O22" s="6"/>
      <c r="P22" s="6"/>
      <c r="Q22" s="6"/>
      <c r="R22" s="6"/>
      <c r="S22" s="6"/>
      <c r="T22" s="8"/>
      <c r="U22" s="5"/>
      <c r="V22" s="5"/>
      <c r="W22" s="5"/>
      <c r="X22" s="5"/>
      <c r="Y22" s="5"/>
      <c r="Z22" s="5"/>
      <c r="AA22" s="5"/>
      <c r="AB22" s="8"/>
      <c r="AC22" s="5"/>
      <c r="AD22" s="5"/>
      <c r="AE22" s="5"/>
      <c r="AF22" s="5"/>
      <c r="AG22" s="5"/>
      <c r="AH22" s="5"/>
      <c r="AI22" s="5"/>
      <c r="AJ22" s="8"/>
      <c r="AK22" s="5"/>
      <c r="AL22" s="5"/>
      <c r="AM22" s="5"/>
      <c r="AN22" s="5"/>
      <c r="AO22" s="5"/>
      <c r="AP22" s="5"/>
      <c r="AQ22" s="5"/>
      <c r="AR22" s="8"/>
      <c r="AS22" s="5"/>
      <c r="AT22" s="5"/>
      <c r="AU22" s="5"/>
      <c r="AV22" s="5"/>
      <c r="AW22" s="5"/>
      <c r="AX22" s="5"/>
      <c r="AY22" s="5"/>
      <c r="AZ22" s="8"/>
      <c r="BA22" s="5"/>
      <c r="BB22" s="5"/>
      <c r="BC22" s="5"/>
      <c r="BD22" s="5"/>
      <c r="BE22" s="5"/>
      <c r="BF22" s="5"/>
      <c r="BG22" s="5"/>
      <c r="BH22" s="8"/>
      <c r="BI22" s="5"/>
      <c r="BJ22" s="5"/>
      <c r="BK22" s="5"/>
      <c r="BL22" s="5"/>
      <c r="BM22" s="5"/>
      <c r="BN22" s="5"/>
      <c r="BO22" s="5"/>
      <c r="BP22" s="9"/>
      <c r="BT22" s="1" t="s">
        <v>0</v>
      </c>
      <c r="BU22" s="1" t="s">
        <v>0</v>
      </c>
    </row>
    <row r="23" spans="1:102" ht="11.25">
      <c r="A23" s="30" t="s">
        <v>1</v>
      </c>
      <c r="B23" s="31" t="str">
        <f>HYPERLINK("http://www.dot.ca.gov/hq/transprog/stip2004/ff_sheets/05-0002u.xls","0002U")</f>
        <v>0002U</v>
      </c>
      <c r="C23" s="30" t="s">
        <v>0</v>
      </c>
      <c r="D23" s="30" t="s">
        <v>17</v>
      </c>
      <c r="E23" s="30" t="s">
        <v>3</v>
      </c>
      <c r="F23" s="32">
        <f ca="1">INDIRECT("T23")+INDIRECT("AB23")+INDIRECT("AJ23")+INDIRECT("AR23")+INDIRECT("AZ23")+INDIRECT("BH23")</f>
        <v>0</v>
      </c>
      <c r="G23" s="33">
        <f ca="1">INDIRECT("U23")+INDIRECT("AC23")+INDIRECT("AK23")+INDIRECT("AS23")+INDIRECT("BA23")+INDIRECT("BI23")</f>
        <v>0</v>
      </c>
      <c r="H23" s="33">
        <f ca="1">INDIRECT("V23")+INDIRECT("AD23")+INDIRECT("AL23")+INDIRECT("AT23")+INDIRECT("BB23")+INDIRECT("BJ23")</f>
        <v>0</v>
      </c>
      <c r="I23" s="33">
        <f ca="1">INDIRECT("W23")+INDIRECT("AE23")+INDIRECT("AM23")+INDIRECT("AU23")+INDIRECT("BC23")+INDIRECT("BK23")</f>
        <v>7000</v>
      </c>
      <c r="J23" s="33">
        <f ca="1">INDIRECT("X23")+INDIRECT("AF23")+INDIRECT("AN23")+INDIRECT("AV23")+INDIRECT("BD23")+INDIRECT("BL23")</f>
        <v>0</v>
      </c>
      <c r="K23" s="33">
        <f ca="1">INDIRECT("Y23")+INDIRECT("AG23")+INDIRECT("AO23")+INDIRECT("AW23")+INDIRECT("BE23")+INDIRECT("BM23")</f>
        <v>0</v>
      </c>
      <c r="L23" s="33">
        <f ca="1">INDIRECT("Z23")+INDIRECT("AH23")+INDIRECT("AP23")+INDIRECT("AX23")+INDIRECT("BF23")+INDIRECT("BN23")</f>
        <v>0</v>
      </c>
      <c r="M23" s="33">
        <f ca="1">INDIRECT("AA23")+INDIRECT("AI23")+INDIRECT("AQ23")+INDIRECT("AY23")+INDIRECT("BG23")+INDIRECT("BO23")</f>
        <v>0</v>
      </c>
      <c r="N23" s="32">
        <f ca="1">INDIRECT("T23")+INDIRECT("U23")+INDIRECT("V23")+INDIRECT("W23")+INDIRECT("X23")+INDIRECT("Y23")+INDIRECT("Z23")+INDIRECT("AA23")</f>
        <v>0</v>
      </c>
      <c r="O23" s="33">
        <f ca="1">INDIRECT("AB23")+INDIRECT("AC23")+INDIRECT("AD23")+INDIRECT("AE23")+INDIRECT("AF23")+INDIRECT("AG23")+INDIRECT("AH23")+INDIRECT("AI23")</f>
        <v>7000</v>
      </c>
      <c r="P23" s="33">
        <f ca="1">INDIRECT("AJ23")+INDIRECT("AK23")+INDIRECT("AL23")+INDIRECT("AM23")+INDIRECT("AN23")+INDIRECT("AO23")+INDIRECT("AP23")+INDIRECT("AQ23")</f>
        <v>0</v>
      </c>
      <c r="Q23" s="33">
        <f ca="1">INDIRECT("AR23")+INDIRECT("AS23")+INDIRECT("AT23")+INDIRECT("AU23")+INDIRECT("AV23")+INDIRECT("AW23")+INDIRECT("AX23")+INDIRECT("AY23")</f>
        <v>0</v>
      </c>
      <c r="R23" s="33">
        <f ca="1">INDIRECT("AZ23")+INDIRECT("BA23")+INDIRECT("BB23")+INDIRECT("BC23")+INDIRECT("BD23")+INDIRECT("BE23")+INDIRECT("BF23")+INDIRECT("BG23")</f>
        <v>0</v>
      </c>
      <c r="S23" s="33">
        <f ca="1">INDIRECT("BH23")+INDIRECT("BI23")+INDIRECT("BJ23")+INDIRECT("BK23")+INDIRECT("BL23")+INDIRECT("BM23")+INDIRECT("BN23")+INDIRECT("BO23")</f>
        <v>0</v>
      </c>
      <c r="T23" s="34"/>
      <c r="U23" s="35"/>
      <c r="V23" s="35"/>
      <c r="W23" s="35"/>
      <c r="X23" s="35"/>
      <c r="Y23" s="35"/>
      <c r="Z23" s="35"/>
      <c r="AA23" s="35"/>
      <c r="AB23" s="34"/>
      <c r="AC23" s="35"/>
      <c r="AD23" s="35"/>
      <c r="AE23" s="35">
        <v>7000</v>
      </c>
      <c r="AF23" s="35"/>
      <c r="AG23" s="35"/>
      <c r="AH23" s="35"/>
      <c r="AI23" s="35"/>
      <c r="AJ23" s="34"/>
      <c r="AK23" s="35"/>
      <c r="AL23" s="35"/>
      <c r="AM23" s="35"/>
      <c r="AN23" s="35"/>
      <c r="AO23" s="35"/>
      <c r="AP23" s="35"/>
      <c r="AQ23" s="35"/>
      <c r="AR23" s="34"/>
      <c r="AS23" s="35"/>
      <c r="AT23" s="35"/>
      <c r="AU23" s="35"/>
      <c r="AV23" s="35"/>
      <c r="AW23" s="35"/>
      <c r="AX23" s="35"/>
      <c r="AY23" s="35"/>
      <c r="AZ23" s="34"/>
      <c r="BA23" s="35"/>
      <c r="BB23" s="35"/>
      <c r="BC23" s="35"/>
      <c r="BD23" s="35"/>
      <c r="BE23" s="35"/>
      <c r="BF23" s="35"/>
      <c r="BG23" s="35"/>
      <c r="BH23" s="34"/>
      <c r="BI23" s="35"/>
      <c r="BJ23" s="35"/>
      <c r="BK23" s="35"/>
      <c r="BL23" s="35"/>
      <c r="BM23" s="35"/>
      <c r="BN23" s="35"/>
      <c r="BO23" s="36"/>
      <c r="BP23" s="9">
        <v>10100000038</v>
      </c>
      <c r="BQ23" s="1" t="s">
        <v>3</v>
      </c>
      <c r="BR23" s="1" t="s">
        <v>0</v>
      </c>
      <c r="BS23" s="1" t="s">
        <v>0</v>
      </c>
      <c r="BT23" s="1" t="s">
        <v>0</v>
      </c>
      <c r="BU23" s="1" t="s">
        <v>0</v>
      </c>
      <c r="BW23" s="1">
        <f ca="1">INDIRECT("T23")+2*INDIRECT("AB23")+3*INDIRECT("AJ23")+4*INDIRECT("AR23")+5*INDIRECT("AZ23")+6*INDIRECT("BH23")</f>
        <v>0</v>
      </c>
      <c r="BX23" s="1">
        <v>0</v>
      </c>
      <c r="BY23" s="1">
        <f ca="1">INDIRECT("U23")+2*INDIRECT("AC23")+3*INDIRECT("AK23")+4*INDIRECT("AS23")+5*INDIRECT("BA23")+6*INDIRECT("BI23")</f>
        <v>0</v>
      </c>
      <c r="BZ23" s="1">
        <v>0</v>
      </c>
      <c r="CA23" s="1">
        <f ca="1">INDIRECT("V23")+2*INDIRECT("AD23")+3*INDIRECT("AL23")+4*INDIRECT("AT23")+5*INDIRECT("BB23")+6*INDIRECT("BJ23")</f>
        <v>0</v>
      </c>
      <c r="CB23" s="1">
        <v>0</v>
      </c>
      <c r="CC23" s="1">
        <f ca="1">INDIRECT("W23")+2*INDIRECT("AE23")+3*INDIRECT("AM23")+4*INDIRECT("AU23")+5*INDIRECT("BC23")+6*INDIRECT("BK23")</f>
        <v>14000</v>
      </c>
      <c r="CD23" s="1">
        <v>14000</v>
      </c>
      <c r="CE23" s="1">
        <f ca="1">INDIRECT("X23")+2*INDIRECT("AF23")+3*INDIRECT("AN23")+4*INDIRECT("AV23")+5*INDIRECT("BD23")+6*INDIRECT("BL23")</f>
        <v>0</v>
      </c>
      <c r="CF23" s="1">
        <v>0</v>
      </c>
      <c r="CG23" s="1">
        <f ca="1">INDIRECT("Y23")+2*INDIRECT("AG23")+3*INDIRECT("AO23")+4*INDIRECT("AW23")+5*INDIRECT("BE23")+6*INDIRECT("BM23")</f>
        <v>0</v>
      </c>
      <c r="CH23" s="1">
        <v>0</v>
      </c>
      <c r="CI23" s="1">
        <f ca="1">INDIRECT("Z23")+2*INDIRECT("AH23")+3*INDIRECT("AP23")+4*INDIRECT("AX23")+5*INDIRECT("BF23")+6*INDIRECT("BN23")</f>
        <v>0</v>
      </c>
      <c r="CJ23" s="1">
        <v>0</v>
      </c>
      <c r="CK23" s="1">
        <f ca="1">INDIRECT("AA23")+2*INDIRECT("AI23")+3*INDIRECT("AQ23")+4*INDIRECT("AY23")+5*INDIRECT("BG23")+6*INDIRECT("BO23")</f>
        <v>0</v>
      </c>
      <c r="CL23" s="1">
        <v>0</v>
      </c>
      <c r="CM23" s="1">
        <f ca="1">INDIRECT("T23")+2*INDIRECT("U23")+3*INDIRECT("V23")+4*INDIRECT("W23")+5*INDIRECT("X23")+6*INDIRECT("Y23")+7*INDIRECT("Z23")+8*INDIRECT("AA23")</f>
        <v>0</v>
      </c>
      <c r="CN23" s="1">
        <v>0</v>
      </c>
      <c r="CO23" s="1">
        <f ca="1">INDIRECT("AB23")+2*INDIRECT("AC23")+3*INDIRECT("AD23")+4*INDIRECT("AE23")+5*INDIRECT("AF23")+6*INDIRECT("AG23")+7*INDIRECT("AH23")+8*INDIRECT("AI23")</f>
        <v>28000</v>
      </c>
      <c r="CP23" s="1">
        <v>28000</v>
      </c>
      <c r="CQ23" s="1">
        <f ca="1">INDIRECT("AJ23")+2*INDIRECT("AK23")+3*INDIRECT("AL23")+4*INDIRECT("AM23")+5*INDIRECT("AN23")+6*INDIRECT("AO23")+7*INDIRECT("AP23")+8*INDIRECT("AQ23")</f>
        <v>0</v>
      </c>
      <c r="CR23" s="1">
        <v>0</v>
      </c>
      <c r="CS23" s="1">
        <f ca="1">INDIRECT("AR23")+2*INDIRECT("AS23")+3*INDIRECT("AT23")+4*INDIRECT("AU23")+5*INDIRECT("AV23")+6*INDIRECT("AW23")+7*INDIRECT("AX23")+8*INDIRECT("AY23")</f>
        <v>0</v>
      </c>
      <c r="CT23" s="1">
        <v>0</v>
      </c>
      <c r="CU23" s="1">
        <f ca="1">INDIRECT("AZ23")+2*INDIRECT("BA23")+3*INDIRECT("BB23")+4*INDIRECT("BC23")+5*INDIRECT("BD23")+6*INDIRECT("BE23")+7*INDIRECT("BF23")+8*INDIRECT("BG23")</f>
        <v>0</v>
      </c>
      <c r="CV23" s="1">
        <v>0</v>
      </c>
      <c r="CW23" s="1">
        <f ca="1">INDIRECT("BH23")+2*INDIRECT("BI23")+3*INDIRECT("BJ23")+4*INDIRECT("BK23")+5*INDIRECT("BL23")+6*INDIRECT("BM23")+7*INDIRECT("BN23")+8*INDIRECT("BO23")</f>
        <v>0</v>
      </c>
      <c r="CX23" s="1">
        <v>0</v>
      </c>
    </row>
    <row r="24" spans="1:102" ht="11.25">
      <c r="A24" s="1" t="s">
        <v>0</v>
      </c>
      <c r="B24" s="1" t="s">
        <v>18</v>
      </c>
      <c r="C24" s="1" t="s">
        <v>0</v>
      </c>
      <c r="D24" s="1" t="s">
        <v>19</v>
      </c>
      <c r="E24" s="1" t="s">
        <v>20</v>
      </c>
      <c r="F24" s="7">
        <f ca="1">INDIRECT("T24")+INDIRECT("AB24")+INDIRECT("AJ24")+INDIRECT("AR24")+INDIRECT("AZ24")+INDIRECT("BH24")</f>
        <v>0</v>
      </c>
      <c r="G24" s="6">
        <f ca="1">INDIRECT("U24")+INDIRECT("AC24")+INDIRECT("AK24")+INDIRECT("AS24")+INDIRECT("BA24")+INDIRECT("BI24")</f>
        <v>50</v>
      </c>
      <c r="H24" s="6">
        <f ca="1">INDIRECT("V24")+INDIRECT("AD24")+INDIRECT("AL24")+INDIRECT("AT24")+INDIRECT("BB24")+INDIRECT("BJ24")</f>
        <v>2200</v>
      </c>
      <c r="I24" s="6">
        <f ca="1">INDIRECT("W24")+INDIRECT("AE24")+INDIRECT("AM24")+INDIRECT("AU24")+INDIRECT("BC24")+INDIRECT("BK24")</f>
        <v>0</v>
      </c>
      <c r="J24" s="6">
        <f ca="1">INDIRECT("X24")+INDIRECT("AF24")+INDIRECT("AN24")+INDIRECT("AV24")+INDIRECT("BD24")+INDIRECT("BL24")</f>
        <v>0</v>
      </c>
      <c r="K24" s="6">
        <f ca="1">INDIRECT("Y24")+INDIRECT("AG24")+INDIRECT("AO24")+INDIRECT("AW24")+INDIRECT("BE24")+INDIRECT("BM24")</f>
        <v>0</v>
      </c>
      <c r="L24" s="6">
        <f ca="1">INDIRECT("Z24")+INDIRECT("AH24")+INDIRECT("AP24")+INDIRECT("AX24")+INDIRECT("BF24")+INDIRECT("BN24")</f>
        <v>0</v>
      </c>
      <c r="M24" s="6">
        <f ca="1">INDIRECT("AA24")+INDIRECT("AI24")+INDIRECT("AQ24")+INDIRECT("AY24")+INDIRECT("BG24")+INDIRECT("BO24")</f>
        <v>0</v>
      </c>
      <c r="N24" s="7">
        <f ca="1">INDIRECT("T24")+INDIRECT("U24")+INDIRECT("V24")+INDIRECT("W24")+INDIRECT("X24")+INDIRECT("Y24")+INDIRECT("Z24")+INDIRECT("AA24")</f>
        <v>50</v>
      </c>
      <c r="O24" s="6">
        <f ca="1">INDIRECT("AB24")+INDIRECT("AC24")+INDIRECT("AD24")+INDIRECT("AE24")+INDIRECT("AF24")+INDIRECT("AG24")+INDIRECT("AH24")+INDIRECT("AI24")</f>
        <v>2200</v>
      </c>
      <c r="P24" s="6">
        <f ca="1">INDIRECT("AJ24")+INDIRECT("AK24")+INDIRECT("AL24")+INDIRECT("AM24")+INDIRECT("AN24")+INDIRECT("AO24")+INDIRECT("AP24")+INDIRECT("AQ24")</f>
        <v>0</v>
      </c>
      <c r="Q24" s="6">
        <f ca="1">INDIRECT("AR24")+INDIRECT("AS24")+INDIRECT("AT24")+INDIRECT("AU24")+INDIRECT("AV24")+INDIRECT("AW24")+INDIRECT("AX24")+INDIRECT("AY24")</f>
        <v>0</v>
      </c>
      <c r="R24" s="6">
        <f ca="1">INDIRECT("AZ24")+INDIRECT("BA24")+INDIRECT("BB24")+INDIRECT("BC24")+INDIRECT("BD24")+INDIRECT("BE24")+INDIRECT("BF24")+INDIRECT("BG24")</f>
        <v>0</v>
      </c>
      <c r="S24" s="6">
        <f ca="1">INDIRECT("BH24")+INDIRECT("BI24")+INDIRECT("BJ24")+INDIRECT("BK24")+INDIRECT("BL24")+INDIRECT("BM24")+INDIRECT("BN24")+INDIRECT("BO24")</f>
        <v>0</v>
      </c>
      <c r="T24" s="28"/>
      <c r="U24" s="29">
        <v>50</v>
      </c>
      <c r="V24" s="29"/>
      <c r="W24" s="29"/>
      <c r="X24" s="29"/>
      <c r="Y24" s="29"/>
      <c r="Z24" s="29"/>
      <c r="AA24" s="29"/>
      <c r="AB24" s="28"/>
      <c r="AC24" s="29"/>
      <c r="AD24" s="29">
        <v>2200</v>
      </c>
      <c r="AE24" s="29"/>
      <c r="AF24" s="29"/>
      <c r="AG24" s="29"/>
      <c r="AH24" s="29"/>
      <c r="AI24" s="29"/>
      <c r="AJ24" s="28"/>
      <c r="AK24" s="29"/>
      <c r="AL24" s="29"/>
      <c r="AM24" s="29"/>
      <c r="AN24" s="29"/>
      <c r="AO24" s="29"/>
      <c r="AP24" s="29"/>
      <c r="AQ24" s="29"/>
      <c r="AR24" s="28"/>
      <c r="AS24" s="29"/>
      <c r="AT24" s="29"/>
      <c r="AU24" s="29"/>
      <c r="AV24" s="29"/>
      <c r="AW24" s="29"/>
      <c r="AX24" s="29"/>
      <c r="AY24" s="29"/>
      <c r="AZ24" s="28"/>
      <c r="BA24" s="29"/>
      <c r="BB24" s="29"/>
      <c r="BC24" s="29"/>
      <c r="BD24" s="29"/>
      <c r="BE24" s="29"/>
      <c r="BF24" s="29"/>
      <c r="BG24" s="29"/>
      <c r="BH24" s="28"/>
      <c r="BI24" s="29"/>
      <c r="BJ24" s="29"/>
      <c r="BK24" s="29"/>
      <c r="BL24" s="29"/>
      <c r="BM24" s="29"/>
      <c r="BN24" s="29"/>
      <c r="BO24" s="29"/>
      <c r="BP24" s="9">
        <v>0</v>
      </c>
      <c r="BQ24" s="1" t="s">
        <v>0</v>
      </c>
      <c r="BR24" s="1" t="s">
        <v>0</v>
      </c>
      <c r="BS24" s="1" t="s">
        <v>0</v>
      </c>
      <c r="BT24" s="1" t="s">
        <v>0</v>
      </c>
      <c r="BU24" s="1" t="s">
        <v>0</v>
      </c>
      <c r="BW24" s="1">
        <f ca="1">INDIRECT("T24")+2*INDIRECT("AB24")+3*INDIRECT("AJ24")+4*INDIRECT("AR24")+5*INDIRECT("AZ24")+6*INDIRECT("BH24")</f>
        <v>0</v>
      </c>
      <c r="BX24" s="1">
        <v>0</v>
      </c>
      <c r="BY24" s="1">
        <f ca="1">INDIRECT("U24")+2*INDIRECT("AC24")+3*INDIRECT("AK24")+4*INDIRECT("AS24")+5*INDIRECT("BA24")+6*INDIRECT("BI24")</f>
        <v>50</v>
      </c>
      <c r="BZ24" s="1">
        <v>50</v>
      </c>
      <c r="CA24" s="1">
        <f ca="1">INDIRECT("V24")+2*INDIRECT("AD24")+3*INDIRECT("AL24")+4*INDIRECT("AT24")+5*INDIRECT("BB24")+6*INDIRECT("BJ24")</f>
        <v>4400</v>
      </c>
      <c r="CB24" s="1">
        <v>4400</v>
      </c>
      <c r="CC24" s="1">
        <f ca="1">INDIRECT("W24")+2*INDIRECT("AE24")+3*INDIRECT("AM24")+4*INDIRECT("AU24")+5*INDIRECT("BC24")+6*INDIRECT("BK24")</f>
        <v>0</v>
      </c>
      <c r="CD24" s="1">
        <v>0</v>
      </c>
      <c r="CE24" s="1">
        <f ca="1">INDIRECT("X24")+2*INDIRECT("AF24")+3*INDIRECT("AN24")+4*INDIRECT("AV24")+5*INDIRECT("BD24")+6*INDIRECT("BL24")</f>
        <v>0</v>
      </c>
      <c r="CF24" s="1">
        <v>0</v>
      </c>
      <c r="CG24" s="1">
        <f ca="1">INDIRECT("Y24")+2*INDIRECT("AG24")+3*INDIRECT("AO24")+4*INDIRECT("AW24")+5*INDIRECT("BE24")+6*INDIRECT("BM24")</f>
        <v>0</v>
      </c>
      <c r="CH24" s="1">
        <v>0</v>
      </c>
      <c r="CI24" s="1">
        <f ca="1">INDIRECT("Z24")+2*INDIRECT("AH24")+3*INDIRECT("AP24")+4*INDIRECT("AX24")+5*INDIRECT("BF24")+6*INDIRECT("BN24")</f>
        <v>0</v>
      </c>
      <c r="CJ24" s="1">
        <v>0</v>
      </c>
      <c r="CK24" s="1">
        <f ca="1">INDIRECT("AA24")+2*INDIRECT("AI24")+3*INDIRECT("AQ24")+4*INDIRECT("AY24")+5*INDIRECT("BG24")+6*INDIRECT("BO24")</f>
        <v>0</v>
      </c>
      <c r="CL24" s="1">
        <v>0</v>
      </c>
      <c r="CM24" s="1">
        <f ca="1">INDIRECT("T24")+2*INDIRECT("U24")+3*INDIRECT("V24")+4*INDIRECT("W24")+5*INDIRECT("X24")+6*INDIRECT("Y24")+7*INDIRECT("Z24")+8*INDIRECT("AA24")</f>
        <v>100</v>
      </c>
      <c r="CN24" s="1">
        <v>100</v>
      </c>
      <c r="CO24" s="1">
        <f ca="1">INDIRECT("AB24")+2*INDIRECT("AC24")+3*INDIRECT("AD24")+4*INDIRECT("AE24")+5*INDIRECT("AF24")+6*INDIRECT("AG24")+7*INDIRECT("AH24")+8*INDIRECT("AI24")</f>
        <v>6600</v>
      </c>
      <c r="CP24" s="1">
        <v>6600</v>
      </c>
      <c r="CQ24" s="1">
        <f ca="1">INDIRECT("AJ24")+2*INDIRECT("AK24")+3*INDIRECT("AL24")+4*INDIRECT("AM24")+5*INDIRECT("AN24")+6*INDIRECT("AO24")+7*INDIRECT("AP24")+8*INDIRECT("AQ24")</f>
        <v>0</v>
      </c>
      <c r="CR24" s="1">
        <v>0</v>
      </c>
      <c r="CS24" s="1">
        <f ca="1">INDIRECT("AR24")+2*INDIRECT("AS24")+3*INDIRECT("AT24")+4*INDIRECT("AU24")+5*INDIRECT("AV24")+6*INDIRECT("AW24")+7*INDIRECT("AX24")+8*INDIRECT("AY24")</f>
        <v>0</v>
      </c>
      <c r="CT24" s="1">
        <v>0</v>
      </c>
      <c r="CU24" s="1">
        <f ca="1">INDIRECT("AZ24")+2*INDIRECT("BA24")+3*INDIRECT("BB24")+4*INDIRECT("BC24")+5*INDIRECT("BD24")+6*INDIRECT("BE24")+7*INDIRECT("BF24")+8*INDIRECT("BG24")</f>
        <v>0</v>
      </c>
      <c r="CV24" s="1">
        <v>0</v>
      </c>
      <c r="CW24" s="1">
        <f ca="1">INDIRECT("BH24")+2*INDIRECT("BI24")+3*INDIRECT("BJ24")+4*INDIRECT("BK24")+5*INDIRECT("BL24")+6*INDIRECT("BM24")+7*INDIRECT("BN24")+8*INDIRECT("BO24")</f>
        <v>0</v>
      </c>
      <c r="CX24" s="1">
        <v>0</v>
      </c>
    </row>
    <row r="25" spans="1:102" ht="11.25">
      <c r="A25" s="25"/>
      <c r="B25" s="25"/>
      <c r="C25" s="27" t="s">
        <v>59</v>
      </c>
      <c r="D25" s="26" t="s">
        <v>0</v>
      </c>
      <c r="E25" s="1" t="s">
        <v>21</v>
      </c>
      <c r="F25" s="7">
        <f ca="1">INDIRECT("T25")+INDIRECT("AB25")+INDIRECT("AJ25")+INDIRECT("AR25")+INDIRECT("AZ25")+INDIRECT("BH25")</f>
        <v>1500</v>
      </c>
      <c r="G25" s="6">
        <f ca="1">INDIRECT("U25")+INDIRECT("AC25")+INDIRECT("AK25")+INDIRECT("AS25")+INDIRECT("BA25")+INDIRECT("BI25")</f>
        <v>933</v>
      </c>
      <c r="H25" s="6">
        <f ca="1">INDIRECT("V25")+INDIRECT("AD25")+INDIRECT("AL25")+INDIRECT("AT25")+INDIRECT("BB25")+INDIRECT("BJ25")</f>
        <v>0</v>
      </c>
      <c r="I25" s="6">
        <f ca="1">INDIRECT("W25")+INDIRECT("AE25")+INDIRECT("AM25")+INDIRECT("AU25")+INDIRECT("BC25")+INDIRECT("BK25")</f>
        <v>0</v>
      </c>
      <c r="J25" s="6">
        <f ca="1">INDIRECT("X25")+INDIRECT("AF25")+INDIRECT("AN25")+INDIRECT("AV25")+INDIRECT("BD25")+INDIRECT("BL25")</f>
        <v>0</v>
      </c>
      <c r="K25" s="6">
        <f ca="1">INDIRECT("Y25")+INDIRECT("AG25")+INDIRECT("AO25")+INDIRECT("AW25")+INDIRECT("BE25")+INDIRECT("BM25")</f>
        <v>0</v>
      </c>
      <c r="L25" s="6">
        <f ca="1">INDIRECT("Z25")+INDIRECT("AH25")+INDIRECT("AP25")+INDIRECT("AX25")+INDIRECT("BF25")+INDIRECT("BN25")</f>
        <v>0</v>
      </c>
      <c r="M25" s="6">
        <f ca="1">INDIRECT("AA25")+INDIRECT("AI25")+INDIRECT("AQ25")+INDIRECT("AY25")+INDIRECT("BG25")+INDIRECT("BO25")</f>
        <v>0</v>
      </c>
      <c r="N25" s="7">
        <f ca="1">INDIRECT("T25")+INDIRECT("U25")+INDIRECT("V25")+INDIRECT("W25")+INDIRECT("X25")+INDIRECT("Y25")+INDIRECT("Z25")+INDIRECT("AA25")</f>
        <v>1500</v>
      </c>
      <c r="O25" s="6">
        <f ca="1">INDIRECT("AB25")+INDIRECT("AC25")+INDIRECT("AD25")+INDIRECT("AE25")+INDIRECT("AF25")+INDIRECT("AG25")+INDIRECT("AH25")+INDIRECT("AI25")</f>
        <v>933</v>
      </c>
      <c r="P25" s="6">
        <f ca="1">INDIRECT("AJ25")+INDIRECT("AK25")+INDIRECT("AL25")+INDIRECT("AM25")+INDIRECT("AN25")+INDIRECT("AO25")+INDIRECT("AP25")+INDIRECT("AQ25")</f>
        <v>0</v>
      </c>
      <c r="Q25" s="6">
        <f ca="1">INDIRECT("AR25")+INDIRECT("AS25")+INDIRECT("AT25")+INDIRECT("AU25")+INDIRECT("AV25")+INDIRECT("AW25")+INDIRECT("AX25")+INDIRECT("AY25")</f>
        <v>0</v>
      </c>
      <c r="R25" s="6">
        <f ca="1">INDIRECT("AZ25")+INDIRECT("BA25")+INDIRECT("BB25")+INDIRECT("BC25")+INDIRECT("BD25")+INDIRECT("BE25")+INDIRECT("BF25")+INDIRECT("BG25")</f>
        <v>0</v>
      </c>
      <c r="S25" s="6">
        <f ca="1">INDIRECT("BH25")+INDIRECT("BI25")+INDIRECT("BJ25")+INDIRECT("BK25")+INDIRECT("BL25")+INDIRECT("BM25")+INDIRECT("BN25")+INDIRECT("BO25")</f>
        <v>0</v>
      </c>
      <c r="T25" s="28">
        <v>1500</v>
      </c>
      <c r="U25" s="29"/>
      <c r="V25" s="29"/>
      <c r="W25" s="29"/>
      <c r="X25" s="29"/>
      <c r="Y25" s="29"/>
      <c r="Z25" s="29"/>
      <c r="AA25" s="29"/>
      <c r="AB25" s="28"/>
      <c r="AC25" s="29">
        <v>933</v>
      </c>
      <c r="AD25" s="29"/>
      <c r="AE25" s="29"/>
      <c r="AF25" s="29"/>
      <c r="AG25" s="29"/>
      <c r="AH25" s="29"/>
      <c r="AI25" s="29"/>
      <c r="AJ25" s="28"/>
      <c r="AK25" s="29"/>
      <c r="AL25" s="29"/>
      <c r="AM25" s="29"/>
      <c r="AN25" s="29"/>
      <c r="AO25" s="29"/>
      <c r="AP25" s="29"/>
      <c r="AQ25" s="29"/>
      <c r="AR25" s="28"/>
      <c r="AS25" s="29"/>
      <c r="AT25" s="29"/>
      <c r="AU25" s="29"/>
      <c r="AV25" s="29"/>
      <c r="AW25" s="29"/>
      <c r="AX25" s="29"/>
      <c r="AY25" s="29"/>
      <c r="AZ25" s="28"/>
      <c r="BA25" s="29"/>
      <c r="BB25" s="29"/>
      <c r="BC25" s="29"/>
      <c r="BD25" s="29"/>
      <c r="BE25" s="29"/>
      <c r="BF25" s="29"/>
      <c r="BG25" s="29"/>
      <c r="BH25" s="28"/>
      <c r="BI25" s="29"/>
      <c r="BJ25" s="29"/>
      <c r="BK25" s="29"/>
      <c r="BL25" s="29"/>
      <c r="BM25" s="29"/>
      <c r="BN25" s="29"/>
      <c r="BO25" s="29"/>
      <c r="BP25" s="9">
        <v>0</v>
      </c>
      <c r="BQ25" s="1" t="s">
        <v>0</v>
      </c>
      <c r="BR25" s="1" t="s">
        <v>0</v>
      </c>
      <c r="BS25" s="1" t="s">
        <v>0</v>
      </c>
      <c r="BT25" s="1" t="s">
        <v>0</v>
      </c>
      <c r="BU25" s="1" t="s">
        <v>0</v>
      </c>
      <c r="BW25" s="1">
        <f ca="1">INDIRECT("T25")+2*INDIRECT("AB25")+3*INDIRECT("AJ25")+4*INDIRECT("AR25")+5*INDIRECT("AZ25")+6*INDIRECT("BH25")</f>
        <v>1500</v>
      </c>
      <c r="BX25" s="1">
        <v>1500</v>
      </c>
      <c r="BY25" s="1">
        <f ca="1">INDIRECT("U25")+2*INDIRECT("AC25")+3*INDIRECT("AK25")+4*INDIRECT("AS25")+5*INDIRECT("BA25")+6*INDIRECT("BI25")</f>
        <v>1866</v>
      </c>
      <c r="BZ25" s="1">
        <v>1866</v>
      </c>
      <c r="CA25" s="1">
        <f ca="1">INDIRECT("V25")+2*INDIRECT("AD25")+3*INDIRECT("AL25")+4*INDIRECT("AT25")+5*INDIRECT("BB25")+6*INDIRECT("BJ25")</f>
        <v>0</v>
      </c>
      <c r="CB25" s="1">
        <v>0</v>
      </c>
      <c r="CC25" s="1">
        <f ca="1">INDIRECT("W25")+2*INDIRECT("AE25")+3*INDIRECT("AM25")+4*INDIRECT("AU25")+5*INDIRECT("BC25")+6*INDIRECT("BK25")</f>
        <v>0</v>
      </c>
      <c r="CD25" s="1">
        <v>0</v>
      </c>
      <c r="CE25" s="1">
        <f ca="1">INDIRECT("X25")+2*INDIRECT("AF25")+3*INDIRECT("AN25")+4*INDIRECT("AV25")+5*INDIRECT("BD25")+6*INDIRECT("BL25")</f>
        <v>0</v>
      </c>
      <c r="CF25" s="1">
        <v>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1500</v>
      </c>
      <c r="CN25" s="1">
        <v>1500</v>
      </c>
      <c r="CO25" s="1">
        <f ca="1">INDIRECT("AB25")+2*INDIRECT("AC25")+3*INDIRECT("AD25")+4*INDIRECT("AE25")+5*INDIRECT("AF25")+6*INDIRECT("AG25")+7*INDIRECT("AH25")+8*INDIRECT("AI25")</f>
        <v>1866</v>
      </c>
      <c r="CP25" s="1">
        <v>1866</v>
      </c>
      <c r="CQ25" s="1">
        <f ca="1">INDIRECT("AJ25")+2*INDIRECT("AK25")+3*INDIRECT("AL25")+4*INDIRECT("AM25")+5*INDIRECT("AN25")+6*INDIRECT("AO25")+7*INDIRECT("AP25")+8*INDIRECT("AQ25")</f>
        <v>0</v>
      </c>
      <c r="CR25" s="1">
        <v>0</v>
      </c>
      <c r="CS25" s="1">
        <f ca="1">INDIRECT("AR25")+2*INDIRECT("AS25")+3*INDIRECT("AT25")+4*INDIRECT("AU25")+5*INDIRECT("AV25")+6*INDIRECT("AW25")+7*INDIRECT("AX25")+8*INDIRECT("AY25")</f>
        <v>0</v>
      </c>
      <c r="CT25" s="1">
        <v>0</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102" ht="11.25">
      <c r="A26" s="1" t="s">
        <v>0</v>
      </c>
      <c r="B26" s="1" t="s">
        <v>0</v>
      </c>
      <c r="C26" s="1" t="s">
        <v>0</v>
      </c>
      <c r="D26" s="1" t="s">
        <v>0</v>
      </c>
      <c r="E26" s="1" t="s">
        <v>22</v>
      </c>
      <c r="F26" s="7">
        <f ca="1">INDIRECT("T26")+INDIRECT("AB26")+INDIRECT("AJ26")+INDIRECT("AR26")+INDIRECT("AZ26")+INDIRECT("BH26")</f>
        <v>5050</v>
      </c>
      <c r="G26" s="6">
        <f ca="1">INDIRECT("U26")+INDIRECT("AC26")+INDIRECT("AK26")+INDIRECT("AS26")+INDIRECT("BA26")+INDIRECT("BI26")</f>
        <v>0</v>
      </c>
      <c r="H26" s="6">
        <f ca="1">INDIRECT("V26")+INDIRECT("AD26")+INDIRECT("AL26")+INDIRECT("AT26")+INDIRECT("BB26")+INDIRECT("BJ26")</f>
        <v>0</v>
      </c>
      <c r="I26" s="6">
        <f ca="1">INDIRECT("W26")+INDIRECT("AE26")+INDIRECT("AM26")+INDIRECT("AU26")+INDIRECT("BC26")+INDIRECT("BK26")</f>
        <v>0</v>
      </c>
      <c r="J26" s="6">
        <f ca="1">INDIRECT("X26")+INDIRECT("AF26")+INDIRECT("AN26")+INDIRECT("AV26")+INDIRECT("BD26")+INDIRECT("BL26")</f>
        <v>0</v>
      </c>
      <c r="K26" s="6">
        <f ca="1">INDIRECT("Y26")+INDIRECT("AG26")+INDIRECT("AO26")+INDIRECT("AW26")+INDIRECT("BE26")+INDIRECT("BM26")</f>
        <v>0</v>
      </c>
      <c r="L26" s="6">
        <f ca="1">INDIRECT("Z26")+INDIRECT("AH26")+INDIRECT("AP26")+INDIRECT("AX26")+INDIRECT("BF26")+INDIRECT("BN26")</f>
        <v>0</v>
      </c>
      <c r="M26" s="6">
        <f ca="1">INDIRECT("AA26")+INDIRECT("AI26")+INDIRECT("AQ26")+INDIRECT("AY26")+INDIRECT("BG26")+INDIRECT("BO26")</f>
        <v>0</v>
      </c>
      <c r="N26" s="7">
        <f ca="1">INDIRECT("T26")+INDIRECT("U26")+INDIRECT("V26")+INDIRECT("W26")+INDIRECT("X26")+INDIRECT("Y26")+INDIRECT("Z26")+INDIRECT("AA26")</f>
        <v>3050</v>
      </c>
      <c r="O26" s="6">
        <f ca="1">INDIRECT("AB26")+INDIRECT("AC26")+INDIRECT("AD26")+INDIRECT("AE26")+INDIRECT("AF26")+INDIRECT("AG26")+INDIRECT("AH26")+INDIRECT("AI26")</f>
        <v>0</v>
      </c>
      <c r="P26" s="6">
        <f ca="1">INDIRECT("AJ26")+INDIRECT("AK26")+INDIRECT("AL26")+INDIRECT("AM26")+INDIRECT("AN26")+INDIRECT("AO26")+INDIRECT("AP26")+INDIRECT("AQ26")</f>
        <v>0</v>
      </c>
      <c r="Q26" s="6">
        <f ca="1">INDIRECT("AR26")+INDIRECT("AS26")+INDIRECT("AT26")+INDIRECT("AU26")+INDIRECT("AV26")+INDIRECT("AW26")+INDIRECT("AX26")+INDIRECT("AY26")</f>
        <v>2000</v>
      </c>
      <c r="R26" s="6">
        <f ca="1">INDIRECT("AZ26")+INDIRECT("BA26")+INDIRECT("BB26")+INDIRECT("BC26")+INDIRECT("BD26")+INDIRECT("BE26")+INDIRECT("BF26")+INDIRECT("BG26")</f>
        <v>0</v>
      </c>
      <c r="S26" s="6">
        <f ca="1">INDIRECT("BH26")+INDIRECT("BI26")+INDIRECT("BJ26")+INDIRECT("BK26")+INDIRECT("BL26")+INDIRECT("BM26")+INDIRECT("BN26")+INDIRECT("BO26")</f>
        <v>0</v>
      </c>
      <c r="T26" s="28">
        <v>3050</v>
      </c>
      <c r="U26" s="29"/>
      <c r="V26" s="29"/>
      <c r="W26" s="29"/>
      <c r="X26" s="29"/>
      <c r="Y26" s="29"/>
      <c r="Z26" s="29"/>
      <c r="AA26" s="29"/>
      <c r="AB26" s="28"/>
      <c r="AC26" s="29"/>
      <c r="AD26" s="29"/>
      <c r="AE26" s="29"/>
      <c r="AF26" s="29"/>
      <c r="AG26" s="29"/>
      <c r="AH26" s="29"/>
      <c r="AI26" s="29"/>
      <c r="AJ26" s="28"/>
      <c r="AK26" s="29"/>
      <c r="AL26" s="29"/>
      <c r="AM26" s="29"/>
      <c r="AN26" s="29"/>
      <c r="AO26" s="29"/>
      <c r="AP26" s="29"/>
      <c r="AQ26" s="29"/>
      <c r="AR26" s="28">
        <v>2000</v>
      </c>
      <c r="AS26" s="29"/>
      <c r="AT26" s="29"/>
      <c r="AU26" s="29"/>
      <c r="AV26" s="29"/>
      <c r="AW26" s="29"/>
      <c r="AX26" s="29"/>
      <c r="AY26" s="29"/>
      <c r="AZ26" s="28"/>
      <c r="BA26" s="29"/>
      <c r="BB26" s="29"/>
      <c r="BC26" s="29"/>
      <c r="BD26" s="29"/>
      <c r="BE26" s="29"/>
      <c r="BF26" s="29"/>
      <c r="BG26" s="29"/>
      <c r="BH26" s="28"/>
      <c r="BI26" s="29"/>
      <c r="BJ26" s="29"/>
      <c r="BK26" s="29"/>
      <c r="BL26" s="29"/>
      <c r="BM26" s="29"/>
      <c r="BN26" s="29"/>
      <c r="BO26" s="29"/>
      <c r="BP26" s="9">
        <v>0</v>
      </c>
      <c r="BQ26" s="1" t="s">
        <v>0</v>
      </c>
      <c r="BR26" s="1" t="s">
        <v>0</v>
      </c>
      <c r="BS26" s="1" t="s">
        <v>0</v>
      </c>
      <c r="BT26" s="1" t="s">
        <v>0</v>
      </c>
      <c r="BU26" s="1" t="s">
        <v>0</v>
      </c>
      <c r="BW26" s="1">
        <f ca="1">INDIRECT("T26")+2*INDIRECT("AB26")+3*INDIRECT("AJ26")+4*INDIRECT("AR26")+5*INDIRECT("AZ26")+6*INDIRECT("BH26")</f>
        <v>11050</v>
      </c>
      <c r="BX26" s="1">
        <v>11050</v>
      </c>
      <c r="BY26" s="1">
        <f ca="1">INDIRECT("U26")+2*INDIRECT("AC26")+3*INDIRECT("AK26")+4*INDIRECT("AS26")+5*INDIRECT("BA26")+6*INDIRECT("BI26")</f>
        <v>0</v>
      </c>
      <c r="BZ26" s="1">
        <v>0</v>
      </c>
      <c r="CA26" s="1">
        <f ca="1">INDIRECT("V26")+2*INDIRECT("AD26")+3*INDIRECT("AL26")+4*INDIRECT("AT26")+5*INDIRECT("BB26")+6*INDIRECT("BJ26")</f>
        <v>0</v>
      </c>
      <c r="CB26" s="1">
        <v>0</v>
      </c>
      <c r="CC26" s="1">
        <f ca="1">INDIRECT("W26")+2*INDIRECT("AE26")+3*INDIRECT("AM26")+4*INDIRECT("AU26")+5*INDIRECT("BC26")+6*INDIRECT("BK26")</f>
        <v>0</v>
      </c>
      <c r="CD26" s="1">
        <v>0</v>
      </c>
      <c r="CE26" s="1">
        <f ca="1">INDIRECT("X26")+2*INDIRECT("AF26")+3*INDIRECT("AN26")+4*INDIRECT("AV26")+5*INDIRECT("BD26")+6*INDIRECT("BL26")</f>
        <v>0</v>
      </c>
      <c r="CF26" s="1">
        <v>0</v>
      </c>
      <c r="CG26" s="1">
        <f ca="1">INDIRECT("Y26")+2*INDIRECT("AG26")+3*INDIRECT("AO26")+4*INDIRECT("AW26")+5*INDIRECT("BE26")+6*INDIRECT("BM26")</f>
        <v>0</v>
      </c>
      <c r="CH26" s="1">
        <v>0</v>
      </c>
      <c r="CI26" s="1">
        <f ca="1">INDIRECT("Z26")+2*INDIRECT("AH26")+3*INDIRECT("AP26")+4*INDIRECT("AX26")+5*INDIRECT("BF26")+6*INDIRECT("BN26")</f>
        <v>0</v>
      </c>
      <c r="CJ26" s="1">
        <v>0</v>
      </c>
      <c r="CK26" s="1">
        <f ca="1">INDIRECT("AA26")+2*INDIRECT("AI26")+3*INDIRECT("AQ26")+4*INDIRECT("AY26")+5*INDIRECT("BG26")+6*INDIRECT("BO26")</f>
        <v>0</v>
      </c>
      <c r="CL26" s="1">
        <v>0</v>
      </c>
      <c r="CM26" s="1">
        <f ca="1">INDIRECT("T26")+2*INDIRECT("U26")+3*INDIRECT("V26")+4*INDIRECT("W26")+5*INDIRECT("X26")+6*INDIRECT("Y26")+7*INDIRECT("Z26")+8*INDIRECT("AA26")</f>
        <v>3050</v>
      </c>
      <c r="CN26" s="1">
        <v>3050</v>
      </c>
      <c r="CO26" s="1">
        <f ca="1">INDIRECT("AB26")+2*INDIRECT("AC26")+3*INDIRECT("AD26")+4*INDIRECT("AE26")+5*INDIRECT("AF26")+6*INDIRECT("AG26")+7*INDIRECT("AH26")+8*INDIRECT("AI26")</f>
        <v>0</v>
      </c>
      <c r="CP26" s="1">
        <v>0</v>
      </c>
      <c r="CQ26" s="1">
        <f ca="1">INDIRECT("AJ26")+2*INDIRECT("AK26")+3*INDIRECT("AL26")+4*INDIRECT("AM26")+5*INDIRECT("AN26")+6*INDIRECT("AO26")+7*INDIRECT("AP26")+8*INDIRECT("AQ26")</f>
        <v>0</v>
      </c>
      <c r="CR26" s="1">
        <v>0</v>
      </c>
      <c r="CS26" s="1">
        <f ca="1">INDIRECT("AR26")+2*INDIRECT("AS26")+3*INDIRECT("AT26")+4*INDIRECT("AU26")+5*INDIRECT("AV26")+6*INDIRECT("AW26")+7*INDIRECT("AX26")+8*INDIRECT("AY26")</f>
        <v>2000</v>
      </c>
      <c r="CT26" s="1">
        <v>2000</v>
      </c>
      <c r="CU26" s="1">
        <f ca="1">INDIRECT("AZ26")+2*INDIRECT("BA26")+3*INDIRECT("BB26")+4*INDIRECT("BC26")+5*INDIRECT("BD26")+6*INDIRECT("BE26")+7*INDIRECT("BF26")+8*INDIRECT("BG26")</f>
        <v>0</v>
      </c>
      <c r="CV26" s="1">
        <v>0</v>
      </c>
      <c r="CW26" s="1">
        <f ca="1">INDIRECT("BH26")+2*INDIRECT("BI26")+3*INDIRECT("BJ26")+4*INDIRECT("BK26")+5*INDIRECT("BL26")+6*INDIRECT("BM26")+7*INDIRECT("BN26")+8*INDIRECT("BO26")</f>
        <v>0</v>
      </c>
      <c r="CX26" s="1">
        <v>0</v>
      </c>
    </row>
    <row r="27" spans="1:102" ht="11.25">
      <c r="A27" s="1" t="s">
        <v>0</v>
      </c>
      <c r="B27" s="1" t="s">
        <v>0</v>
      </c>
      <c r="C27" s="1" t="s">
        <v>0</v>
      </c>
      <c r="D27" s="1" t="s">
        <v>0</v>
      </c>
      <c r="E27" s="1" t="s">
        <v>23</v>
      </c>
      <c r="F27" s="7">
        <f ca="1">INDIRECT("T27")+INDIRECT("AB27")+INDIRECT("AJ27")+INDIRECT("AR27")+INDIRECT("AZ27")+INDIRECT("BH27")</f>
        <v>0</v>
      </c>
      <c r="G27" s="6">
        <f ca="1">INDIRECT("U27")+INDIRECT("AC27")+INDIRECT("AK27")+INDIRECT("AS27")+INDIRECT("BA27")+INDIRECT("BI27")</f>
        <v>7310</v>
      </c>
      <c r="H27" s="6">
        <f ca="1">INDIRECT("V27")+INDIRECT("AD27")+INDIRECT("AL27")+INDIRECT("AT27")+INDIRECT("BB27")+INDIRECT("BJ27")</f>
        <v>0</v>
      </c>
      <c r="I27" s="6">
        <f ca="1">INDIRECT("W27")+INDIRECT("AE27")+INDIRECT("AM27")+INDIRECT("AU27")+INDIRECT("BC27")+INDIRECT("BK27")</f>
        <v>0</v>
      </c>
      <c r="J27" s="6">
        <f ca="1">INDIRECT("X27")+INDIRECT("AF27")+INDIRECT("AN27")+INDIRECT("AV27")+INDIRECT("BD27")+INDIRECT("BL27")</f>
        <v>0</v>
      </c>
      <c r="K27" s="6">
        <f ca="1">INDIRECT("Y27")+INDIRECT("AG27")+INDIRECT("AO27")+INDIRECT("AW27")+INDIRECT("BE27")+INDIRECT("BM27")</f>
        <v>0</v>
      </c>
      <c r="L27" s="6">
        <f ca="1">INDIRECT("Z27")+INDIRECT("AH27")+INDIRECT("AP27")+INDIRECT("AX27")+INDIRECT("BF27")+INDIRECT("BN27")</f>
        <v>0</v>
      </c>
      <c r="M27" s="6">
        <f ca="1">INDIRECT("AA27")+INDIRECT("AI27")+INDIRECT("AQ27")+INDIRECT("AY27")+INDIRECT("BG27")+INDIRECT("BO27")</f>
        <v>0</v>
      </c>
      <c r="N27" s="7">
        <f ca="1">INDIRECT("T27")+INDIRECT("U27")+INDIRECT("V27")+INDIRECT("W27")+INDIRECT("X27")+INDIRECT("Y27")+INDIRECT("Z27")+INDIRECT("AA27")</f>
        <v>0</v>
      </c>
      <c r="O27" s="6">
        <f ca="1">INDIRECT("AB27")+INDIRECT("AC27")+INDIRECT("AD27")+INDIRECT("AE27")+INDIRECT("AF27")+INDIRECT("AG27")+INDIRECT("AH27")+INDIRECT("AI27")</f>
        <v>7310</v>
      </c>
      <c r="P27" s="6">
        <f ca="1">INDIRECT("AJ27")+INDIRECT("AK27")+INDIRECT("AL27")+INDIRECT("AM27")+INDIRECT("AN27")+INDIRECT("AO27")+INDIRECT("AP27")+INDIRECT("AQ27")</f>
        <v>0</v>
      </c>
      <c r="Q27" s="6">
        <f ca="1">INDIRECT("AR27")+INDIRECT("AS27")+INDIRECT("AT27")+INDIRECT("AU27")+INDIRECT("AV27")+INDIRECT("AW27")+INDIRECT("AX27")+INDIRECT("AY27")</f>
        <v>0</v>
      </c>
      <c r="R27" s="6">
        <f ca="1">INDIRECT("AZ27")+INDIRECT("BA27")+INDIRECT("BB27")+INDIRECT("BC27")+INDIRECT("BD27")+INDIRECT("BE27")+INDIRECT("BF27")+INDIRECT("BG27")</f>
        <v>0</v>
      </c>
      <c r="S27" s="6">
        <f ca="1">INDIRECT("BH27")+INDIRECT("BI27")+INDIRECT("BJ27")+INDIRECT("BK27")+INDIRECT("BL27")+INDIRECT("BM27")+INDIRECT("BN27")+INDIRECT("BO27")</f>
        <v>0</v>
      </c>
      <c r="T27" s="28"/>
      <c r="U27" s="29"/>
      <c r="V27" s="29"/>
      <c r="W27" s="29"/>
      <c r="X27" s="29"/>
      <c r="Y27" s="29"/>
      <c r="Z27" s="29"/>
      <c r="AA27" s="29"/>
      <c r="AB27" s="28"/>
      <c r="AC27" s="29">
        <v>7310</v>
      </c>
      <c r="AD27" s="29"/>
      <c r="AE27" s="29"/>
      <c r="AF27" s="29"/>
      <c r="AG27" s="29"/>
      <c r="AH27" s="29"/>
      <c r="AI27" s="29"/>
      <c r="AJ27" s="28"/>
      <c r="AK27" s="29"/>
      <c r="AL27" s="29"/>
      <c r="AM27" s="29"/>
      <c r="AN27" s="29"/>
      <c r="AO27" s="29"/>
      <c r="AP27" s="29"/>
      <c r="AQ27" s="29"/>
      <c r="AR27" s="28"/>
      <c r="AS27" s="29"/>
      <c r="AT27" s="29"/>
      <c r="AU27" s="29"/>
      <c r="AV27" s="29"/>
      <c r="AW27" s="29"/>
      <c r="AX27" s="29"/>
      <c r="AY27" s="29"/>
      <c r="AZ27" s="28"/>
      <c r="BA27" s="29"/>
      <c r="BB27" s="29"/>
      <c r="BC27" s="29"/>
      <c r="BD27" s="29"/>
      <c r="BE27" s="29"/>
      <c r="BF27" s="29"/>
      <c r="BG27" s="29"/>
      <c r="BH27" s="28"/>
      <c r="BI27" s="29"/>
      <c r="BJ27" s="29"/>
      <c r="BK27" s="29"/>
      <c r="BL27" s="29"/>
      <c r="BM27" s="29"/>
      <c r="BN27" s="29"/>
      <c r="BO27" s="29"/>
      <c r="BP27" s="9">
        <v>0</v>
      </c>
      <c r="BQ27" s="1" t="s">
        <v>0</v>
      </c>
      <c r="BR27" s="1" t="s">
        <v>0</v>
      </c>
      <c r="BS27" s="1" t="s">
        <v>0</v>
      </c>
      <c r="BT27" s="1" t="s">
        <v>0</v>
      </c>
      <c r="BU27" s="1" t="s">
        <v>0</v>
      </c>
      <c r="BW27" s="1">
        <f ca="1">INDIRECT("T27")+2*INDIRECT("AB27")+3*INDIRECT("AJ27")+4*INDIRECT("AR27")+5*INDIRECT("AZ27")+6*INDIRECT("BH27")</f>
        <v>0</v>
      </c>
      <c r="BX27" s="1">
        <v>0</v>
      </c>
      <c r="BY27" s="1">
        <f ca="1">INDIRECT("U27")+2*INDIRECT("AC27")+3*INDIRECT("AK27")+4*INDIRECT("AS27")+5*INDIRECT("BA27")+6*INDIRECT("BI27")</f>
        <v>14620</v>
      </c>
      <c r="BZ27" s="1">
        <v>14620</v>
      </c>
      <c r="CA27" s="1">
        <f ca="1">INDIRECT("V27")+2*INDIRECT("AD27")+3*INDIRECT("AL27")+4*INDIRECT("AT27")+5*INDIRECT("BB27")+6*INDIRECT("BJ27")</f>
        <v>0</v>
      </c>
      <c r="CB27" s="1">
        <v>0</v>
      </c>
      <c r="CC27" s="1">
        <f ca="1">INDIRECT("W27")+2*INDIRECT("AE27")+3*INDIRECT("AM27")+4*INDIRECT("AU27")+5*INDIRECT("BC27")+6*INDIRECT("BK27")</f>
        <v>0</v>
      </c>
      <c r="CD27" s="1">
        <v>0</v>
      </c>
      <c r="CE27" s="1">
        <f ca="1">INDIRECT("X27")+2*INDIRECT("AF27")+3*INDIRECT("AN27")+4*INDIRECT("AV27")+5*INDIRECT("BD27")+6*INDIRECT("BL27")</f>
        <v>0</v>
      </c>
      <c r="CF27" s="1">
        <v>0</v>
      </c>
      <c r="CG27" s="1">
        <f ca="1">INDIRECT("Y27")+2*INDIRECT("AG27")+3*INDIRECT("AO27")+4*INDIRECT("AW27")+5*INDIRECT("BE27")+6*INDIRECT("BM27")</f>
        <v>0</v>
      </c>
      <c r="CH27" s="1">
        <v>0</v>
      </c>
      <c r="CI27" s="1">
        <f ca="1">INDIRECT("Z27")+2*INDIRECT("AH27")+3*INDIRECT("AP27")+4*INDIRECT("AX27")+5*INDIRECT("BF27")+6*INDIRECT("BN27")</f>
        <v>0</v>
      </c>
      <c r="CJ27" s="1">
        <v>0</v>
      </c>
      <c r="CK27" s="1">
        <f ca="1">INDIRECT("AA27")+2*INDIRECT("AI27")+3*INDIRECT("AQ27")+4*INDIRECT("AY27")+5*INDIRECT("BG27")+6*INDIRECT("BO27")</f>
        <v>0</v>
      </c>
      <c r="CL27" s="1">
        <v>0</v>
      </c>
      <c r="CM27" s="1">
        <f ca="1">INDIRECT("T27")+2*INDIRECT("U27")+3*INDIRECT("V27")+4*INDIRECT("W27")+5*INDIRECT("X27")+6*INDIRECT("Y27")+7*INDIRECT("Z27")+8*INDIRECT("AA27")</f>
        <v>0</v>
      </c>
      <c r="CN27" s="1">
        <v>0</v>
      </c>
      <c r="CO27" s="1">
        <f ca="1">INDIRECT("AB27")+2*INDIRECT("AC27")+3*INDIRECT("AD27")+4*INDIRECT("AE27")+5*INDIRECT("AF27")+6*INDIRECT("AG27")+7*INDIRECT("AH27")+8*INDIRECT("AI27")</f>
        <v>14620</v>
      </c>
      <c r="CP27" s="1">
        <v>14620</v>
      </c>
      <c r="CQ27" s="1">
        <f ca="1">INDIRECT("AJ27")+2*INDIRECT("AK27")+3*INDIRECT("AL27")+4*INDIRECT("AM27")+5*INDIRECT("AN27")+6*INDIRECT("AO27")+7*INDIRECT("AP27")+8*INDIRECT("AQ27")</f>
        <v>0</v>
      </c>
      <c r="CR27" s="1">
        <v>0</v>
      </c>
      <c r="CS27" s="1">
        <f ca="1">INDIRECT("AR27")+2*INDIRECT("AS27")+3*INDIRECT("AT27")+4*INDIRECT("AU27")+5*INDIRECT("AV27")+6*INDIRECT("AW27")+7*INDIRECT("AX27")+8*INDIRECT("AY27")</f>
        <v>0</v>
      </c>
      <c r="CT27" s="1">
        <v>0</v>
      </c>
      <c r="CU27" s="1">
        <f ca="1">INDIRECT("AZ27")+2*INDIRECT("BA27")+3*INDIRECT("BB27")+4*INDIRECT("BC27")+5*INDIRECT("BD27")+6*INDIRECT("BE27")+7*INDIRECT("BF27")+8*INDIRECT("BG27")</f>
        <v>0</v>
      </c>
      <c r="CV27" s="1">
        <v>0</v>
      </c>
      <c r="CW27" s="1">
        <f ca="1">INDIRECT("BH27")+2*INDIRECT("BI27")+3*INDIRECT("BJ27")+4*INDIRECT("BK27")+5*INDIRECT("BL27")+6*INDIRECT("BM27")+7*INDIRECT("BN27")+8*INDIRECT("BO27")</f>
        <v>0</v>
      </c>
      <c r="CX27" s="1">
        <v>0</v>
      </c>
    </row>
    <row r="28" spans="1:73" ht="11.25">
      <c r="A28" s="1" t="s">
        <v>0</v>
      </c>
      <c r="B28" s="1" t="s">
        <v>0</v>
      </c>
      <c r="C28" s="1" t="s">
        <v>0</v>
      </c>
      <c r="D28" s="1" t="s">
        <v>0</v>
      </c>
      <c r="E28" s="1" t="s">
        <v>6</v>
      </c>
      <c r="F28" s="7">
        <f>SUM(F23:F27)</f>
        <v>6550</v>
      </c>
      <c r="G28" s="6">
        <f>SUM(G23:G27)</f>
        <v>8293</v>
      </c>
      <c r="H28" s="6">
        <f>SUM(H23:H27)</f>
        <v>2200</v>
      </c>
      <c r="I28" s="6">
        <f>SUM(I23:I27)</f>
        <v>7000</v>
      </c>
      <c r="J28" s="6">
        <f>SUM(J23:J27)</f>
        <v>0</v>
      </c>
      <c r="K28" s="6">
        <f>SUM(K23:K27)</f>
        <v>0</v>
      </c>
      <c r="L28" s="6">
        <f>SUM(L23:L27)</f>
        <v>0</v>
      </c>
      <c r="M28" s="6">
        <f>SUM(M23:M27)</f>
        <v>0</v>
      </c>
      <c r="N28" s="7">
        <f>SUM(N23:N27)</f>
        <v>4600</v>
      </c>
      <c r="O28" s="6">
        <f>SUM(O23:O27)</f>
        <v>17443</v>
      </c>
      <c r="P28" s="6">
        <f>SUM(P23:P27)</f>
        <v>0</v>
      </c>
      <c r="Q28" s="6">
        <f>SUM(Q23:Q27)</f>
        <v>2000</v>
      </c>
      <c r="R28" s="6">
        <f>SUM(R23:R27)</f>
        <v>0</v>
      </c>
      <c r="S28" s="6">
        <f>SUM(S23:S27)</f>
        <v>0</v>
      </c>
      <c r="T28" s="8"/>
      <c r="U28" s="5"/>
      <c r="V28" s="5"/>
      <c r="W28" s="5"/>
      <c r="X28" s="5"/>
      <c r="Y28" s="5"/>
      <c r="Z28" s="5"/>
      <c r="AA28" s="5"/>
      <c r="AB28" s="8"/>
      <c r="AC28" s="5"/>
      <c r="AD28" s="5"/>
      <c r="AE28" s="5"/>
      <c r="AF28" s="5"/>
      <c r="AG28" s="5"/>
      <c r="AH28" s="5"/>
      <c r="AI28" s="5"/>
      <c r="AJ28" s="8"/>
      <c r="AK28" s="5"/>
      <c r="AL28" s="5"/>
      <c r="AM28" s="5"/>
      <c r="AN28" s="5"/>
      <c r="AO28" s="5"/>
      <c r="AP28" s="5"/>
      <c r="AQ28" s="5"/>
      <c r="AR28" s="8"/>
      <c r="AS28" s="5"/>
      <c r="AT28" s="5"/>
      <c r="AU28" s="5"/>
      <c r="AV28" s="5"/>
      <c r="AW28" s="5"/>
      <c r="AX28" s="5"/>
      <c r="AY28" s="5"/>
      <c r="AZ28" s="8"/>
      <c r="BA28" s="5"/>
      <c r="BB28" s="5"/>
      <c r="BC28" s="5"/>
      <c r="BD28" s="5"/>
      <c r="BE28" s="5"/>
      <c r="BF28" s="5"/>
      <c r="BG28" s="5"/>
      <c r="BH28" s="8"/>
      <c r="BI28" s="5"/>
      <c r="BJ28" s="5"/>
      <c r="BK28" s="5"/>
      <c r="BL28" s="5"/>
      <c r="BM28" s="5"/>
      <c r="BN28" s="5"/>
      <c r="BO28" s="5"/>
      <c r="BP28" s="9">
        <v>0</v>
      </c>
      <c r="BQ28" s="1" t="s">
        <v>0</v>
      </c>
      <c r="BR28" s="1" t="s">
        <v>0</v>
      </c>
      <c r="BS28" s="1" t="s">
        <v>0</v>
      </c>
      <c r="BT28" s="1" t="s">
        <v>0</v>
      </c>
      <c r="BU28" s="1" t="s">
        <v>0</v>
      </c>
    </row>
    <row r="29" spans="3:73" ht="11.25">
      <c r="C29" s="1" t="s">
        <v>0</v>
      </c>
      <c r="D29" s="1" t="s">
        <v>0</v>
      </c>
      <c r="E29" s="1" t="s">
        <v>0</v>
      </c>
      <c r="F29" s="7"/>
      <c r="G29" s="6"/>
      <c r="H29" s="6"/>
      <c r="I29" s="6"/>
      <c r="J29" s="6"/>
      <c r="K29" s="6"/>
      <c r="L29" s="6"/>
      <c r="M29" s="6"/>
      <c r="N29" s="7"/>
      <c r="O29" s="6"/>
      <c r="P29" s="6"/>
      <c r="Q29" s="6"/>
      <c r="R29" s="6"/>
      <c r="S29" s="6"/>
      <c r="T29" s="8"/>
      <c r="U29" s="5"/>
      <c r="V29" s="5"/>
      <c r="W29" s="5"/>
      <c r="X29" s="5"/>
      <c r="Y29" s="5"/>
      <c r="Z29" s="5"/>
      <c r="AA29" s="5"/>
      <c r="AB29" s="8"/>
      <c r="AC29" s="5"/>
      <c r="AD29" s="5"/>
      <c r="AE29" s="5"/>
      <c r="AF29" s="5"/>
      <c r="AG29" s="5"/>
      <c r="AH29" s="5"/>
      <c r="AI29" s="5"/>
      <c r="AJ29" s="8"/>
      <c r="AK29" s="5"/>
      <c r="AL29" s="5"/>
      <c r="AM29" s="5"/>
      <c r="AN29" s="5"/>
      <c r="AO29" s="5"/>
      <c r="AP29" s="5"/>
      <c r="AQ29" s="5"/>
      <c r="AR29" s="8"/>
      <c r="AS29" s="5"/>
      <c r="AT29" s="5"/>
      <c r="AU29" s="5"/>
      <c r="AV29" s="5"/>
      <c r="AW29" s="5"/>
      <c r="AX29" s="5"/>
      <c r="AY29" s="5"/>
      <c r="AZ29" s="8"/>
      <c r="BA29" s="5"/>
      <c r="BB29" s="5"/>
      <c r="BC29" s="5"/>
      <c r="BD29" s="5"/>
      <c r="BE29" s="5"/>
      <c r="BF29" s="5"/>
      <c r="BG29" s="5"/>
      <c r="BH29" s="8"/>
      <c r="BI29" s="5"/>
      <c r="BJ29" s="5"/>
      <c r="BK29" s="5"/>
      <c r="BL29" s="5"/>
      <c r="BM29" s="5"/>
      <c r="BN29" s="5"/>
      <c r="BO29" s="5"/>
      <c r="BP29" s="9"/>
      <c r="BT29" s="1" t="s">
        <v>0</v>
      </c>
      <c r="BU29" s="1" t="s">
        <v>0</v>
      </c>
    </row>
    <row r="30" spans="1:102" ht="11.25">
      <c r="A30" s="30" t="s">
        <v>1</v>
      </c>
      <c r="B30" s="31" t="str">
        <f>HYPERLINK("http://www.dot.ca.gov/hq/transprog/stip2004/ff_sheets/05-0853.xls","0853")</f>
        <v>0853</v>
      </c>
      <c r="C30" s="30" t="s">
        <v>0</v>
      </c>
      <c r="D30" s="30" t="s">
        <v>24</v>
      </c>
      <c r="E30" s="30" t="s">
        <v>3</v>
      </c>
      <c r="F30" s="32">
        <f ca="1">INDIRECT("T30")+INDIRECT("AB30")+INDIRECT("AJ30")+INDIRECT("AR30")+INDIRECT("AZ30")+INDIRECT("BH30")</f>
        <v>0</v>
      </c>
      <c r="G30" s="33">
        <f ca="1">INDIRECT("U30")+INDIRECT("AC30")+INDIRECT("AK30")+INDIRECT("AS30")+INDIRECT("BA30")+INDIRECT("BI30")</f>
        <v>133</v>
      </c>
      <c r="H30" s="33">
        <f ca="1">INDIRECT("V30")+INDIRECT("AD30")+INDIRECT("AL30")+INDIRECT("AT30")+INDIRECT("BB30")+INDIRECT("BJ30")</f>
        <v>0</v>
      </c>
      <c r="I30" s="33">
        <f ca="1">INDIRECT("W30")+INDIRECT("AE30")+INDIRECT("AM30")+INDIRECT("AU30")+INDIRECT("BC30")+INDIRECT("BK30")</f>
        <v>0</v>
      </c>
      <c r="J30" s="33">
        <f ca="1">INDIRECT("X30")+INDIRECT("AF30")+INDIRECT("AN30")+INDIRECT("AV30")+INDIRECT("BD30")+INDIRECT("BL30")</f>
        <v>0</v>
      </c>
      <c r="K30" s="33">
        <f ca="1">INDIRECT("Y30")+INDIRECT("AG30")+INDIRECT("AO30")+INDIRECT("AW30")+INDIRECT("BE30")+INDIRECT("BM30")</f>
        <v>0</v>
      </c>
      <c r="L30" s="33">
        <f ca="1">INDIRECT("Z30")+INDIRECT("AH30")+INDIRECT("AP30")+INDIRECT("AX30")+INDIRECT("BF30")+INDIRECT("BN30")</f>
        <v>0</v>
      </c>
      <c r="M30" s="33">
        <f ca="1">INDIRECT("AA30")+INDIRECT("AI30")+INDIRECT("AQ30")+INDIRECT("AY30")+INDIRECT("BG30")+INDIRECT("BO30")</f>
        <v>0</v>
      </c>
      <c r="N30" s="32">
        <f ca="1">INDIRECT("T30")+INDIRECT("U30")+INDIRECT("V30")+INDIRECT("W30")+INDIRECT("X30")+INDIRECT("Y30")+INDIRECT("Z30")+INDIRECT("AA30")</f>
        <v>0</v>
      </c>
      <c r="O30" s="33">
        <f ca="1">INDIRECT("AB30")+INDIRECT("AC30")+INDIRECT("AD30")+INDIRECT("AE30")+INDIRECT("AF30")+INDIRECT("AG30")+INDIRECT("AH30")+INDIRECT("AI30")</f>
        <v>133</v>
      </c>
      <c r="P30" s="33">
        <f ca="1">INDIRECT("AJ30")+INDIRECT("AK30")+INDIRECT("AL30")+INDIRECT("AM30")+INDIRECT("AN30")+INDIRECT("AO30")+INDIRECT("AP30")+INDIRECT("AQ30")</f>
        <v>0</v>
      </c>
      <c r="Q30" s="33">
        <f ca="1">INDIRECT("AR30")+INDIRECT("AS30")+INDIRECT("AT30")+INDIRECT("AU30")+INDIRECT("AV30")+INDIRECT("AW30")+INDIRECT("AX30")+INDIRECT("AY30")</f>
        <v>0</v>
      </c>
      <c r="R30" s="33">
        <f ca="1">INDIRECT("AZ30")+INDIRECT("BA30")+INDIRECT("BB30")+INDIRECT("BC30")+INDIRECT("BD30")+INDIRECT("BE30")+INDIRECT("BF30")+INDIRECT("BG30")</f>
        <v>0</v>
      </c>
      <c r="S30" s="33">
        <f ca="1">INDIRECT("BH30")+INDIRECT("BI30")+INDIRECT("BJ30")+INDIRECT("BK30")+INDIRECT("BL30")+INDIRECT("BM30")+INDIRECT("BN30")+INDIRECT("BO30")</f>
        <v>0</v>
      </c>
      <c r="T30" s="34"/>
      <c r="U30" s="35"/>
      <c r="V30" s="35"/>
      <c r="W30" s="35"/>
      <c r="X30" s="35"/>
      <c r="Y30" s="35"/>
      <c r="Z30" s="35"/>
      <c r="AA30" s="35"/>
      <c r="AB30" s="34"/>
      <c r="AC30" s="35">
        <v>133</v>
      </c>
      <c r="AD30" s="35"/>
      <c r="AE30" s="35"/>
      <c r="AF30" s="35"/>
      <c r="AG30" s="35"/>
      <c r="AH30" s="35"/>
      <c r="AI30" s="35"/>
      <c r="AJ30" s="34"/>
      <c r="AK30" s="35"/>
      <c r="AL30" s="35"/>
      <c r="AM30" s="35"/>
      <c r="AN30" s="35"/>
      <c r="AO30" s="35"/>
      <c r="AP30" s="35"/>
      <c r="AQ30" s="35"/>
      <c r="AR30" s="34"/>
      <c r="AS30" s="35"/>
      <c r="AT30" s="35"/>
      <c r="AU30" s="35"/>
      <c r="AV30" s="35"/>
      <c r="AW30" s="35"/>
      <c r="AX30" s="35"/>
      <c r="AY30" s="35"/>
      <c r="AZ30" s="34"/>
      <c r="BA30" s="35"/>
      <c r="BB30" s="35"/>
      <c r="BC30" s="35"/>
      <c r="BD30" s="35"/>
      <c r="BE30" s="35"/>
      <c r="BF30" s="35"/>
      <c r="BG30" s="35"/>
      <c r="BH30" s="34"/>
      <c r="BI30" s="35"/>
      <c r="BJ30" s="35"/>
      <c r="BK30" s="35"/>
      <c r="BL30" s="35"/>
      <c r="BM30" s="35"/>
      <c r="BN30" s="35"/>
      <c r="BO30" s="36"/>
      <c r="BP30" s="9">
        <v>10100000121</v>
      </c>
      <c r="BQ30" s="1" t="s">
        <v>3</v>
      </c>
      <c r="BR30" s="1" t="s">
        <v>0</v>
      </c>
      <c r="BS30" s="1" t="s">
        <v>0</v>
      </c>
      <c r="BT30" s="1" t="s">
        <v>0</v>
      </c>
      <c r="BU30" s="1" t="s">
        <v>0</v>
      </c>
      <c r="BW30" s="1">
        <f ca="1">INDIRECT("T30")+2*INDIRECT("AB30")+3*INDIRECT("AJ30")+4*INDIRECT("AR30")+5*INDIRECT("AZ30")+6*INDIRECT("BH30")</f>
        <v>0</v>
      </c>
      <c r="BX30" s="1">
        <v>0</v>
      </c>
      <c r="BY30" s="1">
        <f ca="1">INDIRECT("U30")+2*INDIRECT("AC30")+3*INDIRECT("AK30")+4*INDIRECT("AS30")+5*INDIRECT("BA30")+6*INDIRECT("BI30")</f>
        <v>266</v>
      </c>
      <c r="BZ30" s="1">
        <v>266</v>
      </c>
      <c r="CA30" s="1">
        <f ca="1">INDIRECT("V30")+2*INDIRECT("AD30")+3*INDIRECT("AL30")+4*INDIRECT("AT30")+5*INDIRECT("BB30")+6*INDIRECT("BJ30")</f>
        <v>0</v>
      </c>
      <c r="CB30" s="1">
        <v>0</v>
      </c>
      <c r="CC30" s="1">
        <f ca="1">INDIRECT("W30")+2*INDIRECT("AE30")+3*INDIRECT("AM30")+4*INDIRECT("AU30")+5*INDIRECT("BC30")+6*INDIRECT("BK30")</f>
        <v>0</v>
      </c>
      <c r="CD30" s="1">
        <v>0</v>
      </c>
      <c r="CE30" s="1">
        <f ca="1">INDIRECT("X30")+2*INDIRECT("AF30")+3*INDIRECT("AN30")+4*INDIRECT("AV30")+5*INDIRECT("BD30")+6*INDIRECT("BL30")</f>
        <v>0</v>
      </c>
      <c r="CF30" s="1">
        <v>0</v>
      </c>
      <c r="CG30" s="1">
        <f ca="1">INDIRECT("Y30")+2*INDIRECT("AG30")+3*INDIRECT("AO30")+4*INDIRECT("AW30")+5*INDIRECT("BE30")+6*INDIRECT("BM30")</f>
        <v>0</v>
      </c>
      <c r="CH30" s="1">
        <v>0</v>
      </c>
      <c r="CI30" s="1">
        <f ca="1">INDIRECT("Z30")+2*INDIRECT("AH30")+3*INDIRECT("AP30")+4*INDIRECT("AX30")+5*INDIRECT("BF30")+6*INDIRECT("BN30")</f>
        <v>0</v>
      </c>
      <c r="CJ30" s="1">
        <v>0</v>
      </c>
      <c r="CK30" s="1">
        <f ca="1">INDIRECT("AA30")+2*INDIRECT("AI30")+3*INDIRECT("AQ30")+4*INDIRECT("AY30")+5*INDIRECT("BG30")+6*INDIRECT("BO30")</f>
        <v>0</v>
      </c>
      <c r="CL30" s="1">
        <v>0</v>
      </c>
      <c r="CM30" s="1">
        <f ca="1">INDIRECT("T30")+2*INDIRECT("U30")+3*INDIRECT("V30")+4*INDIRECT("W30")+5*INDIRECT("X30")+6*INDIRECT("Y30")+7*INDIRECT("Z30")+8*INDIRECT("AA30")</f>
        <v>0</v>
      </c>
      <c r="CN30" s="1">
        <v>0</v>
      </c>
      <c r="CO30" s="1">
        <f ca="1">INDIRECT("AB30")+2*INDIRECT("AC30")+3*INDIRECT("AD30")+4*INDIRECT("AE30")+5*INDIRECT("AF30")+6*INDIRECT("AG30")+7*INDIRECT("AH30")+8*INDIRECT("AI30")</f>
        <v>266</v>
      </c>
      <c r="CP30" s="1">
        <v>266</v>
      </c>
      <c r="CQ30" s="1">
        <f ca="1">INDIRECT("AJ30")+2*INDIRECT("AK30")+3*INDIRECT("AL30")+4*INDIRECT("AM30")+5*INDIRECT("AN30")+6*INDIRECT("AO30")+7*INDIRECT("AP30")+8*INDIRECT("AQ30")</f>
        <v>0</v>
      </c>
      <c r="CR30" s="1">
        <v>0</v>
      </c>
      <c r="CS30" s="1">
        <f ca="1">INDIRECT("AR30")+2*INDIRECT("AS30")+3*INDIRECT("AT30")+4*INDIRECT("AU30")+5*INDIRECT("AV30")+6*INDIRECT("AW30")+7*INDIRECT("AX30")+8*INDIRECT("AY30")</f>
        <v>0</v>
      </c>
      <c r="CT30" s="1">
        <v>0</v>
      </c>
      <c r="CU30" s="1">
        <f ca="1">INDIRECT("AZ30")+2*INDIRECT("BA30")+3*INDIRECT("BB30")+4*INDIRECT("BC30")+5*INDIRECT("BD30")+6*INDIRECT("BE30")+7*INDIRECT("BF30")+8*INDIRECT("BG30")</f>
        <v>0</v>
      </c>
      <c r="CV30" s="1">
        <v>0</v>
      </c>
      <c r="CW30" s="1">
        <f ca="1">INDIRECT("BH30")+2*INDIRECT("BI30")+3*INDIRECT("BJ30")+4*INDIRECT("BK30")+5*INDIRECT("BL30")+6*INDIRECT("BM30")+7*INDIRECT("BN30")+8*INDIRECT("BO30")</f>
        <v>0</v>
      </c>
      <c r="CX30" s="1">
        <v>0</v>
      </c>
    </row>
    <row r="31" spans="1:73" ht="11.25">
      <c r="A31" s="1" t="s">
        <v>0</v>
      </c>
      <c r="B31" s="1" t="s">
        <v>25</v>
      </c>
      <c r="C31" s="1" t="s">
        <v>0</v>
      </c>
      <c r="D31" s="1" t="s">
        <v>26</v>
      </c>
      <c r="E31" s="1" t="s">
        <v>6</v>
      </c>
      <c r="F31" s="7">
        <f>SUM(F30:F30)</f>
        <v>0</v>
      </c>
      <c r="G31" s="6">
        <f>SUM(G30:G30)</f>
        <v>133</v>
      </c>
      <c r="H31" s="6">
        <f>SUM(H30:H30)</f>
        <v>0</v>
      </c>
      <c r="I31" s="6">
        <f>SUM(I30:I30)</f>
        <v>0</v>
      </c>
      <c r="J31" s="6">
        <f>SUM(J30:J30)</f>
        <v>0</v>
      </c>
      <c r="K31" s="6">
        <f>SUM(K30:K30)</f>
        <v>0</v>
      </c>
      <c r="L31" s="6">
        <f>SUM(L30:L30)</f>
        <v>0</v>
      </c>
      <c r="M31" s="6">
        <f>SUM(M30:M30)</f>
        <v>0</v>
      </c>
      <c r="N31" s="7">
        <f>SUM(N30:N30)</f>
        <v>0</v>
      </c>
      <c r="O31" s="6">
        <f>SUM(O30:O30)</f>
        <v>133</v>
      </c>
      <c r="P31" s="6">
        <f>SUM(P30:P30)</f>
        <v>0</v>
      </c>
      <c r="Q31" s="6">
        <f>SUM(Q30:Q30)</f>
        <v>0</v>
      </c>
      <c r="R31" s="6">
        <f>SUM(R30:R30)</f>
        <v>0</v>
      </c>
      <c r="S31" s="6">
        <f>SUM(S30:S30)</f>
        <v>0</v>
      </c>
      <c r="T31" s="8"/>
      <c r="U31" s="5"/>
      <c r="V31" s="5"/>
      <c r="W31" s="5"/>
      <c r="X31" s="5"/>
      <c r="Y31" s="5"/>
      <c r="Z31" s="5"/>
      <c r="AA31" s="5"/>
      <c r="AB31" s="8"/>
      <c r="AC31" s="5"/>
      <c r="AD31" s="5"/>
      <c r="AE31" s="5"/>
      <c r="AF31" s="5"/>
      <c r="AG31" s="5"/>
      <c r="AH31" s="5"/>
      <c r="AI31" s="5"/>
      <c r="AJ31" s="8"/>
      <c r="AK31" s="5"/>
      <c r="AL31" s="5"/>
      <c r="AM31" s="5"/>
      <c r="AN31" s="5"/>
      <c r="AO31" s="5"/>
      <c r="AP31" s="5"/>
      <c r="AQ31" s="5"/>
      <c r="AR31" s="8"/>
      <c r="AS31" s="5"/>
      <c r="AT31" s="5"/>
      <c r="AU31" s="5"/>
      <c r="AV31" s="5"/>
      <c r="AW31" s="5"/>
      <c r="AX31" s="5"/>
      <c r="AY31" s="5"/>
      <c r="AZ31" s="8"/>
      <c r="BA31" s="5"/>
      <c r="BB31" s="5"/>
      <c r="BC31" s="5"/>
      <c r="BD31" s="5"/>
      <c r="BE31" s="5"/>
      <c r="BF31" s="5"/>
      <c r="BG31" s="5"/>
      <c r="BH31" s="8"/>
      <c r="BI31" s="5"/>
      <c r="BJ31" s="5"/>
      <c r="BK31" s="5"/>
      <c r="BL31" s="5"/>
      <c r="BM31" s="5"/>
      <c r="BN31" s="5"/>
      <c r="BO31" s="5"/>
      <c r="BP31" s="9">
        <v>0</v>
      </c>
      <c r="BQ31" s="1" t="s">
        <v>0</v>
      </c>
      <c r="BR31" s="1" t="s">
        <v>0</v>
      </c>
      <c r="BS31" s="1" t="s">
        <v>0</v>
      </c>
      <c r="BT31" s="1" t="s">
        <v>0</v>
      </c>
      <c r="BU31" s="1" t="s">
        <v>0</v>
      </c>
    </row>
    <row r="32" spans="1:73" ht="11.25">
      <c r="A32" s="25"/>
      <c r="B32" s="25"/>
      <c r="C32" s="27" t="s">
        <v>59</v>
      </c>
      <c r="D32" s="26" t="s">
        <v>0</v>
      </c>
      <c r="E32" s="1" t="s">
        <v>0</v>
      </c>
      <c r="F32" s="7"/>
      <c r="G32" s="6"/>
      <c r="H32" s="6"/>
      <c r="I32" s="6"/>
      <c r="J32" s="6"/>
      <c r="K32" s="6"/>
      <c r="L32" s="6"/>
      <c r="M32" s="6"/>
      <c r="N32" s="7"/>
      <c r="O32" s="6"/>
      <c r="P32" s="6"/>
      <c r="Q32" s="6"/>
      <c r="R32" s="6"/>
      <c r="S32" s="6"/>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v>0</v>
      </c>
      <c r="BQ32" s="1" t="s">
        <v>0</v>
      </c>
      <c r="BR32" s="1" t="s">
        <v>0</v>
      </c>
      <c r="BS32" s="1" t="s">
        <v>0</v>
      </c>
      <c r="BT32" s="1" t="s">
        <v>0</v>
      </c>
      <c r="BU32" s="1" t="s">
        <v>0</v>
      </c>
    </row>
    <row r="33" spans="1:102" ht="11.25">
      <c r="A33" s="30" t="s">
        <v>1</v>
      </c>
      <c r="B33" s="31" t="str">
        <f>HYPERLINK("http://www.dot.ca.gov/hq/transprog/stip2004/ff_sheets/05-1188.xls","1188")</f>
        <v>1188</v>
      </c>
      <c r="C33" s="30" t="s">
        <v>0</v>
      </c>
      <c r="D33" s="30" t="s">
        <v>24</v>
      </c>
      <c r="E33" s="30" t="s">
        <v>3</v>
      </c>
      <c r="F33" s="32">
        <f ca="1">INDIRECT("T33")+INDIRECT("AB33")+INDIRECT("AJ33")+INDIRECT("AR33")+INDIRECT("AZ33")+INDIRECT("BH33")</f>
        <v>0</v>
      </c>
      <c r="G33" s="33">
        <f ca="1">INDIRECT("U33")+INDIRECT("AC33")+INDIRECT("AK33")+INDIRECT("AS33")+INDIRECT("BA33")+INDIRECT("BI33")</f>
        <v>0</v>
      </c>
      <c r="H33" s="33">
        <f ca="1">INDIRECT("V33")+INDIRECT("AD33")+INDIRECT("AL33")+INDIRECT("AT33")+INDIRECT("BB33")+INDIRECT("BJ33")</f>
        <v>750</v>
      </c>
      <c r="I33" s="33">
        <f ca="1">INDIRECT("W33")+INDIRECT("AE33")+INDIRECT("AM33")+INDIRECT("AU33")+INDIRECT("BC33")+INDIRECT("BK33")</f>
        <v>0</v>
      </c>
      <c r="J33" s="33">
        <f ca="1">INDIRECT("X33")+INDIRECT("AF33")+INDIRECT("AN33")+INDIRECT("AV33")+INDIRECT("BD33")+INDIRECT("BL33")</f>
        <v>0</v>
      </c>
      <c r="K33" s="33">
        <f ca="1">INDIRECT("Y33")+INDIRECT("AG33")+INDIRECT("AO33")+INDIRECT("AW33")+INDIRECT("BE33")+INDIRECT("BM33")</f>
        <v>0</v>
      </c>
      <c r="L33" s="33">
        <f ca="1">INDIRECT("Z33")+INDIRECT("AH33")+INDIRECT("AP33")+INDIRECT("AX33")+INDIRECT("BF33")+INDIRECT("BN33")</f>
        <v>0</v>
      </c>
      <c r="M33" s="33">
        <f ca="1">INDIRECT("AA33")+INDIRECT("AI33")+INDIRECT("AQ33")+INDIRECT("AY33")+INDIRECT("BG33")+INDIRECT("BO33")</f>
        <v>0</v>
      </c>
      <c r="N33" s="32">
        <f ca="1">INDIRECT("T33")+INDIRECT("U33")+INDIRECT("V33")+INDIRECT("W33")+INDIRECT("X33")+INDIRECT("Y33")+INDIRECT("Z33")+INDIRECT("AA33")</f>
        <v>0</v>
      </c>
      <c r="O33" s="33">
        <f ca="1">INDIRECT("AB33")+INDIRECT("AC33")+INDIRECT("AD33")+INDIRECT("AE33")+INDIRECT("AF33")+INDIRECT("AG33")+INDIRECT("AH33")+INDIRECT("AI33")</f>
        <v>750</v>
      </c>
      <c r="P33" s="33">
        <f ca="1">INDIRECT("AJ33")+INDIRECT("AK33")+INDIRECT("AL33")+INDIRECT("AM33")+INDIRECT("AN33")+INDIRECT("AO33")+INDIRECT("AP33")+INDIRECT("AQ33")</f>
        <v>0</v>
      </c>
      <c r="Q33" s="33">
        <f ca="1">INDIRECT("AR33")+INDIRECT("AS33")+INDIRECT("AT33")+INDIRECT("AU33")+INDIRECT("AV33")+INDIRECT("AW33")+INDIRECT("AX33")+INDIRECT("AY33")</f>
        <v>0</v>
      </c>
      <c r="R33" s="33">
        <f ca="1">INDIRECT("AZ33")+INDIRECT("BA33")+INDIRECT("BB33")+INDIRECT("BC33")+INDIRECT("BD33")+INDIRECT("BE33")+INDIRECT("BF33")+INDIRECT("BG33")</f>
        <v>0</v>
      </c>
      <c r="S33" s="33">
        <f ca="1">INDIRECT("BH33")+INDIRECT("BI33")+INDIRECT("BJ33")+INDIRECT("BK33")+INDIRECT("BL33")+INDIRECT("BM33")+INDIRECT("BN33")+INDIRECT("BO33")</f>
        <v>0</v>
      </c>
      <c r="T33" s="34"/>
      <c r="U33" s="35"/>
      <c r="V33" s="35"/>
      <c r="W33" s="35"/>
      <c r="X33" s="35"/>
      <c r="Y33" s="35"/>
      <c r="Z33" s="35"/>
      <c r="AA33" s="35"/>
      <c r="AB33" s="34"/>
      <c r="AC33" s="35"/>
      <c r="AD33" s="35">
        <v>750</v>
      </c>
      <c r="AE33" s="35"/>
      <c r="AF33" s="35"/>
      <c r="AG33" s="35"/>
      <c r="AH33" s="35"/>
      <c r="AI33" s="35"/>
      <c r="AJ33" s="34"/>
      <c r="AK33" s="35"/>
      <c r="AL33" s="35"/>
      <c r="AM33" s="35"/>
      <c r="AN33" s="35"/>
      <c r="AO33" s="35"/>
      <c r="AP33" s="35"/>
      <c r="AQ33" s="35"/>
      <c r="AR33" s="34"/>
      <c r="AS33" s="35"/>
      <c r="AT33" s="35"/>
      <c r="AU33" s="35"/>
      <c r="AV33" s="35"/>
      <c r="AW33" s="35"/>
      <c r="AX33" s="35"/>
      <c r="AY33" s="35"/>
      <c r="AZ33" s="34"/>
      <c r="BA33" s="35"/>
      <c r="BB33" s="35"/>
      <c r="BC33" s="35"/>
      <c r="BD33" s="35"/>
      <c r="BE33" s="35"/>
      <c r="BF33" s="35"/>
      <c r="BG33" s="35"/>
      <c r="BH33" s="34"/>
      <c r="BI33" s="35"/>
      <c r="BJ33" s="35"/>
      <c r="BK33" s="35"/>
      <c r="BL33" s="35"/>
      <c r="BM33" s="35"/>
      <c r="BN33" s="35"/>
      <c r="BO33" s="36"/>
      <c r="BP33" s="9">
        <v>10100000178</v>
      </c>
      <c r="BQ33" s="1" t="s">
        <v>3</v>
      </c>
      <c r="BR33" s="1" t="s">
        <v>0</v>
      </c>
      <c r="BS33" s="1" t="s">
        <v>0</v>
      </c>
      <c r="BT33" s="1" t="s">
        <v>0</v>
      </c>
      <c r="BU33" s="1" t="s">
        <v>0</v>
      </c>
      <c r="BW33" s="1">
        <f ca="1">INDIRECT("T33")+2*INDIRECT("AB33")+3*INDIRECT("AJ33")+4*INDIRECT("AR33")+5*INDIRECT("AZ33")+6*INDIRECT("BH33")</f>
        <v>0</v>
      </c>
      <c r="BX33" s="1">
        <v>0</v>
      </c>
      <c r="BY33" s="1">
        <f ca="1">INDIRECT("U33")+2*INDIRECT("AC33")+3*INDIRECT("AK33")+4*INDIRECT("AS33")+5*INDIRECT("BA33")+6*INDIRECT("BI33")</f>
        <v>0</v>
      </c>
      <c r="BZ33" s="1">
        <v>0</v>
      </c>
      <c r="CA33" s="1">
        <f ca="1">INDIRECT("V33")+2*INDIRECT("AD33")+3*INDIRECT("AL33")+4*INDIRECT("AT33")+5*INDIRECT("BB33")+6*INDIRECT("BJ33")</f>
        <v>1500</v>
      </c>
      <c r="CB33" s="1">
        <v>1500</v>
      </c>
      <c r="CC33" s="1">
        <f ca="1">INDIRECT("W33")+2*INDIRECT("AE33")+3*INDIRECT("AM33")+4*INDIRECT("AU33")+5*INDIRECT("BC33")+6*INDIRECT("BK33")</f>
        <v>0</v>
      </c>
      <c r="CD33" s="1">
        <v>0</v>
      </c>
      <c r="CE33" s="1">
        <f ca="1">INDIRECT("X33")+2*INDIRECT("AF33")+3*INDIRECT("AN33")+4*INDIRECT("AV33")+5*INDIRECT("BD33")+6*INDIRECT("BL33")</f>
        <v>0</v>
      </c>
      <c r="CF33" s="1">
        <v>0</v>
      </c>
      <c r="CG33" s="1">
        <f ca="1">INDIRECT("Y33")+2*INDIRECT("AG33")+3*INDIRECT("AO33")+4*INDIRECT("AW33")+5*INDIRECT("BE33")+6*INDIRECT("BM33")</f>
        <v>0</v>
      </c>
      <c r="CH33" s="1">
        <v>0</v>
      </c>
      <c r="CI33" s="1">
        <f ca="1">INDIRECT("Z33")+2*INDIRECT("AH33")+3*INDIRECT("AP33")+4*INDIRECT("AX33")+5*INDIRECT("BF33")+6*INDIRECT("BN33")</f>
        <v>0</v>
      </c>
      <c r="CJ33" s="1">
        <v>0</v>
      </c>
      <c r="CK33" s="1">
        <f ca="1">INDIRECT("AA33")+2*INDIRECT("AI33")+3*INDIRECT("AQ33")+4*INDIRECT("AY33")+5*INDIRECT("BG33")+6*INDIRECT("BO33")</f>
        <v>0</v>
      </c>
      <c r="CL33" s="1">
        <v>0</v>
      </c>
      <c r="CM33" s="1">
        <f ca="1">INDIRECT("T33")+2*INDIRECT("U33")+3*INDIRECT("V33")+4*INDIRECT("W33")+5*INDIRECT("X33")+6*INDIRECT("Y33")+7*INDIRECT("Z33")+8*INDIRECT("AA33")</f>
        <v>0</v>
      </c>
      <c r="CN33" s="1">
        <v>0</v>
      </c>
      <c r="CO33" s="1">
        <f ca="1">INDIRECT("AB33")+2*INDIRECT("AC33")+3*INDIRECT("AD33")+4*INDIRECT("AE33")+5*INDIRECT("AF33")+6*INDIRECT("AG33")+7*INDIRECT("AH33")+8*INDIRECT("AI33")</f>
        <v>2250</v>
      </c>
      <c r="CP33" s="1">
        <v>2250</v>
      </c>
      <c r="CQ33" s="1">
        <f ca="1">INDIRECT("AJ33")+2*INDIRECT("AK33")+3*INDIRECT("AL33")+4*INDIRECT("AM33")+5*INDIRECT("AN33")+6*INDIRECT("AO33")+7*INDIRECT("AP33")+8*INDIRECT("AQ33")</f>
        <v>0</v>
      </c>
      <c r="CR33" s="1">
        <v>0</v>
      </c>
      <c r="CS33" s="1">
        <f ca="1">INDIRECT("AR33")+2*INDIRECT("AS33")+3*INDIRECT("AT33")+4*INDIRECT("AU33")+5*INDIRECT("AV33")+6*INDIRECT("AW33")+7*INDIRECT("AX33")+8*INDIRECT("AY33")</f>
        <v>0</v>
      </c>
      <c r="CT33" s="1">
        <v>0</v>
      </c>
      <c r="CU33" s="1">
        <f ca="1">INDIRECT("AZ33")+2*INDIRECT("BA33")+3*INDIRECT("BB33")+4*INDIRECT("BC33")+5*INDIRECT("BD33")+6*INDIRECT("BE33")+7*INDIRECT("BF33")+8*INDIRECT("BG33")</f>
        <v>0</v>
      </c>
      <c r="CV33" s="1">
        <v>0</v>
      </c>
      <c r="CW33" s="1">
        <f ca="1">INDIRECT("BH33")+2*INDIRECT("BI33")+3*INDIRECT("BJ33")+4*INDIRECT("BK33")+5*INDIRECT("BL33")+6*INDIRECT("BM33")+7*INDIRECT("BN33")+8*INDIRECT("BO33")</f>
        <v>0</v>
      </c>
      <c r="CX33" s="1">
        <v>0</v>
      </c>
    </row>
    <row r="34" spans="1:73" ht="11.25">
      <c r="A34" s="1" t="s">
        <v>0</v>
      </c>
      <c r="B34" s="1" t="s">
        <v>0</v>
      </c>
      <c r="C34" s="1" t="s">
        <v>0</v>
      </c>
      <c r="D34" s="1" t="s">
        <v>27</v>
      </c>
      <c r="E34" s="1" t="s">
        <v>6</v>
      </c>
      <c r="F34" s="7">
        <f>SUM(F33:F33)</f>
        <v>0</v>
      </c>
      <c r="G34" s="6">
        <f>SUM(G33:G33)</f>
        <v>0</v>
      </c>
      <c r="H34" s="6">
        <f>SUM(H33:H33)</f>
        <v>750</v>
      </c>
      <c r="I34" s="6">
        <f>SUM(I33:I33)</f>
        <v>0</v>
      </c>
      <c r="J34" s="6">
        <f>SUM(J33:J33)</f>
        <v>0</v>
      </c>
      <c r="K34" s="6">
        <f>SUM(K33:K33)</f>
        <v>0</v>
      </c>
      <c r="L34" s="6">
        <f>SUM(L33:L33)</f>
        <v>0</v>
      </c>
      <c r="M34" s="6">
        <f>SUM(M33:M33)</f>
        <v>0</v>
      </c>
      <c r="N34" s="7">
        <f>SUM(N33:N33)</f>
        <v>0</v>
      </c>
      <c r="O34" s="6">
        <f>SUM(O33:O33)</f>
        <v>750</v>
      </c>
      <c r="P34" s="6">
        <f>SUM(P33:P33)</f>
        <v>0</v>
      </c>
      <c r="Q34" s="6">
        <f>SUM(Q33:Q33)</f>
        <v>0</v>
      </c>
      <c r="R34" s="6">
        <f>SUM(R33:R33)</f>
        <v>0</v>
      </c>
      <c r="S34" s="6">
        <f>SUM(S33:S33)</f>
        <v>0</v>
      </c>
      <c r="T34" s="8"/>
      <c r="U34" s="5"/>
      <c r="V34" s="5"/>
      <c r="W34" s="5"/>
      <c r="X34" s="5"/>
      <c r="Y34" s="5"/>
      <c r="Z34" s="5"/>
      <c r="AA34" s="5"/>
      <c r="AB34" s="8"/>
      <c r="AC34" s="5"/>
      <c r="AD34" s="5"/>
      <c r="AE34" s="5"/>
      <c r="AF34" s="5"/>
      <c r="AG34" s="5"/>
      <c r="AH34" s="5"/>
      <c r="AI34" s="5"/>
      <c r="AJ34" s="8"/>
      <c r="AK34" s="5"/>
      <c r="AL34" s="5"/>
      <c r="AM34" s="5"/>
      <c r="AN34" s="5"/>
      <c r="AO34" s="5"/>
      <c r="AP34" s="5"/>
      <c r="AQ34" s="5"/>
      <c r="AR34" s="8"/>
      <c r="AS34" s="5"/>
      <c r="AT34" s="5"/>
      <c r="AU34" s="5"/>
      <c r="AV34" s="5"/>
      <c r="AW34" s="5"/>
      <c r="AX34" s="5"/>
      <c r="AY34" s="5"/>
      <c r="AZ34" s="8"/>
      <c r="BA34" s="5"/>
      <c r="BB34" s="5"/>
      <c r="BC34" s="5"/>
      <c r="BD34" s="5"/>
      <c r="BE34" s="5"/>
      <c r="BF34" s="5"/>
      <c r="BG34" s="5"/>
      <c r="BH34" s="8"/>
      <c r="BI34" s="5"/>
      <c r="BJ34" s="5"/>
      <c r="BK34" s="5"/>
      <c r="BL34" s="5"/>
      <c r="BM34" s="5"/>
      <c r="BN34" s="5"/>
      <c r="BO34" s="5"/>
      <c r="BP34" s="9">
        <v>0</v>
      </c>
      <c r="BQ34" s="1" t="s">
        <v>0</v>
      </c>
      <c r="BR34" s="1" t="s">
        <v>0</v>
      </c>
      <c r="BS34" s="1" t="s">
        <v>0</v>
      </c>
      <c r="BT34" s="1" t="s">
        <v>0</v>
      </c>
      <c r="BU34" s="1" t="s">
        <v>0</v>
      </c>
    </row>
    <row r="35" spans="1:73" ht="11.25">
      <c r="A35" s="37"/>
      <c r="B35" s="37"/>
      <c r="C35" s="38" t="s">
        <v>59</v>
      </c>
      <c r="D35" s="39" t="s">
        <v>0</v>
      </c>
      <c r="E35" s="40" t="s">
        <v>0</v>
      </c>
      <c r="F35" s="41"/>
      <c r="G35" s="42"/>
      <c r="H35" s="42"/>
      <c r="I35" s="42"/>
      <c r="J35" s="42"/>
      <c r="K35" s="42"/>
      <c r="L35" s="42"/>
      <c r="M35" s="42"/>
      <c r="N35" s="41"/>
      <c r="O35" s="42"/>
      <c r="P35" s="42"/>
      <c r="Q35" s="42"/>
      <c r="R35" s="42"/>
      <c r="S35" s="42"/>
      <c r="T35" s="43"/>
      <c r="U35" s="44"/>
      <c r="V35" s="44"/>
      <c r="W35" s="44"/>
      <c r="X35" s="44"/>
      <c r="Y35" s="44"/>
      <c r="Z35" s="44"/>
      <c r="AA35" s="44"/>
      <c r="AB35" s="43"/>
      <c r="AC35" s="44"/>
      <c r="AD35" s="44"/>
      <c r="AE35" s="44"/>
      <c r="AF35" s="44"/>
      <c r="AG35" s="44"/>
      <c r="AH35" s="44"/>
      <c r="AI35" s="44"/>
      <c r="AJ35" s="43"/>
      <c r="AK35" s="44"/>
      <c r="AL35" s="44"/>
      <c r="AM35" s="44"/>
      <c r="AN35" s="44"/>
      <c r="AO35" s="44"/>
      <c r="AP35" s="44"/>
      <c r="AQ35" s="44"/>
      <c r="AR35" s="43"/>
      <c r="AS35" s="44"/>
      <c r="AT35" s="44"/>
      <c r="AU35" s="44"/>
      <c r="AV35" s="44"/>
      <c r="AW35" s="44"/>
      <c r="AX35" s="44"/>
      <c r="AY35" s="44"/>
      <c r="AZ35" s="43"/>
      <c r="BA35" s="44"/>
      <c r="BB35" s="44"/>
      <c r="BC35" s="44"/>
      <c r="BD35" s="44"/>
      <c r="BE35" s="44"/>
      <c r="BF35" s="44"/>
      <c r="BG35" s="44"/>
      <c r="BH35" s="43"/>
      <c r="BI35" s="44"/>
      <c r="BJ35" s="44"/>
      <c r="BK35" s="44"/>
      <c r="BL35" s="44"/>
      <c r="BM35" s="44"/>
      <c r="BN35" s="44"/>
      <c r="BO35" s="45"/>
      <c r="BP35" s="9">
        <v>0</v>
      </c>
      <c r="BQ35" s="1" t="s">
        <v>0</v>
      </c>
      <c r="BR35" s="1" t="s">
        <v>0</v>
      </c>
      <c r="BS35" s="1" t="s">
        <v>0</v>
      </c>
      <c r="BT35" s="1" t="s">
        <v>0</v>
      </c>
      <c r="BU35" s="1" t="s">
        <v>0</v>
      </c>
    </row>
    <row r="38" spans="5:13" ht="11.25">
      <c r="E38" s="3" t="s">
        <v>66</v>
      </c>
      <c r="F38" s="5">
        <f>SUMIF($BQ4:$BQ35,"=RIP",F4:F35)</f>
        <v>30</v>
      </c>
      <c r="G38" s="5">
        <f aca="true" t="shared" si="0" ref="G38:M38">SUMIF($BQ4:$BQ35,"=RIP",G4:G35)</f>
        <v>133</v>
      </c>
      <c r="H38" s="5">
        <f t="shared" si="0"/>
        <v>1139</v>
      </c>
      <c r="I38" s="5">
        <f t="shared" si="0"/>
        <v>8000</v>
      </c>
      <c r="J38" s="5">
        <f t="shared" si="0"/>
        <v>1618</v>
      </c>
      <c r="K38" s="5">
        <f t="shared" si="0"/>
        <v>2432</v>
      </c>
      <c r="L38" s="5">
        <f t="shared" si="0"/>
        <v>0</v>
      </c>
      <c r="M38" s="5">
        <f t="shared" si="0"/>
        <v>0</v>
      </c>
    </row>
    <row r="39" spans="5:13" ht="11.25">
      <c r="E39" s="3" t="s">
        <v>67</v>
      </c>
      <c r="F39" s="5">
        <f>SUMIF($BT4:$BT35,"=GARVEE",F4:F35)</f>
        <v>0</v>
      </c>
      <c r="G39" s="5">
        <f aca="true" t="shared" si="1" ref="G39:M39">SUMIF($BT4:$BT35,"=GARVEE",G4:G35)</f>
        <v>0</v>
      </c>
      <c r="H39" s="5">
        <f t="shared" si="1"/>
        <v>0</v>
      </c>
      <c r="I39" s="5">
        <f t="shared" si="1"/>
        <v>0</v>
      </c>
      <c r="J39" s="5">
        <f t="shared" si="1"/>
        <v>0</v>
      </c>
      <c r="K39" s="5">
        <f t="shared" si="1"/>
        <v>0</v>
      </c>
      <c r="L39" s="5">
        <f t="shared" si="1"/>
        <v>0</v>
      </c>
      <c r="M39" s="5">
        <f t="shared" si="1"/>
        <v>0</v>
      </c>
    </row>
    <row r="40" spans="5:13" ht="11.25">
      <c r="E40" s="3" t="s">
        <v>68</v>
      </c>
      <c r="F40" s="5">
        <f>SUMIF($BR4:$BR35,"=X",F4:F35)</f>
        <v>0</v>
      </c>
      <c r="G40" s="5">
        <f aca="true" t="shared" si="2" ref="G40:M40">SUMIF($BR4:$BR35,"=X",G4:G35)</f>
        <v>0</v>
      </c>
      <c r="H40" s="5">
        <f t="shared" si="2"/>
        <v>0</v>
      </c>
      <c r="I40" s="5">
        <f t="shared" si="2"/>
        <v>0</v>
      </c>
      <c r="J40" s="5">
        <f t="shared" si="2"/>
        <v>0</v>
      </c>
      <c r="K40" s="5">
        <f t="shared" si="2"/>
        <v>0</v>
      </c>
      <c r="L40" s="5">
        <f t="shared" si="2"/>
        <v>0</v>
      </c>
      <c r="M40" s="5">
        <f t="shared" si="2"/>
        <v>0</v>
      </c>
    </row>
    <row r="41" spans="5:13" ht="11.25">
      <c r="E41" s="3" t="s">
        <v>69</v>
      </c>
      <c r="F41" s="5">
        <f>SUMIF($BU4:$BU35,"=X",AJ4:AJ35)+SUMIF($BU4:$BU35,"=X",AR4:AR35)+SUMIF($BU4:$BU35,"=X",AZ4:AZ35)+SUMIF($BU4:$BU35,"=X",BH4:BH35)</f>
        <v>0</v>
      </c>
      <c r="G41" s="5">
        <f>SUMIF($BU4:$BU35,"=X",AK4:AK35)+SUMIF($BU4:$BU35,"=X",AS4:AS35)+SUMIF($BU4:$BU35,"=X",BA4:BA35)+SUMIF($BU4:$BU35,"=X",BI4:BI35)</f>
        <v>0</v>
      </c>
      <c r="H41" s="5"/>
      <c r="I41" s="5"/>
      <c r="J41" s="5"/>
      <c r="K41" s="5"/>
      <c r="L41" s="5"/>
      <c r="M41" s="5"/>
    </row>
    <row r="42" spans="5:13" ht="11.25">
      <c r="E42" s="3" t="s">
        <v>70</v>
      </c>
      <c r="F42" s="5">
        <f>SUMIF($BU4:$BU35,"=X",T4:T35)</f>
        <v>0</v>
      </c>
      <c r="G42" s="5">
        <f>SUMIF($BU4:$BU35,"=X",U4:U35)</f>
        <v>0</v>
      </c>
      <c r="H42" s="5"/>
      <c r="I42" s="5"/>
      <c r="J42" s="5"/>
      <c r="K42" s="5"/>
      <c r="L42" s="5"/>
      <c r="M42" s="5"/>
    </row>
    <row r="43" spans="5:13" ht="11.25">
      <c r="E43" s="3" t="s">
        <v>71</v>
      </c>
      <c r="F43" s="5">
        <f>F38-F39-F40-F41-F42</f>
        <v>30</v>
      </c>
      <c r="G43" s="5">
        <f aca="true" t="shared" si="3" ref="G43:M43">G38-G39-G40-G41-G42</f>
        <v>133</v>
      </c>
      <c r="H43" s="5">
        <f t="shared" si="3"/>
        <v>1139</v>
      </c>
      <c r="I43" s="5">
        <f t="shared" si="3"/>
        <v>8000</v>
      </c>
      <c r="J43" s="5">
        <f t="shared" si="3"/>
        <v>1618</v>
      </c>
      <c r="K43" s="5">
        <f t="shared" si="3"/>
        <v>2432</v>
      </c>
      <c r="L43" s="5">
        <f t="shared" si="3"/>
        <v>0</v>
      </c>
      <c r="M43" s="5">
        <f t="shared" si="3"/>
        <v>0</v>
      </c>
    </row>
    <row r="45" spans="9:11" ht="11.25">
      <c r="I45" s="1">
        <f>SUM(F43:I43)</f>
        <v>9302</v>
      </c>
      <c r="J45" s="1">
        <f>J43</f>
        <v>1618</v>
      </c>
      <c r="K45" s="1">
        <f>K43</f>
        <v>2432</v>
      </c>
    </row>
  </sheetData>
  <sheetProtection password="CB9B" sheet="1" objects="1" scenarios="1"/>
  <conditionalFormatting sqref="F4 F7 F10 F13 F16 F19:F20 F23:F27 F30 F33">
    <cfRule type="expression" priority="1" dxfId="0" stopIfTrue="1">
      <formula>BW4&lt;&gt;BX4</formula>
    </cfRule>
  </conditionalFormatting>
  <conditionalFormatting sqref="G4 G7 G10 G13 G16 G19:G20 G23:G27 G30 G33">
    <cfRule type="expression" priority="2" dxfId="0" stopIfTrue="1">
      <formula>BY4&lt;&gt;BZ4</formula>
    </cfRule>
  </conditionalFormatting>
  <conditionalFormatting sqref="H4 H7 H10 H13 H16 H19:H20 H23:H27 H30 H33">
    <cfRule type="expression" priority="3" dxfId="0" stopIfTrue="1">
      <formula>CA4&lt;&gt;CB4</formula>
    </cfRule>
  </conditionalFormatting>
  <conditionalFormatting sqref="I4 I7 I10 I13 I16 I19:I20 I23:I27 I30 I33">
    <cfRule type="expression" priority="4" dxfId="0" stopIfTrue="1">
      <formula>CC4&lt;&gt;CD4</formula>
    </cfRule>
  </conditionalFormatting>
  <conditionalFormatting sqref="J4 J7 J10 J13 J16 J19:J20 J23:J27 J30 J33">
    <cfRule type="expression" priority="5" dxfId="0" stopIfTrue="1">
      <formula>CE4&lt;&gt;CF4</formula>
    </cfRule>
  </conditionalFormatting>
  <conditionalFormatting sqref="K4 K7 K10 K13 K16 K19:K20 K23:K27 K30 K33">
    <cfRule type="expression" priority="6" dxfId="0" stopIfTrue="1">
      <formula>CG4&lt;&gt;CH4</formula>
    </cfRule>
  </conditionalFormatting>
  <conditionalFormatting sqref="L4 L7 L10 L13 L16 L19:L20 L23:L27 L30 L33">
    <cfRule type="expression" priority="7" dxfId="0" stopIfTrue="1">
      <formula>CI4&lt;&gt;CJ4</formula>
    </cfRule>
  </conditionalFormatting>
  <conditionalFormatting sqref="M4 M7 M10 M13 M16 M19:M20 M23:M27 M30 M33">
    <cfRule type="expression" priority="8" dxfId="0" stopIfTrue="1">
      <formula>CK4&lt;&gt;CL4</formula>
    </cfRule>
  </conditionalFormatting>
  <conditionalFormatting sqref="N4 N7 N10 N13 N16 N19:N20 N23:N27 N30 N33">
    <cfRule type="expression" priority="9" dxfId="0" stopIfTrue="1">
      <formula>CM4&lt;&gt;CN4</formula>
    </cfRule>
  </conditionalFormatting>
  <conditionalFormatting sqref="O4 O7 O10 O13 O16 O19:O20 O23:O27 O30 O33">
    <cfRule type="expression" priority="10" dxfId="0" stopIfTrue="1">
      <formula>CO4&lt;&gt;CP4</formula>
    </cfRule>
  </conditionalFormatting>
  <conditionalFormatting sqref="P4 P7 P10 P13 P16 P19:P20 P23:P27 P30 P33">
    <cfRule type="expression" priority="11" dxfId="0" stopIfTrue="1">
      <formula>CQ4&lt;&gt;CR4</formula>
    </cfRule>
  </conditionalFormatting>
  <conditionalFormatting sqref="Q4 Q7 Q10 Q13 Q16 Q19:Q20 Q23:Q27 Q30 Q33">
    <cfRule type="expression" priority="12" dxfId="0" stopIfTrue="1">
      <formula>CS4&lt;&gt;CT4</formula>
    </cfRule>
  </conditionalFormatting>
  <conditionalFormatting sqref="R4 R7 R10 R13 R16 R19:R20 R23:R27 R30 R33">
    <cfRule type="expression" priority="13" dxfId="0" stopIfTrue="1">
      <formula>CU4&lt;&gt;CV4</formula>
    </cfRule>
  </conditionalFormatting>
  <conditionalFormatting sqref="S4 S7 S10 S13 S16 S19:S20 S23:S27 S30 S33">
    <cfRule type="expression" priority="14" dxfId="0" stopIfTrue="1">
      <formula>CW4&lt;&gt;CX4</formula>
    </cfRule>
  </conditionalFormatting>
  <dataValidations count="43">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5">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35">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35">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ErrorMessage="1" errorTitle="Maximum Dollar Input Exceeded" error="The maximum input value is $999,999 (x $1000), basically one billion dollars.  Please revise your figures." sqref="T10:BO10">
      <formula1>0</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InputMessage="1" showErrorMessage="1" promptTitle="No Input" prompt="This is not a funding line." errorTitle="Wrong Spot" error="This is either a total or blank funding line.  No Data Input Here." sqref="T22:BO22">
      <formula1>999999</formula1>
      <formula2>999999</formula2>
    </dataValidation>
    <dataValidation type="whole" showErrorMessage="1" errorTitle="Maximum Dollar Input Exceeded" error="The maximum input value is $999,999 (x $1000), basically one billion dollars.  Please revise your figures." sqref="T23:BO23">
      <formula1>0</formula1>
      <formula2>999999</formula2>
    </dataValidation>
    <dataValidation type="whole" showErrorMessage="1" errorTitle="Maximum Dollar Input Exceeded" error="The maximum input value is $999,999 (x $1000), basically one billion dollars.  Please revise your figures." sqref="T24:BO24">
      <formula1>0</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ErrorMessage="1" errorTitle="Maximum Dollar Input Exceeded" error="The maximum input value is $999,999 (x $1000), basically one billion dollars.  Please revise your figures." sqref="T26:BO26">
      <formula1>0</formula1>
      <formula2>999999</formula2>
    </dataValidation>
    <dataValidation type="whole" showErrorMessage="1" errorTitle="Maximum Dollar Input Exceeded" error="The maximum input value is $999,999 (x $1000), basically one billion dollars.  Please revise your figures." sqref="T27:BO27">
      <formula1>0</formula1>
      <formula2>999999</formula2>
    </dataValidation>
    <dataValidation type="whole" showInputMessage="1" showErrorMessage="1" promptTitle="No Input" prompt="This is not a funding line." errorTitle="Wrong Spot" error="This is either a total or blank funding line.  No Data Input Here." sqref="T28:BO28">
      <formula1>999999</formula1>
      <formula2>999999</formula2>
    </dataValidation>
    <dataValidation type="whole" showInputMessage="1" showErrorMessage="1" promptTitle="No Input" prompt="This is not a funding line." errorTitle="Wrong Spot" error="This is either a total or blank funding line.  No Data Input Here." sqref="T29:BO29">
      <formula1>999999</formula1>
      <formula2>999999</formula2>
    </dataValidation>
    <dataValidation type="whole" showErrorMessage="1" errorTitle="Maximum Dollar Input Exceeded" error="The maximum input value is $999,999 (x $1000), basically one billion dollars.  Please revise your figures." sqref="T30:BO30">
      <formula1>0</formula1>
      <formula2>999999</formula2>
    </dataValidation>
    <dataValidation type="whole" showInputMessage="1" showErrorMessage="1" promptTitle="No Input" prompt="This is not a funding line." errorTitle="Wrong Spot" error="This is either a total or blank funding line.  No Data Input Here." sqref="T31:BO31">
      <formula1>999999</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ErrorMessage="1" errorTitle="Maximum Dollar Input Exceeded" error="The maximum input value is $999,999 (x $1000), basically one billion dollars.  Please revise your figures." sqref="T33:BO33">
      <formula1>0</formula1>
      <formula2>999999</formula2>
    </dataValidation>
    <dataValidation type="whole" showInputMessage="1" showErrorMessage="1" promptTitle="No Input" prompt="This is not a funding line." errorTitle="Wrong Spot" error="This is either a total or blank funding line.  No Data Input Here." sqref="T34:BO34">
      <formula1>999999</formula1>
      <formula2>999999</formula2>
    </dataValidation>
    <dataValidation type="whole" showInputMessage="1" showErrorMessage="1" promptTitle="No Input" prompt="This is not a funding line." errorTitle="Wrong Spot" error="This is either a total or blank funding line.  No Data Input Here." sqref="T35:BO35">
      <formula1>999999</formula1>
      <formula2>999999</formula2>
    </dataValidation>
  </dataValidations>
  <printOptions gridLines="1"/>
  <pageMargins left="0.25" right="0.25" top="0.75" bottom="0.5" header="0.25" footer="0.25"/>
  <pageSetup blackAndWhite="1" fitToHeight="100" fitToWidth="1" horizontalDpi="600" verticalDpi="600" orientation="landscape" scale="88"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2003-11-25T22:31:19Z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