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Inventory'!$A$1:$S$94</definedName>
    <definedName name="_xlnm.Print_Titles" localSheetId="1">'Project Inventory'!$1:$3</definedName>
  </definedNames>
  <calcPr fullCalcOnLoad="1"/>
</workbook>
</file>

<file path=xl/sharedStrings.xml><?xml version="1.0" encoding="utf-8"?>
<sst xmlns="http://schemas.openxmlformats.org/spreadsheetml/2006/main" count="852" uniqueCount="157">
  <si>
    <t/>
  </si>
  <si>
    <t>SCL</t>
  </si>
  <si>
    <t>Metropolitan Transportation Commission</t>
  </si>
  <si>
    <t>RIP</t>
  </si>
  <si>
    <t>073324</t>
  </si>
  <si>
    <t>Planning, Programming and Monitoring</t>
  </si>
  <si>
    <t>TOTAL</t>
  </si>
  <si>
    <t>073344</t>
  </si>
  <si>
    <t>Regional Rideshare Program</t>
  </si>
  <si>
    <t>072004</t>
  </si>
  <si>
    <t>CMAQ Match Reserve</t>
  </si>
  <si>
    <t>Santa Clara Valley Transportation Authority</t>
  </si>
  <si>
    <t>0U8401</t>
  </si>
  <si>
    <t>X</t>
  </si>
  <si>
    <t>AB 3090 Replacement Project</t>
  </si>
  <si>
    <t>Santa Clara, City of</t>
  </si>
  <si>
    <t>42.3/42.3</t>
  </si>
  <si>
    <t>San Tomas Aquino/Saratoga Creek Bike/Ped</t>
  </si>
  <si>
    <t>Loc Funds (GEN)</t>
  </si>
  <si>
    <t>Sunnyvale, City of</t>
  </si>
  <si>
    <t>45.6/45.6</t>
  </si>
  <si>
    <t>Borregas Avenue Bike/ped Bridges.</t>
  </si>
  <si>
    <t>CMAQ</t>
  </si>
  <si>
    <t>Loc Funds (VTAMEAS)</t>
  </si>
  <si>
    <t>101</t>
  </si>
  <si>
    <t>Caltrans</t>
  </si>
  <si>
    <t>CO</t>
  </si>
  <si>
    <t>4876A1</t>
  </si>
  <si>
    <t>40.2/41.2</t>
  </si>
  <si>
    <t>Route 101 Lanscaping</t>
  </si>
  <si>
    <t>IIP</t>
  </si>
  <si>
    <t>152</t>
  </si>
  <si>
    <t>GF RIP</t>
  </si>
  <si>
    <t>174900</t>
  </si>
  <si>
    <t>14.0/21.3</t>
  </si>
  <si>
    <t>Passing and Truck Climbing Lanes</t>
  </si>
  <si>
    <t>Demo</t>
  </si>
  <si>
    <t>0C700K</t>
  </si>
  <si>
    <t>23.0/21.0</t>
  </si>
  <si>
    <t>SR-152/SR-156 Interchange Improvements (</t>
  </si>
  <si>
    <t>280</t>
  </si>
  <si>
    <t>44840K</t>
  </si>
  <si>
    <t>3.2/2.9</t>
  </si>
  <si>
    <t>I-280 Soundwall - Bird Ave to Los Gatos</t>
  </si>
  <si>
    <t>680</t>
  </si>
  <si>
    <t>253751</t>
  </si>
  <si>
    <t>M7.5/M9.9</t>
  </si>
  <si>
    <t>Sunol Grade Southbound HOV Lane Phase 3</t>
  </si>
  <si>
    <t>13494K</t>
  </si>
  <si>
    <t>3.4/3.2</t>
  </si>
  <si>
    <t>I-680 NB Soundwall - Mabury to Penitencia Crk.</t>
  </si>
  <si>
    <t>13071K</t>
  </si>
  <si>
    <t>0.0</t>
  </si>
  <si>
    <t>I-680 Soundwalls -Capitol Expwy to Mueller</t>
  </si>
  <si>
    <t>87</t>
  </si>
  <si>
    <t>487431</t>
  </si>
  <si>
    <t>7.1/7.8</t>
  </si>
  <si>
    <t>Route 87 Guadalupe Freeway Corridor</t>
  </si>
  <si>
    <t>Future Need</t>
  </si>
  <si>
    <t>Loc Funds (CITY)</t>
  </si>
  <si>
    <t>Loc Funds (LTF)</t>
  </si>
  <si>
    <t>487491</t>
  </si>
  <si>
    <t>7.6/8.9</t>
  </si>
  <si>
    <t>Guadalupe Freeway- Riparian Habitat</t>
  </si>
  <si>
    <t>0A2711</t>
  </si>
  <si>
    <t>6.1/6.9</t>
  </si>
  <si>
    <t>Rte 87 Landscaping</t>
  </si>
  <si>
    <t>0A2721</t>
  </si>
  <si>
    <t>6.9/9.1</t>
  </si>
  <si>
    <t>Rt. 87 Landscaping</t>
  </si>
  <si>
    <t>GARVEE</t>
  </si>
  <si>
    <t>43961K</t>
  </si>
  <si>
    <t>4.9/6.7</t>
  </si>
  <si>
    <t>Route 87 North HOV lane</t>
  </si>
  <si>
    <t>43960K</t>
  </si>
  <si>
    <t>5.1</t>
  </si>
  <si>
    <t>SR 87 HOV Lane - I-280 to SR-85</t>
  </si>
  <si>
    <t>880</t>
  </si>
  <si>
    <t>438641</t>
  </si>
  <si>
    <t>12.7/16.3</t>
  </si>
  <si>
    <t>Rtes 237/880 I/C Replacement Planting</t>
  </si>
  <si>
    <t>13493K</t>
  </si>
  <si>
    <t>0.3</t>
  </si>
  <si>
    <t>I-880 Soundwalls - Rte 280 - Stevens Creek Blvd</t>
  </si>
  <si>
    <t>26200K</t>
  </si>
  <si>
    <t>3.2/2.4</t>
  </si>
  <si>
    <t>I-880 Coleman Avenue I/C Reconfiguration</t>
  </si>
  <si>
    <t>TCRP</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</si>
  <si>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</si>
  <si>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</si>
  <si>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</si>
  <si>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</si>
  <si>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</si>
  <si>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</si>
  <si>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</si>
  <si>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</si>
  <si>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</si>
  <si>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</si>
  <si>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</si>
  <si>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</si>
  <si>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</si>
  <si>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</si>
  <si>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</si>
  <si>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</si>
  <si>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</si>
  <si>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</si>
  <si>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</si>
  <si>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</si>
  <si>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</si>
  <si>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</si>
  <si>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</si>
  <si>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</si>
  <si>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</si>
  <si>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</si>
  <si>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</si>
  <si>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</si>
  <si>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</si>
  <si>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Santa Clara County</t>
  </si>
  <si>
    <t>Project Funding by Component - Update Funding Here</t>
  </si>
  <si>
    <t>Change Reason ==&gt;</t>
  </si>
  <si>
    <t>CTIPS ID</t>
  </si>
  <si>
    <t>RIP ID</t>
  </si>
  <si>
    <t>3090 Reimb</t>
  </si>
  <si>
    <t>3090 Repl.</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</si>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</sst>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5">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5" t="s">
        <v>131</v>
      </c>
    </row>
    <row r="3" ht="12.75">
      <c r="B3" s="43"/>
    </row>
    <row r="4" ht="12.75">
      <c r="B4" s="46" t="s">
        <v>132</v>
      </c>
    </row>
    <row r="5" ht="75" customHeight="1">
      <c r="B5" s="47"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49" t="s">
        <v>135</v>
      </c>
    </row>
    <row r="7" ht="12.75">
      <c r="B7" s="50" t="s">
        <v>136</v>
      </c>
    </row>
    <row r="8" ht="12.75">
      <c r="B8" s="50" t="s">
        <v>137</v>
      </c>
    </row>
    <row r="9" ht="25.5">
      <c r="B9" s="50" t="s">
        <v>138</v>
      </c>
    </row>
    <row r="10" ht="12.75">
      <c r="B10" s="48"/>
    </row>
    <row r="11" ht="12.75">
      <c r="B11" s="49" t="s">
        <v>139</v>
      </c>
    </row>
    <row r="12" ht="12.75">
      <c r="B12" s="50" t="s">
        <v>140</v>
      </c>
    </row>
    <row r="13" ht="12.75">
      <c r="B13" s="50" t="s">
        <v>141</v>
      </c>
    </row>
    <row r="14" ht="12.75">
      <c r="B14" s="50" t="s">
        <v>142</v>
      </c>
    </row>
    <row r="15" ht="12.75">
      <c r="B15" s="48"/>
    </row>
    <row r="16" ht="12.75">
      <c r="B16" s="51" t="s">
        <v>143</v>
      </c>
    </row>
    <row r="17" ht="25.5">
      <c r="B17" s="48" t="s">
        <v>144</v>
      </c>
    </row>
    <row r="18" ht="12.75">
      <c r="B18" s="48" t="s">
        <v>145</v>
      </c>
    </row>
    <row r="19" ht="12.75">
      <c r="B19" s="48" t="s">
        <v>146</v>
      </c>
    </row>
    <row r="20" ht="25.5">
      <c r="B20" s="48" t="s">
        <v>147</v>
      </c>
    </row>
    <row r="21" ht="12.75">
      <c r="B21" s="48"/>
    </row>
    <row r="22" ht="38.25">
      <c r="B22" s="48" t="s">
        <v>148</v>
      </c>
    </row>
    <row r="23" ht="12.75">
      <c r="B23" s="48"/>
    </row>
    <row r="24" ht="12.75">
      <c r="B24" s="52" t="s">
        <v>149</v>
      </c>
    </row>
    <row r="25" ht="12.75">
      <c r="B25" s="48"/>
    </row>
    <row r="26" ht="12.75">
      <c r="B26" s="46" t="s">
        <v>150</v>
      </c>
    </row>
    <row r="27" ht="12.75">
      <c r="B27" s="53" t="s">
        <v>151</v>
      </c>
    </row>
    <row r="28" ht="12.75">
      <c r="B28" s="53" t="s">
        <v>152</v>
      </c>
    </row>
    <row r="29" ht="12.75">
      <c r="B29" s="53" t="s">
        <v>153</v>
      </c>
    </row>
    <row r="30" ht="12.75">
      <c r="B30" s="53" t="s">
        <v>154</v>
      </c>
    </row>
    <row r="31" ht="12.75">
      <c r="B31" s="53" t="s">
        <v>155</v>
      </c>
    </row>
    <row r="32" ht="12.75">
      <c r="B32" s="43"/>
    </row>
    <row r="33" ht="12.75">
      <c r="B33" s="43"/>
    </row>
    <row r="34" ht="12.75">
      <c r="B34" s="43"/>
    </row>
    <row r="35" ht="13.5" thickBot="1">
      <c r="B35" s="44"/>
    </row>
    <row r="36" ht="13.5" thickTop="1">
      <c r="B36" s="54" t="s">
        <v>156</v>
      </c>
    </row>
    <row r="100" spans="7:8" ht="12.75">
      <c r="G100" t="s">
        <v>133</v>
      </c>
      <c r="H100" t="s">
        <v>134</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96"/>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3.8515625" style="1" bestFit="1" customWidth="1"/>
    <col min="2" max="2" width="6.421875" style="1" bestFit="1" customWidth="1"/>
    <col min="3" max="3" width="8.00390625" style="1" bestFit="1" customWidth="1"/>
    <col min="4" max="4" width="34.7109375" style="1" bestFit="1" customWidth="1"/>
    <col min="5" max="5" width="17.140625" style="1" bestFit="1" customWidth="1"/>
    <col min="6" max="35" width="6.7109375" style="1" customWidth="1"/>
    <col min="36" max="67" width="5.7109375" style="1" customWidth="1"/>
    <col min="68" max="68" width="10.421875" style="1" bestFit="1" customWidth="1"/>
    <col min="69" max="69" width="3.140625" style="1" bestFit="1" customWidth="1"/>
    <col min="70" max="70" width="9.140625" style="1" customWidth="1"/>
    <col min="71" max="71" width="2.00390625" style="1" bestFit="1" customWidth="1"/>
    <col min="72" max="72" width="7.140625" style="1" bestFit="1" customWidth="1"/>
    <col min="73" max="73" width="2.00390625" style="1" bestFit="1" customWidth="1"/>
    <col min="74" max="74" width="9.140625" style="1" customWidth="1"/>
    <col min="75" max="102" width="0" style="1" hidden="1" customWidth="1"/>
    <col min="103" max="16384" width="9.140625" style="1" customWidth="1"/>
  </cols>
  <sheetData>
    <row r="1" spans="1:67" ht="18">
      <c r="A1" s="11" t="s">
        <v>117</v>
      </c>
      <c r="B1" s="10"/>
      <c r="C1" s="10"/>
      <c r="D1" s="10"/>
      <c r="E1" s="10"/>
      <c r="F1" s="10"/>
      <c r="G1" s="10"/>
      <c r="H1" s="10"/>
      <c r="I1" s="10"/>
      <c r="J1" s="10"/>
      <c r="K1" s="10"/>
      <c r="L1" s="10"/>
      <c r="M1" s="10"/>
      <c r="N1" s="10"/>
      <c r="O1" s="10"/>
      <c r="P1" s="10"/>
      <c r="Q1" s="10"/>
      <c r="R1" s="10"/>
      <c r="S1" s="10"/>
      <c r="T1" s="12" t="s">
        <v>118</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89</v>
      </c>
      <c r="C2" s="14" t="s">
        <v>90</v>
      </c>
      <c r="D2" s="14" t="s">
        <v>92</v>
      </c>
      <c r="E2" s="14"/>
      <c r="F2" s="15" t="s">
        <v>115</v>
      </c>
      <c r="G2" s="16"/>
      <c r="H2" s="16"/>
      <c r="I2" s="16"/>
      <c r="J2" s="16"/>
      <c r="K2" s="16"/>
      <c r="L2" s="16"/>
      <c r="M2" s="16"/>
      <c r="N2" s="15" t="s">
        <v>116</v>
      </c>
      <c r="O2" s="16"/>
      <c r="P2" s="16"/>
      <c r="Q2" s="16"/>
      <c r="R2" s="16"/>
      <c r="S2" s="16"/>
      <c r="T2" s="15" t="s">
        <v>103</v>
      </c>
      <c r="U2" s="16"/>
      <c r="V2" s="16"/>
      <c r="W2" s="16"/>
      <c r="X2" s="16"/>
      <c r="Y2" s="16"/>
      <c r="Z2" s="16"/>
      <c r="AA2" s="16"/>
      <c r="AB2" s="15" t="s">
        <v>104</v>
      </c>
      <c r="AC2" s="16"/>
      <c r="AD2" s="16"/>
      <c r="AE2" s="16"/>
      <c r="AF2" s="16"/>
      <c r="AG2" s="16"/>
      <c r="AH2" s="16"/>
      <c r="AI2" s="16"/>
      <c r="AJ2" s="15" t="s">
        <v>105</v>
      </c>
      <c r="AK2" s="16"/>
      <c r="AL2" s="16"/>
      <c r="AM2" s="16"/>
      <c r="AN2" s="16"/>
      <c r="AO2" s="16"/>
      <c r="AP2" s="16"/>
      <c r="AQ2" s="16"/>
      <c r="AR2" s="15" t="s">
        <v>106</v>
      </c>
      <c r="AS2" s="16"/>
      <c r="AT2" s="16"/>
      <c r="AU2" s="16"/>
      <c r="AV2" s="16"/>
      <c r="AW2" s="16"/>
      <c r="AX2" s="16"/>
      <c r="AY2" s="16"/>
      <c r="AZ2" s="15" t="s">
        <v>107</v>
      </c>
      <c r="BA2" s="16"/>
      <c r="BB2" s="16"/>
      <c r="BC2" s="16"/>
      <c r="BD2" s="16"/>
      <c r="BE2" s="16"/>
      <c r="BF2" s="16"/>
      <c r="BG2" s="16"/>
      <c r="BH2" s="15" t="s">
        <v>108</v>
      </c>
      <c r="BI2" s="16"/>
      <c r="BJ2" s="16"/>
      <c r="BK2" s="16"/>
      <c r="BL2" s="16"/>
      <c r="BM2" s="16"/>
      <c r="BN2" s="16"/>
      <c r="BO2" s="23"/>
      <c r="BP2" s="22"/>
      <c r="BW2" s="15" t="s">
        <v>115</v>
      </c>
      <c r="BX2" s="16" t="s">
        <v>115</v>
      </c>
      <c r="BY2" s="16"/>
      <c r="BZ2" s="16"/>
      <c r="CA2" s="16"/>
      <c r="CB2" s="16"/>
      <c r="CC2" s="16"/>
      <c r="CD2" s="16"/>
      <c r="CE2" s="15" t="s">
        <v>116</v>
      </c>
      <c r="CF2" s="16" t="s">
        <v>116</v>
      </c>
      <c r="CG2" s="16"/>
      <c r="CH2" s="16"/>
      <c r="CI2" s="16"/>
      <c r="CJ2" s="16"/>
    </row>
    <row r="3" spans="1:88" s="4" customFormat="1" ht="11.25">
      <c r="A3" s="17" t="s">
        <v>26</v>
      </c>
      <c r="B3" s="18" t="s">
        <v>88</v>
      </c>
      <c r="C3" s="18" t="s">
        <v>91</v>
      </c>
      <c r="D3" s="18" t="s">
        <v>93</v>
      </c>
      <c r="E3" s="18" t="s">
        <v>94</v>
      </c>
      <c r="F3" s="19" t="s">
        <v>95</v>
      </c>
      <c r="G3" s="20" t="s">
        <v>96</v>
      </c>
      <c r="H3" s="20" t="s">
        <v>97</v>
      </c>
      <c r="I3" s="20" t="s">
        <v>98</v>
      </c>
      <c r="J3" s="20" t="s">
        <v>99</v>
      </c>
      <c r="K3" s="20" t="s">
        <v>100</v>
      </c>
      <c r="L3" s="20" t="s">
        <v>101</v>
      </c>
      <c r="M3" s="20" t="s">
        <v>102</v>
      </c>
      <c r="N3" s="19" t="s">
        <v>109</v>
      </c>
      <c r="O3" s="21" t="s">
        <v>110</v>
      </c>
      <c r="P3" s="21" t="s">
        <v>111</v>
      </c>
      <c r="Q3" s="21" t="s">
        <v>112</v>
      </c>
      <c r="R3" s="21" t="s">
        <v>113</v>
      </c>
      <c r="S3" s="21" t="s">
        <v>114</v>
      </c>
      <c r="T3" s="19" t="s">
        <v>95</v>
      </c>
      <c r="U3" s="20" t="s">
        <v>96</v>
      </c>
      <c r="V3" s="20" t="s">
        <v>97</v>
      </c>
      <c r="W3" s="20" t="s">
        <v>98</v>
      </c>
      <c r="X3" s="20" t="s">
        <v>99</v>
      </c>
      <c r="Y3" s="20" t="s">
        <v>100</v>
      </c>
      <c r="Z3" s="20" t="s">
        <v>101</v>
      </c>
      <c r="AA3" s="20" t="s">
        <v>102</v>
      </c>
      <c r="AB3" s="19" t="s">
        <v>95</v>
      </c>
      <c r="AC3" s="20" t="s">
        <v>96</v>
      </c>
      <c r="AD3" s="20" t="s">
        <v>97</v>
      </c>
      <c r="AE3" s="20" t="s">
        <v>98</v>
      </c>
      <c r="AF3" s="20" t="s">
        <v>99</v>
      </c>
      <c r="AG3" s="20" t="s">
        <v>100</v>
      </c>
      <c r="AH3" s="20" t="s">
        <v>101</v>
      </c>
      <c r="AI3" s="20" t="s">
        <v>102</v>
      </c>
      <c r="AJ3" s="19" t="s">
        <v>95</v>
      </c>
      <c r="AK3" s="20" t="s">
        <v>96</v>
      </c>
      <c r="AL3" s="20" t="s">
        <v>97</v>
      </c>
      <c r="AM3" s="20" t="s">
        <v>98</v>
      </c>
      <c r="AN3" s="20" t="s">
        <v>99</v>
      </c>
      <c r="AO3" s="20" t="s">
        <v>100</v>
      </c>
      <c r="AP3" s="20" t="s">
        <v>101</v>
      </c>
      <c r="AQ3" s="20" t="s">
        <v>102</v>
      </c>
      <c r="AR3" s="19" t="s">
        <v>95</v>
      </c>
      <c r="AS3" s="20" t="s">
        <v>96</v>
      </c>
      <c r="AT3" s="20" t="s">
        <v>97</v>
      </c>
      <c r="AU3" s="20" t="s">
        <v>98</v>
      </c>
      <c r="AV3" s="20" t="s">
        <v>99</v>
      </c>
      <c r="AW3" s="20" t="s">
        <v>100</v>
      </c>
      <c r="AX3" s="20" t="s">
        <v>101</v>
      </c>
      <c r="AY3" s="20" t="s">
        <v>102</v>
      </c>
      <c r="AZ3" s="19" t="s">
        <v>95</v>
      </c>
      <c r="BA3" s="20" t="s">
        <v>96</v>
      </c>
      <c r="BB3" s="20" t="s">
        <v>97</v>
      </c>
      <c r="BC3" s="20" t="s">
        <v>98</v>
      </c>
      <c r="BD3" s="20" t="s">
        <v>99</v>
      </c>
      <c r="BE3" s="20" t="s">
        <v>100</v>
      </c>
      <c r="BF3" s="20" t="s">
        <v>101</v>
      </c>
      <c r="BG3" s="20" t="s">
        <v>102</v>
      </c>
      <c r="BH3" s="19" t="s">
        <v>95</v>
      </c>
      <c r="BI3" s="20" t="s">
        <v>96</v>
      </c>
      <c r="BJ3" s="20" t="s">
        <v>97</v>
      </c>
      <c r="BK3" s="20" t="s">
        <v>98</v>
      </c>
      <c r="BL3" s="20" t="s">
        <v>99</v>
      </c>
      <c r="BM3" s="20" t="s">
        <v>100</v>
      </c>
      <c r="BN3" s="20" t="s">
        <v>101</v>
      </c>
      <c r="BO3" s="24" t="s">
        <v>102</v>
      </c>
      <c r="BP3" s="22" t="s">
        <v>120</v>
      </c>
      <c r="BQ3" s="4" t="s">
        <v>121</v>
      </c>
      <c r="BR3" s="4" t="s">
        <v>122</v>
      </c>
      <c r="BS3" s="4" t="s">
        <v>123</v>
      </c>
      <c r="BT3" s="4" t="s">
        <v>70</v>
      </c>
      <c r="BU3" s="4" t="s">
        <v>124</v>
      </c>
      <c r="BW3" s="19" t="s">
        <v>95</v>
      </c>
      <c r="BX3" s="20" t="s">
        <v>95</v>
      </c>
      <c r="BY3" s="20" t="s">
        <v>97</v>
      </c>
      <c r="BZ3" s="20" t="s">
        <v>97</v>
      </c>
      <c r="CA3" s="20" t="s">
        <v>99</v>
      </c>
      <c r="CB3" s="20" t="s">
        <v>99</v>
      </c>
      <c r="CC3" s="20" t="s">
        <v>101</v>
      </c>
      <c r="CD3" s="20" t="s">
        <v>101</v>
      </c>
      <c r="CE3" s="19" t="s">
        <v>109</v>
      </c>
      <c r="CF3" s="21" t="s">
        <v>109</v>
      </c>
      <c r="CG3" s="21" t="s">
        <v>111</v>
      </c>
      <c r="CH3" s="21" t="s">
        <v>111</v>
      </c>
      <c r="CI3" s="21" t="s">
        <v>113</v>
      </c>
      <c r="CJ3" s="21" t="s">
        <v>113</v>
      </c>
    </row>
    <row r="4" spans="1:102" ht="11.25">
      <c r="A4" s="1" t="s">
        <v>1</v>
      </c>
      <c r="B4" s="2" t="str">
        <f>HYPERLINK("http://www.dot.ca.gov/hq/transprog/stip2004/ff_sheets/04-2144.xls","2144")</f>
        <v>2144</v>
      </c>
      <c r="C4" s="1" t="s">
        <v>0</v>
      </c>
      <c r="D4" s="1" t="s">
        <v>2</v>
      </c>
      <c r="E4" s="1" t="s">
        <v>3</v>
      </c>
      <c r="F4" s="7">
        <f ca="1">INDIRECT("T4")+INDIRECT("AB4")+INDIRECT("AJ4")+INDIRECT("AR4")+INDIRECT("AZ4")+INDIRECT("BH4")</f>
        <v>0</v>
      </c>
      <c r="G4" s="6">
        <f ca="1">INDIRECT("U4")+INDIRECT("AC4")+INDIRECT("AK4")+INDIRECT("AS4")+INDIRECT("BA4")+INDIRECT("BI4")</f>
        <v>0</v>
      </c>
      <c r="H4" s="6">
        <f ca="1">INDIRECT("V4")+INDIRECT("AD4")+INDIRECT("AL4")+INDIRECT("AT4")+INDIRECT("BB4")+INDIRECT("BJ4")</f>
        <v>346</v>
      </c>
      <c r="I4" s="6">
        <f ca="1">INDIRECT("W4")+INDIRECT("AE4")+INDIRECT("AM4")+INDIRECT("AU4")+INDIRECT("BC4")+INDIRECT("BK4")</f>
        <v>0</v>
      </c>
      <c r="J4" s="6">
        <f ca="1">INDIRECT("X4")+INDIRECT("AF4")+INDIRECT("AN4")+INDIRECT("AV4")+INDIRECT("BD4")+INDIRECT("BL4")</f>
        <v>288</v>
      </c>
      <c r="K4" s="6">
        <f ca="1">INDIRECT("Y4")+INDIRECT("AG4")+INDIRECT("AO4")+INDIRECT("AW4")+INDIRECT("BE4")+INDIRECT("BM4")</f>
        <v>0</v>
      </c>
      <c r="L4" s="6">
        <f ca="1">INDIRECT("Z4")+INDIRECT("AH4")+INDIRECT("AP4")+INDIRECT("AX4")+INDIRECT("BF4")+INDIRECT("BN4")</f>
        <v>0</v>
      </c>
      <c r="M4" s="6">
        <f ca="1">INDIRECT("AA4")+INDIRECT("AI4")+INDIRECT("AQ4")+INDIRECT("AY4")+INDIRECT("BG4")+INDIRECT("BO4")</f>
        <v>0</v>
      </c>
      <c r="N4" s="7">
        <f ca="1">INDIRECT("T4")+INDIRECT("U4")+INDIRECT("V4")+INDIRECT("W4")+INDIRECT("X4")+INDIRECT("Y4")+INDIRECT("Z4")+INDIRECT("AA4")</f>
        <v>0</v>
      </c>
      <c r="O4" s="6">
        <f ca="1">INDIRECT("AB4")+INDIRECT("AC4")+INDIRECT("AD4")+INDIRECT("AE4")+INDIRECT("AF4")+INDIRECT("AG4")+INDIRECT("AH4")+INDIRECT("AI4")</f>
        <v>634</v>
      </c>
      <c r="P4" s="6">
        <f ca="1">INDIRECT("AJ4")+INDIRECT("AK4")+INDIRECT("AL4")+INDIRECT("AM4")+INDIRECT("AN4")+INDIRECT("AO4")+INDIRECT("AP4")+INDIRECT("AQ4")</f>
        <v>0</v>
      </c>
      <c r="Q4" s="6">
        <f ca="1">INDIRECT("AR4")+INDIRECT("AS4")+INDIRECT("AT4")+INDIRECT("AU4")+INDIRECT("AV4")+INDIRECT("AW4")+INDIRECT("AX4")+INDIRECT("AY4")</f>
        <v>0</v>
      </c>
      <c r="R4" s="6">
        <f ca="1">INDIRECT("AZ4")+INDIRECT("BA4")+INDIRECT("BB4")+INDIRECT("BC4")+INDIRECT("BD4")+INDIRECT("BE4")+INDIRECT("BF4")+INDIRECT("BG4")</f>
        <v>0</v>
      </c>
      <c r="S4" s="6">
        <f ca="1">INDIRECT("BH4")+INDIRECT("BI4")+INDIRECT("BJ4")+INDIRECT("BK4")+INDIRECT("BL4")+INDIRECT("BM4")+INDIRECT("BN4")+INDIRECT("BO4")</f>
        <v>0</v>
      </c>
      <c r="T4" s="28"/>
      <c r="U4" s="29"/>
      <c r="V4" s="29"/>
      <c r="W4" s="29"/>
      <c r="X4" s="29"/>
      <c r="Y4" s="29"/>
      <c r="Z4" s="29"/>
      <c r="AA4" s="29"/>
      <c r="AB4" s="28"/>
      <c r="AC4" s="29"/>
      <c r="AD4" s="29">
        <v>346</v>
      </c>
      <c r="AE4" s="29"/>
      <c r="AF4" s="29">
        <v>288</v>
      </c>
      <c r="AG4" s="29"/>
      <c r="AH4" s="29"/>
      <c r="AI4" s="29"/>
      <c r="AJ4" s="28"/>
      <c r="AK4" s="29"/>
      <c r="AL4" s="29"/>
      <c r="AM4" s="29"/>
      <c r="AN4" s="29"/>
      <c r="AO4" s="29"/>
      <c r="AP4" s="29"/>
      <c r="AQ4" s="29"/>
      <c r="AR4" s="28"/>
      <c r="AS4" s="29"/>
      <c r="AT4" s="29"/>
      <c r="AU4" s="29"/>
      <c r="AV4" s="29"/>
      <c r="AW4" s="29"/>
      <c r="AX4" s="29"/>
      <c r="AY4" s="29"/>
      <c r="AZ4" s="28"/>
      <c r="BA4" s="29"/>
      <c r="BB4" s="29"/>
      <c r="BC4" s="29"/>
      <c r="BD4" s="29"/>
      <c r="BE4" s="29"/>
      <c r="BF4" s="29"/>
      <c r="BG4" s="29"/>
      <c r="BH4" s="28"/>
      <c r="BI4" s="29"/>
      <c r="BJ4" s="29"/>
      <c r="BK4" s="29"/>
      <c r="BL4" s="29"/>
      <c r="BM4" s="29"/>
      <c r="BN4" s="29"/>
      <c r="BO4" s="29"/>
      <c r="BP4" s="9">
        <v>10600000301</v>
      </c>
      <c r="BQ4" s="1" t="s">
        <v>3</v>
      </c>
      <c r="BR4" s="1" t="s">
        <v>0</v>
      </c>
      <c r="BS4" s="1" t="s">
        <v>0</v>
      </c>
      <c r="BT4" s="1" t="s">
        <v>0</v>
      </c>
      <c r="BU4" s="1" t="s">
        <v>0</v>
      </c>
      <c r="BW4" s="1">
        <f ca="1">INDIRECT("T4")+2*INDIRECT("AB4")+3*INDIRECT("AJ4")+4*INDIRECT("AR4")+5*INDIRECT("AZ4")+6*INDIRECT("BH4")</f>
        <v>0</v>
      </c>
      <c r="BX4" s="1">
        <v>0</v>
      </c>
      <c r="BY4" s="1">
        <f ca="1">INDIRECT("U4")+2*INDIRECT("AC4")+3*INDIRECT("AK4")+4*INDIRECT("AS4")+5*INDIRECT("BA4")+6*INDIRECT("BI4")</f>
        <v>0</v>
      </c>
      <c r="BZ4" s="1">
        <v>0</v>
      </c>
      <c r="CA4" s="1">
        <f ca="1">INDIRECT("V4")+2*INDIRECT("AD4")+3*INDIRECT("AL4")+4*INDIRECT("AT4")+5*INDIRECT("BB4")+6*INDIRECT("BJ4")</f>
        <v>692</v>
      </c>
      <c r="CB4" s="1">
        <v>692</v>
      </c>
      <c r="CC4" s="1">
        <f ca="1">INDIRECT("W4")+2*INDIRECT("AE4")+3*INDIRECT("AM4")+4*INDIRECT("AU4")+5*INDIRECT("BC4")+6*INDIRECT("BK4")</f>
        <v>0</v>
      </c>
      <c r="CD4" s="1">
        <v>0</v>
      </c>
      <c r="CE4" s="1">
        <f ca="1">INDIRECT("X4")+2*INDIRECT("AF4")+3*INDIRECT("AN4")+4*INDIRECT("AV4")+5*INDIRECT("BD4")+6*INDIRECT("BL4")</f>
        <v>576</v>
      </c>
      <c r="CF4" s="1">
        <v>576</v>
      </c>
      <c r="CG4" s="1">
        <f ca="1">INDIRECT("Y4")+2*INDIRECT("AG4")+3*INDIRECT("AO4")+4*INDIRECT("AW4")+5*INDIRECT("BE4")+6*INDIRECT("BM4")</f>
        <v>0</v>
      </c>
      <c r="CH4" s="1">
        <v>0</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0</v>
      </c>
      <c r="CN4" s="1">
        <v>0</v>
      </c>
      <c r="CO4" s="1">
        <f ca="1">INDIRECT("AB4")+2*INDIRECT("AC4")+3*INDIRECT("AD4")+4*INDIRECT("AE4")+5*INDIRECT("AF4")+6*INDIRECT("AG4")+7*INDIRECT("AH4")+8*INDIRECT("AI4")</f>
        <v>2478</v>
      </c>
      <c r="CP4" s="1">
        <v>2478</v>
      </c>
      <c r="CQ4" s="1">
        <f ca="1">INDIRECT("AJ4")+2*INDIRECT("AK4")+3*INDIRECT("AL4")+4*INDIRECT("AM4")+5*INDIRECT("AN4")+6*INDIRECT("AO4")+7*INDIRECT("AP4")+8*INDIRECT("AQ4")</f>
        <v>0</v>
      </c>
      <c r="CR4" s="1">
        <v>0</v>
      </c>
      <c r="CS4" s="1">
        <f ca="1">INDIRECT("AR4")+2*INDIRECT("AS4")+3*INDIRECT("AT4")+4*INDIRECT("AU4")+5*INDIRECT("AV4")+6*INDIRECT("AW4")+7*INDIRECT("AX4")+8*INDIRECT("AY4")</f>
        <v>0</v>
      </c>
      <c r="CT4" s="1">
        <v>0</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73" ht="11.25">
      <c r="A5" s="1" t="s">
        <v>0</v>
      </c>
      <c r="B5" s="1" t="s">
        <v>4</v>
      </c>
      <c r="C5" s="1" t="s">
        <v>0</v>
      </c>
      <c r="D5" s="1" t="s">
        <v>5</v>
      </c>
      <c r="E5" s="1" t="s">
        <v>6</v>
      </c>
      <c r="F5" s="7">
        <f>SUM(F4:F4)</f>
        <v>0</v>
      </c>
      <c r="G5" s="6">
        <f>SUM(G4:G4)</f>
        <v>0</v>
      </c>
      <c r="H5" s="6">
        <f>SUM(H4:H4)</f>
        <v>346</v>
      </c>
      <c r="I5" s="6">
        <f>SUM(I4:I4)</f>
        <v>0</v>
      </c>
      <c r="J5" s="6">
        <f>SUM(J4:J4)</f>
        <v>288</v>
      </c>
      <c r="K5" s="6">
        <f>SUM(K4:K4)</f>
        <v>0</v>
      </c>
      <c r="L5" s="6">
        <f>SUM(L4:L4)</f>
        <v>0</v>
      </c>
      <c r="M5" s="6">
        <f>SUM(M4:M4)</f>
        <v>0</v>
      </c>
      <c r="N5" s="7">
        <f>SUM(N4:N4)</f>
        <v>0</v>
      </c>
      <c r="O5" s="6">
        <f>SUM(O4:O4)</f>
        <v>634</v>
      </c>
      <c r="P5" s="6">
        <f>SUM(P4:P4)</f>
        <v>0</v>
      </c>
      <c r="Q5" s="6">
        <f>SUM(Q4:Q4)</f>
        <v>0</v>
      </c>
      <c r="R5" s="6">
        <f>SUM(R4:R4)</f>
        <v>0</v>
      </c>
      <c r="S5" s="6">
        <f>SUM(S4:S4)</f>
        <v>0</v>
      </c>
      <c r="T5" s="8"/>
      <c r="U5" s="5"/>
      <c r="V5" s="5"/>
      <c r="W5" s="5"/>
      <c r="X5" s="5"/>
      <c r="Y5" s="5"/>
      <c r="Z5" s="5"/>
      <c r="AA5" s="5"/>
      <c r="AB5" s="8"/>
      <c r="AC5" s="5"/>
      <c r="AD5" s="5"/>
      <c r="AE5" s="5"/>
      <c r="AF5" s="5"/>
      <c r="AG5" s="5"/>
      <c r="AH5" s="5"/>
      <c r="AI5" s="5"/>
      <c r="AJ5" s="8"/>
      <c r="AK5" s="5"/>
      <c r="AL5" s="5"/>
      <c r="AM5" s="5"/>
      <c r="AN5" s="5"/>
      <c r="AO5" s="5"/>
      <c r="AP5" s="5"/>
      <c r="AQ5" s="5"/>
      <c r="AR5" s="8"/>
      <c r="AS5" s="5"/>
      <c r="AT5" s="5"/>
      <c r="AU5" s="5"/>
      <c r="AV5" s="5"/>
      <c r="AW5" s="5"/>
      <c r="AX5" s="5"/>
      <c r="AY5" s="5"/>
      <c r="AZ5" s="8"/>
      <c r="BA5" s="5"/>
      <c r="BB5" s="5"/>
      <c r="BC5" s="5"/>
      <c r="BD5" s="5"/>
      <c r="BE5" s="5"/>
      <c r="BF5" s="5"/>
      <c r="BG5" s="5"/>
      <c r="BH5" s="8"/>
      <c r="BI5" s="5"/>
      <c r="BJ5" s="5"/>
      <c r="BK5" s="5"/>
      <c r="BL5" s="5"/>
      <c r="BM5" s="5"/>
      <c r="BN5" s="5"/>
      <c r="BO5" s="5"/>
      <c r="BP5" s="9">
        <v>0</v>
      </c>
      <c r="BQ5" s="1" t="s">
        <v>0</v>
      </c>
      <c r="BR5" s="1" t="s">
        <v>0</v>
      </c>
      <c r="BS5" s="1" t="s">
        <v>0</v>
      </c>
      <c r="BT5" s="1" t="s">
        <v>0</v>
      </c>
      <c r="BU5" s="1" t="s">
        <v>0</v>
      </c>
    </row>
    <row r="6" spans="1:73" ht="11.25">
      <c r="A6" s="25"/>
      <c r="B6" s="25"/>
      <c r="C6" s="27" t="s">
        <v>119</v>
      </c>
      <c r="D6" s="26" t="s">
        <v>0</v>
      </c>
      <c r="E6" s="1" t="s">
        <v>0</v>
      </c>
      <c r="F6" s="7"/>
      <c r="G6" s="6"/>
      <c r="H6" s="6"/>
      <c r="I6" s="6"/>
      <c r="J6" s="6"/>
      <c r="K6" s="6"/>
      <c r="L6" s="6"/>
      <c r="M6" s="6"/>
      <c r="N6" s="7"/>
      <c r="O6" s="6"/>
      <c r="P6" s="6"/>
      <c r="Q6" s="6"/>
      <c r="R6" s="6"/>
      <c r="S6" s="6"/>
      <c r="T6" s="8"/>
      <c r="U6" s="5"/>
      <c r="V6" s="5"/>
      <c r="W6" s="5"/>
      <c r="X6" s="5"/>
      <c r="Y6" s="5"/>
      <c r="Z6" s="5"/>
      <c r="AA6" s="5"/>
      <c r="AB6" s="8"/>
      <c r="AC6" s="5"/>
      <c r="AD6" s="5"/>
      <c r="AE6" s="5"/>
      <c r="AF6" s="5"/>
      <c r="AG6" s="5"/>
      <c r="AH6" s="5"/>
      <c r="AI6" s="5"/>
      <c r="AJ6" s="8"/>
      <c r="AK6" s="5"/>
      <c r="AL6" s="5"/>
      <c r="AM6" s="5"/>
      <c r="AN6" s="5"/>
      <c r="AO6" s="5"/>
      <c r="AP6" s="5"/>
      <c r="AQ6" s="5"/>
      <c r="AR6" s="8"/>
      <c r="AS6" s="5"/>
      <c r="AT6" s="5"/>
      <c r="AU6" s="5"/>
      <c r="AV6" s="5"/>
      <c r="AW6" s="5"/>
      <c r="AX6" s="5"/>
      <c r="AY6" s="5"/>
      <c r="AZ6" s="8"/>
      <c r="BA6" s="5"/>
      <c r="BB6" s="5"/>
      <c r="BC6" s="5"/>
      <c r="BD6" s="5"/>
      <c r="BE6" s="5"/>
      <c r="BF6" s="5"/>
      <c r="BG6" s="5"/>
      <c r="BH6" s="8"/>
      <c r="BI6" s="5"/>
      <c r="BJ6" s="5"/>
      <c r="BK6" s="5"/>
      <c r="BL6" s="5"/>
      <c r="BM6" s="5"/>
      <c r="BN6" s="5"/>
      <c r="BO6" s="5"/>
      <c r="BP6" s="9">
        <v>0</v>
      </c>
      <c r="BQ6" s="1" t="s">
        <v>0</v>
      </c>
      <c r="BR6" s="1" t="s">
        <v>0</v>
      </c>
      <c r="BS6" s="1" t="s">
        <v>0</v>
      </c>
      <c r="BT6" s="1" t="s">
        <v>0</v>
      </c>
      <c r="BU6" s="1" t="s">
        <v>0</v>
      </c>
    </row>
    <row r="7" spans="1:102" ht="11.25">
      <c r="A7" s="30" t="s">
        <v>1</v>
      </c>
      <c r="B7" s="31" t="str">
        <f>HYPERLINK("http://www.dot.ca.gov/hq/transprog/stip2004/ff_sheets/04-2146.xls","2146")</f>
        <v>2146</v>
      </c>
      <c r="C7" s="30" t="s">
        <v>0</v>
      </c>
      <c r="D7" s="30" t="s">
        <v>2</v>
      </c>
      <c r="E7" s="30" t="s">
        <v>3</v>
      </c>
      <c r="F7" s="32">
        <f ca="1">INDIRECT("T7")+INDIRECT("AB7")+INDIRECT("AJ7")+INDIRECT("AR7")+INDIRECT("AZ7")+INDIRECT("BH7")</f>
        <v>0</v>
      </c>
      <c r="G7" s="33">
        <f ca="1">INDIRECT("U7")+INDIRECT("AC7")+INDIRECT("AK7")+INDIRECT("AS7")+INDIRECT("BA7")+INDIRECT("BI7")</f>
        <v>0</v>
      </c>
      <c r="H7" s="33">
        <f ca="1">INDIRECT("V7")+INDIRECT("AD7")+INDIRECT("AL7")+INDIRECT("AT7")+INDIRECT("BB7")+INDIRECT("BJ7")</f>
        <v>718</v>
      </c>
      <c r="I7" s="33">
        <f ca="1">INDIRECT("W7")+INDIRECT("AE7")+INDIRECT("AM7")+INDIRECT("AU7")+INDIRECT("BC7")+INDIRECT("BK7")</f>
        <v>0</v>
      </c>
      <c r="J7" s="33">
        <f ca="1">INDIRECT("X7")+INDIRECT("AF7")+INDIRECT("AN7")+INDIRECT("AV7")+INDIRECT("BD7")+INDIRECT("BL7")</f>
        <v>0</v>
      </c>
      <c r="K7" s="33">
        <f ca="1">INDIRECT("Y7")+INDIRECT("AG7")+INDIRECT("AO7")+INDIRECT("AW7")+INDIRECT("BE7")+INDIRECT("BM7")</f>
        <v>0</v>
      </c>
      <c r="L7" s="33">
        <f ca="1">INDIRECT("Z7")+INDIRECT("AH7")+INDIRECT("AP7")+INDIRECT("AX7")+INDIRECT("BF7")+INDIRECT("BN7")</f>
        <v>0</v>
      </c>
      <c r="M7" s="33">
        <f ca="1">INDIRECT("AA7")+INDIRECT("AI7")+INDIRECT("AQ7")+INDIRECT("AY7")+INDIRECT("BG7")+INDIRECT("BO7")</f>
        <v>0</v>
      </c>
      <c r="N7" s="32">
        <f ca="1">INDIRECT("T7")+INDIRECT("U7")+INDIRECT("V7")+INDIRECT("W7")+INDIRECT("X7")+INDIRECT("Y7")+INDIRECT("Z7")+INDIRECT("AA7")</f>
        <v>0</v>
      </c>
      <c r="O7" s="33">
        <f ca="1">INDIRECT("AB7")+INDIRECT("AC7")+INDIRECT("AD7")+INDIRECT("AE7")+INDIRECT("AF7")+INDIRECT("AG7")+INDIRECT("AH7")+INDIRECT("AI7")</f>
        <v>718</v>
      </c>
      <c r="P7" s="33">
        <f ca="1">INDIRECT("AJ7")+INDIRECT("AK7")+INDIRECT("AL7")+INDIRECT("AM7")+INDIRECT("AN7")+INDIRECT("AO7")+INDIRECT("AP7")+INDIRECT("AQ7")</f>
        <v>0</v>
      </c>
      <c r="Q7" s="33">
        <f ca="1">INDIRECT("AR7")+INDIRECT("AS7")+INDIRECT("AT7")+INDIRECT("AU7")+INDIRECT("AV7")+INDIRECT("AW7")+INDIRECT("AX7")+INDIRECT("AY7")</f>
        <v>0</v>
      </c>
      <c r="R7" s="33">
        <f ca="1">INDIRECT("AZ7")+INDIRECT("BA7")+INDIRECT("BB7")+INDIRECT("BC7")+INDIRECT("BD7")+INDIRECT("BE7")+INDIRECT("BF7")+INDIRECT("BG7")</f>
        <v>0</v>
      </c>
      <c r="S7" s="33">
        <f ca="1">INDIRECT("BH7")+INDIRECT("BI7")+INDIRECT("BJ7")+INDIRECT("BK7")+INDIRECT("BL7")+INDIRECT("BM7")+INDIRECT("BN7")+INDIRECT("BO7")</f>
        <v>0</v>
      </c>
      <c r="T7" s="34"/>
      <c r="U7" s="35"/>
      <c r="V7" s="35"/>
      <c r="W7" s="35"/>
      <c r="X7" s="35"/>
      <c r="Y7" s="35"/>
      <c r="Z7" s="35"/>
      <c r="AA7" s="35"/>
      <c r="AB7" s="34"/>
      <c r="AC7" s="35"/>
      <c r="AD7" s="35">
        <v>718</v>
      </c>
      <c r="AE7" s="35"/>
      <c r="AF7" s="35"/>
      <c r="AG7" s="35"/>
      <c r="AH7" s="35"/>
      <c r="AI7" s="35"/>
      <c r="AJ7" s="34"/>
      <c r="AK7" s="35"/>
      <c r="AL7" s="35"/>
      <c r="AM7" s="35"/>
      <c r="AN7" s="35"/>
      <c r="AO7" s="35"/>
      <c r="AP7" s="35"/>
      <c r="AQ7" s="35"/>
      <c r="AR7" s="34"/>
      <c r="AS7" s="35"/>
      <c r="AT7" s="35"/>
      <c r="AU7" s="35"/>
      <c r="AV7" s="35"/>
      <c r="AW7" s="35"/>
      <c r="AX7" s="35"/>
      <c r="AY7" s="35"/>
      <c r="AZ7" s="34"/>
      <c r="BA7" s="35"/>
      <c r="BB7" s="35"/>
      <c r="BC7" s="35"/>
      <c r="BD7" s="35"/>
      <c r="BE7" s="35"/>
      <c r="BF7" s="35"/>
      <c r="BG7" s="35"/>
      <c r="BH7" s="34"/>
      <c r="BI7" s="35"/>
      <c r="BJ7" s="35"/>
      <c r="BK7" s="35"/>
      <c r="BL7" s="35"/>
      <c r="BM7" s="35"/>
      <c r="BN7" s="35"/>
      <c r="BO7" s="36"/>
      <c r="BP7" s="9">
        <v>10600000303</v>
      </c>
      <c r="BQ7" s="1" t="s">
        <v>3</v>
      </c>
      <c r="BR7" s="1" t="s">
        <v>0</v>
      </c>
      <c r="BS7" s="1" t="s">
        <v>0</v>
      </c>
      <c r="BT7" s="1" t="s">
        <v>0</v>
      </c>
      <c r="BU7" s="1" t="s">
        <v>0</v>
      </c>
      <c r="BW7" s="1">
        <f ca="1">INDIRECT("T7")+2*INDIRECT("AB7")+3*INDIRECT("AJ7")+4*INDIRECT("AR7")+5*INDIRECT("AZ7")+6*INDIRECT("BH7")</f>
        <v>0</v>
      </c>
      <c r="BX7" s="1">
        <v>0</v>
      </c>
      <c r="BY7" s="1">
        <f ca="1">INDIRECT("U7")+2*INDIRECT("AC7")+3*INDIRECT("AK7")+4*INDIRECT("AS7")+5*INDIRECT("BA7")+6*INDIRECT("BI7")</f>
        <v>0</v>
      </c>
      <c r="BZ7" s="1">
        <v>0</v>
      </c>
      <c r="CA7" s="1">
        <f ca="1">INDIRECT("V7")+2*INDIRECT("AD7")+3*INDIRECT("AL7")+4*INDIRECT("AT7")+5*INDIRECT("BB7")+6*INDIRECT("BJ7")</f>
        <v>1436</v>
      </c>
      <c r="CB7" s="1">
        <v>1436</v>
      </c>
      <c r="CC7" s="1">
        <f ca="1">INDIRECT("W7")+2*INDIRECT("AE7")+3*INDIRECT("AM7")+4*INDIRECT("AU7")+5*INDIRECT("BC7")+6*INDIRECT("BK7")</f>
        <v>0</v>
      </c>
      <c r="CD7" s="1">
        <v>0</v>
      </c>
      <c r="CE7" s="1">
        <f ca="1">INDIRECT("X7")+2*INDIRECT("AF7")+3*INDIRECT("AN7")+4*INDIRECT("AV7")+5*INDIRECT("BD7")+6*INDIRECT("BL7")</f>
        <v>0</v>
      </c>
      <c r="CF7" s="1">
        <v>0</v>
      </c>
      <c r="CG7" s="1">
        <f ca="1">INDIRECT("Y7")+2*INDIRECT("AG7")+3*INDIRECT("AO7")+4*INDIRECT("AW7")+5*INDIRECT("BE7")+6*INDIRECT("BM7")</f>
        <v>0</v>
      </c>
      <c r="CH7" s="1">
        <v>0</v>
      </c>
      <c r="CI7" s="1">
        <f ca="1">INDIRECT("Z7")+2*INDIRECT("AH7")+3*INDIRECT("AP7")+4*INDIRECT("AX7")+5*INDIRECT("BF7")+6*INDIRECT("BN7")</f>
        <v>0</v>
      </c>
      <c r="CJ7" s="1">
        <v>0</v>
      </c>
      <c r="CK7" s="1">
        <f ca="1">INDIRECT("AA7")+2*INDIRECT("AI7")+3*INDIRECT("AQ7")+4*INDIRECT("AY7")+5*INDIRECT("BG7")+6*INDIRECT("BO7")</f>
        <v>0</v>
      </c>
      <c r="CL7" s="1">
        <v>0</v>
      </c>
      <c r="CM7" s="1">
        <f ca="1">INDIRECT("T7")+2*INDIRECT("U7")+3*INDIRECT("V7")+4*INDIRECT("W7")+5*INDIRECT("X7")+6*INDIRECT("Y7")+7*INDIRECT("Z7")+8*INDIRECT("AA7")</f>
        <v>0</v>
      </c>
      <c r="CN7" s="1">
        <v>0</v>
      </c>
      <c r="CO7" s="1">
        <f ca="1">INDIRECT("AB7")+2*INDIRECT("AC7")+3*INDIRECT("AD7")+4*INDIRECT("AE7")+5*INDIRECT("AF7")+6*INDIRECT("AG7")+7*INDIRECT("AH7")+8*INDIRECT("AI7")</f>
        <v>2154</v>
      </c>
      <c r="CP7" s="1">
        <v>2154</v>
      </c>
      <c r="CQ7" s="1">
        <f ca="1">INDIRECT("AJ7")+2*INDIRECT("AK7")+3*INDIRECT("AL7")+4*INDIRECT("AM7")+5*INDIRECT("AN7")+6*INDIRECT("AO7")+7*INDIRECT("AP7")+8*INDIRECT("AQ7")</f>
        <v>0</v>
      </c>
      <c r="CR7" s="1">
        <v>0</v>
      </c>
      <c r="CS7" s="1">
        <f ca="1">INDIRECT("AR7")+2*INDIRECT("AS7")+3*INDIRECT("AT7")+4*INDIRECT("AU7")+5*INDIRECT("AV7")+6*INDIRECT("AW7")+7*INDIRECT("AX7")+8*INDIRECT("AY7")</f>
        <v>0</v>
      </c>
      <c r="CT7" s="1">
        <v>0</v>
      </c>
      <c r="CU7" s="1">
        <f ca="1">INDIRECT("AZ7")+2*INDIRECT("BA7")+3*INDIRECT("BB7")+4*INDIRECT("BC7")+5*INDIRECT("BD7")+6*INDIRECT("BE7")+7*INDIRECT("BF7")+8*INDIRECT("BG7")</f>
        <v>0</v>
      </c>
      <c r="CV7" s="1">
        <v>0</v>
      </c>
      <c r="CW7" s="1">
        <f ca="1">INDIRECT("BH7")+2*INDIRECT("BI7")+3*INDIRECT("BJ7")+4*INDIRECT("BK7")+5*INDIRECT("BL7")+6*INDIRECT("BM7")+7*INDIRECT("BN7")+8*INDIRECT("BO7")</f>
        <v>0</v>
      </c>
      <c r="CX7" s="1">
        <v>0</v>
      </c>
    </row>
    <row r="8" spans="1:73" ht="11.25">
      <c r="A8" s="1" t="s">
        <v>0</v>
      </c>
      <c r="B8" s="1" t="s">
        <v>7</v>
      </c>
      <c r="C8" s="1" t="s">
        <v>0</v>
      </c>
      <c r="D8" s="1" t="s">
        <v>8</v>
      </c>
      <c r="E8" s="1" t="s">
        <v>6</v>
      </c>
      <c r="F8" s="7">
        <f>SUM(F7:F7)</f>
        <v>0</v>
      </c>
      <c r="G8" s="6">
        <f>SUM(G7:G7)</f>
        <v>0</v>
      </c>
      <c r="H8" s="6">
        <f>SUM(H7:H7)</f>
        <v>718</v>
      </c>
      <c r="I8" s="6">
        <f>SUM(I7:I7)</f>
        <v>0</v>
      </c>
      <c r="J8" s="6">
        <f>SUM(J7:J7)</f>
        <v>0</v>
      </c>
      <c r="K8" s="6">
        <f>SUM(K7:K7)</f>
        <v>0</v>
      </c>
      <c r="L8" s="6">
        <f>SUM(L7:L7)</f>
        <v>0</v>
      </c>
      <c r="M8" s="6">
        <f>SUM(M7:M7)</f>
        <v>0</v>
      </c>
      <c r="N8" s="7">
        <f>SUM(N7:N7)</f>
        <v>0</v>
      </c>
      <c r="O8" s="6">
        <f>SUM(O7:O7)</f>
        <v>718</v>
      </c>
      <c r="P8" s="6">
        <f>SUM(P7:P7)</f>
        <v>0</v>
      </c>
      <c r="Q8" s="6">
        <f>SUM(Q7:Q7)</f>
        <v>0</v>
      </c>
      <c r="R8" s="6">
        <f>SUM(R7:R7)</f>
        <v>0</v>
      </c>
      <c r="S8" s="6">
        <f>SUM(S7:S7)</f>
        <v>0</v>
      </c>
      <c r="T8" s="8"/>
      <c r="U8" s="5"/>
      <c r="V8" s="5"/>
      <c r="W8" s="5"/>
      <c r="X8" s="5"/>
      <c r="Y8" s="5"/>
      <c r="Z8" s="5"/>
      <c r="AA8" s="5"/>
      <c r="AB8" s="8"/>
      <c r="AC8" s="5"/>
      <c r="AD8" s="5"/>
      <c r="AE8" s="5"/>
      <c r="AF8" s="5"/>
      <c r="AG8" s="5"/>
      <c r="AH8" s="5"/>
      <c r="AI8" s="5"/>
      <c r="AJ8" s="8"/>
      <c r="AK8" s="5"/>
      <c r="AL8" s="5"/>
      <c r="AM8" s="5"/>
      <c r="AN8" s="5"/>
      <c r="AO8" s="5"/>
      <c r="AP8" s="5"/>
      <c r="AQ8" s="5"/>
      <c r="AR8" s="8"/>
      <c r="AS8" s="5"/>
      <c r="AT8" s="5"/>
      <c r="AU8" s="5"/>
      <c r="AV8" s="5"/>
      <c r="AW8" s="5"/>
      <c r="AX8" s="5"/>
      <c r="AY8" s="5"/>
      <c r="AZ8" s="8"/>
      <c r="BA8" s="5"/>
      <c r="BB8" s="5"/>
      <c r="BC8" s="5"/>
      <c r="BD8" s="5"/>
      <c r="BE8" s="5"/>
      <c r="BF8" s="5"/>
      <c r="BG8" s="5"/>
      <c r="BH8" s="8"/>
      <c r="BI8" s="5"/>
      <c r="BJ8" s="5"/>
      <c r="BK8" s="5"/>
      <c r="BL8" s="5"/>
      <c r="BM8" s="5"/>
      <c r="BN8" s="5"/>
      <c r="BO8" s="5"/>
      <c r="BP8" s="9">
        <v>0</v>
      </c>
      <c r="BQ8" s="1" t="s">
        <v>0</v>
      </c>
      <c r="BR8" s="1" t="s">
        <v>0</v>
      </c>
      <c r="BS8" s="1" t="s">
        <v>0</v>
      </c>
      <c r="BT8" s="1" t="s">
        <v>0</v>
      </c>
      <c r="BU8" s="1" t="s">
        <v>0</v>
      </c>
    </row>
    <row r="9" spans="1:73" ht="11.25">
      <c r="A9" s="25"/>
      <c r="B9" s="25"/>
      <c r="C9" s="27" t="s">
        <v>119</v>
      </c>
      <c r="D9" s="26" t="s">
        <v>0</v>
      </c>
      <c r="E9" s="1" t="s">
        <v>0</v>
      </c>
      <c r="F9" s="7"/>
      <c r="G9" s="6"/>
      <c r="H9" s="6"/>
      <c r="I9" s="6"/>
      <c r="J9" s="6"/>
      <c r="K9" s="6"/>
      <c r="L9" s="6"/>
      <c r="M9" s="6"/>
      <c r="N9" s="7"/>
      <c r="O9" s="6"/>
      <c r="P9" s="6"/>
      <c r="Q9" s="6"/>
      <c r="R9" s="6"/>
      <c r="S9" s="6"/>
      <c r="T9" s="8"/>
      <c r="U9" s="5"/>
      <c r="V9" s="5"/>
      <c r="W9" s="5"/>
      <c r="X9" s="5"/>
      <c r="Y9" s="5"/>
      <c r="Z9" s="5"/>
      <c r="AA9" s="5"/>
      <c r="AB9" s="8"/>
      <c r="AC9" s="5"/>
      <c r="AD9" s="5"/>
      <c r="AE9" s="5"/>
      <c r="AF9" s="5"/>
      <c r="AG9" s="5"/>
      <c r="AH9" s="5"/>
      <c r="AI9" s="5"/>
      <c r="AJ9" s="8"/>
      <c r="AK9" s="5"/>
      <c r="AL9" s="5"/>
      <c r="AM9" s="5"/>
      <c r="AN9" s="5"/>
      <c r="AO9" s="5"/>
      <c r="AP9" s="5"/>
      <c r="AQ9" s="5"/>
      <c r="AR9" s="8"/>
      <c r="AS9" s="5"/>
      <c r="AT9" s="5"/>
      <c r="AU9" s="5"/>
      <c r="AV9" s="5"/>
      <c r="AW9" s="5"/>
      <c r="AX9" s="5"/>
      <c r="AY9" s="5"/>
      <c r="AZ9" s="8"/>
      <c r="BA9" s="5"/>
      <c r="BB9" s="5"/>
      <c r="BC9" s="5"/>
      <c r="BD9" s="5"/>
      <c r="BE9" s="5"/>
      <c r="BF9" s="5"/>
      <c r="BG9" s="5"/>
      <c r="BH9" s="8"/>
      <c r="BI9" s="5"/>
      <c r="BJ9" s="5"/>
      <c r="BK9" s="5"/>
      <c r="BL9" s="5"/>
      <c r="BM9" s="5"/>
      <c r="BN9" s="5"/>
      <c r="BO9" s="5"/>
      <c r="BP9" s="9">
        <v>0</v>
      </c>
      <c r="BQ9" s="1" t="s">
        <v>0</v>
      </c>
      <c r="BR9" s="1" t="s">
        <v>0</v>
      </c>
      <c r="BS9" s="1" t="s">
        <v>0</v>
      </c>
      <c r="BT9" s="1" t="s">
        <v>0</v>
      </c>
      <c r="BU9" s="1" t="s">
        <v>0</v>
      </c>
    </row>
    <row r="10" spans="1:102" ht="11.25">
      <c r="A10" s="30" t="s">
        <v>1</v>
      </c>
      <c r="B10" s="31" t="str">
        <f>HYPERLINK("http://www.dot.ca.gov/hq/transprog/stip2004/ff_sheets/04-2168.xls","2168")</f>
        <v>2168</v>
      </c>
      <c r="C10" s="30" t="s">
        <v>0</v>
      </c>
      <c r="D10" s="30" t="s">
        <v>2</v>
      </c>
      <c r="E10" s="30" t="s">
        <v>3</v>
      </c>
      <c r="F10" s="32">
        <f ca="1">INDIRECT("T10")+INDIRECT("AB10")+INDIRECT("AJ10")+INDIRECT("AR10")+INDIRECT("AZ10")+INDIRECT("BH10")</f>
        <v>2971</v>
      </c>
      <c r="G10" s="33">
        <f ca="1">INDIRECT("U10")+INDIRECT("AC10")+INDIRECT("AK10")+INDIRECT("AS10")+INDIRECT("BA10")+INDIRECT("BI10")</f>
        <v>523</v>
      </c>
      <c r="H10" s="33">
        <f ca="1">INDIRECT("V10")+INDIRECT("AD10")+INDIRECT("AL10")+INDIRECT("AT10")+INDIRECT("BB10")+INDIRECT("BJ10")</f>
        <v>0</v>
      </c>
      <c r="I10" s="33">
        <f ca="1">INDIRECT("W10")+INDIRECT("AE10")+INDIRECT("AM10")+INDIRECT("AU10")+INDIRECT("BC10")+INDIRECT("BK10")</f>
        <v>0</v>
      </c>
      <c r="J10" s="33">
        <f ca="1">INDIRECT("X10")+INDIRECT("AF10")+INDIRECT("AN10")+INDIRECT("AV10")+INDIRECT("BD10")+INDIRECT("BL10")</f>
        <v>0</v>
      </c>
      <c r="K10" s="33">
        <f ca="1">INDIRECT("Y10")+INDIRECT("AG10")+INDIRECT("AO10")+INDIRECT("AW10")+INDIRECT("BE10")+INDIRECT("BM10")</f>
        <v>0</v>
      </c>
      <c r="L10" s="33">
        <f ca="1">INDIRECT("Z10")+INDIRECT("AH10")+INDIRECT("AP10")+INDIRECT("AX10")+INDIRECT("BF10")+INDIRECT("BN10")</f>
        <v>0</v>
      </c>
      <c r="M10" s="33">
        <f ca="1">INDIRECT("AA10")+INDIRECT("AI10")+INDIRECT("AQ10")+INDIRECT("AY10")+INDIRECT("BG10")+INDIRECT("BO10")</f>
        <v>0</v>
      </c>
      <c r="N10" s="32">
        <f ca="1">INDIRECT("T10")+INDIRECT("U10")+INDIRECT("V10")+INDIRECT("W10")+INDIRECT("X10")+INDIRECT("Y10")+INDIRECT("Z10")+INDIRECT("AA10")</f>
        <v>0</v>
      </c>
      <c r="O10" s="33">
        <f ca="1">INDIRECT("AB10")+INDIRECT("AC10")+INDIRECT("AD10")+INDIRECT("AE10")+INDIRECT("AF10")+INDIRECT("AG10")+INDIRECT("AH10")+INDIRECT("AI10")</f>
        <v>3494</v>
      </c>
      <c r="P10" s="33">
        <f ca="1">INDIRECT("AJ10")+INDIRECT("AK10")+INDIRECT("AL10")+INDIRECT("AM10")+INDIRECT("AN10")+INDIRECT("AO10")+INDIRECT("AP10")+INDIRECT("AQ10")</f>
        <v>0</v>
      </c>
      <c r="Q10" s="33">
        <f ca="1">INDIRECT("AR10")+INDIRECT("AS10")+INDIRECT("AT10")+INDIRECT("AU10")+INDIRECT("AV10")+INDIRECT("AW10")+INDIRECT("AX10")+INDIRECT("AY10")</f>
        <v>0</v>
      </c>
      <c r="R10" s="33">
        <f ca="1">INDIRECT("AZ10")+INDIRECT("BA10")+INDIRECT("BB10")+INDIRECT("BC10")+INDIRECT("BD10")+INDIRECT("BE10")+INDIRECT("BF10")+INDIRECT("BG10")</f>
        <v>0</v>
      </c>
      <c r="S10" s="33">
        <f ca="1">INDIRECT("BH10")+INDIRECT("BI10")+INDIRECT("BJ10")+INDIRECT("BK10")+INDIRECT("BL10")+INDIRECT("BM10")+INDIRECT("BN10")+INDIRECT("BO10")</f>
        <v>0</v>
      </c>
      <c r="T10" s="34"/>
      <c r="U10" s="35"/>
      <c r="V10" s="35"/>
      <c r="W10" s="35"/>
      <c r="X10" s="35"/>
      <c r="Y10" s="35"/>
      <c r="Z10" s="35"/>
      <c r="AA10" s="35"/>
      <c r="AB10" s="34">
        <v>2971</v>
      </c>
      <c r="AC10" s="35">
        <v>523</v>
      </c>
      <c r="AD10" s="35"/>
      <c r="AE10" s="35"/>
      <c r="AF10" s="35"/>
      <c r="AG10" s="35"/>
      <c r="AH10" s="35"/>
      <c r="AI10" s="35"/>
      <c r="AJ10" s="34"/>
      <c r="AK10" s="35"/>
      <c r="AL10" s="35"/>
      <c r="AM10" s="35"/>
      <c r="AN10" s="35"/>
      <c r="AO10" s="35"/>
      <c r="AP10" s="35"/>
      <c r="AQ10" s="35"/>
      <c r="AR10" s="34"/>
      <c r="AS10" s="35"/>
      <c r="AT10" s="35"/>
      <c r="AU10" s="35"/>
      <c r="AV10" s="35"/>
      <c r="AW10" s="35"/>
      <c r="AX10" s="35"/>
      <c r="AY10" s="35"/>
      <c r="AZ10" s="34"/>
      <c r="BA10" s="35"/>
      <c r="BB10" s="35"/>
      <c r="BC10" s="35"/>
      <c r="BD10" s="35"/>
      <c r="BE10" s="35"/>
      <c r="BF10" s="35"/>
      <c r="BG10" s="35"/>
      <c r="BH10" s="34"/>
      <c r="BI10" s="35"/>
      <c r="BJ10" s="35"/>
      <c r="BK10" s="35"/>
      <c r="BL10" s="35"/>
      <c r="BM10" s="35"/>
      <c r="BN10" s="35"/>
      <c r="BO10" s="36"/>
      <c r="BP10" s="9">
        <v>10600000309</v>
      </c>
      <c r="BQ10" s="1" t="s">
        <v>3</v>
      </c>
      <c r="BR10" s="1" t="s">
        <v>0</v>
      </c>
      <c r="BS10" s="1" t="s">
        <v>0</v>
      </c>
      <c r="BT10" s="1" t="s">
        <v>0</v>
      </c>
      <c r="BU10" s="1" t="s">
        <v>0</v>
      </c>
      <c r="BW10" s="1">
        <f ca="1">INDIRECT("T10")+2*INDIRECT("AB10")+3*INDIRECT("AJ10")+4*INDIRECT("AR10")+5*INDIRECT("AZ10")+6*INDIRECT("BH10")</f>
        <v>5942</v>
      </c>
      <c r="BX10" s="1">
        <v>5942</v>
      </c>
      <c r="BY10" s="1">
        <f ca="1">INDIRECT("U10")+2*INDIRECT("AC10")+3*INDIRECT("AK10")+4*INDIRECT("AS10")+5*INDIRECT("BA10")+6*INDIRECT("BI10")</f>
        <v>1046</v>
      </c>
      <c r="BZ10" s="1">
        <v>1046</v>
      </c>
      <c r="CA10" s="1">
        <f ca="1">INDIRECT("V10")+2*INDIRECT("AD10")+3*INDIRECT("AL10")+4*INDIRECT("AT10")+5*INDIRECT("BB10")+6*INDIRECT("BJ10")</f>
        <v>0</v>
      </c>
      <c r="CB10" s="1">
        <v>0</v>
      </c>
      <c r="CC10" s="1">
        <f ca="1">INDIRECT("W10")+2*INDIRECT("AE10")+3*INDIRECT("AM10")+4*INDIRECT("AU10")+5*INDIRECT("BC10")+6*INDIRECT("BK10")</f>
        <v>0</v>
      </c>
      <c r="CD10" s="1">
        <v>0</v>
      </c>
      <c r="CE10" s="1">
        <f ca="1">INDIRECT("X10")+2*INDIRECT("AF10")+3*INDIRECT("AN10")+4*INDIRECT("AV10")+5*INDIRECT("BD10")+6*INDIRECT("BL10")</f>
        <v>0</v>
      </c>
      <c r="CF10" s="1">
        <v>0</v>
      </c>
      <c r="CG10" s="1">
        <f ca="1">INDIRECT("Y10")+2*INDIRECT("AG10")+3*INDIRECT("AO10")+4*INDIRECT("AW10")+5*INDIRECT("BE10")+6*INDIRECT("BM10")</f>
        <v>0</v>
      </c>
      <c r="CH10" s="1">
        <v>0</v>
      </c>
      <c r="CI10" s="1">
        <f ca="1">INDIRECT("Z10")+2*INDIRECT("AH10")+3*INDIRECT("AP10")+4*INDIRECT("AX10")+5*INDIRECT("BF10")+6*INDIRECT("BN10")</f>
        <v>0</v>
      </c>
      <c r="CJ10" s="1">
        <v>0</v>
      </c>
      <c r="CK10" s="1">
        <f ca="1">INDIRECT("AA10")+2*INDIRECT("AI10")+3*INDIRECT("AQ10")+4*INDIRECT("AY10")+5*INDIRECT("BG10")+6*INDIRECT("BO10")</f>
        <v>0</v>
      </c>
      <c r="CL10" s="1">
        <v>0</v>
      </c>
      <c r="CM10" s="1">
        <f ca="1">INDIRECT("T10")+2*INDIRECT("U10")+3*INDIRECT("V10")+4*INDIRECT("W10")+5*INDIRECT("X10")+6*INDIRECT("Y10")+7*INDIRECT("Z10")+8*INDIRECT("AA10")</f>
        <v>0</v>
      </c>
      <c r="CN10" s="1">
        <v>0</v>
      </c>
      <c r="CO10" s="1">
        <f ca="1">INDIRECT("AB10")+2*INDIRECT("AC10")+3*INDIRECT("AD10")+4*INDIRECT("AE10")+5*INDIRECT("AF10")+6*INDIRECT("AG10")+7*INDIRECT("AH10")+8*INDIRECT("AI10")</f>
        <v>4017</v>
      </c>
      <c r="CP10" s="1">
        <v>4017</v>
      </c>
      <c r="CQ10" s="1">
        <f ca="1">INDIRECT("AJ10")+2*INDIRECT("AK10")+3*INDIRECT("AL10")+4*INDIRECT("AM10")+5*INDIRECT("AN10")+6*INDIRECT("AO10")+7*INDIRECT("AP10")+8*INDIRECT("AQ10")</f>
        <v>0</v>
      </c>
      <c r="CR10" s="1">
        <v>0</v>
      </c>
      <c r="CS10" s="1">
        <f ca="1">INDIRECT("AR10")+2*INDIRECT("AS10")+3*INDIRECT("AT10")+4*INDIRECT("AU10")+5*INDIRECT("AV10")+6*INDIRECT("AW10")+7*INDIRECT("AX10")+8*INDIRECT("AY10")</f>
        <v>0</v>
      </c>
      <c r="CT10" s="1">
        <v>0</v>
      </c>
      <c r="CU10" s="1">
        <f ca="1">INDIRECT("AZ10")+2*INDIRECT("BA10")+3*INDIRECT("BB10")+4*INDIRECT("BC10")+5*INDIRECT("BD10")+6*INDIRECT("BE10")+7*INDIRECT("BF10")+8*INDIRECT("BG10")</f>
        <v>0</v>
      </c>
      <c r="CV10" s="1">
        <v>0</v>
      </c>
      <c r="CW10" s="1">
        <f ca="1">INDIRECT("BH10")+2*INDIRECT("BI10")+3*INDIRECT("BJ10")+4*INDIRECT("BK10")+5*INDIRECT("BL10")+6*INDIRECT("BM10")+7*INDIRECT("BN10")+8*INDIRECT("BO10")</f>
        <v>0</v>
      </c>
      <c r="CX10" s="1">
        <v>0</v>
      </c>
    </row>
    <row r="11" spans="1:73" ht="11.25">
      <c r="A11" s="1" t="s">
        <v>0</v>
      </c>
      <c r="B11" s="1" t="s">
        <v>9</v>
      </c>
      <c r="C11" s="1" t="s">
        <v>0</v>
      </c>
      <c r="D11" s="1" t="s">
        <v>10</v>
      </c>
      <c r="E11" s="1" t="s">
        <v>6</v>
      </c>
      <c r="F11" s="7">
        <f>SUM(F10:F10)</f>
        <v>2971</v>
      </c>
      <c r="G11" s="6">
        <f>SUM(G10:G10)</f>
        <v>523</v>
      </c>
      <c r="H11" s="6">
        <f>SUM(H10:H10)</f>
        <v>0</v>
      </c>
      <c r="I11" s="6">
        <f>SUM(I10:I10)</f>
        <v>0</v>
      </c>
      <c r="J11" s="6">
        <f>SUM(J10:J10)</f>
        <v>0</v>
      </c>
      <c r="K11" s="6">
        <f>SUM(K10:K10)</f>
        <v>0</v>
      </c>
      <c r="L11" s="6">
        <f>SUM(L10:L10)</f>
        <v>0</v>
      </c>
      <c r="M11" s="6">
        <f>SUM(M10:M10)</f>
        <v>0</v>
      </c>
      <c r="N11" s="7">
        <f>SUM(N10:N10)</f>
        <v>0</v>
      </c>
      <c r="O11" s="6">
        <f>SUM(O10:O10)</f>
        <v>3494</v>
      </c>
      <c r="P11" s="6">
        <f>SUM(P10:P10)</f>
        <v>0</v>
      </c>
      <c r="Q11" s="6">
        <f>SUM(Q10:Q10)</f>
        <v>0</v>
      </c>
      <c r="R11" s="6">
        <f>SUM(R10:R10)</f>
        <v>0</v>
      </c>
      <c r="S11" s="6">
        <f>SUM(S10:S10)</f>
        <v>0</v>
      </c>
      <c r="T11" s="8"/>
      <c r="U11" s="5"/>
      <c r="V11" s="5"/>
      <c r="W11" s="5"/>
      <c r="X11" s="5"/>
      <c r="Y11" s="5"/>
      <c r="Z11" s="5"/>
      <c r="AA11" s="5"/>
      <c r="AB11" s="8"/>
      <c r="AC11" s="5"/>
      <c r="AD11" s="5"/>
      <c r="AE11" s="5"/>
      <c r="AF11" s="5"/>
      <c r="AG11" s="5"/>
      <c r="AH11" s="5"/>
      <c r="AI11" s="5"/>
      <c r="AJ11" s="8"/>
      <c r="AK11" s="5"/>
      <c r="AL11" s="5"/>
      <c r="AM11" s="5"/>
      <c r="AN11" s="5"/>
      <c r="AO11" s="5"/>
      <c r="AP11" s="5"/>
      <c r="AQ11" s="5"/>
      <c r="AR11" s="8"/>
      <c r="AS11" s="5"/>
      <c r="AT11" s="5"/>
      <c r="AU11" s="5"/>
      <c r="AV11" s="5"/>
      <c r="AW11" s="5"/>
      <c r="AX11" s="5"/>
      <c r="AY11" s="5"/>
      <c r="AZ11" s="8"/>
      <c r="BA11" s="5"/>
      <c r="BB11" s="5"/>
      <c r="BC11" s="5"/>
      <c r="BD11" s="5"/>
      <c r="BE11" s="5"/>
      <c r="BF11" s="5"/>
      <c r="BG11" s="5"/>
      <c r="BH11" s="8"/>
      <c r="BI11" s="5"/>
      <c r="BJ11" s="5"/>
      <c r="BK11" s="5"/>
      <c r="BL11" s="5"/>
      <c r="BM11" s="5"/>
      <c r="BN11" s="5"/>
      <c r="BO11" s="5"/>
      <c r="BP11" s="9">
        <v>0</v>
      </c>
      <c r="BQ11" s="1" t="s">
        <v>0</v>
      </c>
      <c r="BR11" s="1" t="s">
        <v>0</v>
      </c>
      <c r="BS11" s="1" t="s">
        <v>0</v>
      </c>
      <c r="BT11" s="1" t="s">
        <v>0</v>
      </c>
      <c r="BU11" s="1" t="s">
        <v>0</v>
      </c>
    </row>
    <row r="12" spans="1:73" ht="11.25">
      <c r="A12" s="25"/>
      <c r="B12" s="25"/>
      <c r="C12" s="27" t="s">
        <v>119</v>
      </c>
      <c r="D12" s="26" t="s">
        <v>0</v>
      </c>
      <c r="E12" s="1" t="s">
        <v>0</v>
      </c>
      <c r="F12" s="7"/>
      <c r="G12" s="6"/>
      <c r="H12" s="6"/>
      <c r="I12" s="6"/>
      <c r="J12" s="6"/>
      <c r="K12" s="6"/>
      <c r="L12" s="6"/>
      <c r="M12" s="6"/>
      <c r="N12" s="7"/>
      <c r="O12" s="6"/>
      <c r="P12" s="6"/>
      <c r="Q12" s="6"/>
      <c r="R12" s="6"/>
      <c r="S12" s="6"/>
      <c r="T12" s="8"/>
      <c r="U12" s="5"/>
      <c r="V12" s="5"/>
      <c r="W12" s="5"/>
      <c r="X12" s="5"/>
      <c r="Y12" s="5"/>
      <c r="Z12" s="5"/>
      <c r="AA12" s="5"/>
      <c r="AB12" s="8"/>
      <c r="AC12" s="5"/>
      <c r="AD12" s="5"/>
      <c r="AE12" s="5"/>
      <c r="AF12" s="5"/>
      <c r="AG12" s="5"/>
      <c r="AH12" s="5"/>
      <c r="AI12" s="5"/>
      <c r="AJ12" s="8"/>
      <c r="AK12" s="5"/>
      <c r="AL12" s="5"/>
      <c r="AM12" s="5"/>
      <c r="AN12" s="5"/>
      <c r="AO12" s="5"/>
      <c r="AP12" s="5"/>
      <c r="AQ12" s="5"/>
      <c r="AR12" s="8"/>
      <c r="AS12" s="5"/>
      <c r="AT12" s="5"/>
      <c r="AU12" s="5"/>
      <c r="AV12" s="5"/>
      <c r="AW12" s="5"/>
      <c r="AX12" s="5"/>
      <c r="AY12" s="5"/>
      <c r="AZ12" s="8"/>
      <c r="BA12" s="5"/>
      <c r="BB12" s="5"/>
      <c r="BC12" s="5"/>
      <c r="BD12" s="5"/>
      <c r="BE12" s="5"/>
      <c r="BF12" s="5"/>
      <c r="BG12" s="5"/>
      <c r="BH12" s="8"/>
      <c r="BI12" s="5"/>
      <c r="BJ12" s="5"/>
      <c r="BK12" s="5"/>
      <c r="BL12" s="5"/>
      <c r="BM12" s="5"/>
      <c r="BN12" s="5"/>
      <c r="BO12" s="5"/>
      <c r="BP12" s="9">
        <v>0</v>
      </c>
      <c r="BQ12" s="1" t="s">
        <v>0</v>
      </c>
      <c r="BR12" s="1" t="s">
        <v>0</v>
      </c>
      <c r="BS12" s="1" t="s">
        <v>0</v>
      </c>
      <c r="BT12" s="1" t="s">
        <v>0</v>
      </c>
      <c r="BU12" s="1" t="s">
        <v>0</v>
      </c>
    </row>
    <row r="13" spans="1:102" ht="11.25">
      <c r="A13" s="30" t="s">
        <v>1</v>
      </c>
      <c r="B13" s="31" t="str">
        <f>HYPERLINK("http://www.dot.ca.gov/hq/transprog/stip2004/ff_sheets/04-2255.xls","2255")</f>
        <v>2255</v>
      </c>
      <c r="C13" s="30" t="s">
        <v>0</v>
      </c>
      <c r="D13" s="30" t="s">
        <v>11</v>
      </c>
      <c r="E13" s="30" t="s">
        <v>3</v>
      </c>
      <c r="F13" s="32">
        <f ca="1">INDIRECT("T13")+INDIRECT("AB13")+INDIRECT("AJ13")+INDIRECT("AR13")+INDIRECT("AZ13")+INDIRECT("BH13")</f>
        <v>104</v>
      </c>
      <c r="G13" s="33">
        <f ca="1">INDIRECT("U13")+INDIRECT("AC13")+INDIRECT("AK13")+INDIRECT("AS13")+INDIRECT("BA13")+INDIRECT("BI13")</f>
        <v>0</v>
      </c>
      <c r="H13" s="33">
        <f ca="1">INDIRECT("V13")+INDIRECT("AD13")+INDIRECT("AL13")+INDIRECT("AT13")+INDIRECT("BB13")+INDIRECT("BJ13")</f>
        <v>861</v>
      </c>
      <c r="I13" s="33">
        <f ca="1">INDIRECT("W13")+INDIRECT("AE13")+INDIRECT("AM13")+INDIRECT("AU13")+INDIRECT("BC13")+INDIRECT("BK13")</f>
        <v>285</v>
      </c>
      <c r="J13" s="33">
        <f ca="1">INDIRECT("X13")+INDIRECT("AF13")+INDIRECT("AN13")+INDIRECT("AV13")+INDIRECT("BD13")+INDIRECT("BL13")</f>
        <v>578</v>
      </c>
      <c r="K13" s="33">
        <f ca="1">INDIRECT("Y13")+INDIRECT("AG13")+INDIRECT("AO13")+INDIRECT("AW13")+INDIRECT("BE13")+INDIRECT("BM13")</f>
        <v>0</v>
      </c>
      <c r="L13" s="33">
        <f ca="1">INDIRECT("Z13")+INDIRECT("AH13")+INDIRECT("AP13")+INDIRECT("AX13")+INDIRECT("BF13")+INDIRECT("BN13")</f>
        <v>0</v>
      </c>
      <c r="M13" s="33">
        <f ca="1">INDIRECT("AA13")+INDIRECT("AI13")+INDIRECT("AQ13")+INDIRECT("AY13")+INDIRECT("BG13")+INDIRECT("BO13")</f>
        <v>0</v>
      </c>
      <c r="N13" s="32">
        <f ca="1">INDIRECT("T13")+INDIRECT("U13")+INDIRECT("V13")+INDIRECT("W13")+INDIRECT("X13")+INDIRECT("Y13")+INDIRECT("Z13")+INDIRECT("AA13")</f>
        <v>0</v>
      </c>
      <c r="O13" s="33">
        <f ca="1">INDIRECT("AB13")+INDIRECT("AC13")+INDIRECT("AD13")+INDIRECT("AE13")+INDIRECT("AF13")+INDIRECT("AG13")+INDIRECT("AH13")+INDIRECT("AI13")</f>
        <v>1828</v>
      </c>
      <c r="P13" s="33">
        <f ca="1">INDIRECT("AJ13")+INDIRECT("AK13")+INDIRECT("AL13")+INDIRECT("AM13")+INDIRECT("AN13")+INDIRECT("AO13")+INDIRECT("AP13")+INDIRECT("AQ13")</f>
        <v>0</v>
      </c>
      <c r="Q13" s="33">
        <f ca="1">INDIRECT("AR13")+INDIRECT("AS13")+INDIRECT("AT13")+INDIRECT("AU13")+INDIRECT("AV13")+INDIRECT("AW13")+INDIRECT("AX13")+INDIRECT("AY13")</f>
        <v>0</v>
      </c>
      <c r="R13" s="33">
        <f ca="1">INDIRECT("AZ13")+INDIRECT("BA13")+INDIRECT("BB13")+INDIRECT("BC13")+INDIRECT("BD13")+INDIRECT("BE13")+INDIRECT("BF13")+INDIRECT("BG13")</f>
        <v>0</v>
      </c>
      <c r="S13" s="33">
        <f ca="1">INDIRECT("BH13")+INDIRECT("BI13")+INDIRECT("BJ13")+INDIRECT("BK13")+INDIRECT("BL13")+INDIRECT("BM13")+INDIRECT("BN13")+INDIRECT("BO13")</f>
        <v>0</v>
      </c>
      <c r="T13" s="34"/>
      <c r="U13" s="35"/>
      <c r="V13" s="35"/>
      <c r="W13" s="35"/>
      <c r="X13" s="35"/>
      <c r="Y13" s="35"/>
      <c r="Z13" s="35"/>
      <c r="AA13" s="35"/>
      <c r="AB13" s="34">
        <v>104</v>
      </c>
      <c r="AC13" s="35"/>
      <c r="AD13" s="35">
        <v>861</v>
      </c>
      <c r="AE13" s="35">
        <v>285</v>
      </c>
      <c r="AF13" s="35">
        <v>578</v>
      </c>
      <c r="AG13" s="35"/>
      <c r="AH13" s="35"/>
      <c r="AI13" s="35"/>
      <c r="AJ13" s="34"/>
      <c r="AK13" s="35"/>
      <c r="AL13" s="35"/>
      <c r="AM13" s="35"/>
      <c r="AN13" s="35"/>
      <c r="AO13" s="35"/>
      <c r="AP13" s="35"/>
      <c r="AQ13" s="35"/>
      <c r="AR13" s="34"/>
      <c r="AS13" s="35"/>
      <c r="AT13" s="35"/>
      <c r="AU13" s="35"/>
      <c r="AV13" s="35"/>
      <c r="AW13" s="35"/>
      <c r="AX13" s="35"/>
      <c r="AY13" s="35"/>
      <c r="AZ13" s="34"/>
      <c r="BA13" s="35"/>
      <c r="BB13" s="35"/>
      <c r="BC13" s="35"/>
      <c r="BD13" s="35"/>
      <c r="BE13" s="35"/>
      <c r="BF13" s="35"/>
      <c r="BG13" s="35"/>
      <c r="BH13" s="34"/>
      <c r="BI13" s="35"/>
      <c r="BJ13" s="35"/>
      <c r="BK13" s="35"/>
      <c r="BL13" s="35"/>
      <c r="BM13" s="35"/>
      <c r="BN13" s="35"/>
      <c r="BO13" s="36"/>
      <c r="BP13" s="9">
        <v>10600000688</v>
      </c>
      <c r="BQ13" s="1" t="s">
        <v>3</v>
      </c>
      <c r="BR13" s="1" t="s">
        <v>0</v>
      </c>
      <c r="BS13" s="1" t="s">
        <v>0</v>
      </c>
      <c r="BT13" s="1" t="s">
        <v>0</v>
      </c>
      <c r="BU13" s="1" t="s">
        <v>0</v>
      </c>
      <c r="BW13" s="1">
        <f ca="1">INDIRECT("T13")+2*INDIRECT("AB13")+3*INDIRECT("AJ13")+4*INDIRECT("AR13")+5*INDIRECT("AZ13")+6*INDIRECT("BH13")</f>
        <v>208</v>
      </c>
      <c r="BX13" s="1">
        <v>208</v>
      </c>
      <c r="BY13" s="1">
        <f ca="1">INDIRECT("U13")+2*INDIRECT("AC13")+3*INDIRECT("AK13")+4*INDIRECT("AS13")+5*INDIRECT("BA13")+6*INDIRECT("BI13")</f>
        <v>0</v>
      </c>
      <c r="BZ13" s="1">
        <v>0</v>
      </c>
      <c r="CA13" s="1">
        <f ca="1">INDIRECT("V13")+2*INDIRECT("AD13")+3*INDIRECT("AL13")+4*INDIRECT("AT13")+5*INDIRECT("BB13")+6*INDIRECT("BJ13")</f>
        <v>1722</v>
      </c>
      <c r="CB13" s="1">
        <v>1722</v>
      </c>
      <c r="CC13" s="1">
        <f ca="1">INDIRECT("W13")+2*INDIRECT("AE13")+3*INDIRECT("AM13")+4*INDIRECT("AU13")+5*INDIRECT("BC13")+6*INDIRECT("BK13")</f>
        <v>570</v>
      </c>
      <c r="CD13" s="1">
        <v>570</v>
      </c>
      <c r="CE13" s="1">
        <f ca="1">INDIRECT("X13")+2*INDIRECT("AF13")+3*INDIRECT("AN13")+4*INDIRECT("AV13")+5*INDIRECT("BD13")+6*INDIRECT("BL13")</f>
        <v>1156</v>
      </c>
      <c r="CF13" s="1">
        <v>1156</v>
      </c>
      <c r="CG13" s="1">
        <f ca="1">INDIRECT("Y13")+2*INDIRECT("AG13")+3*INDIRECT("AO13")+4*INDIRECT("AW13")+5*INDIRECT("BE13")+6*INDIRECT("BM13")</f>
        <v>0</v>
      </c>
      <c r="CH13" s="1">
        <v>0</v>
      </c>
      <c r="CI13" s="1">
        <f ca="1">INDIRECT("Z13")+2*INDIRECT("AH13")+3*INDIRECT("AP13")+4*INDIRECT("AX13")+5*INDIRECT("BF13")+6*INDIRECT("BN13")</f>
        <v>0</v>
      </c>
      <c r="CJ13" s="1">
        <v>0</v>
      </c>
      <c r="CK13" s="1">
        <f ca="1">INDIRECT("AA13")+2*INDIRECT("AI13")+3*INDIRECT("AQ13")+4*INDIRECT("AY13")+5*INDIRECT("BG13")+6*INDIRECT("BO13")</f>
        <v>0</v>
      </c>
      <c r="CL13" s="1">
        <v>0</v>
      </c>
      <c r="CM13" s="1">
        <f ca="1">INDIRECT("T13")+2*INDIRECT("U13")+3*INDIRECT("V13")+4*INDIRECT("W13")+5*INDIRECT("X13")+6*INDIRECT("Y13")+7*INDIRECT("Z13")+8*INDIRECT("AA13")</f>
        <v>0</v>
      </c>
      <c r="CN13" s="1">
        <v>0</v>
      </c>
      <c r="CO13" s="1">
        <f ca="1">INDIRECT("AB13")+2*INDIRECT("AC13")+3*INDIRECT("AD13")+4*INDIRECT("AE13")+5*INDIRECT("AF13")+6*INDIRECT("AG13")+7*INDIRECT("AH13")+8*INDIRECT("AI13")</f>
        <v>6717</v>
      </c>
      <c r="CP13" s="1">
        <v>6717</v>
      </c>
      <c r="CQ13" s="1">
        <f ca="1">INDIRECT("AJ13")+2*INDIRECT("AK13")+3*INDIRECT("AL13")+4*INDIRECT("AM13")+5*INDIRECT("AN13")+6*INDIRECT("AO13")+7*INDIRECT("AP13")+8*INDIRECT("AQ13")</f>
        <v>0</v>
      </c>
      <c r="CR13" s="1">
        <v>0</v>
      </c>
      <c r="CS13" s="1">
        <f ca="1">INDIRECT("AR13")+2*INDIRECT("AS13")+3*INDIRECT("AT13")+4*INDIRECT("AU13")+5*INDIRECT("AV13")+6*INDIRECT("AW13")+7*INDIRECT("AX13")+8*INDIRECT("AY13")</f>
        <v>0</v>
      </c>
      <c r="CT13" s="1">
        <v>0</v>
      </c>
      <c r="CU13" s="1">
        <f ca="1">INDIRECT("AZ13")+2*INDIRECT("BA13")+3*INDIRECT("BB13")+4*INDIRECT("BC13")+5*INDIRECT("BD13")+6*INDIRECT("BE13")+7*INDIRECT("BF13")+8*INDIRECT("BG13")</f>
        <v>0</v>
      </c>
      <c r="CV13" s="1">
        <v>0</v>
      </c>
      <c r="CW13" s="1">
        <f ca="1">INDIRECT("BH13")+2*INDIRECT("BI13")+3*INDIRECT("BJ13")+4*INDIRECT("BK13")+5*INDIRECT("BL13")+6*INDIRECT("BM13")+7*INDIRECT("BN13")+8*INDIRECT("BO13")</f>
        <v>0</v>
      </c>
      <c r="CX13" s="1">
        <v>0</v>
      </c>
    </row>
    <row r="14" spans="1:73" ht="11.25">
      <c r="A14" s="1" t="s">
        <v>0</v>
      </c>
      <c r="B14" s="1" t="s">
        <v>12</v>
      </c>
      <c r="C14" s="1" t="s">
        <v>0</v>
      </c>
      <c r="D14" s="1" t="s">
        <v>5</v>
      </c>
      <c r="E14" s="1" t="s">
        <v>6</v>
      </c>
      <c r="F14" s="7">
        <f>SUM(F13:F13)</f>
        <v>104</v>
      </c>
      <c r="G14" s="6">
        <f>SUM(G13:G13)</f>
        <v>0</v>
      </c>
      <c r="H14" s="6">
        <f>SUM(H13:H13)</f>
        <v>861</v>
      </c>
      <c r="I14" s="6">
        <f>SUM(I13:I13)</f>
        <v>285</v>
      </c>
      <c r="J14" s="6">
        <f>SUM(J13:J13)</f>
        <v>578</v>
      </c>
      <c r="K14" s="6">
        <f>SUM(K13:K13)</f>
        <v>0</v>
      </c>
      <c r="L14" s="6">
        <f>SUM(L13:L13)</f>
        <v>0</v>
      </c>
      <c r="M14" s="6">
        <f>SUM(M13:M13)</f>
        <v>0</v>
      </c>
      <c r="N14" s="7">
        <f>SUM(N13:N13)</f>
        <v>0</v>
      </c>
      <c r="O14" s="6">
        <f>SUM(O13:O13)</f>
        <v>1828</v>
      </c>
      <c r="P14" s="6">
        <f>SUM(P13:P13)</f>
        <v>0</v>
      </c>
      <c r="Q14" s="6">
        <f>SUM(Q13:Q13)</f>
        <v>0</v>
      </c>
      <c r="R14" s="6">
        <f>SUM(R13:R13)</f>
        <v>0</v>
      </c>
      <c r="S14" s="6">
        <f>SUM(S13:S13)</f>
        <v>0</v>
      </c>
      <c r="T14" s="8"/>
      <c r="U14" s="5"/>
      <c r="V14" s="5"/>
      <c r="W14" s="5"/>
      <c r="X14" s="5"/>
      <c r="Y14" s="5"/>
      <c r="Z14" s="5"/>
      <c r="AA14" s="5"/>
      <c r="AB14" s="8"/>
      <c r="AC14" s="5"/>
      <c r="AD14" s="5"/>
      <c r="AE14" s="5"/>
      <c r="AF14" s="5"/>
      <c r="AG14" s="5"/>
      <c r="AH14" s="5"/>
      <c r="AI14" s="5"/>
      <c r="AJ14" s="8"/>
      <c r="AK14" s="5"/>
      <c r="AL14" s="5"/>
      <c r="AM14" s="5"/>
      <c r="AN14" s="5"/>
      <c r="AO14" s="5"/>
      <c r="AP14" s="5"/>
      <c r="AQ14" s="5"/>
      <c r="AR14" s="8"/>
      <c r="AS14" s="5"/>
      <c r="AT14" s="5"/>
      <c r="AU14" s="5"/>
      <c r="AV14" s="5"/>
      <c r="AW14" s="5"/>
      <c r="AX14" s="5"/>
      <c r="AY14" s="5"/>
      <c r="AZ14" s="8"/>
      <c r="BA14" s="5"/>
      <c r="BB14" s="5"/>
      <c r="BC14" s="5"/>
      <c r="BD14" s="5"/>
      <c r="BE14" s="5"/>
      <c r="BF14" s="5"/>
      <c r="BG14" s="5"/>
      <c r="BH14" s="8"/>
      <c r="BI14" s="5"/>
      <c r="BJ14" s="5"/>
      <c r="BK14" s="5"/>
      <c r="BL14" s="5"/>
      <c r="BM14" s="5"/>
      <c r="BN14" s="5"/>
      <c r="BO14" s="5"/>
      <c r="BP14" s="9">
        <v>0</v>
      </c>
      <c r="BQ14" s="1" t="s">
        <v>0</v>
      </c>
      <c r="BR14" s="1" t="s">
        <v>0</v>
      </c>
      <c r="BS14" s="1" t="s">
        <v>0</v>
      </c>
      <c r="BT14" s="1" t="s">
        <v>0</v>
      </c>
      <c r="BU14" s="1" t="s">
        <v>0</v>
      </c>
    </row>
    <row r="15" spans="1:73" ht="11.25">
      <c r="A15" s="25"/>
      <c r="B15" s="25"/>
      <c r="C15" s="27" t="s">
        <v>119</v>
      </c>
      <c r="D15" s="26" t="s">
        <v>0</v>
      </c>
      <c r="E15" s="1" t="s">
        <v>0</v>
      </c>
      <c r="F15" s="7"/>
      <c r="G15" s="6"/>
      <c r="H15" s="6"/>
      <c r="I15" s="6"/>
      <c r="J15" s="6"/>
      <c r="K15" s="6"/>
      <c r="L15" s="6"/>
      <c r="M15" s="6"/>
      <c r="N15" s="7"/>
      <c r="O15" s="6"/>
      <c r="P15" s="6"/>
      <c r="Q15" s="6"/>
      <c r="R15" s="6"/>
      <c r="S15" s="6"/>
      <c r="T15" s="8"/>
      <c r="U15" s="5"/>
      <c r="V15" s="5"/>
      <c r="W15" s="5"/>
      <c r="X15" s="5"/>
      <c r="Y15" s="5"/>
      <c r="Z15" s="5"/>
      <c r="AA15" s="5"/>
      <c r="AB15" s="8"/>
      <c r="AC15" s="5"/>
      <c r="AD15" s="5"/>
      <c r="AE15" s="5"/>
      <c r="AF15" s="5"/>
      <c r="AG15" s="5"/>
      <c r="AH15" s="5"/>
      <c r="AI15" s="5"/>
      <c r="AJ15" s="8"/>
      <c r="AK15" s="5"/>
      <c r="AL15" s="5"/>
      <c r="AM15" s="5"/>
      <c r="AN15" s="5"/>
      <c r="AO15" s="5"/>
      <c r="AP15" s="5"/>
      <c r="AQ15" s="5"/>
      <c r="AR15" s="8"/>
      <c r="AS15" s="5"/>
      <c r="AT15" s="5"/>
      <c r="AU15" s="5"/>
      <c r="AV15" s="5"/>
      <c r="AW15" s="5"/>
      <c r="AX15" s="5"/>
      <c r="AY15" s="5"/>
      <c r="AZ15" s="8"/>
      <c r="BA15" s="5"/>
      <c r="BB15" s="5"/>
      <c r="BC15" s="5"/>
      <c r="BD15" s="5"/>
      <c r="BE15" s="5"/>
      <c r="BF15" s="5"/>
      <c r="BG15" s="5"/>
      <c r="BH15" s="8"/>
      <c r="BI15" s="5"/>
      <c r="BJ15" s="5"/>
      <c r="BK15" s="5"/>
      <c r="BL15" s="5"/>
      <c r="BM15" s="5"/>
      <c r="BN15" s="5"/>
      <c r="BO15" s="5"/>
      <c r="BP15" s="9">
        <v>0</v>
      </c>
      <c r="BQ15" s="1" t="s">
        <v>0</v>
      </c>
      <c r="BR15" s="1" t="s">
        <v>0</v>
      </c>
      <c r="BS15" s="1" t="s">
        <v>0</v>
      </c>
      <c r="BT15" s="1" t="s">
        <v>0</v>
      </c>
      <c r="BU15" s="1" t="s">
        <v>0</v>
      </c>
    </row>
    <row r="16" spans="1:102" ht="11.25">
      <c r="A16" s="30" t="s">
        <v>1</v>
      </c>
      <c r="B16" s="31" t="str">
        <f>HYPERLINK("http://www.dot.ca.gov/hq/transprog/stip2004/ff_sheets/04-4854a.xls","4854A")</f>
        <v>4854A</v>
      </c>
      <c r="C16" s="30" t="s">
        <v>0</v>
      </c>
      <c r="D16" s="30" t="s">
        <v>11</v>
      </c>
      <c r="E16" s="30" t="s">
        <v>3</v>
      </c>
      <c r="F16" s="32">
        <f ca="1">INDIRECT("T16")+INDIRECT("AB16")+INDIRECT("AJ16")+INDIRECT("AR16")+INDIRECT("AZ16")+INDIRECT("BH16")</f>
        <v>0</v>
      </c>
      <c r="G16" s="33">
        <f ca="1">INDIRECT("U16")+INDIRECT("AC16")+INDIRECT("AK16")+INDIRECT("AS16")+INDIRECT("BA16")+INDIRECT("BI16")</f>
        <v>0</v>
      </c>
      <c r="H16" s="33">
        <f ca="1">INDIRECT("V16")+INDIRECT("AD16")+INDIRECT("AL16")+INDIRECT("AT16")+INDIRECT("BB16")+INDIRECT("BJ16")</f>
        <v>0</v>
      </c>
      <c r="I16" s="33">
        <f ca="1">INDIRECT("W16")+INDIRECT("AE16")+INDIRECT("AM16")+INDIRECT("AU16")+INDIRECT("BC16")+INDIRECT("BK16")</f>
        <v>0</v>
      </c>
      <c r="J16" s="33">
        <f ca="1">INDIRECT("X16")+INDIRECT("AF16")+INDIRECT("AN16")+INDIRECT("AV16")+INDIRECT("BD16")+INDIRECT("BL16")</f>
        <v>0</v>
      </c>
      <c r="K16" s="33">
        <f ca="1">INDIRECT("Y16")+INDIRECT("AG16")+INDIRECT("AO16")+INDIRECT("AW16")+INDIRECT("BE16")+INDIRECT("BM16")</f>
        <v>1700</v>
      </c>
      <c r="L16" s="33">
        <f ca="1">INDIRECT("Z16")+INDIRECT("AH16")+INDIRECT("AP16")+INDIRECT("AX16")+INDIRECT("BF16")+INDIRECT("BN16")</f>
        <v>0</v>
      </c>
      <c r="M16" s="33">
        <f ca="1">INDIRECT("AA16")+INDIRECT("AI16")+INDIRECT("AQ16")+INDIRECT("AY16")+INDIRECT("BG16")+INDIRECT("BO16")</f>
        <v>0</v>
      </c>
      <c r="N16" s="32">
        <f ca="1">INDIRECT("T16")+INDIRECT("U16")+INDIRECT("V16")+INDIRECT("W16")+INDIRECT("X16")+INDIRECT("Y16")+INDIRECT("Z16")+INDIRECT("AA16")</f>
        <v>0</v>
      </c>
      <c r="O16" s="33">
        <f ca="1">INDIRECT("AB16")+INDIRECT("AC16")+INDIRECT("AD16")+INDIRECT("AE16")+INDIRECT("AF16")+INDIRECT("AG16")+INDIRECT("AH16")+INDIRECT("AI16")</f>
        <v>1700</v>
      </c>
      <c r="P16" s="33">
        <f ca="1">INDIRECT("AJ16")+INDIRECT("AK16")+INDIRECT("AL16")+INDIRECT("AM16")+INDIRECT("AN16")+INDIRECT("AO16")+INDIRECT("AP16")+INDIRECT("AQ16")</f>
        <v>0</v>
      </c>
      <c r="Q16" s="33">
        <f ca="1">INDIRECT("AR16")+INDIRECT("AS16")+INDIRECT("AT16")+INDIRECT("AU16")+INDIRECT("AV16")+INDIRECT("AW16")+INDIRECT("AX16")+INDIRECT("AY16")</f>
        <v>0</v>
      </c>
      <c r="R16" s="33">
        <f ca="1">INDIRECT("AZ16")+INDIRECT("BA16")+INDIRECT("BB16")+INDIRECT("BC16")+INDIRECT("BD16")+INDIRECT("BE16")+INDIRECT("BF16")+INDIRECT("BG16")</f>
        <v>0</v>
      </c>
      <c r="S16" s="33">
        <f ca="1">INDIRECT("BH16")+INDIRECT("BI16")+INDIRECT("BJ16")+INDIRECT("BK16")+INDIRECT("BL16")+INDIRECT("BM16")+INDIRECT("BN16")+INDIRECT("BO16")</f>
        <v>0</v>
      </c>
      <c r="T16" s="34"/>
      <c r="U16" s="35"/>
      <c r="V16" s="35"/>
      <c r="W16" s="35"/>
      <c r="X16" s="35"/>
      <c r="Y16" s="35"/>
      <c r="Z16" s="35"/>
      <c r="AA16" s="35"/>
      <c r="AB16" s="34"/>
      <c r="AC16" s="35"/>
      <c r="AD16" s="35"/>
      <c r="AE16" s="35"/>
      <c r="AF16" s="35"/>
      <c r="AG16" s="35">
        <v>1700</v>
      </c>
      <c r="AH16" s="35"/>
      <c r="AI16" s="35"/>
      <c r="AJ16" s="34"/>
      <c r="AK16" s="35"/>
      <c r="AL16" s="35"/>
      <c r="AM16" s="35"/>
      <c r="AN16" s="35"/>
      <c r="AO16" s="35"/>
      <c r="AP16" s="35"/>
      <c r="AQ16" s="35"/>
      <c r="AR16" s="34"/>
      <c r="AS16" s="35"/>
      <c r="AT16" s="35"/>
      <c r="AU16" s="35"/>
      <c r="AV16" s="35"/>
      <c r="AW16" s="35"/>
      <c r="AX16" s="35"/>
      <c r="AY16" s="35"/>
      <c r="AZ16" s="34"/>
      <c r="BA16" s="35"/>
      <c r="BB16" s="35"/>
      <c r="BC16" s="35"/>
      <c r="BD16" s="35"/>
      <c r="BE16" s="35"/>
      <c r="BF16" s="35"/>
      <c r="BG16" s="35"/>
      <c r="BH16" s="34"/>
      <c r="BI16" s="35"/>
      <c r="BJ16" s="35"/>
      <c r="BK16" s="35"/>
      <c r="BL16" s="35"/>
      <c r="BM16" s="35"/>
      <c r="BN16" s="35"/>
      <c r="BO16" s="36"/>
      <c r="BP16" s="9">
        <v>10600000977</v>
      </c>
      <c r="BQ16" s="1" t="s">
        <v>3</v>
      </c>
      <c r="BR16" s="1" t="s">
        <v>0</v>
      </c>
      <c r="BS16" s="1" t="s">
        <v>13</v>
      </c>
      <c r="BT16" s="1" t="s">
        <v>0</v>
      </c>
      <c r="BU16" s="1" t="s">
        <v>0</v>
      </c>
      <c r="BW16" s="1">
        <f ca="1">INDIRECT("T16")+2*INDIRECT("AB16")+3*INDIRECT("AJ16")+4*INDIRECT("AR16")+5*INDIRECT("AZ16")+6*INDIRECT("BH16")</f>
        <v>0</v>
      </c>
      <c r="BX16" s="1">
        <v>0</v>
      </c>
      <c r="BY16" s="1">
        <f ca="1">INDIRECT("U16")+2*INDIRECT("AC16")+3*INDIRECT("AK16")+4*INDIRECT("AS16")+5*INDIRECT("BA16")+6*INDIRECT("BI16")</f>
        <v>0</v>
      </c>
      <c r="BZ16" s="1">
        <v>0</v>
      </c>
      <c r="CA16" s="1">
        <f ca="1">INDIRECT("V16")+2*INDIRECT("AD16")+3*INDIRECT("AL16")+4*INDIRECT("AT16")+5*INDIRECT("BB16")+6*INDIRECT("BJ16")</f>
        <v>0</v>
      </c>
      <c r="CB16" s="1">
        <v>0</v>
      </c>
      <c r="CC16" s="1">
        <f ca="1">INDIRECT("W16")+2*INDIRECT("AE16")+3*INDIRECT("AM16")+4*INDIRECT("AU16")+5*INDIRECT("BC16")+6*INDIRECT("BK16")</f>
        <v>0</v>
      </c>
      <c r="CD16" s="1">
        <v>0</v>
      </c>
      <c r="CE16" s="1">
        <f ca="1">INDIRECT("X16")+2*INDIRECT("AF16")+3*INDIRECT("AN16")+4*INDIRECT("AV16")+5*INDIRECT("BD16")+6*INDIRECT("BL16")</f>
        <v>0</v>
      </c>
      <c r="CF16" s="1">
        <v>0</v>
      </c>
      <c r="CG16" s="1">
        <f ca="1">INDIRECT("Y16")+2*INDIRECT("AG16")+3*INDIRECT("AO16")+4*INDIRECT("AW16")+5*INDIRECT("BE16")+6*INDIRECT("BM16")</f>
        <v>3400</v>
      </c>
      <c r="CH16" s="1">
        <v>3400</v>
      </c>
      <c r="CI16" s="1">
        <f ca="1">INDIRECT("Z16")+2*INDIRECT("AH16")+3*INDIRECT("AP16")+4*INDIRECT("AX16")+5*INDIRECT("BF16")+6*INDIRECT("BN16")</f>
        <v>0</v>
      </c>
      <c r="CJ16" s="1">
        <v>0</v>
      </c>
      <c r="CK16" s="1">
        <f ca="1">INDIRECT("AA16")+2*INDIRECT("AI16")+3*INDIRECT("AQ16")+4*INDIRECT("AY16")+5*INDIRECT("BG16")+6*INDIRECT("BO16")</f>
        <v>0</v>
      </c>
      <c r="CL16" s="1">
        <v>0</v>
      </c>
      <c r="CM16" s="1">
        <f ca="1">INDIRECT("T16")+2*INDIRECT("U16")+3*INDIRECT("V16")+4*INDIRECT("W16")+5*INDIRECT("X16")+6*INDIRECT("Y16")+7*INDIRECT("Z16")+8*INDIRECT("AA16")</f>
        <v>0</v>
      </c>
      <c r="CN16" s="1">
        <v>0</v>
      </c>
      <c r="CO16" s="1">
        <f ca="1">INDIRECT("AB16")+2*INDIRECT("AC16")+3*INDIRECT("AD16")+4*INDIRECT("AE16")+5*INDIRECT("AF16")+6*INDIRECT("AG16")+7*INDIRECT("AH16")+8*INDIRECT("AI16")</f>
        <v>10200</v>
      </c>
      <c r="CP16" s="1">
        <v>10200</v>
      </c>
      <c r="CQ16" s="1">
        <f ca="1">INDIRECT("AJ16")+2*INDIRECT("AK16")+3*INDIRECT("AL16")+4*INDIRECT("AM16")+5*INDIRECT("AN16")+6*INDIRECT("AO16")+7*INDIRECT("AP16")+8*INDIRECT("AQ16")</f>
        <v>0</v>
      </c>
      <c r="CR16" s="1">
        <v>0</v>
      </c>
      <c r="CS16" s="1">
        <f ca="1">INDIRECT("AR16")+2*INDIRECT("AS16")+3*INDIRECT("AT16")+4*INDIRECT("AU16")+5*INDIRECT("AV16")+6*INDIRECT("AW16")+7*INDIRECT("AX16")+8*INDIRECT("AY16")</f>
        <v>0</v>
      </c>
      <c r="CT16" s="1">
        <v>0</v>
      </c>
      <c r="CU16" s="1">
        <f ca="1">INDIRECT("AZ16")+2*INDIRECT("BA16")+3*INDIRECT("BB16")+4*INDIRECT("BC16")+5*INDIRECT("BD16")+6*INDIRECT("BE16")+7*INDIRECT("BF16")+8*INDIRECT("BG16")</f>
        <v>0</v>
      </c>
      <c r="CV16" s="1">
        <v>0</v>
      </c>
      <c r="CW16" s="1">
        <f ca="1">INDIRECT("BH16")+2*INDIRECT("BI16")+3*INDIRECT("BJ16")+4*INDIRECT("BK16")+5*INDIRECT("BL16")+6*INDIRECT("BM16")+7*INDIRECT("BN16")+8*INDIRECT("BO16")</f>
        <v>0</v>
      </c>
      <c r="CX16" s="1">
        <v>0</v>
      </c>
    </row>
    <row r="17" spans="1:73" ht="11.25">
      <c r="A17" s="1" t="s">
        <v>0</v>
      </c>
      <c r="B17" s="1" t="s">
        <v>0</v>
      </c>
      <c r="C17" s="1" t="s">
        <v>0</v>
      </c>
      <c r="D17" s="1" t="s">
        <v>14</v>
      </c>
      <c r="E17" s="1" t="s">
        <v>6</v>
      </c>
      <c r="F17" s="7">
        <f>SUM(F16:F16)</f>
        <v>0</v>
      </c>
      <c r="G17" s="6">
        <f>SUM(G16:G16)</f>
        <v>0</v>
      </c>
      <c r="H17" s="6">
        <f>SUM(H16:H16)</f>
        <v>0</v>
      </c>
      <c r="I17" s="6">
        <f>SUM(I16:I16)</f>
        <v>0</v>
      </c>
      <c r="J17" s="6">
        <f>SUM(J16:J16)</f>
        <v>0</v>
      </c>
      <c r="K17" s="6">
        <f>SUM(K16:K16)</f>
        <v>1700</v>
      </c>
      <c r="L17" s="6">
        <f>SUM(L16:L16)</f>
        <v>0</v>
      </c>
      <c r="M17" s="6">
        <f>SUM(M16:M16)</f>
        <v>0</v>
      </c>
      <c r="N17" s="7">
        <f>SUM(N16:N16)</f>
        <v>0</v>
      </c>
      <c r="O17" s="6">
        <f>SUM(O16:O16)</f>
        <v>1700</v>
      </c>
      <c r="P17" s="6">
        <f>SUM(P16:P16)</f>
        <v>0</v>
      </c>
      <c r="Q17" s="6">
        <f>SUM(Q16:Q16)</f>
        <v>0</v>
      </c>
      <c r="R17" s="6">
        <f>SUM(R16:R16)</f>
        <v>0</v>
      </c>
      <c r="S17" s="6">
        <f>SUM(S16:S16)</f>
        <v>0</v>
      </c>
      <c r="T17" s="8"/>
      <c r="U17" s="5"/>
      <c r="V17" s="5"/>
      <c r="W17" s="5"/>
      <c r="X17" s="5"/>
      <c r="Y17" s="5"/>
      <c r="Z17" s="5"/>
      <c r="AA17" s="5"/>
      <c r="AB17" s="8"/>
      <c r="AC17" s="5"/>
      <c r="AD17" s="5"/>
      <c r="AE17" s="5"/>
      <c r="AF17" s="5"/>
      <c r="AG17" s="5"/>
      <c r="AH17" s="5"/>
      <c r="AI17" s="5"/>
      <c r="AJ17" s="8"/>
      <c r="AK17" s="5"/>
      <c r="AL17" s="5"/>
      <c r="AM17" s="5"/>
      <c r="AN17" s="5"/>
      <c r="AO17" s="5"/>
      <c r="AP17" s="5"/>
      <c r="AQ17" s="5"/>
      <c r="AR17" s="8"/>
      <c r="AS17" s="5"/>
      <c r="AT17" s="5"/>
      <c r="AU17" s="5"/>
      <c r="AV17" s="5"/>
      <c r="AW17" s="5"/>
      <c r="AX17" s="5"/>
      <c r="AY17" s="5"/>
      <c r="AZ17" s="8"/>
      <c r="BA17" s="5"/>
      <c r="BB17" s="5"/>
      <c r="BC17" s="5"/>
      <c r="BD17" s="5"/>
      <c r="BE17" s="5"/>
      <c r="BF17" s="5"/>
      <c r="BG17" s="5"/>
      <c r="BH17" s="8"/>
      <c r="BI17" s="5"/>
      <c r="BJ17" s="5"/>
      <c r="BK17" s="5"/>
      <c r="BL17" s="5"/>
      <c r="BM17" s="5"/>
      <c r="BN17" s="5"/>
      <c r="BO17" s="5"/>
      <c r="BP17" s="9">
        <v>0</v>
      </c>
      <c r="BQ17" s="1" t="s">
        <v>0</v>
      </c>
      <c r="BR17" s="1" t="s">
        <v>0</v>
      </c>
      <c r="BS17" s="1" t="s">
        <v>0</v>
      </c>
      <c r="BT17" s="1" t="s">
        <v>0</v>
      </c>
      <c r="BU17" s="1" t="s">
        <v>0</v>
      </c>
    </row>
    <row r="18" spans="1:73" ht="11.25">
      <c r="A18" s="25"/>
      <c r="B18" s="25"/>
      <c r="C18" s="27" t="s">
        <v>119</v>
      </c>
      <c r="D18" s="26" t="s">
        <v>0</v>
      </c>
      <c r="E18" s="1" t="s">
        <v>0</v>
      </c>
      <c r="F18" s="7"/>
      <c r="G18" s="6"/>
      <c r="H18" s="6"/>
      <c r="I18" s="6"/>
      <c r="J18" s="6"/>
      <c r="K18" s="6"/>
      <c r="L18" s="6"/>
      <c r="M18" s="6"/>
      <c r="N18" s="7"/>
      <c r="O18" s="6"/>
      <c r="P18" s="6"/>
      <c r="Q18" s="6"/>
      <c r="R18" s="6"/>
      <c r="S18" s="6"/>
      <c r="T18" s="8"/>
      <c r="U18" s="5"/>
      <c r="V18" s="5"/>
      <c r="W18" s="5"/>
      <c r="X18" s="5"/>
      <c r="Y18" s="5"/>
      <c r="Z18" s="5"/>
      <c r="AA18" s="5"/>
      <c r="AB18" s="8"/>
      <c r="AC18" s="5"/>
      <c r="AD18" s="5"/>
      <c r="AE18" s="5"/>
      <c r="AF18" s="5"/>
      <c r="AG18" s="5"/>
      <c r="AH18" s="5"/>
      <c r="AI18" s="5"/>
      <c r="AJ18" s="8"/>
      <c r="AK18" s="5"/>
      <c r="AL18" s="5"/>
      <c r="AM18" s="5"/>
      <c r="AN18" s="5"/>
      <c r="AO18" s="5"/>
      <c r="AP18" s="5"/>
      <c r="AQ18" s="5"/>
      <c r="AR18" s="8"/>
      <c r="AS18" s="5"/>
      <c r="AT18" s="5"/>
      <c r="AU18" s="5"/>
      <c r="AV18" s="5"/>
      <c r="AW18" s="5"/>
      <c r="AX18" s="5"/>
      <c r="AY18" s="5"/>
      <c r="AZ18" s="8"/>
      <c r="BA18" s="5"/>
      <c r="BB18" s="5"/>
      <c r="BC18" s="5"/>
      <c r="BD18" s="5"/>
      <c r="BE18" s="5"/>
      <c r="BF18" s="5"/>
      <c r="BG18" s="5"/>
      <c r="BH18" s="8"/>
      <c r="BI18" s="5"/>
      <c r="BJ18" s="5"/>
      <c r="BK18" s="5"/>
      <c r="BL18" s="5"/>
      <c r="BM18" s="5"/>
      <c r="BN18" s="5"/>
      <c r="BO18" s="5"/>
      <c r="BP18" s="9">
        <v>0</v>
      </c>
      <c r="BQ18" s="1" t="s">
        <v>0</v>
      </c>
      <c r="BR18" s="1" t="s">
        <v>0</v>
      </c>
      <c r="BS18" s="1" t="s">
        <v>0</v>
      </c>
      <c r="BT18" s="1" t="s">
        <v>0</v>
      </c>
      <c r="BU18" s="1" t="s">
        <v>0</v>
      </c>
    </row>
    <row r="19" spans="1:102" ht="11.25">
      <c r="A19" s="30" t="s">
        <v>1</v>
      </c>
      <c r="B19" s="31" t="str">
        <f>HYPERLINK("http://www.dot.ca.gov/hq/transprog/stip2004/ff_sheets/04-2015c.xls","2015C")</f>
        <v>2015C</v>
      </c>
      <c r="C19" s="30" t="s">
        <v>0</v>
      </c>
      <c r="D19" s="30" t="s">
        <v>15</v>
      </c>
      <c r="E19" s="30" t="s">
        <v>3</v>
      </c>
      <c r="F19" s="32">
        <f ca="1">INDIRECT("T19")+INDIRECT("AB19")+INDIRECT("AJ19")+INDIRECT("AR19")+INDIRECT("AZ19")+INDIRECT("BH19")</f>
        <v>0</v>
      </c>
      <c r="G19" s="33">
        <f ca="1">INDIRECT("U19")+INDIRECT("AC19")+INDIRECT("AK19")+INDIRECT("AS19")+INDIRECT("BA19")+INDIRECT("BI19")</f>
        <v>0</v>
      </c>
      <c r="H19" s="33">
        <f ca="1">INDIRECT("V19")+INDIRECT("AD19")+INDIRECT("AL19")+INDIRECT("AT19")+INDIRECT("BB19")+INDIRECT("BJ19")</f>
        <v>0</v>
      </c>
      <c r="I19" s="33">
        <f ca="1">INDIRECT("W19")+INDIRECT("AE19")+INDIRECT("AM19")+INDIRECT("AU19")+INDIRECT("BC19")+INDIRECT("BK19")</f>
        <v>2000</v>
      </c>
      <c r="J19" s="33">
        <f ca="1">INDIRECT("X19")+INDIRECT("AF19")+INDIRECT("AN19")+INDIRECT("AV19")+INDIRECT("BD19")+INDIRECT("BL19")</f>
        <v>0</v>
      </c>
      <c r="K19" s="33">
        <f ca="1">INDIRECT("Y19")+INDIRECT("AG19")+INDIRECT("AO19")+INDIRECT("AW19")+INDIRECT("BE19")+INDIRECT("BM19")</f>
        <v>0</v>
      </c>
      <c r="L19" s="33">
        <f ca="1">INDIRECT("Z19")+INDIRECT("AH19")+INDIRECT("AP19")+INDIRECT("AX19")+INDIRECT("BF19")+INDIRECT("BN19")</f>
        <v>0</v>
      </c>
      <c r="M19" s="33">
        <f ca="1">INDIRECT("AA19")+INDIRECT("AI19")+INDIRECT("AQ19")+INDIRECT("AY19")+INDIRECT("BG19")+INDIRECT("BO19")</f>
        <v>0</v>
      </c>
      <c r="N19" s="32">
        <f ca="1">INDIRECT("T19")+INDIRECT("U19")+INDIRECT("V19")+INDIRECT("W19")+INDIRECT("X19")+INDIRECT("Y19")+INDIRECT("Z19")+INDIRECT("AA19")</f>
        <v>0</v>
      </c>
      <c r="O19" s="33">
        <f ca="1">INDIRECT("AB19")+INDIRECT("AC19")+INDIRECT("AD19")+INDIRECT("AE19")+INDIRECT("AF19")+INDIRECT("AG19")+INDIRECT("AH19")+INDIRECT("AI19")</f>
        <v>2000</v>
      </c>
      <c r="P19" s="33">
        <f ca="1">INDIRECT("AJ19")+INDIRECT("AK19")+INDIRECT("AL19")+INDIRECT("AM19")+INDIRECT("AN19")+INDIRECT("AO19")+INDIRECT("AP19")+INDIRECT("AQ19")</f>
        <v>0</v>
      </c>
      <c r="Q19" s="33">
        <f ca="1">INDIRECT("AR19")+INDIRECT("AS19")+INDIRECT("AT19")+INDIRECT("AU19")+INDIRECT("AV19")+INDIRECT("AW19")+INDIRECT("AX19")+INDIRECT("AY19")</f>
        <v>0</v>
      </c>
      <c r="R19" s="33">
        <f ca="1">INDIRECT("AZ19")+INDIRECT("BA19")+INDIRECT("BB19")+INDIRECT("BC19")+INDIRECT("BD19")+INDIRECT("BE19")+INDIRECT("BF19")+INDIRECT("BG19")</f>
        <v>0</v>
      </c>
      <c r="S19" s="33">
        <f ca="1">INDIRECT("BH19")+INDIRECT("BI19")+INDIRECT("BJ19")+INDIRECT("BK19")+INDIRECT("BL19")+INDIRECT("BM19")+INDIRECT("BN19")+INDIRECT("BO19")</f>
        <v>0</v>
      </c>
      <c r="T19" s="34"/>
      <c r="U19" s="35"/>
      <c r="V19" s="35"/>
      <c r="W19" s="35"/>
      <c r="X19" s="35"/>
      <c r="Y19" s="35"/>
      <c r="Z19" s="35"/>
      <c r="AA19" s="35"/>
      <c r="AB19" s="34"/>
      <c r="AC19" s="35"/>
      <c r="AD19" s="35"/>
      <c r="AE19" s="35">
        <v>2000</v>
      </c>
      <c r="AF19" s="35"/>
      <c r="AG19" s="35"/>
      <c r="AH19" s="35"/>
      <c r="AI19" s="35"/>
      <c r="AJ19" s="34"/>
      <c r="AK19" s="35"/>
      <c r="AL19" s="35"/>
      <c r="AM19" s="35"/>
      <c r="AN19" s="35"/>
      <c r="AO19" s="35"/>
      <c r="AP19" s="35"/>
      <c r="AQ19" s="35"/>
      <c r="AR19" s="34"/>
      <c r="AS19" s="35"/>
      <c r="AT19" s="35"/>
      <c r="AU19" s="35"/>
      <c r="AV19" s="35"/>
      <c r="AW19" s="35"/>
      <c r="AX19" s="35"/>
      <c r="AY19" s="35"/>
      <c r="AZ19" s="34"/>
      <c r="BA19" s="35"/>
      <c r="BB19" s="35"/>
      <c r="BC19" s="35"/>
      <c r="BD19" s="35"/>
      <c r="BE19" s="35"/>
      <c r="BF19" s="35"/>
      <c r="BG19" s="35"/>
      <c r="BH19" s="34"/>
      <c r="BI19" s="35"/>
      <c r="BJ19" s="35"/>
      <c r="BK19" s="35"/>
      <c r="BL19" s="35"/>
      <c r="BM19" s="35"/>
      <c r="BN19" s="35"/>
      <c r="BO19" s="36"/>
      <c r="BP19" s="9">
        <v>20600002183</v>
      </c>
      <c r="BQ19" s="1" t="s">
        <v>3</v>
      </c>
      <c r="BR19" s="1" t="s">
        <v>0</v>
      </c>
      <c r="BS19" s="1" t="s">
        <v>0</v>
      </c>
      <c r="BT19" s="1" t="s">
        <v>0</v>
      </c>
      <c r="BU19" s="1" t="s">
        <v>0</v>
      </c>
      <c r="BW19" s="1">
        <f ca="1">INDIRECT("T19")+2*INDIRECT("AB19")+3*INDIRECT("AJ19")+4*INDIRECT("AR19")+5*INDIRECT("AZ19")+6*INDIRECT("BH19")</f>
        <v>0</v>
      </c>
      <c r="BX19" s="1">
        <v>0</v>
      </c>
      <c r="BY19" s="1">
        <f ca="1">INDIRECT("U19")+2*INDIRECT("AC19")+3*INDIRECT("AK19")+4*INDIRECT("AS19")+5*INDIRECT("BA19")+6*INDIRECT("BI19")</f>
        <v>0</v>
      </c>
      <c r="BZ19" s="1">
        <v>0</v>
      </c>
      <c r="CA19" s="1">
        <f ca="1">INDIRECT("V19")+2*INDIRECT("AD19")+3*INDIRECT("AL19")+4*INDIRECT("AT19")+5*INDIRECT("BB19")+6*INDIRECT("BJ19")</f>
        <v>0</v>
      </c>
      <c r="CB19" s="1">
        <v>0</v>
      </c>
      <c r="CC19" s="1">
        <f ca="1">INDIRECT("W19")+2*INDIRECT("AE19")+3*INDIRECT("AM19")+4*INDIRECT("AU19")+5*INDIRECT("BC19")+6*INDIRECT("BK19")</f>
        <v>4000</v>
      </c>
      <c r="CD19" s="1">
        <v>4000</v>
      </c>
      <c r="CE19" s="1">
        <f ca="1">INDIRECT("X19")+2*INDIRECT("AF19")+3*INDIRECT("AN19")+4*INDIRECT("AV19")+5*INDIRECT("BD19")+6*INDIRECT("BL19")</f>
        <v>0</v>
      </c>
      <c r="CF19" s="1">
        <v>0</v>
      </c>
      <c r="CG19" s="1">
        <f ca="1">INDIRECT("Y19")+2*INDIRECT("AG19")+3*INDIRECT("AO19")+4*INDIRECT("AW19")+5*INDIRECT("BE19")+6*INDIRECT("BM19")</f>
        <v>0</v>
      </c>
      <c r="CH19" s="1">
        <v>0</v>
      </c>
      <c r="CI19" s="1">
        <f ca="1">INDIRECT("Z19")+2*INDIRECT("AH19")+3*INDIRECT("AP19")+4*INDIRECT("AX19")+5*INDIRECT("BF19")+6*INDIRECT("BN19")</f>
        <v>0</v>
      </c>
      <c r="CJ19" s="1">
        <v>0</v>
      </c>
      <c r="CK19" s="1">
        <f ca="1">INDIRECT("AA19")+2*INDIRECT("AI19")+3*INDIRECT("AQ19")+4*INDIRECT("AY19")+5*INDIRECT("BG19")+6*INDIRECT("BO19")</f>
        <v>0</v>
      </c>
      <c r="CL19" s="1">
        <v>0</v>
      </c>
      <c r="CM19" s="1">
        <f ca="1">INDIRECT("T19")+2*INDIRECT("U19")+3*INDIRECT("V19")+4*INDIRECT("W19")+5*INDIRECT("X19")+6*INDIRECT("Y19")+7*INDIRECT("Z19")+8*INDIRECT("AA19")</f>
        <v>0</v>
      </c>
      <c r="CN19" s="1">
        <v>0</v>
      </c>
      <c r="CO19" s="1">
        <f ca="1">INDIRECT("AB19")+2*INDIRECT("AC19")+3*INDIRECT("AD19")+4*INDIRECT("AE19")+5*INDIRECT("AF19")+6*INDIRECT("AG19")+7*INDIRECT("AH19")+8*INDIRECT("AI19")</f>
        <v>8000</v>
      </c>
      <c r="CP19" s="1">
        <v>8000</v>
      </c>
      <c r="CQ19" s="1">
        <f ca="1">INDIRECT("AJ19")+2*INDIRECT("AK19")+3*INDIRECT("AL19")+4*INDIRECT("AM19")+5*INDIRECT("AN19")+6*INDIRECT("AO19")+7*INDIRECT("AP19")+8*INDIRECT("AQ19")</f>
        <v>0</v>
      </c>
      <c r="CR19" s="1">
        <v>0</v>
      </c>
      <c r="CS19" s="1">
        <f ca="1">INDIRECT("AR19")+2*INDIRECT("AS19")+3*INDIRECT("AT19")+4*INDIRECT("AU19")+5*INDIRECT("AV19")+6*INDIRECT("AW19")+7*INDIRECT("AX19")+8*INDIRECT("AY19")</f>
        <v>0</v>
      </c>
      <c r="CT19" s="1">
        <v>0</v>
      </c>
      <c r="CU19" s="1">
        <f ca="1">INDIRECT("AZ19")+2*INDIRECT("BA19")+3*INDIRECT("BB19")+4*INDIRECT("BC19")+5*INDIRECT("BD19")+6*INDIRECT("BE19")+7*INDIRECT("BF19")+8*INDIRECT("BG19")</f>
        <v>0</v>
      </c>
      <c r="CV19" s="1">
        <v>0</v>
      </c>
      <c r="CW19" s="1">
        <f ca="1">INDIRECT("BH19")+2*INDIRECT("BI19")+3*INDIRECT("BJ19")+4*INDIRECT("BK19")+5*INDIRECT("BL19")+6*INDIRECT("BM19")+7*INDIRECT("BN19")+8*INDIRECT("BO19")</f>
        <v>0</v>
      </c>
      <c r="CX19" s="1">
        <v>0</v>
      </c>
    </row>
    <row r="20" spans="1:102" ht="11.25">
      <c r="A20" s="1" t="s">
        <v>0</v>
      </c>
      <c r="B20" s="1" t="s">
        <v>0</v>
      </c>
      <c r="C20" s="1" t="s">
        <v>16</v>
      </c>
      <c r="D20" s="1" t="s">
        <v>17</v>
      </c>
      <c r="E20" s="1" t="s">
        <v>18</v>
      </c>
      <c r="F20" s="7">
        <f ca="1">INDIRECT("T20")+INDIRECT("AB20")+INDIRECT("AJ20")+INDIRECT("AR20")+INDIRECT("AZ20")+INDIRECT("BH20")</f>
        <v>1000</v>
      </c>
      <c r="G20" s="6">
        <f ca="1">INDIRECT("U20")+INDIRECT("AC20")+INDIRECT("AK20")+INDIRECT("AS20")+INDIRECT("BA20")+INDIRECT("BI20")</f>
        <v>0</v>
      </c>
      <c r="H20" s="6">
        <f ca="1">INDIRECT("V20")+INDIRECT("AD20")+INDIRECT("AL20")+INDIRECT("AT20")+INDIRECT("BB20")+INDIRECT("BJ20")</f>
        <v>0</v>
      </c>
      <c r="I20" s="6">
        <f ca="1">INDIRECT("W20")+INDIRECT("AE20")+INDIRECT("AM20")+INDIRECT("AU20")+INDIRECT("BC20")+INDIRECT("BK20")</f>
        <v>2500</v>
      </c>
      <c r="J20" s="6">
        <f ca="1">INDIRECT("X20")+INDIRECT("AF20")+INDIRECT("AN20")+INDIRECT("AV20")+INDIRECT("BD20")+INDIRECT("BL20")</f>
        <v>0</v>
      </c>
      <c r="K20" s="6">
        <f ca="1">INDIRECT("Y20")+INDIRECT("AG20")+INDIRECT("AO20")+INDIRECT("AW20")+INDIRECT("BE20")+INDIRECT("BM20")</f>
        <v>0</v>
      </c>
      <c r="L20" s="6">
        <f ca="1">INDIRECT("Z20")+INDIRECT("AH20")+INDIRECT("AP20")+INDIRECT("AX20")+INDIRECT("BF20")+INDIRECT("BN20")</f>
        <v>0</v>
      </c>
      <c r="M20" s="6">
        <f ca="1">INDIRECT("AA20")+INDIRECT("AI20")+INDIRECT("AQ20")+INDIRECT("AY20")+INDIRECT("BG20")+INDIRECT("BO20")</f>
        <v>0</v>
      </c>
      <c r="N20" s="7">
        <f ca="1">INDIRECT("T20")+INDIRECT("U20")+INDIRECT("V20")+INDIRECT("W20")+INDIRECT("X20")+INDIRECT("Y20")+INDIRECT("Z20")+INDIRECT("AA20")</f>
        <v>250</v>
      </c>
      <c r="O20" s="6">
        <f ca="1">INDIRECT("AB20")+INDIRECT("AC20")+INDIRECT("AD20")+INDIRECT("AE20")+INDIRECT("AF20")+INDIRECT("AG20")+INDIRECT("AH20")+INDIRECT("AI20")</f>
        <v>2500</v>
      </c>
      <c r="P20" s="6">
        <f ca="1">INDIRECT("AJ20")+INDIRECT("AK20")+INDIRECT("AL20")+INDIRECT("AM20")+INDIRECT("AN20")+INDIRECT("AO20")+INDIRECT("AP20")+INDIRECT("AQ20")</f>
        <v>250</v>
      </c>
      <c r="Q20" s="6">
        <f ca="1">INDIRECT("AR20")+INDIRECT("AS20")+INDIRECT("AT20")+INDIRECT("AU20")+INDIRECT("AV20")+INDIRECT("AW20")+INDIRECT("AX20")+INDIRECT("AY20")</f>
        <v>500</v>
      </c>
      <c r="R20" s="6">
        <f ca="1">INDIRECT("AZ20")+INDIRECT("BA20")+INDIRECT("BB20")+INDIRECT("BC20")+INDIRECT("BD20")+INDIRECT("BE20")+INDIRECT("BF20")+INDIRECT("BG20")</f>
        <v>0</v>
      </c>
      <c r="S20" s="6">
        <f ca="1">INDIRECT("BH20")+INDIRECT("BI20")+INDIRECT("BJ20")+INDIRECT("BK20")+INDIRECT("BL20")+INDIRECT("BM20")+INDIRECT("BN20")+INDIRECT("BO20")</f>
        <v>0</v>
      </c>
      <c r="T20" s="28">
        <v>250</v>
      </c>
      <c r="U20" s="29"/>
      <c r="V20" s="29"/>
      <c r="W20" s="29"/>
      <c r="X20" s="29"/>
      <c r="Y20" s="29"/>
      <c r="Z20" s="29"/>
      <c r="AA20" s="29"/>
      <c r="AB20" s="28"/>
      <c r="AC20" s="29"/>
      <c r="AD20" s="29"/>
      <c r="AE20" s="29">
        <v>2500</v>
      </c>
      <c r="AF20" s="29"/>
      <c r="AG20" s="29"/>
      <c r="AH20" s="29"/>
      <c r="AI20" s="29"/>
      <c r="AJ20" s="28">
        <v>250</v>
      </c>
      <c r="AK20" s="29"/>
      <c r="AL20" s="29"/>
      <c r="AM20" s="29"/>
      <c r="AN20" s="29"/>
      <c r="AO20" s="29"/>
      <c r="AP20" s="29"/>
      <c r="AQ20" s="29"/>
      <c r="AR20" s="28">
        <v>500</v>
      </c>
      <c r="AS20" s="29"/>
      <c r="AT20" s="29"/>
      <c r="AU20" s="29"/>
      <c r="AV20" s="29"/>
      <c r="AW20" s="29"/>
      <c r="AX20" s="29"/>
      <c r="AY20" s="29"/>
      <c r="AZ20" s="28"/>
      <c r="BA20" s="29"/>
      <c r="BB20" s="29"/>
      <c r="BC20" s="29"/>
      <c r="BD20" s="29"/>
      <c r="BE20" s="29"/>
      <c r="BF20" s="29"/>
      <c r="BG20" s="29"/>
      <c r="BH20" s="28"/>
      <c r="BI20" s="29"/>
      <c r="BJ20" s="29"/>
      <c r="BK20" s="29"/>
      <c r="BL20" s="29"/>
      <c r="BM20" s="29"/>
      <c r="BN20" s="29"/>
      <c r="BO20" s="29"/>
      <c r="BP20" s="9">
        <v>0</v>
      </c>
      <c r="BQ20" s="1" t="s">
        <v>0</v>
      </c>
      <c r="BR20" s="1" t="s">
        <v>0</v>
      </c>
      <c r="BS20" s="1" t="s">
        <v>0</v>
      </c>
      <c r="BT20" s="1" t="s">
        <v>0</v>
      </c>
      <c r="BU20" s="1" t="s">
        <v>0</v>
      </c>
      <c r="BW20" s="1">
        <f ca="1">INDIRECT("T20")+2*INDIRECT("AB20")+3*INDIRECT("AJ20")+4*INDIRECT("AR20")+5*INDIRECT("AZ20")+6*INDIRECT("BH20")</f>
        <v>3000</v>
      </c>
      <c r="BX20" s="1">
        <v>3000</v>
      </c>
      <c r="BY20" s="1">
        <f ca="1">INDIRECT("U20")+2*INDIRECT("AC20")+3*INDIRECT("AK20")+4*INDIRECT("AS20")+5*INDIRECT("BA20")+6*INDIRECT("BI20")</f>
        <v>0</v>
      </c>
      <c r="BZ20" s="1">
        <v>0</v>
      </c>
      <c r="CA20" s="1">
        <f ca="1">INDIRECT("V20")+2*INDIRECT("AD20")+3*INDIRECT("AL20")+4*INDIRECT("AT20")+5*INDIRECT("BB20")+6*INDIRECT("BJ20")</f>
        <v>0</v>
      </c>
      <c r="CB20" s="1">
        <v>0</v>
      </c>
      <c r="CC20" s="1">
        <f ca="1">INDIRECT("W20")+2*INDIRECT("AE20")+3*INDIRECT("AM20")+4*INDIRECT("AU20")+5*INDIRECT("BC20")+6*INDIRECT("BK20")</f>
        <v>5000</v>
      </c>
      <c r="CD20" s="1">
        <v>5000</v>
      </c>
      <c r="CE20" s="1">
        <f ca="1">INDIRECT("X20")+2*INDIRECT("AF20")+3*INDIRECT("AN20")+4*INDIRECT("AV20")+5*INDIRECT("BD20")+6*INDIRECT("BL20")</f>
        <v>0</v>
      </c>
      <c r="CF20" s="1">
        <v>0</v>
      </c>
      <c r="CG20" s="1">
        <f ca="1">INDIRECT("Y20")+2*INDIRECT("AG20")+3*INDIRECT("AO20")+4*INDIRECT("AW20")+5*INDIRECT("BE20")+6*INDIRECT("BM20")</f>
        <v>0</v>
      </c>
      <c r="CH20" s="1">
        <v>0</v>
      </c>
      <c r="CI20" s="1">
        <f ca="1">INDIRECT("Z20")+2*INDIRECT("AH20")+3*INDIRECT("AP20")+4*INDIRECT("AX20")+5*INDIRECT("BF20")+6*INDIRECT("BN20")</f>
        <v>0</v>
      </c>
      <c r="CJ20" s="1">
        <v>0</v>
      </c>
      <c r="CK20" s="1">
        <f ca="1">INDIRECT("AA20")+2*INDIRECT("AI20")+3*INDIRECT("AQ20")+4*INDIRECT("AY20")+5*INDIRECT("BG20")+6*INDIRECT("BO20")</f>
        <v>0</v>
      </c>
      <c r="CL20" s="1">
        <v>0</v>
      </c>
      <c r="CM20" s="1">
        <f ca="1">INDIRECT("T20")+2*INDIRECT("U20")+3*INDIRECT("V20")+4*INDIRECT("W20")+5*INDIRECT("X20")+6*INDIRECT("Y20")+7*INDIRECT("Z20")+8*INDIRECT("AA20")</f>
        <v>250</v>
      </c>
      <c r="CN20" s="1">
        <v>250</v>
      </c>
      <c r="CO20" s="1">
        <f ca="1">INDIRECT("AB20")+2*INDIRECT("AC20")+3*INDIRECT("AD20")+4*INDIRECT("AE20")+5*INDIRECT("AF20")+6*INDIRECT("AG20")+7*INDIRECT("AH20")+8*INDIRECT("AI20")</f>
        <v>10000</v>
      </c>
      <c r="CP20" s="1">
        <v>10000</v>
      </c>
      <c r="CQ20" s="1">
        <f ca="1">INDIRECT("AJ20")+2*INDIRECT("AK20")+3*INDIRECT("AL20")+4*INDIRECT("AM20")+5*INDIRECT("AN20")+6*INDIRECT("AO20")+7*INDIRECT("AP20")+8*INDIRECT("AQ20")</f>
        <v>250</v>
      </c>
      <c r="CR20" s="1">
        <v>250</v>
      </c>
      <c r="CS20" s="1">
        <f ca="1">INDIRECT("AR20")+2*INDIRECT("AS20")+3*INDIRECT("AT20")+4*INDIRECT("AU20")+5*INDIRECT("AV20")+6*INDIRECT("AW20")+7*INDIRECT("AX20")+8*INDIRECT("AY20")</f>
        <v>500</v>
      </c>
      <c r="CT20" s="1">
        <v>500</v>
      </c>
      <c r="CU20" s="1">
        <f ca="1">INDIRECT("AZ20")+2*INDIRECT("BA20")+3*INDIRECT("BB20")+4*INDIRECT("BC20")+5*INDIRECT("BD20")+6*INDIRECT("BE20")+7*INDIRECT("BF20")+8*INDIRECT("BG20")</f>
        <v>0</v>
      </c>
      <c r="CV20" s="1">
        <v>0</v>
      </c>
      <c r="CW20" s="1">
        <f ca="1">INDIRECT("BH20")+2*INDIRECT("BI20")+3*INDIRECT("BJ20")+4*INDIRECT("BK20")+5*INDIRECT("BL20")+6*INDIRECT("BM20")+7*INDIRECT("BN20")+8*INDIRECT("BO20")</f>
        <v>0</v>
      </c>
      <c r="CX20" s="1">
        <v>0</v>
      </c>
    </row>
    <row r="21" spans="1:73" ht="11.25">
      <c r="A21" s="25"/>
      <c r="B21" s="25"/>
      <c r="C21" s="27" t="s">
        <v>119</v>
      </c>
      <c r="D21" s="26" t="s">
        <v>0</v>
      </c>
      <c r="E21" s="1" t="s">
        <v>6</v>
      </c>
      <c r="F21" s="7">
        <f>SUM(F19:F20)</f>
        <v>1000</v>
      </c>
      <c r="G21" s="6">
        <f>SUM(G19:G20)</f>
        <v>0</v>
      </c>
      <c r="H21" s="6">
        <f>SUM(H19:H20)</f>
        <v>0</v>
      </c>
      <c r="I21" s="6">
        <f>SUM(I19:I20)</f>
        <v>4500</v>
      </c>
      <c r="J21" s="6">
        <f>SUM(J19:J20)</f>
        <v>0</v>
      </c>
      <c r="K21" s="6">
        <f>SUM(K19:K20)</f>
        <v>0</v>
      </c>
      <c r="L21" s="6">
        <f>SUM(L19:L20)</f>
        <v>0</v>
      </c>
      <c r="M21" s="6">
        <f>SUM(M19:M20)</f>
        <v>0</v>
      </c>
      <c r="N21" s="7">
        <f>SUM(N19:N20)</f>
        <v>250</v>
      </c>
      <c r="O21" s="6">
        <f>SUM(O19:O20)</f>
        <v>4500</v>
      </c>
      <c r="P21" s="6">
        <f>SUM(P19:P20)</f>
        <v>250</v>
      </c>
      <c r="Q21" s="6">
        <f>SUM(Q19:Q20)</f>
        <v>500</v>
      </c>
      <c r="R21" s="6">
        <f>SUM(R19:R20)</f>
        <v>0</v>
      </c>
      <c r="S21" s="6">
        <f>SUM(S19:S20)</f>
        <v>0</v>
      </c>
      <c r="T21" s="8"/>
      <c r="U21" s="5"/>
      <c r="V21" s="5"/>
      <c r="W21" s="5"/>
      <c r="X21" s="5"/>
      <c r="Y21" s="5"/>
      <c r="Z21" s="5"/>
      <c r="AA21" s="5"/>
      <c r="AB21" s="8"/>
      <c r="AC21" s="5"/>
      <c r="AD21" s="5"/>
      <c r="AE21" s="5"/>
      <c r="AF21" s="5"/>
      <c r="AG21" s="5"/>
      <c r="AH21" s="5"/>
      <c r="AI21" s="5"/>
      <c r="AJ21" s="8"/>
      <c r="AK21" s="5"/>
      <c r="AL21" s="5"/>
      <c r="AM21" s="5"/>
      <c r="AN21" s="5"/>
      <c r="AO21" s="5"/>
      <c r="AP21" s="5"/>
      <c r="AQ21" s="5"/>
      <c r="AR21" s="8"/>
      <c r="AS21" s="5"/>
      <c r="AT21" s="5"/>
      <c r="AU21" s="5"/>
      <c r="AV21" s="5"/>
      <c r="AW21" s="5"/>
      <c r="AX21" s="5"/>
      <c r="AY21" s="5"/>
      <c r="AZ21" s="8"/>
      <c r="BA21" s="5"/>
      <c r="BB21" s="5"/>
      <c r="BC21" s="5"/>
      <c r="BD21" s="5"/>
      <c r="BE21" s="5"/>
      <c r="BF21" s="5"/>
      <c r="BG21" s="5"/>
      <c r="BH21" s="8"/>
      <c r="BI21" s="5"/>
      <c r="BJ21" s="5"/>
      <c r="BK21" s="5"/>
      <c r="BL21" s="5"/>
      <c r="BM21" s="5"/>
      <c r="BN21" s="5"/>
      <c r="BO21" s="5"/>
      <c r="BP21" s="9">
        <v>0</v>
      </c>
      <c r="BQ21" s="1" t="s">
        <v>0</v>
      </c>
      <c r="BR21" s="1" t="s">
        <v>0</v>
      </c>
      <c r="BS21" s="1" t="s">
        <v>0</v>
      </c>
      <c r="BT21" s="1" t="s">
        <v>0</v>
      </c>
      <c r="BU21" s="1" t="s">
        <v>0</v>
      </c>
    </row>
    <row r="22" spans="3:73" ht="11.25">
      <c r="C22" s="1" t="s">
        <v>0</v>
      </c>
      <c r="D22" s="1" t="s">
        <v>0</v>
      </c>
      <c r="E22" s="1" t="s">
        <v>0</v>
      </c>
      <c r="F22" s="7"/>
      <c r="G22" s="6"/>
      <c r="H22" s="6"/>
      <c r="I22" s="6"/>
      <c r="J22" s="6"/>
      <c r="K22" s="6"/>
      <c r="L22" s="6"/>
      <c r="M22" s="6"/>
      <c r="N22" s="7"/>
      <c r="O22" s="6"/>
      <c r="P22" s="6"/>
      <c r="Q22" s="6"/>
      <c r="R22" s="6"/>
      <c r="S22" s="6"/>
      <c r="T22" s="8"/>
      <c r="U22" s="5"/>
      <c r="V22" s="5"/>
      <c r="W22" s="5"/>
      <c r="X22" s="5"/>
      <c r="Y22" s="5"/>
      <c r="Z22" s="5"/>
      <c r="AA22" s="5"/>
      <c r="AB22" s="8"/>
      <c r="AC22" s="5"/>
      <c r="AD22" s="5"/>
      <c r="AE22" s="5"/>
      <c r="AF22" s="5"/>
      <c r="AG22" s="5"/>
      <c r="AH22" s="5"/>
      <c r="AI22" s="5"/>
      <c r="AJ22" s="8"/>
      <c r="AK22" s="5"/>
      <c r="AL22" s="5"/>
      <c r="AM22" s="5"/>
      <c r="AN22" s="5"/>
      <c r="AO22" s="5"/>
      <c r="AP22" s="5"/>
      <c r="AQ22" s="5"/>
      <c r="AR22" s="8"/>
      <c r="AS22" s="5"/>
      <c r="AT22" s="5"/>
      <c r="AU22" s="5"/>
      <c r="AV22" s="5"/>
      <c r="AW22" s="5"/>
      <c r="AX22" s="5"/>
      <c r="AY22" s="5"/>
      <c r="AZ22" s="8"/>
      <c r="BA22" s="5"/>
      <c r="BB22" s="5"/>
      <c r="BC22" s="5"/>
      <c r="BD22" s="5"/>
      <c r="BE22" s="5"/>
      <c r="BF22" s="5"/>
      <c r="BG22" s="5"/>
      <c r="BH22" s="8"/>
      <c r="BI22" s="5"/>
      <c r="BJ22" s="5"/>
      <c r="BK22" s="5"/>
      <c r="BL22" s="5"/>
      <c r="BM22" s="5"/>
      <c r="BN22" s="5"/>
      <c r="BO22" s="5"/>
      <c r="BP22" s="9"/>
      <c r="BT22" s="1" t="s">
        <v>0</v>
      </c>
      <c r="BU22" s="1" t="s">
        <v>0</v>
      </c>
    </row>
    <row r="23" spans="1:102" ht="11.25">
      <c r="A23" s="30" t="s">
        <v>1</v>
      </c>
      <c r="B23" s="31" t="str">
        <f>HYPERLINK("http://www.dot.ca.gov/hq/transprog/stip2004/ff_sheets/04-2015b.xls","2015B")</f>
        <v>2015B</v>
      </c>
      <c r="C23" s="30" t="s">
        <v>0</v>
      </c>
      <c r="D23" s="30" t="s">
        <v>19</v>
      </c>
      <c r="E23" s="30" t="s">
        <v>3</v>
      </c>
      <c r="F23" s="32">
        <f ca="1">INDIRECT("T23")+INDIRECT("AB23")+INDIRECT("AJ23")+INDIRECT("AR23")+INDIRECT("AZ23")+INDIRECT("BH23")</f>
        <v>0</v>
      </c>
      <c r="G23" s="33">
        <f ca="1">INDIRECT("U23")+INDIRECT("AC23")+INDIRECT("AK23")+INDIRECT("AS23")+INDIRECT("BA23")+INDIRECT("BI23")</f>
        <v>0</v>
      </c>
      <c r="H23" s="33">
        <f ca="1">INDIRECT("V23")+INDIRECT("AD23")+INDIRECT("AL23")+INDIRECT("AT23")+INDIRECT("BB23")+INDIRECT("BJ23")</f>
        <v>0</v>
      </c>
      <c r="I23" s="33">
        <f ca="1">INDIRECT("W23")+INDIRECT("AE23")+INDIRECT("AM23")+INDIRECT("AU23")+INDIRECT("BC23")+INDIRECT("BK23")</f>
        <v>3700</v>
      </c>
      <c r="J23" s="33">
        <f ca="1">INDIRECT("X23")+INDIRECT("AF23")+INDIRECT("AN23")+INDIRECT("AV23")+INDIRECT("BD23")+INDIRECT("BL23")</f>
        <v>0</v>
      </c>
      <c r="K23" s="33">
        <f ca="1">INDIRECT("Y23")+INDIRECT("AG23")+INDIRECT("AO23")+INDIRECT("AW23")+INDIRECT("BE23")+INDIRECT("BM23")</f>
        <v>0</v>
      </c>
      <c r="L23" s="33">
        <f ca="1">INDIRECT("Z23")+INDIRECT("AH23")+INDIRECT("AP23")+INDIRECT("AX23")+INDIRECT("BF23")+INDIRECT("BN23")</f>
        <v>0</v>
      </c>
      <c r="M23" s="33">
        <f ca="1">INDIRECT("AA23")+INDIRECT("AI23")+INDIRECT("AQ23")+INDIRECT("AY23")+INDIRECT("BG23")+INDIRECT("BO23")</f>
        <v>0</v>
      </c>
      <c r="N23" s="32">
        <f ca="1">INDIRECT("T23")+INDIRECT("U23")+INDIRECT("V23")+INDIRECT("W23")+INDIRECT("X23")+INDIRECT("Y23")+INDIRECT("Z23")+INDIRECT("AA23")</f>
        <v>0</v>
      </c>
      <c r="O23" s="33">
        <f ca="1">INDIRECT("AB23")+INDIRECT("AC23")+INDIRECT("AD23")+INDIRECT("AE23")+INDIRECT("AF23")+INDIRECT("AG23")+INDIRECT("AH23")+INDIRECT("AI23")</f>
        <v>3700</v>
      </c>
      <c r="P23" s="33">
        <f ca="1">INDIRECT("AJ23")+INDIRECT("AK23")+INDIRECT("AL23")+INDIRECT("AM23")+INDIRECT("AN23")+INDIRECT("AO23")+INDIRECT("AP23")+INDIRECT("AQ23")</f>
        <v>0</v>
      </c>
      <c r="Q23" s="33">
        <f ca="1">INDIRECT("AR23")+INDIRECT("AS23")+INDIRECT("AT23")+INDIRECT("AU23")+INDIRECT("AV23")+INDIRECT("AW23")+INDIRECT("AX23")+INDIRECT("AY23")</f>
        <v>0</v>
      </c>
      <c r="R23" s="33">
        <f ca="1">INDIRECT("AZ23")+INDIRECT("BA23")+INDIRECT("BB23")+INDIRECT("BC23")+INDIRECT("BD23")+INDIRECT("BE23")+INDIRECT("BF23")+INDIRECT("BG23")</f>
        <v>0</v>
      </c>
      <c r="S23" s="33">
        <f ca="1">INDIRECT("BH23")+INDIRECT("BI23")+INDIRECT("BJ23")+INDIRECT("BK23")+INDIRECT("BL23")+INDIRECT("BM23")+INDIRECT("BN23")+INDIRECT("BO23")</f>
        <v>0</v>
      </c>
      <c r="T23" s="34"/>
      <c r="U23" s="35"/>
      <c r="V23" s="35"/>
      <c r="W23" s="35"/>
      <c r="X23" s="35"/>
      <c r="Y23" s="35"/>
      <c r="Z23" s="35"/>
      <c r="AA23" s="35"/>
      <c r="AB23" s="34"/>
      <c r="AC23" s="35"/>
      <c r="AD23" s="35"/>
      <c r="AE23" s="35">
        <v>3700</v>
      </c>
      <c r="AF23" s="35"/>
      <c r="AG23" s="35"/>
      <c r="AH23" s="35"/>
      <c r="AI23" s="35"/>
      <c r="AJ23" s="34"/>
      <c r="AK23" s="35"/>
      <c r="AL23" s="35"/>
      <c r="AM23" s="35"/>
      <c r="AN23" s="35"/>
      <c r="AO23" s="35"/>
      <c r="AP23" s="35"/>
      <c r="AQ23" s="35"/>
      <c r="AR23" s="34"/>
      <c r="AS23" s="35"/>
      <c r="AT23" s="35"/>
      <c r="AU23" s="35"/>
      <c r="AV23" s="35"/>
      <c r="AW23" s="35"/>
      <c r="AX23" s="35"/>
      <c r="AY23" s="35"/>
      <c r="AZ23" s="34"/>
      <c r="BA23" s="35"/>
      <c r="BB23" s="35"/>
      <c r="BC23" s="35"/>
      <c r="BD23" s="35"/>
      <c r="BE23" s="35"/>
      <c r="BF23" s="35"/>
      <c r="BG23" s="35"/>
      <c r="BH23" s="34"/>
      <c r="BI23" s="35"/>
      <c r="BJ23" s="35"/>
      <c r="BK23" s="35"/>
      <c r="BL23" s="35"/>
      <c r="BM23" s="35"/>
      <c r="BN23" s="35"/>
      <c r="BO23" s="36"/>
      <c r="BP23" s="9">
        <v>20600002082</v>
      </c>
      <c r="BQ23" s="1" t="s">
        <v>3</v>
      </c>
      <c r="BR23" s="1" t="s">
        <v>0</v>
      </c>
      <c r="BS23" s="1" t="s">
        <v>0</v>
      </c>
      <c r="BT23" s="1" t="s">
        <v>0</v>
      </c>
      <c r="BU23" s="1" t="s">
        <v>0</v>
      </c>
      <c r="BW23" s="1">
        <f ca="1">INDIRECT("T23")+2*INDIRECT("AB23")+3*INDIRECT("AJ23")+4*INDIRECT("AR23")+5*INDIRECT("AZ23")+6*INDIRECT("BH23")</f>
        <v>0</v>
      </c>
      <c r="BX23" s="1">
        <v>0</v>
      </c>
      <c r="BY23" s="1">
        <f ca="1">INDIRECT("U23")+2*INDIRECT("AC23")+3*INDIRECT("AK23")+4*INDIRECT("AS23")+5*INDIRECT("BA23")+6*INDIRECT("BI23")</f>
        <v>0</v>
      </c>
      <c r="BZ23" s="1">
        <v>0</v>
      </c>
      <c r="CA23" s="1">
        <f ca="1">INDIRECT("V23")+2*INDIRECT("AD23")+3*INDIRECT("AL23")+4*INDIRECT("AT23")+5*INDIRECT("BB23")+6*INDIRECT("BJ23")</f>
        <v>0</v>
      </c>
      <c r="CB23" s="1">
        <v>0</v>
      </c>
      <c r="CC23" s="1">
        <f ca="1">INDIRECT("W23")+2*INDIRECT("AE23")+3*INDIRECT("AM23")+4*INDIRECT("AU23")+5*INDIRECT("BC23")+6*INDIRECT("BK23")</f>
        <v>7400</v>
      </c>
      <c r="CD23" s="1">
        <v>7400</v>
      </c>
      <c r="CE23" s="1">
        <f ca="1">INDIRECT("X23")+2*INDIRECT("AF23")+3*INDIRECT("AN23")+4*INDIRECT("AV23")+5*INDIRECT("BD23")+6*INDIRECT("BL23")</f>
        <v>0</v>
      </c>
      <c r="CF23" s="1">
        <v>0</v>
      </c>
      <c r="CG23" s="1">
        <f ca="1">INDIRECT("Y23")+2*INDIRECT("AG23")+3*INDIRECT("AO23")+4*INDIRECT("AW23")+5*INDIRECT("BE23")+6*INDIRECT("BM23")</f>
        <v>0</v>
      </c>
      <c r="CH23" s="1">
        <v>0</v>
      </c>
      <c r="CI23" s="1">
        <f ca="1">INDIRECT("Z23")+2*INDIRECT("AH23")+3*INDIRECT("AP23")+4*INDIRECT("AX23")+5*INDIRECT("BF23")+6*INDIRECT("BN23")</f>
        <v>0</v>
      </c>
      <c r="CJ23" s="1">
        <v>0</v>
      </c>
      <c r="CK23" s="1">
        <f ca="1">INDIRECT("AA23")+2*INDIRECT("AI23")+3*INDIRECT("AQ23")+4*INDIRECT("AY23")+5*INDIRECT("BG23")+6*INDIRECT("BO23")</f>
        <v>0</v>
      </c>
      <c r="CL23" s="1">
        <v>0</v>
      </c>
      <c r="CM23" s="1">
        <f ca="1">INDIRECT("T23")+2*INDIRECT("U23")+3*INDIRECT("V23")+4*INDIRECT("W23")+5*INDIRECT("X23")+6*INDIRECT("Y23")+7*INDIRECT("Z23")+8*INDIRECT("AA23")</f>
        <v>0</v>
      </c>
      <c r="CN23" s="1">
        <v>0</v>
      </c>
      <c r="CO23" s="1">
        <f ca="1">INDIRECT("AB23")+2*INDIRECT("AC23")+3*INDIRECT("AD23")+4*INDIRECT("AE23")+5*INDIRECT("AF23")+6*INDIRECT("AG23")+7*INDIRECT("AH23")+8*INDIRECT("AI23")</f>
        <v>14800</v>
      </c>
      <c r="CP23" s="1">
        <v>14800</v>
      </c>
      <c r="CQ23" s="1">
        <f ca="1">INDIRECT("AJ23")+2*INDIRECT("AK23")+3*INDIRECT("AL23")+4*INDIRECT("AM23")+5*INDIRECT("AN23")+6*INDIRECT("AO23")+7*INDIRECT("AP23")+8*INDIRECT("AQ23")</f>
        <v>0</v>
      </c>
      <c r="CR23" s="1">
        <v>0</v>
      </c>
      <c r="CS23" s="1">
        <f ca="1">INDIRECT("AR23")+2*INDIRECT("AS23")+3*INDIRECT("AT23")+4*INDIRECT("AU23")+5*INDIRECT("AV23")+6*INDIRECT("AW23")+7*INDIRECT("AX23")+8*INDIRECT("AY23")</f>
        <v>0</v>
      </c>
      <c r="CT23" s="1">
        <v>0</v>
      </c>
      <c r="CU23" s="1">
        <f ca="1">INDIRECT("AZ23")+2*INDIRECT("BA23")+3*INDIRECT("BB23")+4*INDIRECT("BC23")+5*INDIRECT("BD23")+6*INDIRECT("BE23")+7*INDIRECT("BF23")+8*INDIRECT("BG23")</f>
        <v>0</v>
      </c>
      <c r="CV23" s="1">
        <v>0</v>
      </c>
      <c r="CW23" s="1">
        <f ca="1">INDIRECT("BH23")+2*INDIRECT("BI23")+3*INDIRECT("BJ23")+4*INDIRECT("BK23")+5*INDIRECT("BL23")+6*INDIRECT("BM23")+7*INDIRECT("BN23")+8*INDIRECT("BO23")</f>
        <v>0</v>
      </c>
      <c r="CX23" s="1">
        <v>0</v>
      </c>
    </row>
    <row r="24" spans="1:102" ht="11.25">
      <c r="A24" s="1" t="s">
        <v>0</v>
      </c>
      <c r="B24" s="1" t="s">
        <v>0</v>
      </c>
      <c r="C24" s="1" t="s">
        <v>20</v>
      </c>
      <c r="D24" s="1" t="s">
        <v>21</v>
      </c>
      <c r="E24" s="1" t="s">
        <v>22</v>
      </c>
      <c r="F24" s="7">
        <f ca="1">INDIRECT("T24")+INDIRECT("AB24")+INDIRECT("AJ24")+INDIRECT("AR24")+INDIRECT("AZ24")+INDIRECT("BH24")</f>
        <v>132</v>
      </c>
      <c r="G24" s="6">
        <f ca="1">INDIRECT("U24")+INDIRECT("AC24")+INDIRECT("AK24")+INDIRECT("AS24")+INDIRECT("BA24")+INDIRECT("BI24")</f>
        <v>0</v>
      </c>
      <c r="H24" s="6">
        <f ca="1">INDIRECT("V24")+INDIRECT("AD24")+INDIRECT("AL24")+INDIRECT("AT24")+INDIRECT("BB24")+INDIRECT("BJ24")</f>
        <v>0</v>
      </c>
      <c r="I24" s="6">
        <f ca="1">INDIRECT("W24")+INDIRECT("AE24")+INDIRECT("AM24")+INDIRECT("AU24")+INDIRECT("BC24")+INDIRECT("BK24")</f>
        <v>0</v>
      </c>
      <c r="J24" s="6">
        <f ca="1">INDIRECT("X24")+INDIRECT("AF24")+INDIRECT("AN24")+INDIRECT("AV24")+INDIRECT("BD24")+INDIRECT("BL24")</f>
        <v>0</v>
      </c>
      <c r="K24" s="6">
        <f ca="1">INDIRECT("Y24")+INDIRECT("AG24")+INDIRECT("AO24")+INDIRECT("AW24")+INDIRECT("BE24")+INDIRECT("BM24")</f>
        <v>0</v>
      </c>
      <c r="L24" s="6">
        <f ca="1">INDIRECT("Z24")+INDIRECT("AH24")+INDIRECT("AP24")+INDIRECT("AX24")+INDIRECT("BF24")+INDIRECT("BN24")</f>
        <v>0</v>
      </c>
      <c r="M24" s="6">
        <f ca="1">INDIRECT("AA24")+INDIRECT("AI24")+INDIRECT("AQ24")+INDIRECT("AY24")+INDIRECT("BG24")+INDIRECT("BO24")</f>
        <v>0</v>
      </c>
      <c r="N24" s="7">
        <f ca="1">INDIRECT("T24")+INDIRECT("U24")+INDIRECT("V24")+INDIRECT("W24")+INDIRECT("X24")+INDIRECT("Y24")+INDIRECT("Z24")+INDIRECT("AA24")</f>
        <v>0</v>
      </c>
      <c r="O24" s="6">
        <f ca="1">INDIRECT("AB24")+INDIRECT("AC24")+INDIRECT("AD24")+INDIRECT("AE24")+INDIRECT("AF24")+INDIRECT("AG24")+INDIRECT("AH24")+INDIRECT("AI24")</f>
        <v>0</v>
      </c>
      <c r="P24" s="6">
        <f ca="1">INDIRECT("AJ24")+INDIRECT("AK24")+INDIRECT("AL24")+INDIRECT("AM24")+INDIRECT("AN24")+INDIRECT("AO24")+INDIRECT("AP24")+INDIRECT("AQ24")</f>
        <v>15</v>
      </c>
      <c r="Q24" s="6">
        <f ca="1">INDIRECT("AR24")+INDIRECT("AS24")+INDIRECT("AT24")+INDIRECT("AU24")+INDIRECT("AV24")+INDIRECT("AW24")+INDIRECT("AX24")+INDIRECT("AY24")</f>
        <v>117</v>
      </c>
      <c r="R24" s="6">
        <f ca="1">INDIRECT("AZ24")+INDIRECT("BA24")+INDIRECT("BB24")+INDIRECT("BC24")+INDIRECT("BD24")+INDIRECT("BE24")+INDIRECT("BF24")+INDIRECT("BG24")</f>
        <v>0</v>
      </c>
      <c r="S24" s="6">
        <f ca="1">INDIRECT("BH24")+INDIRECT("BI24")+INDIRECT("BJ24")+INDIRECT("BK24")+INDIRECT("BL24")+INDIRECT("BM24")+INDIRECT("BN24")+INDIRECT("BO24")</f>
        <v>0</v>
      </c>
      <c r="T24" s="28"/>
      <c r="U24" s="29"/>
      <c r="V24" s="29"/>
      <c r="W24" s="29"/>
      <c r="X24" s="29"/>
      <c r="Y24" s="29"/>
      <c r="Z24" s="29"/>
      <c r="AA24" s="29"/>
      <c r="AB24" s="28"/>
      <c r="AC24" s="29"/>
      <c r="AD24" s="29"/>
      <c r="AE24" s="29"/>
      <c r="AF24" s="29"/>
      <c r="AG24" s="29"/>
      <c r="AH24" s="29"/>
      <c r="AI24" s="29"/>
      <c r="AJ24" s="28">
        <v>15</v>
      </c>
      <c r="AK24" s="29"/>
      <c r="AL24" s="29"/>
      <c r="AM24" s="29"/>
      <c r="AN24" s="29"/>
      <c r="AO24" s="29"/>
      <c r="AP24" s="29"/>
      <c r="AQ24" s="29"/>
      <c r="AR24" s="28">
        <v>117</v>
      </c>
      <c r="AS24" s="29"/>
      <c r="AT24" s="29"/>
      <c r="AU24" s="29"/>
      <c r="AV24" s="29"/>
      <c r="AW24" s="29"/>
      <c r="AX24" s="29"/>
      <c r="AY24" s="29"/>
      <c r="AZ24" s="28"/>
      <c r="BA24" s="29"/>
      <c r="BB24" s="29"/>
      <c r="BC24" s="29"/>
      <c r="BD24" s="29"/>
      <c r="BE24" s="29"/>
      <c r="BF24" s="29"/>
      <c r="BG24" s="29"/>
      <c r="BH24" s="28"/>
      <c r="BI24" s="29"/>
      <c r="BJ24" s="29"/>
      <c r="BK24" s="29"/>
      <c r="BL24" s="29"/>
      <c r="BM24" s="29"/>
      <c r="BN24" s="29"/>
      <c r="BO24" s="29"/>
      <c r="BP24" s="9">
        <v>0</v>
      </c>
      <c r="BQ24" s="1" t="s">
        <v>0</v>
      </c>
      <c r="BR24" s="1" t="s">
        <v>0</v>
      </c>
      <c r="BS24" s="1" t="s">
        <v>0</v>
      </c>
      <c r="BT24" s="1" t="s">
        <v>0</v>
      </c>
      <c r="BU24" s="1" t="s">
        <v>0</v>
      </c>
      <c r="BW24" s="1">
        <f ca="1">INDIRECT("T24")+2*INDIRECT("AB24")+3*INDIRECT("AJ24")+4*INDIRECT("AR24")+5*INDIRECT("AZ24")+6*INDIRECT("BH24")</f>
        <v>513</v>
      </c>
      <c r="BX24" s="1">
        <v>513</v>
      </c>
      <c r="BY24" s="1">
        <f ca="1">INDIRECT("U24")+2*INDIRECT("AC24")+3*INDIRECT("AK24")+4*INDIRECT("AS24")+5*INDIRECT("BA24")+6*INDIRECT("BI24")</f>
        <v>0</v>
      </c>
      <c r="BZ24" s="1">
        <v>0</v>
      </c>
      <c r="CA24" s="1">
        <f ca="1">INDIRECT("V24")+2*INDIRECT("AD24")+3*INDIRECT("AL24")+4*INDIRECT("AT24")+5*INDIRECT("BB24")+6*INDIRECT("BJ24")</f>
        <v>0</v>
      </c>
      <c r="CB24" s="1">
        <v>0</v>
      </c>
      <c r="CC24" s="1">
        <f ca="1">INDIRECT("W24")+2*INDIRECT("AE24")+3*INDIRECT("AM24")+4*INDIRECT("AU24")+5*INDIRECT("BC24")+6*INDIRECT("BK24")</f>
        <v>0</v>
      </c>
      <c r="CD24" s="1">
        <v>0</v>
      </c>
      <c r="CE24" s="1">
        <f ca="1">INDIRECT("X24")+2*INDIRECT("AF24")+3*INDIRECT("AN24")+4*INDIRECT("AV24")+5*INDIRECT("BD24")+6*INDIRECT("BL24")</f>
        <v>0</v>
      </c>
      <c r="CF24" s="1">
        <v>0</v>
      </c>
      <c r="CG24" s="1">
        <f ca="1">INDIRECT("Y24")+2*INDIRECT("AG24")+3*INDIRECT("AO24")+4*INDIRECT("AW24")+5*INDIRECT("BE24")+6*INDIRECT("BM24")</f>
        <v>0</v>
      </c>
      <c r="CH24" s="1">
        <v>0</v>
      </c>
      <c r="CI24" s="1">
        <f ca="1">INDIRECT("Z24")+2*INDIRECT("AH24")+3*INDIRECT("AP24")+4*INDIRECT("AX24")+5*INDIRECT("BF24")+6*INDIRECT("BN24")</f>
        <v>0</v>
      </c>
      <c r="CJ24" s="1">
        <v>0</v>
      </c>
      <c r="CK24" s="1">
        <f ca="1">INDIRECT("AA24")+2*INDIRECT("AI24")+3*INDIRECT("AQ24")+4*INDIRECT("AY24")+5*INDIRECT("BG24")+6*INDIRECT("BO24")</f>
        <v>0</v>
      </c>
      <c r="CL24" s="1">
        <v>0</v>
      </c>
      <c r="CM24" s="1">
        <f ca="1">INDIRECT("T24")+2*INDIRECT("U24")+3*INDIRECT("V24")+4*INDIRECT("W24")+5*INDIRECT("X24")+6*INDIRECT("Y24")+7*INDIRECT("Z24")+8*INDIRECT("AA24")</f>
        <v>0</v>
      </c>
      <c r="CN24" s="1">
        <v>0</v>
      </c>
      <c r="CO24" s="1">
        <f ca="1">INDIRECT("AB24")+2*INDIRECT("AC24")+3*INDIRECT("AD24")+4*INDIRECT("AE24")+5*INDIRECT("AF24")+6*INDIRECT("AG24")+7*INDIRECT("AH24")+8*INDIRECT("AI24")</f>
        <v>0</v>
      </c>
      <c r="CP24" s="1">
        <v>0</v>
      </c>
      <c r="CQ24" s="1">
        <f ca="1">INDIRECT("AJ24")+2*INDIRECT("AK24")+3*INDIRECT("AL24")+4*INDIRECT("AM24")+5*INDIRECT("AN24")+6*INDIRECT("AO24")+7*INDIRECT("AP24")+8*INDIRECT("AQ24")</f>
        <v>15</v>
      </c>
      <c r="CR24" s="1">
        <v>15</v>
      </c>
      <c r="CS24" s="1">
        <f ca="1">INDIRECT("AR24")+2*INDIRECT("AS24")+3*INDIRECT("AT24")+4*INDIRECT("AU24")+5*INDIRECT("AV24")+6*INDIRECT("AW24")+7*INDIRECT("AX24")+8*INDIRECT("AY24")</f>
        <v>117</v>
      </c>
      <c r="CT24" s="1">
        <v>117</v>
      </c>
      <c r="CU24" s="1">
        <f ca="1">INDIRECT("AZ24")+2*INDIRECT("BA24")+3*INDIRECT("BB24")+4*INDIRECT("BC24")+5*INDIRECT("BD24")+6*INDIRECT("BE24")+7*INDIRECT("BF24")+8*INDIRECT("BG24")</f>
        <v>0</v>
      </c>
      <c r="CV24" s="1">
        <v>0</v>
      </c>
      <c r="CW24" s="1">
        <f ca="1">INDIRECT("BH24")+2*INDIRECT("BI24")+3*INDIRECT("BJ24")+4*INDIRECT("BK24")+5*INDIRECT("BL24")+6*INDIRECT("BM24")+7*INDIRECT("BN24")+8*INDIRECT("BO24")</f>
        <v>0</v>
      </c>
      <c r="CX24" s="1">
        <v>0</v>
      </c>
    </row>
    <row r="25" spans="1:102" ht="11.25">
      <c r="A25" s="25"/>
      <c r="B25" s="25"/>
      <c r="C25" s="27" t="s">
        <v>119</v>
      </c>
      <c r="D25" s="26" t="s">
        <v>0</v>
      </c>
      <c r="E25" s="1" t="s">
        <v>23</v>
      </c>
      <c r="F25" s="7">
        <f ca="1">INDIRECT("T25")+INDIRECT("AB25")+INDIRECT("AJ25")+INDIRECT("AR25")+INDIRECT("AZ25")+INDIRECT("BH25")</f>
        <v>163</v>
      </c>
      <c r="G25" s="6">
        <f ca="1">INDIRECT("U25")+INDIRECT("AC25")+INDIRECT("AK25")+INDIRECT("AS25")+INDIRECT("BA25")+INDIRECT("BI25")</f>
        <v>0</v>
      </c>
      <c r="H25" s="6">
        <f ca="1">INDIRECT("V25")+INDIRECT("AD25")+INDIRECT("AL25")+INDIRECT("AT25")+INDIRECT("BB25")+INDIRECT("BJ25")</f>
        <v>50</v>
      </c>
      <c r="I25" s="6">
        <f ca="1">INDIRECT("W25")+INDIRECT("AE25")+INDIRECT("AM25")+INDIRECT("AU25")+INDIRECT("BC25")+INDIRECT("BK25")</f>
        <v>610</v>
      </c>
      <c r="J25" s="6">
        <f ca="1">INDIRECT("X25")+INDIRECT("AF25")+INDIRECT("AN25")+INDIRECT("AV25")+INDIRECT("BD25")+INDIRECT("BL25")</f>
        <v>0</v>
      </c>
      <c r="K25" s="6">
        <f ca="1">INDIRECT("Y25")+INDIRECT("AG25")+INDIRECT("AO25")+INDIRECT("AW25")+INDIRECT("BE25")+INDIRECT("BM25")</f>
        <v>0</v>
      </c>
      <c r="L25" s="6">
        <f ca="1">INDIRECT("Z25")+INDIRECT("AH25")+INDIRECT("AP25")+INDIRECT("AX25")+INDIRECT("BF25")+INDIRECT("BN25")</f>
        <v>0</v>
      </c>
      <c r="M25" s="6">
        <f ca="1">INDIRECT("AA25")+INDIRECT("AI25")+INDIRECT("AQ25")+INDIRECT("AY25")+INDIRECT("BG25")+INDIRECT("BO25")</f>
        <v>0</v>
      </c>
      <c r="N25" s="7">
        <f ca="1">INDIRECT("T25")+INDIRECT("U25")+INDIRECT("V25")+INDIRECT("W25")+INDIRECT("X25")+INDIRECT("Y25")+INDIRECT("Z25")+INDIRECT("AA25")</f>
        <v>50</v>
      </c>
      <c r="O25" s="6">
        <f ca="1">INDIRECT("AB25")+INDIRECT("AC25")+INDIRECT("AD25")+INDIRECT("AE25")+INDIRECT("AF25")+INDIRECT("AG25")+INDIRECT("AH25")+INDIRECT("AI25")</f>
        <v>610</v>
      </c>
      <c r="P25" s="6">
        <f ca="1">INDIRECT("AJ25")+INDIRECT("AK25")+INDIRECT("AL25")+INDIRECT("AM25")+INDIRECT("AN25")+INDIRECT("AO25")+INDIRECT("AP25")+INDIRECT("AQ25")</f>
        <v>32</v>
      </c>
      <c r="Q25" s="6">
        <f ca="1">INDIRECT("AR25")+INDIRECT("AS25")+INDIRECT("AT25")+INDIRECT("AU25")+INDIRECT("AV25")+INDIRECT("AW25")+INDIRECT("AX25")+INDIRECT("AY25")</f>
        <v>131</v>
      </c>
      <c r="R25" s="6">
        <f ca="1">INDIRECT("AZ25")+INDIRECT("BA25")+INDIRECT("BB25")+INDIRECT("BC25")+INDIRECT("BD25")+INDIRECT("BE25")+INDIRECT("BF25")+INDIRECT("BG25")</f>
        <v>0</v>
      </c>
      <c r="S25" s="6">
        <f ca="1">INDIRECT("BH25")+INDIRECT("BI25")+INDIRECT("BJ25")+INDIRECT("BK25")+INDIRECT("BL25")+INDIRECT("BM25")+INDIRECT("BN25")+INDIRECT("BO25")</f>
        <v>0</v>
      </c>
      <c r="T25" s="28"/>
      <c r="U25" s="29"/>
      <c r="V25" s="29">
        <v>50</v>
      </c>
      <c r="W25" s="29"/>
      <c r="X25" s="29"/>
      <c r="Y25" s="29"/>
      <c r="Z25" s="29"/>
      <c r="AA25" s="29"/>
      <c r="AB25" s="28"/>
      <c r="AC25" s="29"/>
      <c r="AD25" s="29"/>
      <c r="AE25" s="29">
        <v>610</v>
      </c>
      <c r="AF25" s="29"/>
      <c r="AG25" s="29"/>
      <c r="AH25" s="29"/>
      <c r="AI25" s="29"/>
      <c r="AJ25" s="28">
        <v>32</v>
      </c>
      <c r="AK25" s="29"/>
      <c r="AL25" s="29"/>
      <c r="AM25" s="29"/>
      <c r="AN25" s="29"/>
      <c r="AO25" s="29"/>
      <c r="AP25" s="29"/>
      <c r="AQ25" s="29"/>
      <c r="AR25" s="28">
        <v>131</v>
      </c>
      <c r="AS25" s="29"/>
      <c r="AT25" s="29"/>
      <c r="AU25" s="29"/>
      <c r="AV25" s="29"/>
      <c r="AW25" s="29"/>
      <c r="AX25" s="29"/>
      <c r="AY25" s="29"/>
      <c r="AZ25" s="28"/>
      <c r="BA25" s="29"/>
      <c r="BB25" s="29"/>
      <c r="BC25" s="29"/>
      <c r="BD25" s="29"/>
      <c r="BE25" s="29"/>
      <c r="BF25" s="29"/>
      <c r="BG25" s="29"/>
      <c r="BH25" s="28"/>
      <c r="BI25" s="29"/>
      <c r="BJ25" s="29"/>
      <c r="BK25" s="29"/>
      <c r="BL25" s="29"/>
      <c r="BM25" s="29"/>
      <c r="BN25" s="29"/>
      <c r="BO25" s="29"/>
      <c r="BP25" s="9">
        <v>0</v>
      </c>
      <c r="BQ25" s="1" t="s">
        <v>0</v>
      </c>
      <c r="BR25" s="1" t="s">
        <v>0</v>
      </c>
      <c r="BS25" s="1" t="s">
        <v>0</v>
      </c>
      <c r="BT25" s="1" t="s">
        <v>0</v>
      </c>
      <c r="BU25" s="1" t="s">
        <v>0</v>
      </c>
      <c r="BW25" s="1">
        <f ca="1">INDIRECT("T25")+2*INDIRECT("AB25")+3*INDIRECT("AJ25")+4*INDIRECT("AR25")+5*INDIRECT("AZ25")+6*INDIRECT("BH25")</f>
        <v>620</v>
      </c>
      <c r="BX25" s="1">
        <v>620</v>
      </c>
      <c r="BY25" s="1">
        <f ca="1">INDIRECT("U25")+2*INDIRECT("AC25")+3*INDIRECT("AK25")+4*INDIRECT("AS25")+5*INDIRECT("BA25")+6*INDIRECT("BI25")</f>
        <v>0</v>
      </c>
      <c r="BZ25" s="1">
        <v>0</v>
      </c>
      <c r="CA25" s="1">
        <f ca="1">INDIRECT("V25")+2*INDIRECT("AD25")+3*INDIRECT("AL25")+4*INDIRECT("AT25")+5*INDIRECT("BB25")+6*INDIRECT("BJ25")</f>
        <v>50</v>
      </c>
      <c r="CB25" s="1">
        <v>50</v>
      </c>
      <c r="CC25" s="1">
        <f ca="1">INDIRECT("W25")+2*INDIRECT("AE25")+3*INDIRECT("AM25")+4*INDIRECT("AU25")+5*INDIRECT("BC25")+6*INDIRECT("BK25")</f>
        <v>1220</v>
      </c>
      <c r="CD25" s="1">
        <v>1220</v>
      </c>
      <c r="CE25" s="1">
        <f ca="1">INDIRECT("X25")+2*INDIRECT("AF25")+3*INDIRECT("AN25")+4*INDIRECT("AV25")+5*INDIRECT("BD25")+6*INDIRECT("BL25")</f>
        <v>0</v>
      </c>
      <c r="CF25" s="1">
        <v>0</v>
      </c>
      <c r="CG25" s="1">
        <f ca="1">INDIRECT("Y25")+2*INDIRECT("AG25")+3*INDIRECT("AO25")+4*INDIRECT("AW25")+5*INDIRECT("BE25")+6*INDIRECT("BM25")</f>
        <v>0</v>
      </c>
      <c r="CH25" s="1">
        <v>0</v>
      </c>
      <c r="CI25" s="1">
        <f ca="1">INDIRECT("Z25")+2*INDIRECT("AH25")+3*INDIRECT("AP25")+4*INDIRECT("AX25")+5*INDIRECT("BF25")+6*INDIRECT("BN25")</f>
        <v>0</v>
      </c>
      <c r="CJ25" s="1">
        <v>0</v>
      </c>
      <c r="CK25" s="1">
        <f ca="1">INDIRECT("AA25")+2*INDIRECT("AI25")+3*INDIRECT("AQ25")+4*INDIRECT("AY25")+5*INDIRECT("BG25")+6*INDIRECT("BO25")</f>
        <v>0</v>
      </c>
      <c r="CL25" s="1">
        <v>0</v>
      </c>
      <c r="CM25" s="1">
        <f ca="1">INDIRECT("T25")+2*INDIRECT("U25")+3*INDIRECT("V25")+4*INDIRECT("W25")+5*INDIRECT("X25")+6*INDIRECT("Y25")+7*INDIRECT("Z25")+8*INDIRECT("AA25")</f>
        <v>150</v>
      </c>
      <c r="CN25" s="1">
        <v>150</v>
      </c>
      <c r="CO25" s="1">
        <f ca="1">INDIRECT("AB25")+2*INDIRECT("AC25")+3*INDIRECT("AD25")+4*INDIRECT("AE25")+5*INDIRECT("AF25")+6*INDIRECT("AG25")+7*INDIRECT("AH25")+8*INDIRECT("AI25")</f>
        <v>2440</v>
      </c>
      <c r="CP25" s="1">
        <v>2440</v>
      </c>
      <c r="CQ25" s="1">
        <f ca="1">INDIRECT("AJ25")+2*INDIRECT("AK25")+3*INDIRECT("AL25")+4*INDIRECT("AM25")+5*INDIRECT("AN25")+6*INDIRECT("AO25")+7*INDIRECT("AP25")+8*INDIRECT("AQ25")</f>
        <v>32</v>
      </c>
      <c r="CR25" s="1">
        <v>32</v>
      </c>
      <c r="CS25" s="1">
        <f ca="1">INDIRECT("AR25")+2*INDIRECT("AS25")+3*INDIRECT("AT25")+4*INDIRECT("AU25")+5*INDIRECT("AV25")+6*INDIRECT("AW25")+7*INDIRECT("AX25")+8*INDIRECT("AY25")</f>
        <v>131</v>
      </c>
      <c r="CT25" s="1">
        <v>131</v>
      </c>
      <c r="CU25" s="1">
        <f ca="1">INDIRECT("AZ25")+2*INDIRECT("BA25")+3*INDIRECT("BB25")+4*INDIRECT("BC25")+5*INDIRECT("BD25")+6*INDIRECT("BE25")+7*INDIRECT("BF25")+8*INDIRECT("BG25")</f>
        <v>0</v>
      </c>
      <c r="CV25" s="1">
        <v>0</v>
      </c>
      <c r="CW25" s="1">
        <f ca="1">INDIRECT("BH25")+2*INDIRECT("BI25")+3*INDIRECT("BJ25")+4*INDIRECT("BK25")+5*INDIRECT("BL25")+6*INDIRECT("BM25")+7*INDIRECT("BN25")+8*INDIRECT("BO25")</f>
        <v>0</v>
      </c>
      <c r="CX25" s="1">
        <v>0</v>
      </c>
    </row>
    <row r="26" spans="1:73" ht="11.25">
      <c r="A26" s="1" t="s">
        <v>0</v>
      </c>
      <c r="B26" s="1" t="s">
        <v>0</v>
      </c>
      <c r="C26" s="1" t="s">
        <v>0</v>
      </c>
      <c r="D26" s="1" t="s">
        <v>0</v>
      </c>
      <c r="E26" s="1" t="s">
        <v>6</v>
      </c>
      <c r="F26" s="7">
        <f>SUM(F23:F25)</f>
        <v>295</v>
      </c>
      <c r="G26" s="6">
        <f>SUM(G23:G25)</f>
        <v>0</v>
      </c>
      <c r="H26" s="6">
        <f>SUM(H23:H25)</f>
        <v>50</v>
      </c>
      <c r="I26" s="6">
        <f>SUM(I23:I25)</f>
        <v>4310</v>
      </c>
      <c r="J26" s="6">
        <f>SUM(J23:J25)</f>
        <v>0</v>
      </c>
      <c r="K26" s="6">
        <f>SUM(K23:K25)</f>
        <v>0</v>
      </c>
      <c r="L26" s="6">
        <f>SUM(L23:L25)</f>
        <v>0</v>
      </c>
      <c r="M26" s="6">
        <f>SUM(M23:M25)</f>
        <v>0</v>
      </c>
      <c r="N26" s="7">
        <f>SUM(N23:N25)</f>
        <v>50</v>
      </c>
      <c r="O26" s="6">
        <f>SUM(O23:O25)</f>
        <v>4310</v>
      </c>
      <c r="P26" s="6">
        <f>SUM(P23:P25)</f>
        <v>47</v>
      </c>
      <c r="Q26" s="6">
        <f>SUM(Q23:Q25)</f>
        <v>248</v>
      </c>
      <c r="R26" s="6">
        <f>SUM(R23:R25)</f>
        <v>0</v>
      </c>
      <c r="S26" s="6">
        <f>SUM(S23:S25)</f>
        <v>0</v>
      </c>
      <c r="T26" s="8"/>
      <c r="U26" s="5"/>
      <c r="V26" s="5"/>
      <c r="W26" s="5"/>
      <c r="X26" s="5"/>
      <c r="Y26" s="5"/>
      <c r="Z26" s="5"/>
      <c r="AA26" s="5"/>
      <c r="AB26" s="8"/>
      <c r="AC26" s="5"/>
      <c r="AD26" s="5"/>
      <c r="AE26" s="5"/>
      <c r="AF26" s="5"/>
      <c r="AG26" s="5"/>
      <c r="AH26" s="5"/>
      <c r="AI26" s="5"/>
      <c r="AJ26" s="8"/>
      <c r="AK26" s="5"/>
      <c r="AL26" s="5"/>
      <c r="AM26" s="5"/>
      <c r="AN26" s="5"/>
      <c r="AO26" s="5"/>
      <c r="AP26" s="5"/>
      <c r="AQ26" s="5"/>
      <c r="AR26" s="8"/>
      <c r="AS26" s="5"/>
      <c r="AT26" s="5"/>
      <c r="AU26" s="5"/>
      <c r="AV26" s="5"/>
      <c r="AW26" s="5"/>
      <c r="AX26" s="5"/>
      <c r="AY26" s="5"/>
      <c r="AZ26" s="8"/>
      <c r="BA26" s="5"/>
      <c r="BB26" s="5"/>
      <c r="BC26" s="5"/>
      <c r="BD26" s="5"/>
      <c r="BE26" s="5"/>
      <c r="BF26" s="5"/>
      <c r="BG26" s="5"/>
      <c r="BH26" s="8"/>
      <c r="BI26" s="5"/>
      <c r="BJ26" s="5"/>
      <c r="BK26" s="5"/>
      <c r="BL26" s="5"/>
      <c r="BM26" s="5"/>
      <c r="BN26" s="5"/>
      <c r="BO26" s="5"/>
      <c r="BP26" s="9">
        <v>0</v>
      </c>
      <c r="BQ26" s="1" t="s">
        <v>0</v>
      </c>
      <c r="BR26" s="1" t="s">
        <v>0</v>
      </c>
      <c r="BS26" s="1" t="s">
        <v>0</v>
      </c>
      <c r="BT26" s="1" t="s">
        <v>0</v>
      </c>
      <c r="BU26" s="1" t="s">
        <v>0</v>
      </c>
    </row>
    <row r="27" spans="3:73" ht="11.25">
      <c r="C27" s="1" t="s">
        <v>0</v>
      </c>
      <c r="D27" s="1" t="s">
        <v>0</v>
      </c>
      <c r="E27" s="1" t="s">
        <v>0</v>
      </c>
      <c r="F27" s="7"/>
      <c r="G27" s="6"/>
      <c r="H27" s="6"/>
      <c r="I27" s="6"/>
      <c r="J27" s="6"/>
      <c r="K27" s="6"/>
      <c r="L27" s="6"/>
      <c r="M27" s="6"/>
      <c r="N27" s="7"/>
      <c r="O27" s="6"/>
      <c r="P27" s="6"/>
      <c r="Q27" s="6"/>
      <c r="R27" s="6"/>
      <c r="S27" s="6"/>
      <c r="T27" s="8"/>
      <c r="U27" s="5"/>
      <c r="V27" s="5"/>
      <c r="W27" s="5"/>
      <c r="X27" s="5"/>
      <c r="Y27" s="5"/>
      <c r="Z27" s="5"/>
      <c r="AA27" s="5"/>
      <c r="AB27" s="8"/>
      <c r="AC27" s="5"/>
      <c r="AD27" s="5"/>
      <c r="AE27" s="5"/>
      <c r="AF27" s="5"/>
      <c r="AG27" s="5"/>
      <c r="AH27" s="5"/>
      <c r="AI27" s="5"/>
      <c r="AJ27" s="8"/>
      <c r="AK27" s="5"/>
      <c r="AL27" s="5"/>
      <c r="AM27" s="5"/>
      <c r="AN27" s="5"/>
      <c r="AO27" s="5"/>
      <c r="AP27" s="5"/>
      <c r="AQ27" s="5"/>
      <c r="AR27" s="8"/>
      <c r="AS27" s="5"/>
      <c r="AT27" s="5"/>
      <c r="AU27" s="5"/>
      <c r="AV27" s="5"/>
      <c r="AW27" s="5"/>
      <c r="AX27" s="5"/>
      <c r="AY27" s="5"/>
      <c r="AZ27" s="8"/>
      <c r="BA27" s="5"/>
      <c r="BB27" s="5"/>
      <c r="BC27" s="5"/>
      <c r="BD27" s="5"/>
      <c r="BE27" s="5"/>
      <c r="BF27" s="5"/>
      <c r="BG27" s="5"/>
      <c r="BH27" s="8"/>
      <c r="BI27" s="5"/>
      <c r="BJ27" s="5"/>
      <c r="BK27" s="5"/>
      <c r="BL27" s="5"/>
      <c r="BM27" s="5"/>
      <c r="BN27" s="5"/>
      <c r="BO27" s="5"/>
      <c r="BP27" s="9"/>
      <c r="BT27" s="1" t="s">
        <v>0</v>
      </c>
      <c r="BU27" s="1" t="s">
        <v>0</v>
      </c>
    </row>
    <row r="28" spans="1:102" ht="11.25">
      <c r="A28" s="30" t="s">
        <v>1</v>
      </c>
      <c r="B28" s="31" t="str">
        <f>HYPERLINK("http://www.dot.ca.gov/hq/transprog/stip2004/ff_sheets/04-0468f.xls","0468F")</f>
        <v>0468F</v>
      </c>
      <c r="C28" s="30" t="s">
        <v>24</v>
      </c>
      <c r="D28" s="30" t="s">
        <v>25</v>
      </c>
      <c r="E28" s="30" t="s">
        <v>3</v>
      </c>
      <c r="F28" s="32">
        <f ca="1">INDIRECT("T28")+INDIRECT("AB28")+INDIRECT("AJ28")+INDIRECT("AR28")+INDIRECT("AZ28")+INDIRECT("BH28")</f>
        <v>0</v>
      </c>
      <c r="G28" s="33">
        <f ca="1">INDIRECT("U28")+INDIRECT("AC28")+INDIRECT("AK28")+INDIRECT("AS28")+INDIRECT("BA28")+INDIRECT("BI28")</f>
        <v>0</v>
      </c>
      <c r="H28" s="33">
        <f ca="1">INDIRECT("V28")+INDIRECT("AD28")+INDIRECT("AL28")+INDIRECT("AT28")+INDIRECT("BB28")+INDIRECT("BJ28")</f>
        <v>0</v>
      </c>
      <c r="I28" s="33">
        <f ca="1">INDIRECT("W28")+INDIRECT("AE28")+INDIRECT("AM28")+INDIRECT("AU28")+INDIRECT("BC28")+INDIRECT("BK28")</f>
        <v>12</v>
      </c>
      <c r="J28" s="33">
        <f ca="1">INDIRECT("X28")+INDIRECT("AF28")+INDIRECT("AN28")+INDIRECT("AV28")+INDIRECT("BD28")+INDIRECT("BL28")</f>
        <v>88</v>
      </c>
      <c r="K28" s="33">
        <f ca="1">INDIRECT("Y28")+INDIRECT("AG28")+INDIRECT("AO28")+INDIRECT("AW28")+INDIRECT("BE28")+INDIRECT("BM28")</f>
        <v>0</v>
      </c>
      <c r="L28" s="33">
        <f ca="1">INDIRECT("Z28")+INDIRECT("AH28")+INDIRECT("AP28")+INDIRECT("AX28")+INDIRECT("BF28")+INDIRECT("BN28")</f>
        <v>0</v>
      </c>
      <c r="M28" s="33">
        <f ca="1">INDIRECT("AA28")+INDIRECT("AI28")+INDIRECT("AQ28")+INDIRECT("AY28")+INDIRECT("BG28")+INDIRECT("BO28")</f>
        <v>0</v>
      </c>
      <c r="N28" s="32">
        <f ca="1">INDIRECT("T28")+INDIRECT("U28")+INDIRECT("V28")+INDIRECT("W28")+INDIRECT("X28")+INDIRECT("Y28")+INDIRECT("Z28")+INDIRECT("AA28")</f>
        <v>0</v>
      </c>
      <c r="O28" s="33">
        <f ca="1">INDIRECT("AB28")+INDIRECT("AC28")+INDIRECT("AD28")+INDIRECT("AE28")+INDIRECT("AF28")+INDIRECT("AG28")+INDIRECT("AH28")+INDIRECT("AI28")</f>
        <v>88</v>
      </c>
      <c r="P28" s="33">
        <f ca="1">INDIRECT("AJ28")+INDIRECT("AK28")+INDIRECT("AL28")+INDIRECT("AM28")+INDIRECT("AN28")+INDIRECT("AO28")+INDIRECT("AP28")+INDIRECT("AQ28")</f>
        <v>0</v>
      </c>
      <c r="Q28" s="33">
        <f ca="1">INDIRECT("AR28")+INDIRECT("AS28")+INDIRECT("AT28")+INDIRECT("AU28")+INDIRECT("AV28")+INDIRECT("AW28")+INDIRECT("AX28")+INDIRECT("AY28")</f>
        <v>0</v>
      </c>
      <c r="R28" s="33">
        <f ca="1">INDIRECT("AZ28")+INDIRECT("BA28")+INDIRECT("BB28")+INDIRECT("BC28")+INDIRECT("BD28")+INDIRECT("BE28")+INDIRECT("BF28")+INDIRECT("BG28")</f>
        <v>0</v>
      </c>
      <c r="S28" s="33">
        <f ca="1">INDIRECT("BH28")+INDIRECT("BI28")+INDIRECT("BJ28")+INDIRECT("BK28")+INDIRECT("BL28")+INDIRECT("BM28")+INDIRECT("BN28")+INDIRECT("BO28")</f>
        <v>12</v>
      </c>
      <c r="T28" s="34"/>
      <c r="U28" s="35"/>
      <c r="V28" s="35"/>
      <c r="W28" s="35"/>
      <c r="X28" s="35"/>
      <c r="Y28" s="35"/>
      <c r="Z28" s="35"/>
      <c r="AA28" s="35"/>
      <c r="AB28" s="34"/>
      <c r="AC28" s="35"/>
      <c r="AD28" s="35"/>
      <c r="AE28" s="35"/>
      <c r="AF28" s="35">
        <v>88</v>
      </c>
      <c r="AG28" s="35"/>
      <c r="AH28" s="35"/>
      <c r="AI28" s="35"/>
      <c r="AJ28" s="34"/>
      <c r="AK28" s="35"/>
      <c r="AL28" s="35"/>
      <c r="AM28" s="35"/>
      <c r="AN28" s="35"/>
      <c r="AO28" s="35"/>
      <c r="AP28" s="35"/>
      <c r="AQ28" s="35"/>
      <c r="AR28" s="34"/>
      <c r="AS28" s="35"/>
      <c r="AT28" s="35"/>
      <c r="AU28" s="35"/>
      <c r="AV28" s="35"/>
      <c r="AW28" s="35"/>
      <c r="AX28" s="35"/>
      <c r="AY28" s="35"/>
      <c r="AZ28" s="34"/>
      <c r="BA28" s="35"/>
      <c r="BB28" s="35"/>
      <c r="BC28" s="35"/>
      <c r="BD28" s="35"/>
      <c r="BE28" s="35"/>
      <c r="BF28" s="35"/>
      <c r="BG28" s="35"/>
      <c r="BH28" s="34"/>
      <c r="BI28" s="35"/>
      <c r="BJ28" s="35"/>
      <c r="BK28" s="35">
        <v>12</v>
      </c>
      <c r="BL28" s="35"/>
      <c r="BM28" s="35"/>
      <c r="BN28" s="35"/>
      <c r="BO28" s="36"/>
      <c r="BP28" s="9">
        <v>10600000961</v>
      </c>
      <c r="BQ28" s="1" t="s">
        <v>3</v>
      </c>
      <c r="BR28" s="1" t="s">
        <v>0</v>
      </c>
      <c r="BS28" s="1" t="s">
        <v>0</v>
      </c>
      <c r="BT28" s="1" t="s">
        <v>0</v>
      </c>
      <c r="BU28" s="1" t="s">
        <v>13</v>
      </c>
      <c r="BW28" s="1">
        <f ca="1">INDIRECT("T28")+2*INDIRECT("AB28")+3*INDIRECT("AJ28")+4*INDIRECT("AR28")+5*INDIRECT("AZ28")+6*INDIRECT("BH28")</f>
        <v>0</v>
      </c>
      <c r="BX28" s="1">
        <v>0</v>
      </c>
      <c r="BY28" s="1">
        <f ca="1">INDIRECT("U28")+2*INDIRECT("AC28")+3*INDIRECT("AK28")+4*INDIRECT("AS28")+5*INDIRECT("BA28")+6*INDIRECT("BI28")</f>
        <v>0</v>
      </c>
      <c r="BZ28" s="1">
        <v>0</v>
      </c>
      <c r="CA28" s="1">
        <f ca="1">INDIRECT("V28")+2*INDIRECT("AD28")+3*INDIRECT("AL28")+4*INDIRECT("AT28")+5*INDIRECT("BB28")+6*INDIRECT("BJ28")</f>
        <v>0</v>
      </c>
      <c r="CB28" s="1">
        <v>0</v>
      </c>
      <c r="CC28" s="1">
        <f ca="1">INDIRECT("W28")+2*INDIRECT("AE28")+3*INDIRECT("AM28")+4*INDIRECT("AU28")+5*INDIRECT("BC28")+6*INDIRECT("BK28")</f>
        <v>72</v>
      </c>
      <c r="CD28" s="1">
        <v>72</v>
      </c>
      <c r="CE28" s="1">
        <f ca="1">INDIRECT("X28")+2*INDIRECT("AF28")+3*INDIRECT("AN28")+4*INDIRECT("AV28")+5*INDIRECT("BD28")+6*INDIRECT("BL28")</f>
        <v>176</v>
      </c>
      <c r="CF28" s="1">
        <v>176</v>
      </c>
      <c r="CG28" s="1">
        <f ca="1">INDIRECT("Y28")+2*INDIRECT("AG28")+3*INDIRECT("AO28")+4*INDIRECT("AW28")+5*INDIRECT("BE28")+6*INDIRECT("BM28")</f>
        <v>0</v>
      </c>
      <c r="CH28" s="1">
        <v>0</v>
      </c>
      <c r="CI28" s="1">
        <f ca="1">INDIRECT("Z28")+2*INDIRECT("AH28")+3*INDIRECT("AP28")+4*INDIRECT("AX28")+5*INDIRECT("BF28")+6*INDIRECT("BN28")</f>
        <v>0</v>
      </c>
      <c r="CJ28" s="1">
        <v>0</v>
      </c>
      <c r="CK28" s="1">
        <f ca="1">INDIRECT("AA28")+2*INDIRECT("AI28")+3*INDIRECT("AQ28")+4*INDIRECT("AY28")+5*INDIRECT("BG28")+6*INDIRECT("BO28")</f>
        <v>0</v>
      </c>
      <c r="CL28" s="1">
        <v>0</v>
      </c>
      <c r="CM28" s="1">
        <f ca="1">INDIRECT("T28")+2*INDIRECT("U28")+3*INDIRECT("V28")+4*INDIRECT("W28")+5*INDIRECT("X28")+6*INDIRECT("Y28")+7*INDIRECT("Z28")+8*INDIRECT("AA28")</f>
        <v>0</v>
      </c>
      <c r="CN28" s="1">
        <v>0</v>
      </c>
      <c r="CO28" s="1">
        <f ca="1">INDIRECT("AB28")+2*INDIRECT("AC28")+3*INDIRECT("AD28")+4*INDIRECT("AE28")+5*INDIRECT("AF28")+6*INDIRECT("AG28")+7*INDIRECT("AH28")+8*INDIRECT("AI28")</f>
        <v>440</v>
      </c>
      <c r="CP28" s="1">
        <v>440</v>
      </c>
      <c r="CQ28" s="1">
        <f ca="1">INDIRECT("AJ28")+2*INDIRECT("AK28")+3*INDIRECT("AL28")+4*INDIRECT("AM28")+5*INDIRECT("AN28")+6*INDIRECT("AO28")+7*INDIRECT("AP28")+8*INDIRECT("AQ28")</f>
        <v>0</v>
      </c>
      <c r="CR28" s="1">
        <v>0</v>
      </c>
      <c r="CS28" s="1">
        <f ca="1">INDIRECT("AR28")+2*INDIRECT("AS28")+3*INDIRECT("AT28")+4*INDIRECT("AU28")+5*INDIRECT("AV28")+6*INDIRECT("AW28")+7*INDIRECT("AX28")+8*INDIRECT("AY28")</f>
        <v>0</v>
      </c>
      <c r="CT28" s="1">
        <v>0</v>
      </c>
      <c r="CU28" s="1">
        <f ca="1">INDIRECT("AZ28")+2*INDIRECT("BA28")+3*INDIRECT("BB28")+4*INDIRECT("BC28")+5*INDIRECT("BD28")+6*INDIRECT("BE28")+7*INDIRECT("BF28")+8*INDIRECT("BG28")</f>
        <v>0</v>
      </c>
      <c r="CV28" s="1">
        <v>0</v>
      </c>
      <c r="CW28" s="1">
        <f ca="1">INDIRECT("BH28")+2*INDIRECT("BI28")+3*INDIRECT("BJ28")+4*INDIRECT("BK28")+5*INDIRECT("BL28")+6*INDIRECT("BM28")+7*INDIRECT("BN28")+8*INDIRECT("BO28")</f>
        <v>48</v>
      </c>
      <c r="CX28" s="1">
        <v>48</v>
      </c>
    </row>
    <row r="29" spans="1:102" ht="11.25">
      <c r="A29" s="1" t="s">
        <v>0</v>
      </c>
      <c r="B29" s="1" t="s">
        <v>27</v>
      </c>
      <c r="C29" s="1" t="s">
        <v>28</v>
      </c>
      <c r="D29" s="1" t="s">
        <v>29</v>
      </c>
      <c r="E29" s="1" t="s">
        <v>30</v>
      </c>
      <c r="F29" s="7">
        <f ca="1">INDIRECT("T29")+INDIRECT("AB29")+INDIRECT("AJ29")+INDIRECT("AR29")+INDIRECT("AZ29")+INDIRECT("BH29")</f>
        <v>0</v>
      </c>
      <c r="G29" s="6">
        <f ca="1">INDIRECT("U29")+INDIRECT("AC29")+INDIRECT("AK29")+INDIRECT("AS29")+INDIRECT("BA29")+INDIRECT("BI29")</f>
        <v>0</v>
      </c>
      <c r="H29" s="6">
        <f ca="1">INDIRECT("V29")+INDIRECT("AD29")+INDIRECT("AL29")+INDIRECT("AT29")+INDIRECT("BB29")+INDIRECT("BJ29")</f>
        <v>193</v>
      </c>
      <c r="I29" s="6">
        <f ca="1">INDIRECT("W29")+INDIRECT("AE29")+INDIRECT("AM29")+INDIRECT("AU29")+INDIRECT("BC29")+INDIRECT("BK29")</f>
        <v>215</v>
      </c>
      <c r="J29" s="6">
        <f ca="1">INDIRECT("X29")+INDIRECT("AF29")+INDIRECT("AN29")+INDIRECT("AV29")+INDIRECT("BD29")+INDIRECT("BL29")</f>
        <v>1052</v>
      </c>
      <c r="K29" s="6">
        <f ca="1">INDIRECT("Y29")+INDIRECT("AG29")+INDIRECT("AO29")+INDIRECT("AW29")+INDIRECT("BE29")+INDIRECT("BM29")</f>
        <v>0</v>
      </c>
      <c r="L29" s="6">
        <f ca="1">INDIRECT("Z29")+INDIRECT("AH29")+INDIRECT("AP29")+INDIRECT("AX29")+INDIRECT("BF29")+INDIRECT("BN29")</f>
        <v>0</v>
      </c>
      <c r="M29" s="6">
        <f ca="1">INDIRECT("AA29")+INDIRECT("AI29")+INDIRECT("AQ29")+INDIRECT("AY29")+INDIRECT("BG29")+INDIRECT("BO29")</f>
        <v>0</v>
      </c>
      <c r="N29" s="7">
        <f ca="1">INDIRECT("T29")+INDIRECT("U29")+INDIRECT("V29")+INDIRECT("W29")+INDIRECT("X29")+INDIRECT("Y29")+INDIRECT("Z29")+INDIRECT("AA29")</f>
        <v>23</v>
      </c>
      <c r="O29" s="6">
        <f ca="1">INDIRECT("AB29")+INDIRECT("AC29")+INDIRECT("AD29")+INDIRECT("AE29")+INDIRECT("AF29")+INDIRECT("AG29")+INDIRECT("AH29")+INDIRECT("AI29")</f>
        <v>1052</v>
      </c>
      <c r="P29" s="6">
        <f ca="1">INDIRECT("AJ29")+INDIRECT("AK29")+INDIRECT("AL29")+INDIRECT("AM29")+INDIRECT("AN29")+INDIRECT("AO29")+INDIRECT("AP29")+INDIRECT("AQ29")</f>
        <v>0</v>
      </c>
      <c r="Q29" s="6">
        <f ca="1">INDIRECT("AR29")+INDIRECT("AS29")+INDIRECT("AT29")+INDIRECT("AU29")+INDIRECT("AV29")+INDIRECT("AW29")+INDIRECT("AX29")+INDIRECT("AY29")</f>
        <v>193</v>
      </c>
      <c r="R29" s="6">
        <f ca="1">INDIRECT("AZ29")+INDIRECT("BA29")+INDIRECT("BB29")+INDIRECT("BC29")+INDIRECT("BD29")+INDIRECT("BE29")+INDIRECT("BF29")+INDIRECT("BG29")</f>
        <v>0</v>
      </c>
      <c r="S29" s="6">
        <f ca="1">INDIRECT("BH29")+INDIRECT("BI29")+INDIRECT("BJ29")+INDIRECT("BK29")+INDIRECT("BL29")+INDIRECT("BM29")+INDIRECT("BN29")+INDIRECT("BO29")</f>
        <v>192</v>
      </c>
      <c r="T29" s="28"/>
      <c r="U29" s="29"/>
      <c r="V29" s="29"/>
      <c r="W29" s="29">
        <v>23</v>
      </c>
      <c r="X29" s="29"/>
      <c r="Y29" s="29"/>
      <c r="Z29" s="29"/>
      <c r="AA29" s="29"/>
      <c r="AB29" s="28"/>
      <c r="AC29" s="29"/>
      <c r="AD29" s="29"/>
      <c r="AE29" s="29"/>
      <c r="AF29" s="29">
        <v>1052</v>
      </c>
      <c r="AG29" s="29"/>
      <c r="AH29" s="29"/>
      <c r="AI29" s="29"/>
      <c r="AJ29" s="28"/>
      <c r="AK29" s="29"/>
      <c r="AL29" s="29"/>
      <c r="AM29" s="29"/>
      <c r="AN29" s="29"/>
      <c r="AO29" s="29"/>
      <c r="AP29" s="29"/>
      <c r="AQ29" s="29"/>
      <c r="AR29" s="28"/>
      <c r="AS29" s="29"/>
      <c r="AT29" s="29">
        <v>193</v>
      </c>
      <c r="AU29" s="29"/>
      <c r="AV29" s="29"/>
      <c r="AW29" s="29"/>
      <c r="AX29" s="29"/>
      <c r="AY29" s="29"/>
      <c r="AZ29" s="28"/>
      <c r="BA29" s="29"/>
      <c r="BB29" s="29"/>
      <c r="BC29" s="29"/>
      <c r="BD29" s="29"/>
      <c r="BE29" s="29"/>
      <c r="BF29" s="29"/>
      <c r="BG29" s="29"/>
      <c r="BH29" s="28"/>
      <c r="BI29" s="29"/>
      <c r="BJ29" s="29"/>
      <c r="BK29" s="29">
        <v>192</v>
      </c>
      <c r="BL29" s="29"/>
      <c r="BM29" s="29"/>
      <c r="BN29" s="29"/>
      <c r="BO29" s="29"/>
      <c r="BP29" s="9">
        <v>0</v>
      </c>
      <c r="BQ29" s="1" t="s">
        <v>0</v>
      </c>
      <c r="BR29" s="1" t="s">
        <v>0</v>
      </c>
      <c r="BS29" s="1" t="s">
        <v>0</v>
      </c>
      <c r="BT29" s="1" t="s">
        <v>0</v>
      </c>
      <c r="BU29" s="1" t="s">
        <v>0</v>
      </c>
      <c r="BW29" s="1">
        <f ca="1">INDIRECT("T29")+2*INDIRECT("AB29")+3*INDIRECT("AJ29")+4*INDIRECT("AR29")+5*INDIRECT("AZ29")+6*INDIRECT("BH29")</f>
        <v>0</v>
      </c>
      <c r="BX29" s="1">
        <v>0</v>
      </c>
      <c r="BY29" s="1">
        <f ca="1">INDIRECT("U29")+2*INDIRECT("AC29")+3*INDIRECT("AK29")+4*INDIRECT("AS29")+5*INDIRECT("BA29")+6*INDIRECT("BI29")</f>
        <v>0</v>
      </c>
      <c r="BZ29" s="1">
        <v>0</v>
      </c>
      <c r="CA29" s="1">
        <f ca="1">INDIRECT("V29")+2*INDIRECT("AD29")+3*INDIRECT("AL29")+4*INDIRECT("AT29")+5*INDIRECT("BB29")+6*INDIRECT("BJ29")</f>
        <v>772</v>
      </c>
      <c r="CB29" s="1">
        <v>772</v>
      </c>
      <c r="CC29" s="1">
        <f ca="1">INDIRECT("W29")+2*INDIRECT("AE29")+3*INDIRECT("AM29")+4*INDIRECT("AU29")+5*INDIRECT("BC29")+6*INDIRECT("BK29")</f>
        <v>1175</v>
      </c>
      <c r="CD29" s="1">
        <v>1175</v>
      </c>
      <c r="CE29" s="1">
        <f ca="1">INDIRECT("X29")+2*INDIRECT("AF29")+3*INDIRECT("AN29")+4*INDIRECT("AV29")+5*INDIRECT("BD29")+6*INDIRECT("BL29")</f>
        <v>2104</v>
      </c>
      <c r="CF29" s="1">
        <v>2104</v>
      </c>
      <c r="CG29" s="1">
        <f ca="1">INDIRECT("Y29")+2*INDIRECT("AG29")+3*INDIRECT("AO29")+4*INDIRECT("AW29")+5*INDIRECT("BE29")+6*INDIRECT("BM29")</f>
        <v>0</v>
      </c>
      <c r="CH29" s="1">
        <v>0</v>
      </c>
      <c r="CI29" s="1">
        <f ca="1">INDIRECT("Z29")+2*INDIRECT("AH29")+3*INDIRECT("AP29")+4*INDIRECT("AX29")+5*INDIRECT("BF29")+6*INDIRECT("BN29")</f>
        <v>0</v>
      </c>
      <c r="CJ29" s="1">
        <v>0</v>
      </c>
      <c r="CK29" s="1">
        <f ca="1">INDIRECT("AA29")+2*INDIRECT("AI29")+3*INDIRECT("AQ29")+4*INDIRECT("AY29")+5*INDIRECT("BG29")+6*INDIRECT("BO29")</f>
        <v>0</v>
      </c>
      <c r="CL29" s="1">
        <v>0</v>
      </c>
      <c r="CM29" s="1">
        <f ca="1">INDIRECT("T29")+2*INDIRECT("U29")+3*INDIRECT("V29")+4*INDIRECT("W29")+5*INDIRECT("X29")+6*INDIRECT("Y29")+7*INDIRECT("Z29")+8*INDIRECT("AA29")</f>
        <v>92</v>
      </c>
      <c r="CN29" s="1">
        <v>92</v>
      </c>
      <c r="CO29" s="1">
        <f ca="1">INDIRECT("AB29")+2*INDIRECT("AC29")+3*INDIRECT("AD29")+4*INDIRECT("AE29")+5*INDIRECT("AF29")+6*INDIRECT("AG29")+7*INDIRECT("AH29")+8*INDIRECT("AI29")</f>
        <v>5260</v>
      </c>
      <c r="CP29" s="1">
        <v>5260</v>
      </c>
      <c r="CQ29" s="1">
        <f ca="1">INDIRECT("AJ29")+2*INDIRECT("AK29")+3*INDIRECT("AL29")+4*INDIRECT("AM29")+5*INDIRECT("AN29")+6*INDIRECT("AO29")+7*INDIRECT("AP29")+8*INDIRECT("AQ29")</f>
        <v>0</v>
      </c>
      <c r="CR29" s="1">
        <v>0</v>
      </c>
      <c r="CS29" s="1">
        <f ca="1">INDIRECT("AR29")+2*INDIRECT("AS29")+3*INDIRECT("AT29")+4*INDIRECT("AU29")+5*INDIRECT("AV29")+6*INDIRECT("AW29")+7*INDIRECT("AX29")+8*INDIRECT("AY29")</f>
        <v>579</v>
      </c>
      <c r="CT29" s="1">
        <v>579</v>
      </c>
      <c r="CU29" s="1">
        <f ca="1">INDIRECT("AZ29")+2*INDIRECT("BA29")+3*INDIRECT("BB29")+4*INDIRECT("BC29")+5*INDIRECT("BD29")+6*INDIRECT("BE29")+7*INDIRECT("BF29")+8*INDIRECT("BG29")</f>
        <v>0</v>
      </c>
      <c r="CV29" s="1">
        <v>0</v>
      </c>
      <c r="CW29" s="1">
        <f ca="1">INDIRECT("BH29")+2*INDIRECT("BI29")+3*INDIRECT("BJ29")+4*INDIRECT("BK29")+5*INDIRECT("BL29")+6*INDIRECT("BM29")+7*INDIRECT("BN29")+8*INDIRECT("BO29")</f>
        <v>768</v>
      </c>
      <c r="CX29" s="1">
        <v>768</v>
      </c>
    </row>
    <row r="30" spans="1:73" ht="11.25">
      <c r="A30" s="25"/>
      <c r="B30" s="25"/>
      <c r="C30" s="27" t="s">
        <v>119</v>
      </c>
      <c r="D30" s="26" t="s">
        <v>0</v>
      </c>
      <c r="E30" s="1" t="s">
        <v>6</v>
      </c>
      <c r="F30" s="7">
        <f>SUM(F28:F29)</f>
        <v>0</v>
      </c>
      <c r="G30" s="6">
        <f>SUM(G28:G29)</f>
        <v>0</v>
      </c>
      <c r="H30" s="6">
        <f>SUM(H28:H29)</f>
        <v>193</v>
      </c>
      <c r="I30" s="6">
        <f>SUM(I28:I29)</f>
        <v>227</v>
      </c>
      <c r="J30" s="6">
        <f>SUM(J28:J29)</f>
        <v>1140</v>
      </c>
      <c r="K30" s="6">
        <f>SUM(K28:K29)</f>
        <v>0</v>
      </c>
      <c r="L30" s="6">
        <f>SUM(L28:L29)</f>
        <v>0</v>
      </c>
      <c r="M30" s="6">
        <f>SUM(M28:M29)</f>
        <v>0</v>
      </c>
      <c r="N30" s="7">
        <f>SUM(N28:N29)</f>
        <v>23</v>
      </c>
      <c r="O30" s="6">
        <f>SUM(O28:O29)</f>
        <v>1140</v>
      </c>
      <c r="P30" s="6">
        <f>SUM(P28:P29)</f>
        <v>0</v>
      </c>
      <c r="Q30" s="6">
        <f>SUM(Q28:Q29)</f>
        <v>193</v>
      </c>
      <c r="R30" s="6">
        <f>SUM(R28:R29)</f>
        <v>0</v>
      </c>
      <c r="S30" s="6">
        <f>SUM(S28:S29)</f>
        <v>204</v>
      </c>
      <c r="T30" s="8"/>
      <c r="U30" s="5"/>
      <c r="V30" s="5"/>
      <c r="W30" s="5"/>
      <c r="X30" s="5"/>
      <c r="Y30" s="5"/>
      <c r="Z30" s="5"/>
      <c r="AA30" s="5"/>
      <c r="AB30" s="8"/>
      <c r="AC30" s="5"/>
      <c r="AD30" s="5"/>
      <c r="AE30" s="5"/>
      <c r="AF30" s="5"/>
      <c r="AG30" s="5"/>
      <c r="AH30" s="5"/>
      <c r="AI30" s="5"/>
      <c r="AJ30" s="8"/>
      <c r="AK30" s="5"/>
      <c r="AL30" s="5"/>
      <c r="AM30" s="5"/>
      <c r="AN30" s="5"/>
      <c r="AO30" s="5"/>
      <c r="AP30" s="5"/>
      <c r="AQ30" s="5"/>
      <c r="AR30" s="8"/>
      <c r="AS30" s="5"/>
      <c r="AT30" s="5"/>
      <c r="AU30" s="5"/>
      <c r="AV30" s="5"/>
      <c r="AW30" s="5"/>
      <c r="AX30" s="5"/>
      <c r="AY30" s="5"/>
      <c r="AZ30" s="8"/>
      <c r="BA30" s="5"/>
      <c r="BB30" s="5"/>
      <c r="BC30" s="5"/>
      <c r="BD30" s="5"/>
      <c r="BE30" s="5"/>
      <c r="BF30" s="5"/>
      <c r="BG30" s="5"/>
      <c r="BH30" s="8"/>
      <c r="BI30" s="5"/>
      <c r="BJ30" s="5"/>
      <c r="BK30" s="5"/>
      <c r="BL30" s="5"/>
      <c r="BM30" s="5"/>
      <c r="BN30" s="5"/>
      <c r="BO30" s="5"/>
      <c r="BP30" s="9">
        <v>0</v>
      </c>
      <c r="BQ30" s="1" t="s">
        <v>0</v>
      </c>
      <c r="BR30" s="1" t="s">
        <v>0</v>
      </c>
      <c r="BS30" s="1" t="s">
        <v>0</v>
      </c>
      <c r="BT30" s="1" t="s">
        <v>0</v>
      </c>
      <c r="BU30" s="1" t="s">
        <v>0</v>
      </c>
    </row>
    <row r="31" spans="3:73" ht="11.25">
      <c r="C31" s="1" t="s">
        <v>0</v>
      </c>
      <c r="D31" s="1" t="s">
        <v>0</v>
      </c>
      <c r="E31" s="1" t="s">
        <v>0</v>
      </c>
      <c r="F31" s="7"/>
      <c r="G31" s="6"/>
      <c r="H31" s="6"/>
      <c r="I31" s="6"/>
      <c r="J31" s="6"/>
      <c r="K31" s="6"/>
      <c r="L31" s="6"/>
      <c r="M31" s="6"/>
      <c r="N31" s="7"/>
      <c r="O31" s="6"/>
      <c r="P31" s="6"/>
      <c r="Q31" s="6"/>
      <c r="R31" s="6"/>
      <c r="S31" s="6"/>
      <c r="T31" s="8"/>
      <c r="U31" s="5"/>
      <c r="V31" s="5"/>
      <c r="W31" s="5"/>
      <c r="X31" s="5"/>
      <c r="Y31" s="5"/>
      <c r="Z31" s="5"/>
      <c r="AA31" s="5"/>
      <c r="AB31" s="8"/>
      <c r="AC31" s="5"/>
      <c r="AD31" s="5"/>
      <c r="AE31" s="5"/>
      <c r="AF31" s="5"/>
      <c r="AG31" s="5"/>
      <c r="AH31" s="5"/>
      <c r="AI31" s="5"/>
      <c r="AJ31" s="8"/>
      <c r="AK31" s="5"/>
      <c r="AL31" s="5"/>
      <c r="AM31" s="5"/>
      <c r="AN31" s="5"/>
      <c r="AO31" s="5"/>
      <c r="AP31" s="5"/>
      <c r="AQ31" s="5"/>
      <c r="AR31" s="8"/>
      <c r="AS31" s="5"/>
      <c r="AT31" s="5"/>
      <c r="AU31" s="5"/>
      <c r="AV31" s="5"/>
      <c r="AW31" s="5"/>
      <c r="AX31" s="5"/>
      <c r="AY31" s="5"/>
      <c r="AZ31" s="8"/>
      <c r="BA31" s="5"/>
      <c r="BB31" s="5"/>
      <c r="BC31" s="5"/>
      <c r="BD31" s="5"/>
      <c r="BE31" s="5"/>
      <c r="BF31" s="5"/>
      <c r="BG31" s="5"/>
      <c r="BH31" s="8"/>
      <c r="BI31" s="5"/>
      <c r="BJ31" s="5"/>
      <c r="BK31" s="5"/>
      <c r="BL31" s="5"/>
      <c r="BM31" s="5"/>
      <c r="BN31" s="5"/>
      <c r="BO31" s="5"/>
      <c r="BP31" s="9"/>
      <c r="BT31" s="1" t="s">
        <v>0</v>
      </c>
      <c r="BU31" s="1" t="s">
        <v>0</v>
      </c>
    </row>
    <row r="32" spans="1:102" ht="11.25">
      <c r="A32" s="30" t="s">
        <v>1</v>
      </c>
      <c r="B32" s="31" t="str">
        <f>HYPERLINK("http://www.dot.ca.gov/hq/transprog/stip2004/ff_sheets/04-0486d.xls","0486D")</f>
        <v>0486D</v>
      </c>
      <c r="C32" s="30" t="s">
        <v>31</v>
      </c>
      <c r="D32" s="30" t="s">
        <v>25</v>
      </c>
      <c r="E32" s="30" t="s">
        <v>32</v>
      </c>
      <c r="F32" s="32">
        <f ca="1">INDIRECT("T32")+INDIRECT("AB32")+INDIRECT("AJ32")+INDIRECT("AR32")+INDIRECT("AZ32")+INDIRECT("BH32")</f>
        <v>2964</v>
      </c>
      <c r="G32" s="33">
        <f ca="1">INDIRECT("U32")+INDIRECT("AC32")+INDIRECT("AK32")+INDIRECT("AS32")+INDIRECT("BA32")+INDIRECT("BI32")</f>
        <v>1183</v>
      </c>
      <c r="H32" s="33">
        <f ca="1">INDIRECT("V32")+INDIRECT("AD32")+INDIRECT("AL32")+INDIRECT("AT32")+INDIRECT("BB32")+INDIRECT("BJ32")</f>
        <v>4158</v>
      </c>
      <c r="I32" s="33">
        <f ca="1">INDIRECT("W32")+INDIRECT("AE32")+INDIRECT("AM32")+INDIRECT("AU32")+INDIRECT("BC32")+INDIRECT("BK32")</f>
        <v>0</v>
      </c>
      <c r="J32" s="33">
        <f ca="1">INDIRECT("X32")+INDIRECT("AF32")+INDIRECT("AN32")+INDIRECT("AV32")+INDIRECT("BD32")+INDIRECT("BL32")</f>
        <v>0</v>
      </c>
      <c r="K32" s="33">
        <f ca="1">INDIRECT("Y32")+INDIRECT("AG32")+INDIRECT("AO32")+INDIRECT("AW32")+INDIRECT("BE32")+INDIRECT("BM32")</f>
        <v>0</v>
      </c>
      <c r="L32" s="33">
        <f ca="1">INDIRECT("Z32")+INDIRECT("AH32")+INDIRECT("AP32")+INDIRECT("AX32")+INDIRECT("BF32")+INDIRECT("BN32")</f>
        <v>0</v>
      </c>
      <c r="M32" s="33">
        <f ca="1">INDIRECT("AA32")+INDIRECT("AI32")+INDIRECT("AQ32")+INDIRECT("AY32")+INDIRECT("BG32")+INDIRECT("BO32")</f>
        <v>0</v>
      </c>
      <c r="N32" s="32">
        <f ca="1">INDIRECT("T32")+INDIRECT("U32")+INDIRECT("V32")+INDIRECT("W32")+INDIRECT("X32")+INDIRECT("Y32")+INDIRECT("Z32")+INDIRECT("AA32")</f>
        <v>540</v>
      </c>
      <c r="O32" s="33">
        <f ca="1">INDIRECT("AB32")+INDIRECT("AC32")+INDIRECT("AD32")+INDIRECT("AE32")+INDIRECT("AF32")+INDIRECT("AG32")+INDIRECT("AH32")+INDIRECT("AI32")</f>
        <v>4158</v>
      </c>
      <c r="P32" s="33">
        <f ca="1">INDIRECT("AJ32")+INDIRECT("AK32")+INDIRECT("AL32")+INDIRECT("AM32")+INDIRECT("AN32")+INDIRECT("AO32")+INDIRECT("AP32")+INDIRECT("AQ32")</f>
        <v>780</v>
      </c>
      <c r="Q32" s="33">
        <f ca="1">INDIRECT("AR32")+INDIRECT("AS32")+INDIRECT("AT32")+INDIRECT("AU32")+INDIRECT("AV32")+INDIRECT("AW32")+INDIRECT("AX32")+INDIRECT("AY32")</f>
        <v>1585</v>
      </c>
      <c r="R32" s="33">
        <f ca="1">INDIRECT("AZ32")+INDIRECT("BA32")+INDIRECT("BB32")+INDIRECT("BC32")+INDIRECT("BD32")+INDIRECT("BE32")+INDIRECT("BF32")+INDIRECT("BG32")</f>
        <v>59</v>
      </c>
      <c r="S32" s="33">
        <f ca="1">INDIRECT("BH32")+INDIRECT("BI32")+INDIRECT("BJ32")+INDIRECT("BK32")+INDIRECT("BL32")+INDIRECT("BM32")+INDIRECT("BN32")+INDIRECT("BO32")</f>
        <v>1183</v>
      </c>
      <c r="T32" s="34">
        <v>540</v>
      </c>
      <c r="U32" s="35"/>
      <c r="V32" s="35"/>
      <c r="W32" s="35"/>
      <c r="X32" s="35"/>
      <c r="Y32" s="35"/>
      <c r="Z32" s="35"/>
      <c r="AA32" s="35"/>
      <c r="AB32" s="34"/>
      <c r="AC32" s="35"/>
      <c r="AD32" s="35">
        <v>4158</v>
      </c>
      <c r="AE32" s="35"/>
      <c r="AF32" s="35"/>
      <c r="AG32" s="35"/>
      <c r="AH32" s="35"/>
      <c r="AI32" s="35"/>
      <c r="AJ32" s="34">
        <v>780</v>
      </c>
      <c r="AK32" s="35"/>
      <c r="AL32" s="35"/>
      <c r="AM32" s="35"/>
      <c r="AN32" s="35"/>
      <c r="AO32" s="35"/>
      <c r="AP32" s="35"/>
      <c r="AQ32" s="35"/>
      <c r="AR32" s="34">
        <v>1585</v>
      </c>
      <c r="AS32" s="35"/>
      <c r="AT32" s="35"/>
      <c r="AU32" s="35"/>
      <c r="AV32" s="35"/>
      <c r="AW32" s="35"/>
      <c r="AX32" s="35"/>
      <c r="AY32" s="35"/>
      <c r="AZ32" s="34">
        <v>59</v>
      </c>
      <c r="BA32" s="35"/>
      <c r="BB32" s="35"/>
      <c r="BC32" s="35"/>
      <c r="BD32" s="35"/>
      <c r="BE32" s="35"/>
      <c r="BF32" s="35"/>
      <c r="BG32" s="35"/>
      <c r="BH32" s="34"/>
      <c r="BI32" s="35">
        <v>1183</v>
      </c>
      <c r="BJ32" s="35"/>
      <c r="BK32" s="35"/>
      <c r="BL32" s="35"/>
      <c r="BM32" s="35"/>
      <c r="BN32" s="35"/>
      <c r="BO32" s="36"/>
      <c r="BP32" s="9">
        <v>10600000332</v>
      </c>
      <c r="BQ32" s="1" t="s">
        <v>3</v>
      </c>
      <c r="BR32" s="1" t="s">
        <v>0</v>
      </c>
      <c r="BS32" s="1" t="s">
        <v>0</v>
      </c>
      <c r="BT32" s="1" t="s">
        <v>0</v>
      </c>
      <c r="BU32" s="1" t="s">
        <v>13</v>
      </c>
      <c r="BW32" s="1">
        <f ca="1">INDIRECT("T32")+2*INDIRECT("AB32")+3*INDIRECT("AJ32")+4*INDIRECT("AR32")+5*INDIRECT("AZ32")+6*INDIRECT("BH32")</f>
        <v>9515</v>
      </c>
      <c r="BX32" s="1">
        <v>9515</v>
      </c>
      <c r="BY32" s="1">
        <f ca="1">INDIRECT("U32")+2*INDIRECT("AC32")+3*INDIRECT("AK32")+4*INDIRECT("AS32")+5*INDIRECT("BA32")+6*INDIRECT("BI32")</f>
        <v>7098</v>
      </c>
      <c r="BZ32" s="1">
        <v>7098</v>
      </c>
      <c r="CA32" s="1">
        <f ca="1">INDIRECT("V32")+2*INDIRECT("AD32")+3*INDIRECT("AL32")+4*INDIRECT("AT32")+5*INDIRECT("BB32")+6*INDIRECT("BJ32")</f>
        <v>8316</v>
      </c>
      <c r="CB32" s="1">
        <v>8316</v>
      </c>
      <c r="CC32" s="1">
        <f ca="1">INDIRECT("W32")+2*INDIRECT("AE32")+3*INDIRECT("AM32")+4*INDIRECT("AU32")+5*INDIRECT("BC32")+6*INDIRECT("BK32")</f>
        <v>0</v>
      </c>
      <c r="CD32" s="1">
        <v>0</v>
      </c>
      <c r="CE32" s="1">
        <f ca="1">INDIRECT("X32")+2*INDIRECT("AF32")+3*INDIRECT("AN32")+4*INDIRECT("AV32")+5*INDIRECT("BD32")+6*INDIRECT("BL32")</f>
        <v>0</v>
      </c>
      <c r="CF32" s="1">
        <v>0</v>
      </c>
      <c r="CG32" s="1">
        <f ca="1">INDIRECT("Y32")+2*INDIRECT("AG32")+3*INDIRECT("AO32")+4*INDIRECT("AW32")+5*INDIRECT("BE32")+6*INDIRECT("BM32")</f>
        <v>0</v>
      </c>
      <c r="CH32" s="1">
        <v>0</v>
      </c>
      <c r="CI32" s="1">
        <f ca="1">INDIRECT("Z32")+2*INDIRECT("AH32")+3*INDIRECT("AP32")+4*INDIRECT("AX32")+5*INDIRECT("BF32")+6*INDIRECT("BN32")</f>
        <v>0</v>
      </c>
      <c r="CJ32" s="1">
        <v>0</v>
      </c>
      <c r="CK32" s="1">
        <f ca="1">INDIRECT("AA32")+2*INDIRECT("AI32")+3*INDIRECT("AQ32")+4*INDIRECT("AY32")+5*INDIRECT("BG32")+6*INDIRECT("BO32")</f>
        <v>0</v>
      </c>
      <c r="CL32" s="1">
        <v>0</v>
      </c>
      <c r="CM32" s="1">
        <f ca="1">INDIRECT("T32")+2*INDIRECT("U32")+3*INDIRECT("V32")+4*INDIRECT("W32")+5*INDIRECT("X32")+6*INDIRECT("Y32")+7*INDIRECT("Z32")+8*INDIRECT("AA32")</f>
        <v>540</v>
      </c>
      <c r="CN32" s="1">
        <v>540</v>
      </c>
      <c r="CO32" s="1">
        <f ca="1">INDIRECT("AB32")+2*INDIRECT("AC32")+3*INDIRECT("AD32")+4*INDIRECT("AE32")+5*INDIRECT("AF32")+6*INDIRECT("AG32")+7*INDIRECT("AH32")+8*INDIRECT("AI32")</f>
        <v>12474</v>
      </c>
      <c r="CP32" s="1">
        <v>12474</v>
      </c>
      <c r="CQ32" s="1">
        <f ca="1">INDIRECT("AJ32")+2*INDIRECT("AK32")+3*INDIRECT("AL32")+4*INDIRECT("AM32")+5*INDIRECT("AN32")+6*INDIRECT("AO32")+7*INDIRECT("AP32")+8*INDIRECT("AQ32")</f>
        <v>780</v>
      </c>
      <c r="CR32" s="1">
        <v>780</v>
      </c>
      <c r="CS32" s="1">
        <f ca="1">INDIRECT("AR32")+2*INDIRECT("AS32")+3*INDIRECT("AT32")+4*INDIRECT("AU32")+5*INDIRECT("AV32")+6*INDIRECT("AW32")+7*INDIRECT("AX32")+8*INDIRECT("AY32")</f>
        <v>1585</v>
      </c>
      <c r="CT32" s="1">
        <v>1585</v>
      </c>
      <c r="CU32" s="1">
        <f ca="1">INDIRECT("AZ32")+2*INDIRECT("BA32")+3*INDIRECT("BB32")+4*INDIRECT("BC32")+5*INDIRECT("BD32")+6*INDIRECT("BE32")+7*INDIRECT("BF32")+8*INDIRECT("BG32")</f>
        <v>59</v>
      </c>
      <c r="CV32" s="1">
        <v>59</v>
      </c>
      <c r="CW32" s="1">
        <f ca="1">INDIRECT("BH32")+2*INDIRECT("BI32")+3*INDIRECT("BJ32")+4*INDIRECT("BK32")+5*INDIRECT("BL32")+6*INDIRECT("BM32")+7*INDIRECT("BN32")+8*INDIRECT("BO32")</f>
        <v>2366</v>
      </c>
      <c r="CX32" s="1">
        <v>2366</v>
      </c>
    </row>
    <row r="33" spans="1:102" ht="11.25">
      <c r="A33" s="1" t="s">
        <v>0</v>
      </c>
      <c r="B33" s="1" t="s">
        <v>33</v>
      </c>
      <c r="C33" s="1" t="s">
        <v>34</v>
      </c>
      <c r="D33" s="1" t="s">
        <v>35</v>
      </c>
      <c r="E33" s="1" t="s">
        <v>36</v>
      </c>
      <c r="F33" s="7">
        <f ca="1">INDIRECT("T33")+INDIRECT("AB33")+INDIRECT("AJ33")+INDIRECT("AR33")+INDIRECT("AZ33")+INDIRECT("BH33")</f>
        <v>0</v>
      </c>
      <c r="G33" s="6">
        <f ca="1">INDIRECT("U33")+INDIRECT("AC33")+INDIRECT("AK33")+INDIRECT("AS33")+INDIRECT("BA33")+INDIRECT("BI33")</f>
        <v>5900</v>
      </c>
      <c r="H33" s="6">
        <f ca="1">INDIRECT("V33")+INDIRECT("AD33")+INDIRECT("AL33")+INDIRECT("AT33")+INDIRECT("BB33")+INDIRECT("BJ33")</f>
        <v>0</v>
      </c>
      <c r="I33" s="6">
        <f ca="1">INDIRECT("W33")+INDIRECT("AE33")+INDIRECT("AM33")+INDIRECT("AU33")+INDIRECT("BC33")+INDIRECT("BK33")</f>
        <v>0</v>
      </c>
      <c r="J33" s="6">
        <f ca="1">INDIRECT("X33")+INDIRECT("AF33")+INDIRECT("AN33")+INDIRECT("AV33")+INDIRECT("BD33")+INDIRECT("BL33")</f>
        <v>0</v>
      </c>
      <c r="K33" s="6">
        <f ca="1">INDIRECT("Y33")+INDIRECT("AG33")+INDIRECT("AO33")+INDIRECT("AW33")+INDIRECT("BE33")+INDIRECT("BM33")</f>
        <v>0</v>
      </c>
      <c r="L33" s="6">
        <f ca="1">INDIRECT("Z33")+INDIRECT("AH33")+INDIRECT("AP33")+INDIRECT("AX33")+INDIRECT("BF33")+INDIRECT("BN33")</f>
        <v>0</v>
      </c>
      <c r="M33" s="6">
        <f ca="1">INDIRECT("AA33")+INDIRECT("AI33")+INDIRECT("AQ33")+INDIRECT("AY33")+INDIRECT("BG33")+INDIRECT("BO33")</f>
        <v>0</v>
      </c>
      <c r="N33" s="7">
        <f ca="1">INDIRECT("T33")+INDIRECT("U33")+INDIRECT("V33")+INDIRECT("W33")+INDIRECT("X33")+INDIRECT("Y33")+INDIRECT("Z33")+INDIRECT("AA33")</f>
        <v>0</v>
      </c>
      <c r="O33" s="6">
        <f ca="1">INDIRECT("AB33")+INDIRECT("AC33")+INDIRECT("AD33")+INDIRECT("AE33")+INDIRECT("AF33")+INDIRECT("AG33")+INDIRECT("AH33")+INDIRECT("AI33")</f>
        <v>5900</v>
      </c>
      <c r="P33" s="6">
        <f ca="1">INDIRECT("AJ33")+INDIRECT("AK33")+INDIRECT("AL33")+INDIRECT("AM33")+INDIRECT("AN33")+INDIRECT("AO33")+INDIRECT("AP33")+INDIRECT("AQ33")</f>
        <v>0</v>
      </c>
      <c r="Q33" s="6">
        <f ca="1">INDIRECT("AR33")+INDIRECT("AS33")+INDIRECT("AT33")+INDIRECT("AU33")+INDIRECT("AV33")+INDIRECT("AW33")+INDIRECT("AX33")+INDIRECT("AY33")</f>
        <v>0</v>
      </c>
      <c r="R33" s="6">
        <f ca="1">INDIRECT("AZ33")+INDIRECT("BA33")+INDIRECT("BB33")+INDIRECT("BC33")+INDIRECT("BD33")+INDIRECT("BE33")+INDIRECT("BF33")+INDIRECT("BG33")</f>
        <v>0</v>
      </c>
      <c r="S33" s="6">
        <f ca="1">INDIRECT("BH33")+INDIRECT("BI33")+INDIRECT("BJ33")+INDIRECT("BK33")+INDIRECT("BL33")+INDIRECT("BM33")+INDIRECT("BN33")+INDIRECT("BO33")</f>
        <v>0</v>
      </c>
      <c r="T33" s="28"/>
      <c r="U33" s="29"/>
      <c r="V33" s="29"/>
      <c r="W33" s="29"/>
      <c r="X33" s="29"/>
      <c r="Y33" s="29"/>
      <c r="Z33" s="29"/>
      <c r="AA33" s="29"/>
      <c r="AB33" s="28"/>
      <c r="AC33" s="29">
        <v>5900</v>
      </c>
      <c r="AD33" s="29"/>
      <c r="AE33" s="29"/>
      <c r="AF33" s="29"/>
      <c r="AG33" s="29"/>
      <c r="AH33" s="29"/>
      <c r="AI33" s="29"/>
      <c r="AJ33" s="28"/>
      <c r="AK33" s="29"/>
      <c r="AL33" s="29"/>
      <c r="AM33" s="29"/>
      <c r="AN33" s="29"/>
      <c r="AO33" s="29"/>
      <c r="AP33" s="29"/>
      <c r="AQ33" s="29"/>
      <c r="AR33" s="28"/>
      <c r="AS33" s="29"/>
      <c r="AT33" s="29"/>
      <c r="AU33" s="29"/>
      <c r="AV33" s="29"/>
      <c r="AW33" s="29"/>
      <c r="AX33" s="29"/>
      <c r="AY33" s="29"/>
      <c r="AZ33" s="28"/>
      <c r="BA33" s="29"/>
      <c r="BB33" s="29"/>
      <c r="BC33" s="29"/>
      <c r="BD33" s="29"/>
      <c r="BE33" s="29"/>
      <c r="BF33" s="29"/>
      <c r="BG33" s="29"/>
      <c r="BH33" s="28"/>
      <c r="BI33" s="29"/>
      <c r="BJ33" s="29"/>
      <c r="BK33" s="29"/>
      <c r="BL33" s="29"/>
      <c r="BM33" s="29"/>
      <c r="BN33" s="29"/>
      <c r="BO33" s="29"/>
      <c r="BP33" s="9">
        <v>0</v>
      </c>
      <c r="BQ33" s="1" t="s">
        <v>0</v>
      </c>
      <c r="BR33" s="1" t="s">
        <v>0</v>
      </c>
      <c r="BS33" s="1" t="s">
        <v>0</v>
      </c>
      <c r="BT33" s="1" t="s">
        <v>0</v>
      </c>
      <c r="BU33" s="1" t="s">
        <v>0</v>
      </c>
      <c r="BW33" s="1">
        <f ca="1">INDIRECT("T33")+2*INDIRECT("AB33")+3*INDIRECT("AJ33")+4*INDIRECT("AR33")+5*INDIRECT("AZ33")+6*INDIRECT("BH33")</f>
        <v>0</v>
      </c>
      <c r="BX33" s="1">
        <v>0</v>
      </c>
      <c r="BY33" s="1">
        <f ca="1">INDIRECT("U33")+2*INDIRECT("AC33")+3*INDIRECT("AK33")+4*INDIRECT("AS33")+5*INDIRECT("BA33")+6*INDIRECT("BI33")</f>
        <v>11800</v>
      </c>
      <c r="BZ33" s="1">
        <v>11800</v>
      </c>
      <c r="CA33" s="1">
        <f ca="1">INDIRECT("V33")+2*INDIRECT("AD33")+3*INDIRECT("AL33")+4*INDIRECT("AT33")+5*INDIRECT("BB33")+6*INDIRECT("BJ33")</f>
        <v>0</v>
      </c>
      <c r="CB33" s="1">
        <v>0</v>
      </c>
      <c r="CC33" s="1">
        <f ca="1">INDIRECT("W33")+2*INDIRECT("AE33")+3*INDIRECT("AM33")+4*INDIRECT("AU33")+5*INDIRECT("BC33")+6*INDIRECT("BK33")</f>
        <v>0</v>
      </c>
      <c r="CD33" s="1">
        <v>0</v>
      </c>
      <c r="CE33" s="1">
        <f ca="1">INDIRECT("X33")+2*INDIRECT("AF33")+3*INDIRECT("AN33")+4*INDIRECT("AV33")+5*INDIRECT("BD33")+6*INDIRECT("BL33")</f>
        <v>0</v>
      </c>
      <c r="CF33" s="1">
        <v>0</v>
      </c>
      <c r="CG33" s="1">
        <f ca="1">INDIRECT("Y33")+2*INDIRECT("AG33")+3*INDIRECT("AO33")+4*INDIRECT("AW33")+5*INDIRECT("BE33")+6*INDIRECT("BM33")</f>
        <v>0</v>
      </c>
      <c r="CH33" s="1">
        <v>0</v>
      </c>
      <c r="CI33" s="1">
        <f ca="1">INDIRECT("Z33")+2*INDIRECT("AH33")+3*INDIRECT("AP33")+4*INDIRECT("AX33")+5*INDIRECT("BF33")+6*INDIRECT("BN33")</f>
        <v>0</v>
      </c>
      <c r="CJ33" s="1">
        <v>0</v>
      </c>
      <c r="CK33" s="1">
        <f ca="1">INDIRECT("AA33")+2*INDIRECT("AI33")+3*INDIRECT("AQ33")+4*INDIRECT("AY33")+5*INDIRECT("BG33")+6*INDIRECT("BO33")</f>
        <v>0</v>
      </c>
      <c r="CL33" s="1">
        <v>0</v>
      </c>
      <c r="CM33" s="1">
        <f ca="1">INDIRECT("T33")+2*INDIRECT("U33")+3*INDIRECT("V33")+4*INDIRECT("W33")+5*INDIRECT("X33")+6*INDIRECT("Y33")+7*INDIRECT("Z33")+8*INDIRECT("AA33")</f>
        <v>0</v>
      </c>
      <c r="CN33" s="1">
        <v>0</v>
      </c>
      <c r="CO33" s="1">
        <f ca="1">INDIRECT("AB33")+2*INDIRECT("AC33")+3*INDIRECT("AD33")+4*INDIRECT("AE33")+5*INDIRECT("AF33")+6*INDIRECT("AG33")+7*INDIRECT("AH33")+8*INDIRECT("AI33")</f>
        <v>11800</v>
      </c>
      <c r="CP33" s="1">
        <v>11800</v>
      </c>
      <c r="CQ33" s="1">
        <f ca="1">INDIRECT("AJ33")+2*INDIRECT("AK33")+3*INDIRECT("AL33")+4*INDIRECT("AM33")+5*INDIRECT("AN33")+6*INDIRECT("AO33")+7*INDIRECT("AP33")+8*INDIRECT("AQ33")</f>
        <v>0</v>
      </c>
      <c r="CR33" s="1">
        <v>0</v>
      </c>
      <c r="CS33" s="1">
        <f ca="1">INDIRECT("AR33")+2*INDIRECT("AS33")+3*INDIRECT("AT33")+4*INDIRECT("AU33")+5*INDIRECT("AV33")+6*INDIRECT("AW33")+7*INDIRECT("AX33")+8*INDIRECT("AY33")</f>
        <v>0</v>
      </c>
      <c r="CT33" s="1">
        <v>0</v>
      </c>
      <c r="CU33" s="1">
        <f ca="1">INDIRECT("AZ33")+2*INDIRECT("BA33")+3*INDIRECT("BB33")+4*INDIRECT("BC33")+5*INDIRECT("BD33")+6*INDIRECT("BE33")+7*INDIRECT("BF33")+8*INDIRECT("BG33")</f>
        <v>0</v>
      </c>
      <c r="CV33" s="1">
        <v>0</v>
      </c>
      <c r="CW33" s="1">
        <f ca="1">INDIRECT("BH33")+2*INDIRECT("BI33")+3*INDIRECT("BJ33")+4*INDIRECT("BK33")+5*INDIRECT("BL33")+6*INDIRECT("BM33")+7*INDIRECT("BN33")+8*INDIRECT("BO33")</f>
        <v>0</v>
      </c>
      <c r="CX33" s="1">
        <v>0</v>
      </c>
    </row>
    <row r="34" spans="1:73" ht="11.25">
      <c r="A34" s="25"/>
      <c r="B34" s="25"/>
      <c r="C34" s="27" t="s">
        <v>119</v>
      </c>
      <c r="D34" s="26" t="s">
        <v>0</v>
      </c>
      <c r="E34" s="1" t="s">
        <v>6</v>
      </c>
      <c r="F34" s="7">
        <f>SUM(F32:F33)</f>
        <v>2964</v>
      </c>
      <c r="G34" s="6">
        <f>SUM(G32:G33)</f>
        <v>7083</v>
      </c>
      <c r="H34" s="6">
        <f>SUM(H32:H33)</f>
        <v>4158</v>
      </c>
      <c r="I34" s="6">
        <f>SUM(I32:I33)</f>
        <v>0</v>
      </c>
      <c r="J34" s="6">
        <f>SUM(J32:J33)</f>
        <v>0</v>
      </c>
      <c r="K34" s="6">
        <f>SUM(K32:K33)</f>
        <v>0</v>
      </c>
      <c r="L34" s="6">
        <f>SUM(L32:L33)</f>
        <v>0</v>
      </c>
      <c r="M34" s="6">
        <f>SUM(M32:M33)</f>
        <v>0</v>
      </c>
      <c r="N34" s="7">
        <f>SUM(N32:N33)</f>
        <v>540</v>
      </c>
      <c r="O34" s="6">
        <f>SUM(O32:O33)</f>
        <v>10058</v>
      </c>
      <c r="P34" s="6">
        <f>SUM(P32:P33)</f>
        <v>780</v>
      </c>
      <c r="Q34" s="6">
        <f>SUM(Q32:Q33)</f>
        <v>1585</v>
      </c>
      <c r="R34" s="6">
        <f>SUM(R32:R33)</f>
        <v>59</v>
      </c>
      <c r="S34" s="6">
        <f>SUM(S32:S33)</f>
        <v>1183</v>
      </c>
      <c r="T34" s="8"/>
      <c r="U34" s="5"/>
      <c r="V34" s="5"/>
      <c r="W34" s="5"/>
      <c r="X34" s="5"/>
      <c r="Y34" s="5"/>
      <c r="Z34" s="5"/>
      <c r="AA34" s="5"/>
      <c r="AB34" s="8"/>
      <c r="AC34" s="5"/>
      <c r="AD34" s="5"/>
      <c r="AE34" s="5"/>
      <c r="AF34" s="5"/>
      <c r="AG34" s="5"/>
      <c r="AH34" s="5"/>
      <c r="AI34" s="5"/>
      <c r="AJ34" s="8"/>
      <c r="AK34" s="5"/>
      <c r="AL34" s="5"/>
      <c r="AM34" s="5"/>
      <c r="AN34" s="5"/>
      <c r="AO34" s="5"/>
      <c r="AP34" s="5"/>
      <c r="AQ34" s="5"/>
      <c r="AR34" s="8"/>
      <c r="AS34" s="5"/>
      <c r="AT34" s="5"/>
      <c r="AU34" s="5"/>
      <c r="AV34" s="5"/>
      <c r="AW34" s="5"/>
      <c r="AX34" s="5"/>
      <c r="AY34" s="5"/>
      <c r="AZ34" s="8"/>
      <c r="BA34" s="5"/>
      <c r="BB34" s="5"/>
      <c r="BC34" s="5"/>
      <c r="BD34" s="5"/>
      <c r="BE34" s="5"/>
      <c r="BF34" s="5"/>
      <c r="BG34" s="5"/>
      <c r="BH34" s="8"/>
      <c r="BI34" s="5"/>
      <c r="BJ34" s="5"/>
      <c r="BK34" s="5"/>
      <c r="BL34" s="5"/>
      <c r="BM34" s="5"/>
      <c r="BN34" s="5"/>
      <c r="BO34" s="5"/>
      <c r="BP34" s="9">
        <v>0</v>
      </c>
      <c r="BQ34" s="1" t="s">
        <v>0</v>
      </c>
      <c r="BR34" s="1" t="s">
        <v>0</v>
      </c>
      <c r="BS34" s="1" t="s">
        <v>0</v>
      </c>
      <c r="BT34" s="1" t="s">
        <v>0</v>
      </c>
      <c r="BU34" s="1" t="s">
        <v>0</v>
      </c>
    </row>
    <row r="35" spans="3:73" ht="11.25">
      <c r="C35" s="1" t="s">
        <v>0</v>
      </c>
      <c r="D35" s="1" t="s">
        <v>0</v>
      </c>
      <c r="E35" s="1" t="s">
        <v>0</v>
      </c>
      <c r="F35" s="7"/>
      <c r="G35" s="6"/>
      <c r="H35" s="6"/>
      <c r="I35" s="6"/>
      <c r="J35" s="6"/>
      <c r="K35" s="6"/>
      <c r="L35" s="6"/>
      <c r="M35" s="6"/>
      <c r="N35" s="7"/>
      <c r="O35" s="6"/>
      <c r="P35" s="6"/>
      <c r="Q35" s="6"/>
      <c r="R35" s="6"/>
      <c r="S35" s="6"/>
      <c r="T35" s="8"/>
      <c r="U35" s="5"/>
      <c r="V35" s="5"/>
      <c r="W35" s="5"/>
      <c r="X35" s="5"/>
      <c r="Y35" s="5"/>
      <c r="Z35" s="5"/>
      <c r="AA35" s="5"/>
      <c r="AB35" s="8"/>
      <c r="AC35" s="5"/>
      <c r="AD35" s="5"/>
      <c r="AE35" s="5"/>
      <c r="AF35" s="5"/>
      <c r="AG35" s="5"/>
      <c r="AH35" s="5"/>
      <c r="AI35" s="5"/>
      <c r="AJ35" s="8"/>
      <c r="AK35" s="5"/>
      <c r="AL35" s="5"/>
      <c r="AM35" s="5"/>
      <c r="AN35" s="5"/>
      <c r="AO35" s="5"/>
      <c r="AP35" s="5"/>
      <c r="AQ35" s="5"/>
      <c r="AR35" s="8"/>
      <c r="AS35" s="5"/>
      <c r="AT35" s="5"/>
      <c r="AU35" s="5"/>
      <c r="AV35" s="5"/>
      <c r="AW35" s="5"/>
      <c r="AX35" s="5"/>
      <c r="AY35" s="5"/>
      <c r="AZ35" s="8"/>
      <c r="BA35" s="5"/>
      <c r="BB35" s="5"/>
      <c r="BC35" s="5"/>
      <c r="BD35" s="5"/>
      <c r="BE35" s="5"/>
      <c r="BF35" s="5"/>
      <c r="BG35" s="5"/>
      <c r="BH35" s="8"/>
      <c r="BI35" s="5"/>
      <c r="BJ35" s="5"/>
      <c r="BK35" s="5"/>
      <c r="BL35" s="5"/>
      <c r="BM35" s="5"/>
      <c r="BN35" s="5"/>
      <c r="BO35" s="5"/>
      <c r="BP35" s="9"/>
      <c r="BT35" s="1" t="s">
        <v>0</v>
      </c>
      <c r="BU35" s="1" t="s">
        <v>0</v>
      </c>
    </row>
    <row r="36" spans="1:102" ht="11.25">
      <c r="A36" s="30" t="s">
        <v>1</v>
      </c>
      <c r="B36" s="31" t="str">
        <f>HYPERLINK("http://www.dot.ca.gov/hq/transprog/stip2004/ff_sheets/04-0070.xls","0070")</f>
        <v>0070</v>
      </c>
      <c r="C36" s="30" t="s">
        <v>31</v>
      </c>
      <c r="D36" s="30" t="s">
        <v>11</v>
      </c>
      <c r="E36" s="30" t="s">
        <v>3</v>
      </c>
      <c r="F36" s="32">
        <f ca="1">INDIRECT("T36")+INDIRECT("AB36")+INDIRECT("AJ36")+INDIRECT("AR36")+INDIRECT("AZ36")+INDIRECT("BH36")</f>
        <v>0</v>
      </c>
      <c r="G36" s="33">
        <f ca="1">INDIRECT("U36")+INDIRECT("AC36")+INDIRECT("AK36")+INDIRECT("AS36")+INDIRECT("BA36")+INDIRECT("BI36")</f>
        <v>0</v>
      </c>
      <c r="H36" s="33">
        <f ca="1">INDIRECT("V36")+INDIRECT("AD36")+INDIRECT("AL36")+INDIRECT("AT36")+INDIRECT("BB36")+INDIRECT("BJ36")</f>
        <v>0</v>
      </c>
      <c r="I36" s="33">
        <f ca="1">INDIRECT("W36")+INDIRECT("AE36")+INDIRECT("AM36")+INDIRECT("AU36")+INDIRECT("BC36")+INDIRECT("BK36")</f>
        <v>0</v>
      </c>
      <c r="J36" s="33">
        <f ca="1">INDIRECT("X36")+INDIRECT("AF36")+INDIRECT("AN36")+INDIRECT("AV36")+INDIRECT("BD36")+INDIRECT("BL36")</f>
        <v>0</v>
      </c>
      <c r="K36" s="33">
        <f ca="1">INDIRECT("Y36")+INDIRECT("AG36")+INDIRECT("AO36")+INDIRECT("AW36")+INDIRECT("BE36")+INDIRECT("BM36")</f>
        <v>10000</v>
      </c>
      <c r="L36" s="33">
        <f ca="1">INDIRECT("Z36")+INDIRECT("AH36")+INDIRECT("AP36")+INDIRECT("AX36")+INDIRECT("BF36")+INDIRECT("BN36")</f>
        <v>0</v>
      </c>
      <c r="M36" s="33">
        <f ca="1">INDIRECT("AA36")+INDIRECT("AI36")+INDIRECT("AQ36")+INDIRECT("AY36")+INDIRECT("BG36")+INDIRECT("BO36")</f>
        <v>0</v>
      </c>
      <c r="N36" s="32">
        <f ca="1">INDIRECT("T36")+INDIRECT("U36")+INDIRECT("V36")+INDIRECT("W36")+INDIRECT("X36")+INDIRECT("Y36")+INDIRECT("Z36")+INDIRECT("AA36")</f>
        <v>0</v>
      </c>
      <c r="O36" s="33">
        <f ca="1">INDIRECT("AB36")+INDIRECT("AC36")+INDIRECT("AD36")+INDIRECT("AE36")+INDIRECT("AF36")+INDIRECT("AG36")+INDIRECT("AH36")+INDIRECT("AI36")</f>
        <v>0</v>
      </c>
      <c r="P36" s="33">
        <f ca="1">INDIRECT("AJ36")+INDIRECT("AK36")+INDIRECT("AL36")+INDIRECT("AM36")+INDIRECT("AN36")+INDIRECT("AO36")+INDIRECT("AP36")+INDIRECT("AQ36")</f>
        <v>10000</v>
      </c>
      <c r="Q36" s="33">
        <f ca="1">INDIRECT("AR36")+INDIRECT("AS36")+INDIRECT("AT36")+INDIRECT("AU36")+INDIRECT("AV36")+INDIRECT("AW36")+INDIRECT("AX36")+INDIRECT("AY36")</f>
        <v>0</v>
      </c>
      <c r="R36" s="33">
        <f ca="1">INDIRECT("AZ36")+INDIRECT("BA36")+INDIRECT("BB36")+INDIRECT("BC36")+INDIRECT("BD36")+INDIRECT("BE36")+INDIRECT("BF36")+INDIRECT("BG36")</f>
        <v>0</v>
      </c>
      <c r="S36" s="33">
        <f ca="1">INDIRECT("BH36")+INDIRECT("BI36")+INDIRECT("BJ36")+INDIRECT("BK36")+INDIRECT("BL36")+INDIRECT("BM36")+INDIRECT("BN36")+INDIRECT("BO36")</f>
        <v>0</v>
      </c>
      <c r="T36" s="34"/>
      <c r="U36" s="35"/>
      <c r="V36" s="35"/>
      <c r="W36" s="35"/>
      <c r="X36" s="35"/>
      <c r="Y36" s="35"/>
      <c r="Z36" s="35"/>
      <c r="AA36" s="35"/>
      <c r="AB36" s="34"/>
      <c r="AC36" s="35"/>
      <c r="AD36" s="35"/>
      <c r="AE36" s="35"/>
      <c r="AF36" s="35"/>
      <c r="AG36" s="35"/>
      <c r="AH36" s="35"/>
      <c r="AI36" s="35"/>
      <c r="AJ36" s="34"/>
      <c r="AK36" s="35"/>
      <c r="AL36" s="35"/>
      <c r="AM36" s="35"/>
      <c r="AN36" s="35"/>
      <c r="AO36" s="35">
        <v>10000</v>
      </c>
      <c r="AP36" s="35"/>
      <c r="AQ36" s="35"/>
      <c r="AR36" s="34"/>
      <c r="AS36" s="35"/>
      <c r="AT36" s="35"/>
      <c r="AU36" s="35"/>
      <c r="AV36" s="35"/>
      <c r="AW36" s="35"/>
      <c r="AX36" s="35"/>
      <c r="AY36" s="35"/>
      <c r="AZ36" s="34"/>
      <c r="BA36" s="35"/>
      <c r="BB36" s="35"/>
      <c r="BC36" s="35"/>
      <c r="BD36" s="35"/>
      <c r="BE36" s="35"/>
      <c r="BF36" s="35"/>
      <c r="BG36" s="35"/>
      <c r="BH36" s="34"/>
      <c r="BI36" s="35"/>
      <c r="BJ36" s="35"/>
      <c r="BK36" s="35"/>
      <c r="BL36" s="35"/>
      <c r="BM36" s="35"/>
      <c r="BN36" s="35"/>
      <c r="BO36" s="36"/>
      <c r="BP36" s="9">
        <v>20600002279</v>
      </c>
      <c r="BQ36" s="1" t="s">
        <v>3</v>
      </c>
      <c r="BR36" s="1" t="s">
        <v>0</v>
      </c>
      <c r="BS36" s="1" t="s">
        <v>0</v>
      </c>
      <c r="BT36" s="1" t="s">
        <v>0</v>
      </c>
      <c r="BU36" s="1" t="s">
        <v>0</v>
      </c>
      <c r="BW36" s="1">
        <f ca="1">INDIRECT("T36")+2*INDIRECT("AB36")+3*INDIRECT("AJ36")+4*INDIRECT("AR36")+5*INDIRECT("AZ36")+6*INDIRECT("BH36")</f>
        <v>0</v>
      </c>
      <c r="BX36" s="1">
        <v>0</v>
      </c>
      <c r="BY36" s="1">
        <f ca="1">INDIRECT("U36")+2*INDIRECT("AC36")+3*INDIRECT("AK36")+4*INDIRECT("AS36")+5*INDIRECT("BA36")+6*INDIRECT("BI36")</f>
        <v>0</v>
      </c>
      <c r="BZ36" s="1">
        <v>0</v>
      </c>
      <c r="CA36" s="1">
        <f ca="1">INDIRECT("V36")+2*INDIRECT("AD36")+3*INDIRECT("AL36")+4*INDIRECT("AT36")+5*INDIRECT("BB36")+6*INDIRECT("BJ36")</f>
        <v>0</v>
      </c>
      <c r="CB36" s="1">
        <v>0</v>
      </c>
      <c r="CC36" s="1">
        <f ca="1">INDIRECT("W36")+2*INDIRECT("AE36")+3*INDIRECT("AM36")+4*INDIRECT("AU36")+5*INDIRECT("BC36")+6*INDIRECT("BK36")</f>
        <v>0</v>
      </c>
      <c r="CD36" s="1">
        <v>0</v>
      </c>
      <c r="CE36" s="1">
        <f ca="1">INDIRECT("X36")+2*INDIRECT("AF36")+3*INDIRECT("AN36")+4*INDIRECT("AV36")+5*INDIRECT("BD36")+6*INDIRECT("BL36")</f>
        <v>0</v>
      </c>
      <c r="CF36" s="1">
        <v>0</v>
      </c>
      <c r="CG36" s="1">
        <f ca="1">INDIRECT("Y36")+2*INDIRECT("AG36")+3*INDIRECT("AO36")+4*INDIRECT("AW36")+5*INDIRECT("BE36")+6*INDIRECT("BM36")</f>
        <v>30000</v>
      </c>
      <c r="CH36" s="1">
        <v>30000</v>
      </c>
      <c r="CI36" s="1">
        <f ca="1">INDIRECT("Z36")+2*INDIRECT("AH36")+3*INDIRECT("AP36")+4*INDIRECT("AX36")+5*INDIRECT("BF36")+6*INDIRECT("BN36")</f>
        <v>0</v>
      </c>
      <c r="CJ36" s="1">
        <v>0</v>
      </c>
      <c r="CK36" s="1">
        <f ca="1">INDIRECT("AA36")+2*INDIRECT("AI36")+3*INDIRECT("AQ36")+4*INDIRECT("AY36")+5*INDIRECT("BG36")+6*INDIRECT("BO36")</f>
        <v>0</v>
      </c>
      <c r="CL36" s="1">
        <v>0</v>
      </c>
      <c r="CM36" s="1">
        <f ca="1">INDIRECT("T36")+2*INDIRECT("U36")+3*INDIRECT("V36")+4*INDIRECT("W36")+5*INDIRECT("X36")+6*INDIRECT("Y36")+7*INDIRECT("Z36")+8*INDIRECT("AA36")</f>
        <v>0</v>
      </c>
      <c r="CN36" s="1">
        <v>0</v>
      </c>
      <c r="CO36" s="1">
        <f ca="1">INDIRECT("AB36")+2*INDIRECT("AC36")+3*INDIRECT("AD36")+4*INDIRECT("AE36")+5*INDIRECT("AF36")+6*INDIRECT("AG36")+7*INDIRECT("AH36")+8*INDIRECT("AI36")</f>
        <v>0</v>
      </c>
      <c r="CP36" s="1">
        <v>0</v>
      </c>
      <c r="CQ36" s="1">
        <f ca="1">INDIRECT("AJ36")+2*INDIRECT("AK36")+3*INDIRECT("AL36")+4*INDIRECT("AM36")+5*INDIRECT("AN36")+6*INDIRECT("AO36")+7*INDIRECT("AP36")+8*INDIRECT("AQ36")</f>
        <v>60000</v>
      </c>
      <c r="CR36" s="1">
        <v>60000</v>
      </c>
      <c r="CS36" s="1">
        <f ca="1">INDIRECT("AR36")+2*INDIRECT("AS36")+3*INDIRECT("AT36")+4*INDIRECT("AU36")+5*INDIRECT("AV36")+6*INDIRECT("AW36")+7*INDIRECT("AX36")+8*INDIRECT("AY36")</f>
        <v>0</v>
      </c>
      <c r="CT36" s="1">
        <v>0</v>
      </c>
      <c r="CU36" s="1">
        <f ca="1">INDIRECT("AZ36")+2*INDIRECT("BA36")+3*INDIRECT("BB36")+4*INDIRECT("BC36")+5*INDIRECT("BD36")+6*INDIRECT("BE36")+7*INDIRECT("BF36")+8*INDIRECT("BG36")</f>
        <v>0</v>
      </c>
      <c r="CV36" s="1">
        <v>0</v>
      </c>
      <c r="CW36" s="1">
        <f ca="1">INDIRECT("BH36")+2*INDIRECT("BI36")+3*INDIRECT("BJ36")+4*INDIRECT("BK36")+5*INDIRECT("BL36")+6*INDIRECT("BM36")+7*INDIRECT("BN36")+8*INDIRECT("BO36")</f>
        <v>0</v>
      </c>
      <c r="CX36" s="1">
        <v>0</v>
      </c>
    </row>
    <row r="37" spans="1:73" ht="11.25">
      <c r="A37" s="1" t="s">
        <v>0</v>
      </c>
      <c r="B37" s="1" t="s">
        <v>37</v>
      </c>
      <c r="C37" s="1" t="s">
        <v>38</v>
      </c>
      <c r="D37" s="1" t="s">
        <v>39</v>
      </c>
      <c r="E37" s="1" t="s">
        <v>6</v>
      </c>
      <c r="F37" s="7">
        <f>SUM(F36:F36)</f>
        <v>0</v>
      </c>
      <c r="G37" s="6">
        <f>SUM(G36:G36)</f>
        <v>0</v>
      </c>
      <c r="H37" s="6">
        <f>SUM(H36:H36)</f>
        <v>0</v>
      </c>
      <c r="I37" s="6">
        <f>SUM(I36:I36)</f>
        <v>0</v>
      </c>
      <c r="J37" s="6">
        <f>SUM(J36:J36)</f>
        <v>0</v>
      </c>
      <c r="K37" s="6">
        <f>SUM(K36:K36)</f>
        <v>10000</v>
      </c>
      <c r="L37" s="6">
        <f>SUM(L36:L36)</f>
        <v>0</v>
      </c>
      <c r="M37" s="6">
        <f>SUM(M36:M36)</f>
        <v>0</v>
      </c>
      <c r="N37" s="7">
        <f>SUM(N36:N36)</f>
        <v>0</v>
      </c>
      <c r="O37" s="6">
        <f>SUM(O36:O36)</f>
        <v>0</v>
      </c>
      <c r="P37" s="6">
        <f>SUM(P36:P36)</f>
        <v>10000</v>
      </c>
      <c r="Q37" s="6">
        <f>SUM(Q36:Q36)</f>
        <v>0</v>
      </c>
      <c r="R37" s="6">
        <f>SUM(R36:R36)</f>
        <v>0</v>
      </c>
      <c r="S37" s="6">
        <f>SUM(S36:S36)</f>
        <v>0</v>
      </c>
      <c r="T37" s="8"/>
      <c r="U37" s="5"/>
      <c r="V37" s="5"/>
      <c r="W37" s="5"/>
      <c r="X37" s="5"/>
      <c r="Y37" s="5"/>
      <c r="Z37" s="5"/>
      <c r="AA37" s="5"/>
      <c r="AB37" s="8"/>
      <c r="AC37" s="5"/>
      <c r="AD37" s="5"/>
      <c r="AE37" s="5"/>
      <c r="AF37" s="5"/>
      <c r="AG37" s="5"/>
      <c r="AH37" s="5"/>
      <c r="AI37" s="5"/>
      <c r="AJ37" s="8"/>
      <c r="AK37" s="5"/>
      <c r="AL37" s="5"/>
      <c r="AM37" s="5"/>
      <c r="AN37" s="5"/>
      <c r="AO37" s="5"/>
      <c r="AP37" s="5"/>
      <c r="AQ37" s="5"/>
      <c r="AR37" s="8"/>
      <c r="AS37" s="5"/>
      <c r="AT37" s="5"/>
      <c r="AU37" s="5"/>
      <c r="AV37" s="5"/>
      <c r="AW37" s="5"/>
      <c r="AX37" s="5"/>
      <c r="AY37" s="5"/>
      <c r="AZ37" s="8"/>
      <c r="BA37" s="5"/>
      <c r="BB37" s="5"/>
      <c r="BC37" s="5"/>
      <c r="BD37" s="5"/>
      <c r="BE37" s="5"/>
      <c r="BF37" s="5"/>
      <c r="BG37" s="5"/>
      <c r="BH37" s="8"/>
      <c r="BI37" s="5"/>
      <c r="BJ37" s="5"/>
      <c r="BK37" s="5"/>
      <c r="BL37" s="5"/>
      <c r="BM37" s="5"/>
      <c r="BN37" s="5"/>
      <c r="BO37" s="5"/>
      <c r="BP37" s="9">
        <v>0</v>
      </c>
      <c r="BQ37" s="1" t="s">
        <v>0</v>
      </c>
      <c r="BR37" s="1" t="s">
        <v>0</v>
      </c>
      <c r="BS37" s="1" t="s">
        <v>0</v>
      </c>
      <c r="BT37" s="1" t="s">
        <v>0</v>
      </c>
      <c r="BU37" s="1" t="s">
        <v>0</v>
      </c>
    </row>
    <row r="38" spans="1:73" ht="11.25">
      <c r="A38" s="25"/>
      <c r="B38" s="25"/>
      <c r="C38" s="27" t="s">
        <v>119</v>
      </c>
      <c r="D38" s="26" t="s">
        <v>0</v>
      </c>
      <c r="E38" s="1" t="s">
        <v>0</v>
      </c>
      <c r="F38" s="7"/>
      <c r="G38" s="6"/>
      <c r="H38" s="6"/>
      <c r="I38" s="6"/>
      <c r="J38" s="6"/>
      <c r="K38" s="6"/>
      <c r="L38" s="6"/>
      <c r="M38" s="6"/>
      <c r="N38" s="7"/>
      <c r="O38" s="6"/>
      <c r="P38" s="6"/>
      <c r="Q38" s="6"/>
      <c r="R38" s="6"/>
      <c r="S38" s="6"/>
      <c r="T38" s="8"/>
      <c r="U38" s="5"/>
      <c r="V38" s="5"/>
      <c r="W38" s="5"/>
      <c r="X38" s="5"/>
      <c r="Y38" s="5"/>
      <c r="Z38" s="5"/>
      <c r="AA38" s="5"/>
      <c r="AB38" s="8"/>
      <c r="AC38" s="5"/>
      <c r="AD38" s="5"/>
      <c r="AE38" s="5"/>
      <c r="AF38" s="5"/>
      <c r="AG38" s="5"/>
      <c r="AH38" s="5"/>
      <c r="AI38" s="5"/>
      <c r="AJ38" s="8"/>
      <c r="AK38" s="5"/>
      <c r="AL38" s="5"/>
      <c r="AM38" s="5"/>
      <c r="AN38" s="5"/>
      <c r="AO38" s="5"/>
      <c r="AP38" s="5"/>
      <c r="AQ38" s="5"/>
      <c r="AR38" s="8"/>
      <c r="AS38" s="5"/>
      <c r="AT38" s="5"/>
      <c r="AU38" s="5"/>
      <c r="AV38" s="5"/>
      <c r="AW38" s="5"/>
      <c r="AX38" s="5"/>
      <c r="AY38" s="5"/>
      <c r="AZ38" s="8"/>
      <c r="BA38" s="5"/>
      <c r="BB38" s="5"/>
      <c r="BC38" s="5"/>
      <c r="BD38" s="5"/>
      <c r="BE38" s="5"/>
      <c r="BF38" s="5"/>
      <c r="BG38" s="5"/>
      <c r="BH38" s="8"/>
      <c r="BI38" s="5"/>
      <c r="BJ38" s="5"/>
      <c r="BK38" s="5"/>
      <c r="BL38" s="5"/>
      <c r="BM38" s="5"/>
      <c r="BN38" s="5"/>
      <c r="BO38" s="5"/>
      <c r="BP38" s="9">
        <v>0</v>
      </c>
      <c r="BQ38" s="1" t="s">
        <v>0</v>
      </c>
      <c r="BR38" s="1" t="s">
        <v>0</v>
      </c>
      <c r="BS38" s="1" t="s">
        <v>0</v>
      </c>
      <c r="BT38" s="1" t="s">
        <v>0</v>
      </c>
      <c r="BU38" s="1" t="s">
        <v>0</v>
      </c>
    </row>
    <row r="39" spans="1:102" ht="11.25">
      <c r="A39" s="30" t="s">
        <v>1</v>
      </c>
      <c r="B39" s="31" t="str">
        <f>HYPERLINK("http://www.dot.ca.gov/hq/transprog/stip2004/ff_sheets/04-0503j.xls","0503J")</f>
        <v>0503J</v>
      </c>
      <c r="C39" s="30" t="s">
        <v>40</v>
      </c>
      <c r="D39" s="30" t="s">
        <v>25</v>
      </c>
      <c r="E39" s="30" t="s">
        <v>3</v>
      </c>
      <c r="F39" s="32">
        <f ca="1">INDIRECT("T39")+INDIRECT("AB39")+INDIRECT("AJ39")+INDIRECT("AR39")+INDIRECT("AZ39")+INDIRECT("BH39")</f>
        <v>0</v>
      </c>
      <c r="G39" s="33">
        <f ca="1">INDIRECT("U39")+INDIRECT("AC39")+INDIRECT("AK39")+INDIRECT("AS39")+INDIRECT("BA39")+INDIRECT("BI39")</f>
        <v>0</v>
      </c>
      <c r="H39" s="33">
        <f ca="1">INDIRECT("V39")+INDIRECT("AD39")+INDIRECT("AL39")+INDIRECT("AT39")+INDIRECT("BB39")+INDIRECT("BJ39")</f>
        <v>54</v>
      </c>
      <c r="I39" s="33">
        <f ca="1">INDIRECT("W39")+INDIRECT("AE39")+INDIRECT("AM39")+INDIRECT("AU39")+INDIRECT("BC39")+INDIRECT("BK39")</f>
        <v>0</v>
      </c>
      <c r="J39" s="33">
        <f ca="1">INDIRECT("X39")+INDIRECT("AF39")+INDIRECT("AN39")+INDIRECT("AV39")+INDIRECT("BD39")+INDIRECT("BL39")</f>
        <v>350</v>
      </c>
      <c r="K39" s="33">
        <f ca="1">INDIRECT("Y39")+INDIRECT("AG39")+INDIRECT("AO39")+INDIRECT("AW39")+INDIRECT("BE39")+INDIRECT("BM39")</f>
        <v>3171</v>
      </c>
      <c r="L39" s="33">
        <f ca="1">INDIRECT("Z39")+INDIRECT("AH39")+INDIRECT("AP39")+INDIRECT("AX39")+INDIRECT("BF39")+INDIRECT("BN39")</f>
        <v>0</v>
      </c>
      <c r="M39" s="33">
        <f ca="1">INDIRECT("AA39")+INDIRECT("AI39")+INDIRECT("AQ39")+INDIRECT("AY39")+INDIRECT("BG39")+INDIRECT("BO39")</f>
        <v>0</v>
      </c>
      <c r="N39" s="32">
        <f ca="1">INDIRECT("T39")+INDIRECT("U39")+INDIRECT("V39")+INDIRECT("W39")+INDIRECT("X39")+INDIRECT("Y39")+INDIRECT("Z39")+INDIRECT("AA39")</f>
        <v>0</v>
      </c>
      <c r="O39" s="33">
        <f ca="1">INDIRECT("AB39")+INDIRECT("AC39")+INDIRECT("AD39")+INDIRECT("AE39")+INDIRECT("AF39")+INDIRECT("AG39")+INDIRECT("AH39")+INDIRECT("AI39")</f>
        <v>2710</v>
      </c>
      <c r="P39" s="33">
        <f ca="1">INDIRECT("AJ39")+INDIRECT("AK39")+INDIRECT("AL39")+INDIRECT("AM39")+INDIRECT("AN39")+INDIRECT("AO39")+INDIRECT("AP39")+INDIRECT("AQ39")</f>
        <v>54</v>
      </c>
      <c r="Q39" s="33">
        <f ca="1">INDIRECT("AR39")+INDIRECT("AS39")+INDIRECT("AT39")+INDIRECT("AU39")+INDIRECT("AV39")+INDIRECT("AW39")+INDIRECT("AX39")+INDIRECT("AY39")</f>
        <v>350</v>
      </c>
      <c r="R39" s="33">
        <f ca="1">INDIRECT("AZ39")+INDIRECT("BA39")+INDIRECT("BB39")+INDIRECT("BC39")+INDIRECT("BD39")+INDIRECT("BE39")+INDIRECT("BF39")+INDIRECT("BG39")</f>
        <v>0</v>
      </c>
      <c r="S39" s="33">
        <f ca="1">INDIRECT("BH39")+INDIRECT("BI39")+INDIRECT("BJ39")+INDIRECT("BK39")+INDIRECT("BL39")+INDIRECT("BM39")+INDIRECT("BN39")+INDIRECT("BO39")</f>
        <v>461</v>
      </c>
      <c r="T39" s="34"/>
      <c r="U39" s="35"/>
      <c r="V39" s="35"/>
      <c r="W39" s="35"/>
      <c r="X39" s="35"/>
      <c r="Y39" s="35"/>
      <c r="Z39" s="35"/>
      <c r="AA39" s="35"/>
      <c r="AB39" s="34"/>
      <c r="AC39" s="35"/>
      <c r="AD39" s="35"/>
      <c r="AE39" s="35"/>
      <c r="AF39" s="35"/>
      <c r="AG39" s="35">
        <v>2710</v>
      </c>
      <c r="AH39" s="35"/>
      <c r="AI39" s="35"/>
      <c r="AJ39" s="34"/>
      <c r="AK39" s="35"/>
      <c r="AL39" s="35">
        <v>54</v>
      </c>
      <c r="AM39" s="35"/>
      <c r="AN39" s="35"/>
      <c r="AO39" s="35"/>
      <c r="AP39" s="35"/>
      <c r="AQ39" s="35"/>
      <c r="AR39" s="34"/>
      <c r="AS39" s="35"/>
      <c r="AT39" s="35"/>
      <c r="AU39" s="35"/>
      <c r="AV39" s="35">
        <v>350</v>
      </c>
      <c r="AW39" s="35"/>
      <c r="AX39" s="35"/>
      <c r="AY39" s="35"/>
      <c r="AZ39" s="34"/>
      <c r="BA39" s="35"/>
      <c r="BB39" s="35"/>
      <c r="BC39" s="35"/>
      <c r="BD39" s="35"/>
      <c r="BE39" s="35"/>
      <c r="BF39" s="35"/>
      <c r="BG39" s="35"/>
      <c r="BH39" s="34"/>
      <c r="BI39" s="35"/>
      <c r="BJ39" s="35"/>
      <c r="BK39" s="35"/>
      <c r="BL39" s="35"/>
      <c r="BM39" s="35">
        <v>461</v>
      </c>
      <c r="BN39" s="35"/>
      <c r="BO39" s="36"/>
      <c r="BP39" s="9">
        <v>20600002274</v>
      </c>
      <c r="BQ39" s="1" t="s">
        <v>3</v>
      </c>
      <c r="BR39" s="1" t="s">
        <v>0</v>
      </c>
      <c r="BS39" s="1" t="s">
        <v>0</v>
      </c>
      <c r="BT39" s="1" t="s">
        <v>0</v>
      </c>
      <c r="BU39" s="1" t="s">
        <v>13</v>
      </c>
      <c r="BW39" s="1">
        <f ca="1">INDIRECT("T39")+2*INDIRECT("AB39")+3*INDIRECT("AJ39")+4*INDIRECT("AR39")+5*INDIRECT("AZ39")+6*INDIRECT("BH39")</f>
        <v>0</v>
      </c>
      <c r="BX39" s="1">
        <v>0</v>
      </c>
      <c r="BY39" s="1">
        <f ca="1">INDIRECT("U39")+2*INDIRECT("AC39")+3*INDIRECT("AK39")+4*INDIRECT("AS39")+5*INDIRECT("BA39")+6*INDIRECT("BI39")</f>
        <v>0</v>
      </c>
      <c r="BZ39" s="1">
        <v>0</v>
      </c>
      <c r="CA39" s="1">
        <f ca="1">INDIRECT("V39")+2*INDIRECT("AD39")+3*INDIRECT("AL39")+4*INDIRECT("AT39")+5*INDIRECT("BB39")+6*INDIRECT("BJ39")</f>
        <v>162</v>
      </c>
      <c r="CB39" s="1">
        <v>162</v>
      </c>
      <c r="CC39" s="1">
        <f ca="1">INDIRECT("W39")+2*INDIRECT("AE39")+3*INDIRECT("AM39")+4*INDIRECT("AU39")+5*INDIRECT("BC39")+6*INDIRECT("BK39")</f>
        <v>0</v>
      </c>
      <c r="CD39" s="1">
        <v>0</v>
      </c>
      <c r="CE39" s="1">
        <f ca="1">INDIRECT("X39")+2*INDIRECT("AF39")+3*INDIRECT("AN39")+4*INDIRECT("AV39")+5*INDIRECT("BD39")+6*INDIRECT("BL39")</f>
        <v>1400</v>
      </c>
      <c r="CF39" s="1">
        <v>1400</v>
      </c>
      <c r="CG39" s="1">
        <f ca="1">INDIRECT("Y39")+2*INDIRECT("AG39")+3*INDIRECT("AO39")+4*INDIRECT("AW39")+5*INDIRECT("BE39")+6*INDIRECT("BM39")</f>
        <v>8186</v>
      </c>
      <c r="CH39" s="1">
        <v>8186</v>
      </c>
      <c r="CI39" s="1">
        <f ca="1">INDIRECT("Z39")+2*INDIRECT("AH39")+3*INDIRECT("AP39")+4*INDIRECT("AX39")+5*INDIRECT("BF39")+6*INDIRECT("BN39")</f>
        <v>0</v>
      </c>
      <c r="CJ39" s="1">
        <v>0</v>
      </c>
      <c r="CK39" s="1">
        <f ca="1">INDIRECT("AA39")+2*INDIRECT("AI39")+3*INDIRECT("AQ39")+4*INDIRECT("AY39")+5*INDIRECT("BG39")+6*INDIRECT("BO39")</f>
        <v>0</v>
      </c>
      <c r="CL39" s="1">
        <v>0</v>
      </c>
      <c r="CM39" s="1">
        <f ca="1">INDIRECT("T39")+2*INDIRECT("U39")+3*INDIRECT("V39")+4*INDIRECT("W39")+5*INDIRECT("X39")+6*INDIRECT("Y39")+7*INDIRECT("Z39")+8*INDIRECT("AA39")</f>
        <v>0</v>
      </c>
      <c r="CN39" s="1">
        <v>0</v>
      </c>
      <c r="CO39" s="1">
        <f ca="1">INDIRECT("AB39")+2*INDIRECT("AC39")+3*INDIRECT("AD39")+4*INDIRECT("AE39")+5*INDIRECT("AF39")+6*INDIRECT("AG39")+7*INDIRECT("AH39")+8*INDIRECT("AI39")</f>
        <v>16260</v>
      </c>
      <c r="CP39" s="1">
        <v>16260</v>
      </c>
      <c r="CQ39" s="1">
        <f ca="1">INDIRECT("AJ39")+2*INDIRECT("AK39")+3*INDIRECT("AL39")+4*INDIRECT("AM39")+5*INDIRECT("AN39")+6*INDIRECT("AO39")+7*INDIRECT("AP39")+8*INDIRECT("AQ39")</f>
        <v>162</v>
      </c>
      <c r="CR39" s="1">
        <v>162</v>
      </c>
      <c r="CS39" s="1">
        <f ca="1">INDIRECT("AR39")+2*INDIRECT("AS39")+3*INDIRECT("AT39")+4*INDIRECT("AU39")+5*INDIRECT("AV39")+6*INDIRECT("AW39")+7*INDIRECT("AX39")+8*INDIRECT("AY39")</f>
        <v>1750</v>
      </c>
      <c r="CT39" s="1">
        <v>1750</v>
      </c>
      <c r="CU39" s="1">
        <f ca="1">INDIRECT("AZ39")+2*INDIRECT("BA39")+3*INDIRECT("BB39")+4*INDIRECT("BC39")+5*INDIRECT("BD39")+6*INDIRECT("BE39")+7*INDIRECT("BF39")+8*INDIRECT("BG39")</f>
        <v>0</v>
      </c>
      <c r="CV39" s="1">
        <v>0</v>
      </c>
      <c r="CW39" s="1">
        <f ca="1">INDIRECT("BH39")+2*INDIRECT("BI39")+3*INDIRECT("BJ39")+4*INDIRECT("BK39")+5*INDIRECT("BL39")+6*INDIRECT("BM39")+7*INDIRECT("BN39")+8*INDIRECT("BO39")</f>
        <v>2766</v>
      </c>
      <c r="CX39" s="1">
        <v>2766</v>
      </c>
    </row>
    <row r="40" spans="1:73" ht="11.25">
      <c r="A40" s="1" t="s">
        <v>0</v>
      </c>
      <c r="B40" s="1" t="s">
        <v>41</v>
      </c>
      <c r="C40" s="1" t="s">
        <v>42</v>
      </c>
      <c r="D40" s="1" t="s">
        <v>43</v>
      </c>
      <c r="E40" s="1" t="s">
        <v>6</v>
      </c>
      <c r="F40" s="7">
        <f>SUM(F39:F39)</f>
        <v>0</v>
      </c>
      <c r="G40" s="6">
        <f>SUM(G39:G39)</f>
        <v>0</v>
      </c>
      <c r="H40" s="6">
        <f>SUM(H39:H39)</f>
        <v>54</v>
      </c>
      <c r="I40" s="6">
        <f>SUM(I39:I39)</f>
        <v>0</v>
      </c>
      <c r="J40" s="6">
        <f>SUM(J39:J39)</f>
        <v>350</v>
      </c>
      <c r="K40" s="6">
        <f>SUM(K39:K39)</f>
        <v>3171</v>
      </c>
      <c r="L40" s="6">
        <f>SUM(L39:L39)</f>
        <v>0</v>
      </c>
      <c r="M40" s="6">
        <f>SUM(M39:M39)</f>
        <v>0</v>
      </c>
      <c r="N40" s="7">
        <f>SUM(N39:N39)</f>
        <v>0</v>
      </c>
      <c r="O40" s="6">
        <f>SUM(O39:O39)</f>
        <v>2710</v>
      </c>
      <c r="P40" s="6">
        <f>SUM(P39:P39)</f>
        <v>54</v>
      </c>
      <c r="Q40" s="6">
        <f>SUM(Q39:Q39)</f>
        <v>350</v>
      </c>
      <c r="R40" s="6">
        <f>SUM(R39:R39)</f>
        <v>0</v>
      </c>
      <c r="S40" s="6">
        <f>SUM(S39:S39)</f>
        <v>461</v>
      </c>
      <c r="T40" s="8"/>
      <c r="U40" s="5"/>
      <c r="V40" s="5"/>
      <c r="W40" s="5"/>
      <c r="X40" s="5"/>
      <c r="Y40" s="5"/>
      <c r="Z40" s="5"/>
      <c r="AA40" s="5"/>
      <c r="AB40" s="8"/>
      <c r="AC40" s="5"/>
      <c r="AD40" s="5"/>
      <c r="AE40" s="5"/>
      <c r="AF40" s="5"/>
      <c r="AG40" s="5"/>
      <c r="AH40" s="5"/>
      <c r="AI40" s="5"/>
      <c r="AJ40" s="8"/>
      <c r="AK40" s="5"/>
      <c r="AL40" s="5"/>
      <c r="AM40" s="5"/>
      <c r="AN40" s="5"/>
      <c r="AO40" s="5"/>
      <c r="AP40" s="5"/>
      <c r="AQ40" s="5"/>
      <c r="AR40" s="8"/>
      <c r="AS40" s="5"/>
      <c r="AT40" s="5"/>
      <c r="AU40" s="5"/>
      <c r="AV40" s="5"/>
      <c r="AW40" s="5"/>
      <c r="AX40" s="5"/>
      <c r="AY40" s="5"/>
      <c r="AZ40" s="8"/>
      <c r="BA40" s="5"/>
      <c r="BB40" s="5"/>
      <c r="BC40" s="5"/>
      <c r="BD40" s="5"/>
      <c r="BE40" s="5"/>
      <c r="BF40" s="5"/>
      <c r="BG40" s="5"/>
      <c r="BH40" s="8"/>
      <c r="BI40" s="5"/>
      <c r="BJ40" s="5"/>
      <c r="BK40" s="5"/>
      <c r="BL40" s="5"/>
      <c r="BM40" s="5"/>
      <c r="BN40" s="5"/>
      <c r="BO40" s="5"/>
      <c r="BP40" s="9">
        <v>0</v>
      </c>
      <c r="BQ40" s="1" t="s">
        <v>0</v>
      </c>
      <c r="BR40" s="1" t="s">
        <v>0</v>
      </c>
      <c r="BS40" s="1" t="s">
        <v>0</v>
      </c>
      <c r="BT40" s="1" t="s">
        <v>0</v>
      </c>
      <c r="BU40" s="1" t="s">
        <v>0</v>
      </c>
    </row>
    <row r="41" spans="1:73" ht="11.25">
      <c r="A41" s="25"/>
      <c r="B41" s="25"/>
      <c r="C41" s="27" t="s">
        <v>119</v>
      </c>
      <c r="D41" s="26" t="s">
        <v>0</v>
      </c>
      <c r="E41" s="1" t="s">
        <v>0</v>
      </c>
      <c r="F41" s="7"/>
      <c r="G41" s="6"/>
      <c r="H41" s="6"/>
      <c r="I41" s="6"/>
      <c r="J41" s="6"/>
      <c r="K41" s="6"/>
      <c r="L41" s="6"/>
      <c r="M41" s="6"/>
      <c r="N41" s="7"/>
      <c r="O41" s="6"/>
      <c r="P41" s="6"/>
      <c r="Q41" s="6"/>
      <c r="R41" s="6"/>
      <c r="S41" s="6"/>
      <c r="T41" s="8"/>
      <c r="U41" s="5"/>
      <c r="V41" s="5"/>
      <c r="W41" s="5"/>
      <c r="X41" s="5"/>
      <c r="Y41" s="5"/>
      <c r="Z41" s="5"/>
      <c r="AA41" s="5"/>
      <c r="AB41" s="8"/>
      <c r="AC41" s="5"/>
      <c r="AD41" s="5"/>
      <c r="AE41" s="5"/>
      <c r="AF41" s="5"/>
      <c r="AG41" s="5"/>
      <c r="AH41" s="5"/>
      <c r="AI41" s="5"/>
      <c r="AJ41" s="8"/>
      <c r="AK41" s="5"/>
      <c r="AL41" s="5"/>
      <c r="AM41" s="5"/>
      <c r="AN41" s="5"/>
      <c r="AO41" s="5"/>
      <c r="AP41" s="5"/>
      <c r="AQ41" s="5"/>
      <c r="AR41" s="8"/>
      <c r="AS41" s="5"/>
      <c r="AT41" s="5"/>
      <c r="AU41" s="5"/>
      <c r="AV41" s="5"/>
      <c r="AW41" s="5"/>
      <c r="AX41" s="5"/>
      <c r="AY41" s="5"/>
      <c r="AZ41" s="8"/>
      <c r="BA41" s="5"/>
      <c r="BB41" s="5"/>
      <c r="BC41" s="5"/>
      <c r="BD41" s="5"/>
      <c r="BE41" s="5"/>
      <c r="BF41" s="5"/>
      <c r="BG41" s="5"/>
      <c r="BH41" s="8"/>
      <c r="BI41" s="5"/>
      <c r="BJ41" s="5"/>
      <c r="BK41" s="5"/>
      <c r="BL41" s="5"/>
      <c r="BM41" s="5"/>
      <c r="BN41" s="5"/>
      <c r="BO41" s="5"/>
      <c r="BP41" s="9">
        <v>0</v>
      </c>
      <c r="BQ41" s="1" t="s">
        <v>0</v>
      </c>
      <c r="BR41" s="1" t="s">
        <v>0</v>
      </c>
      <c r="BS41" s="1" t="s">
        <v>0</v>
      </c>
      <c r="BT41" s="1" t="s">
        <v>0</v>
      </c>
      <c r="BU41" s="1" t="s">
        <v>0</v>
      </c>
    </row>
    <row r="42" spans="1:102" ht="11.25">
      <c r="A42" s="30" t="s">
        <v>1</v>
      </c>
      <c r="B42" s="31" t="str">
        <f>HYPERLINK("http://www.dot.ca.gov/hq/transprog/stip2004/ff_sheets/04-b0157d.xls","B0157D")</f>
        <v>B0157D</v>
      </c>
      <c r="C42" s="30" t="s">
        <v>44</v>
      </c>
      <c r="D42" s="30" t="s">
        <v>25</v>
      </c>
      <c r="E42" s="30" t="s">
        <v>3</v>
      </c>
      <c r="F42" s="32">
        <f ca="1">INDIRECT("T42")+INDIRECT("AB42")+INDIRECT("AJ42")+INDIRECT("AR42")+INDIRECT("AZ42")+INDIRECT("BH42")</f>
        <v>0</v>
      </c>
      <c r="G42" s="33">
        <f ca="1">INDIRECT("U42")+INDIRECT("AC42")+INDIRECT("AK42")+INDIRECT("AS42")+INDIRECT("BA42")+INDIRECT("BI42")</f>
        <v>0</v>
      </c>
      <c r="H42" s="33">
        <f ca="1">INDIRECT("V42")+INDIRECT("AD42")+INDIRECT("AL42")+INDIRECT("AT42")+INDIRECT("BB42")+INDIRECT("BJ42")</f>
        <v>0</v>
      </c>
      <c r="I42" s="33">
        <f ca="1">INDIRECT("W42")+INDIRECT("AE42")+INDIRECT("AM42")+INDIRECT("AU42")+INDIRECT("BC42")+INDIRECT("BK42")</f>
        <v>8308</v>
      </c>
      <c r="J42" s="33">
        <f ca="1">INDIRECT("X42")+INDIRECT("AF42")+INDIRECT("AN42")+INDIRECT("AV42")+INDIRECT("BD42")+INDIRECT("BL42")</f>
        <v>0</v>
      </c>
      <c r="K42" s="33">
        <f ca="1">INDIRECT("Y42")+INDIRECT("AG42")+INDIRECT("AO42")+INDIRECT("AW42")+INDIRECT("BE42")+INDIRECT("BM42")</f>
        <v>0</v>
      </c>
      <c r="L42" s="33">
        <f ca="1">INDIRECT("Z42")+INDIRECT("AH42")+INDIRECT("AP42")+INDIRECT("AX42")+INDIRECT("BF42")+INDIRECT("BN42")</f>
        <v>0</v>
      </c>
      <c r="M42" s="33">
        <f ca="1">INDIRECT("AA42")+INDIRECT("AI42")+INDIRECT("AQ42")+INDIRECT("AY42")+INDIRECT("BG42")+INDIRECT("BO42")</f>
        <v>0</v>
      </c>
      <c r="N42" s="32">
        <f ca="1">INDIRECT("T42")+INDIRECT("U42")+INDIRECT("V42")+INDIRECT("W42")+INDIRECT("X42")+INDIRECT("Y42")+INDIRECT("Z42")+INDIRECT("AA42")</f>
        <v>0</v>
      </c>
      <c r="O42" s="33">
        <f ca="1">INDIRECT("AB42")+INDIRECT("AC42")+INDIRECT("AD42")+INDIRECT("AE42")+INDIRECT("AF42")+INDIRECT("AG42")+INDIRECT("AH42")+INDIRECT("AI42")</f>
        <v>6763</v>
      </c>
      <c r="P42" s="33">
        <f ca="1">INDIRECT("AJ42")+INDIRECT("AK42")+INDIRECT("AL42")+INDIRECT("AM42")+INDIRECT("AN42")+INDIRECT("AO42")+INDIRECT("AP42")+INDIRECT("AQ42")</f>
        <v>0</v>
      </c>
      <c r="Q42" s="33">
        <f ca="1">INDIRECT("AR42")+INDIRECT("AS42")+INDIRECT("AT42")+INDIRECT("AU42")+INDIRECT("AV42")+INDIRECT("AW42")+INDIRECT("AX42")+INDIRECT("AY42")</f>
        <v>0</v>
      </c>
      <c r="R42" s="33">
        <f ca="1">INDIRECT("AZ42")+INDIRECT("BA42")+INDIRECT("BB42")+INDIRECT("BC42")+INDIRECT("BD42")+INDIRECT("BE42")+INDIRECT("BF42")+INDIRECT("BG42")</f>
        <v>0</v>
      </c>
      <c r="S42" s="33">
        <f ca="1">INDIRECT("BH42")+INDIRECT("BI42")+INDIRECT("BJ42")+INDIRECT("BK42")+INDIRECT("BL42")+INDIRECT("BM42")+INDIRECT("BN42")+INDIRECT("BO42")</f>
        <v>1545</v>
      </c>
      <c r="T42" s="34"/>
      <c r="U42" s="35"/>
      <c r="V42" s="35"/>
      <c r="W42" s="35"/>
      <c r="X42" s="35"/>
      <c r="Y42" s="35"/>
      <c r="Z42" s="35"/>
      <c r="AA42" s="35"/>
      <c r="AB42" s="34"/>
      <c r="AC42" s="35"/>
      <c r="AD42" s="35"/>
      <c r="AE42" s="35">
        <v>6763</v>
      </c>
      <c r="AF42" s="35"/>
      <c r="AG42" s="35"/>
      <c r="AH42" s="35"/>
      <c r="AI42" s="35"/>
      <c r="AJ42" s="34"/>
      <c r="AK42" s="35"/>
      <c r="AL42" s="35"/>
      <c r="AM42" s="35"/>
      <c r="AN42" s="35"/>
      <c r="AO42" s="35"/>
      <c r="AP42" s="35"/>
      <c r="AQ42" s="35"/>
      <c r="AR42" s="34"/>
      <c r="AS42" s="35"/>
      <c r="AT42" s="35"/>
      <c r="AU42" s="35"/>
      <c r="AV42" s="35"/>
      <c r="AW42" s="35"/>
      <c r="AX42" s="35"/>
      <c r="AY42" s="35"/>
      <c r="AZ42" s="34"/>
      <c r="BA42" s="35"/>
      <c r="BB42" s="35"/>
      <c r="BC42" s="35"/>
      <c r="BD42" s="35"/>
      <c r="BE42" s="35"/>
      <c r="BF42" s="35"/>
      <c r="BG42" s="35"/>
      <c r="BH42" s="34"/>
      <c r="BI42" s="35"/>
      <c r="BJ42" s="35"/>
      <c r="BK42" s="35">
        <v>1545</v>
      </c>
      <c r="BL42" s="35"/>
      <c r="BM42" s="35"/>
      <c r="BN42" s="35"/>
      <c r="BO42" s="36"/>
      <c r="BP42" s="9">
        <v>10600000633</v>
      </c>
      <c r="BQ42" s="1" t="s">
        <v>3</v>
      </c>
      <c r="BR42" s="1" t="s">
        <v>0</v>
      </c>
      <c r="BS42" s="1" t="s">
        <v>0</v>
      </c>
      <c r="BT42" s="1" t="s">
        <v>0</v>
      </c>
      <c r="BU42" s="1" t="s">
        <v>13</v>
      </c>
      <c r="BW42" s="1">
        <f ca="1">INDIRECT("T42")+2*INDIRECT("AB42")+3*INDIRECT("AJ42")+4*INDIRECT("AR42")+5*INDIRECT("AZ42")+6*INDIRECT("BH42")</f>
        <v>0</v>
      </c>
      <c r="BX42" s="1">
        <v>0</v>
      </c>
      <c r="BY42" s="1">
        <f ca="1">INDIRECT("U42")+2*INDIRECT("AC42")+3*INDIRECT("AK42")+4*INDIRECT("AS42")+5*INDIRECT("BA42")+6*INDIRECT("BI42")</f>
        <v>0</v>
      </c>
      <c r="BZ42" s="1">
        <v>0</v>
      </c>
      <c r="CA42" s="1">
        <f ca="1">INDIRECT("V42")+2*INDIRECT("AD42")+3*INDIRECT("AL42")+4*INDIRECT("AT42")+5*INDIRECT("BB42")+6*INDIRECT("BJ42")</f>
        <v>0</v>
      </c>
      <c r="CB42" s="1">
        <v>0</v>
      </c>
      <c r="CC42" s="1">
        <f ca="1">INDIRECT("W42")+2*INDIRECT("AE42")+3*INDIRECT("AM42")+4*INDIRECT("AU42")+5*INDIRECT("BC42")+6*INDIRECT("BK42")</f>
        <v>22796</v>
      </c>
      <c r="CD42" s="1">
        <v>22796</v>
      </c>
      <c r="CE42" s="1">
        <f ca="1">INDIRECT("X42")+2*INDIRECT("AF42")+3*INDIRECT("AN42")+4*INDIRECT("AV42")+5*INDIRECT("BD42")+6*INDIRECT("BL42")</f>
        <v>0</v>
      </c>
      <c r="CF42" s="1">
        <v>0</v>
      </c>
      <c r="CG42" s="1">
        <f ca="1">INDIRECT("Y42")+2*INDIRECT("AG42")+3*INDIRECT("AO42")+4*INDIRECT("AW42")+5*INDIRECT("BE42")+6*INDIRECT("BM42")</f>
        <v>0</v>
      </c>
      <c r="CH42" s="1">
        <v>0</v>
      </c>
      <c r="CI42" s="1">
        <f ca="1">INDIRECT("Z42")+2*INDIRECT("AH42")+3*INDIRECT("AP42")+4*INDIRECT("AX42")+5*INDIRECT("BF42")+6*INDIRECT("BN42")</f>
        <v>0</v>
      </c>
      <c r="CJ42" s="1">
        <v>0</v>
      </c>
      <c r="CK42" s="1">
        <f ca="1">INDIRECT("AA42")+2*INDIRECT("AI42")+3*INDIRECT("AQ42")+4*INDIRECT("AY42")+5*INDIRECT("BG42")+6*INDIRECT("BO42")</f>
        <v>0</v>
      </c>
      <c r="CL42" s="1">
        <v>0</v>
      </c>
      <c r="CM42" s="1">
        <f ca="1">INDIRECT("T42")+2*INDIRECT("U42")+3*INDIRECT("V42")+4*INDIRECT("W42")+5*INDIRECT("X42")+6*INDIRECT("Y42")+7*INDIRECT("Z42")+8*INDIRECT("AA42")</f>
        <v>0</v>
      </c>
      <c r="CN42" s="1">
        <v>0</v>
      </c>
      <c r="CO42" s="1">
        <f ca="1">INDIRECT("AB42")+2*INDIRECT("AC42")+3*INDIRECT("AD42")+4*INDIRECT("AE42")+5*INDIRECT("AF42")+6*INDIRECT("AG42")+7*INDIRECT("AH42")+8*INDIRECT("AI42")</f>
        <v>27052</v>
      </c>
      <c r="CP42" s="1">
        <v>27052</v>
      </c>
      <c r="CQ42" s="1">
        <f ca="1">INDIRECT("AJ42")+2*INDIRECT("AK42")+3*INDIRECT("AL42")+4*INDIRECT("AM42")+5*INDIRECT("AN42")+6*INDIRECT("AO42")+7*INDIRECT("AP42")+8*INDIRECT("AQ42")</f>
        <v>0</v>
      </c>
      <c r="CR42" s="1">
        <v>0</v>
      </c>
      <c r="CS42" s="1">
        <f ca="1">INDIRECT("AR42")+2*INDIRECT("AS42")+3*INDIRECT("AT42")+4*INDIRECT("AU42")+5*INDIRECT("AV42")+6*INDIRECT("AW42")+7*INDIRECT("AX42")+8*INDIRECT("AY42")</f>
        <v>0</v>
      </c>
      <c r="CT42" s="1">
        <v>0</v>
      </c>
      <c r="CU42" s="1">
        <f ca="1">INDIRECT("AZ42")+2*INDIRECT("BA42")+3*INDIRECT("BB42")+4*INDIRECT("BC42")+5*INDIRECT("BD42")+6*INDIRECT("BE42")+7*INDIRECT("BF42")+8*INDIRECT("BG42")</f>
        <v>0</v>
      </c>
      <c r="CV42" s="1">
        <v>0</v>
      </c>
      <c r="CW42" s="1">
        <f ca="1">INDIRECT("BH42")+2*INDIRECT("BI42")+3*INDIRECT("BJ42")+4*INDIRECT("BK42")+5*INDIRECT("BL42")+6*INDIRECT("BM42")+7*INDIRECT("BN42")+8*INDIRECT("BO42")</f>
        <v>6180</v>
      </c>
      <c r="CX42" s="1">
        <v>6180</v>
      </c>
    </row>
    <row r="43" spans="1:102" ht="11.25">
      <c r="A43" s="1" t="s">
        <v>0</v>
      </c>
      <c r="B43" s="1" t="s">
        <v>45</v>
      </c>
      <c r="C43" s="1" t="s">
        <v>46</v>
      </c>
      <c r="D43" s="1" t="s">
        <v>47</v>
      </c>
      <c r="E43" s="1" t="s">
        <v>36</v>
      </c>
      <c r="F43" s="7">
        <f ca="1">INDIRECT("T43")+INDIRECT("AB43")+INDIRECT("AJ43")+INDIRECT("AR43")+INDIRECT("AZ43")+INDIRECT("BH43")</f>
        <v>0</v>
      </c>
      <c r="G43" s="6">
        <f ca="1">INDIRECT("U43")+INDIRECT("AC43")+INDIRECT("AK43")+INDIRECT("AS43")+INDIRECT("BA43")+INDIRECT("BI43")</f>
        <v>0</v>
      </c>
      <c r="H43" s="6">
        <f ca="1">INDIRECT("V43")+INDIRECT("AD43")+INDIRECT("AL43")+INDIRECT("AT43")+INDIRECT("BB43")+INDIRECT("BJ43")</f>
        <v>0</v>
      </c>
      <c r="I43" s="6">
        <f ca="1">INDIRECT("W43")+INDIRECT("AE43")+INDIRECT("AM43")+INDIRECT("AU43")+INDIRECT("BC43")+INDIRECT("BK43")</f>
        <v>2250</v>
      </c>
      <c r="J43" s="6">
        <f ca="1">INDIRECT("X43")+INDIRECT("AF43")+INDIRECT("AN43")+INDIRECT("AV43")+INDIRECT("BD43")+INDIRECT("BL43")</f>
        <v>0</v>
      </c>
      <c r="K43" s="6">
        <f ca="1">INDIRECT("Y43")+INDIRECT("AG43")+INDIRECT("AO43")+INDIRECT("AW43")+INDIRECT("BE43")+INDIRECT("BM43")</f>
        <v>0</v>
      </c>
      <c r="L43" s="6">
        <f ca="1">INDIRECT("Z43")+INDIRECT("AH43")+INDIRECT("AP43")+INDIRECT("AX43")+INDIRECT("BF43")+INDIRECT("BN43")</f>
        <v>0</v>
      </c>
      <c r="M43" s="6">
        <f ca="1">INDIRECT("AA43")+INDIRECT("AI43")+INDIRECT("AQ43")+INDIRECT("AY43")+INDIRECT("BG43")+INDIRECT("BO43")</f>
        <v>0</v>
      </c>
      <c r="N43" s="7">
        <f ca="1">INDIRECT("T43")+INDIRECT("U43")+INDIRECT("V43")+INDIRECT("W43")+INDIRECT("X43")+INDIRECT("Y43")+INDIRECT("Z43")+INDIRECT("AA43")</f>
        <v>0</v>
      </c>
      <c r="O43" s="6">
        <f ca="1">INDIRECT("AB43")+INDIRECT("AC43")+INDIRECT("AD43")+INDIRECT("AE43")+INDIRECT("AF43")+INDIRECT("AG43")+INDIRECT("AH43")+INDIRECT("AI43")</f>
        <v>1000</v>
      </c>
      <c r="P43" s="6">
        <f ca="1">INDIRECT("AJ43")+INDIRECT("AK43")+INDIRECT("AL43")+INDIRECT("AM43")+INDIRECT("AN43")+INDIRECT("AO43")+INDIRECT("AP43")+INDIRECT("AQ43")</f>
        <v>0</v>
      </c>
      <c r="Q43" s="6">
        <f ca="1">INDIRECT("AR43")+INDIRECT("AS43")+INDIRECT("AT43")+INDIRECT("AU43")+INDIRECT("AV43")+INDIRECT("AW43")+INDIRECT("AX43")+INDIRECT("AY43")</f>
        <v>0</v>
      </c>
      <c r="R43" s="6">
        <f ca="1">INDIRECT("AZ43")+INDIRECT("BA43")+INDIRECT("BB43")+INDIRECT("BC43")+INDIRECT("BD43")+INDIRECT("BE43")+INDIRECT("BF43")+INDIRECT("BG43")</f>
        <v>0</v>
      </c>
      <c r="S43" s="6">
        <f ca="1">INDIRECT("BH43")+INDIRECT("BI43")+INDIRECT("BJ43")+INDIRECT("BK43")+INDIRECT("BL43")+INDIRECT("BM43")+INDIRECT("BN43")+INDIRECT("BO43")</f>
        <v>1250</v>
      </c>
      <c r="T43" s="28"/>
      <c r="U43" s="29"/>
      <c r="V43" s="29"/>
      <c r="W43" s="29"/>
      <c r="X43" s="29"/>
      <c r="Y43" s="29"/>
      <c r="Z43" s="29"/>
      <c r="AA43" s="29"/>
      <c r="AB43" s="28"/>
      <c r="AC43" s="29"/>
      <c r="AD43" s="29"/>
      <c r="AE43" s="29">
        <v>1000</v>
      </c>
      <c r="AF43" s="29"/>
      <c r="AG43" s="29"/>
      <c r="AH43" s="29"/>
      <c r="AI43" s="29"/>
      <c r="AJ43" s="28"/>
      <c r="AK43" s="29"/>
      <c r="AL43" s="29"/>
      <c r="AM43" s="29"/>
      <c r="AN43" s="29"/>
      <c r="AO43" s="29"/>
      <c r="AP43" s="29"/>
      <c r="AQ43" s="29"/>
      <c r="AR43" s="28"/>
      <c r="AS43" s="29"/>
      <c r="AT43" s="29"/>
      <c r="AU43" s="29"/>
      <c r="AV43" s="29"/>
      <c r="AW43" s="29"/>
      <c r="AX43" s="29"/>
      <c r="AY43" s="29"/>
      <c r="AZ43" s="28"/>
      <c r="BA43" s="29"/>
      <c r="BB43" s="29"/>
      <c r="BC43" s="29"/>
      <c r="BD43" s="29"/>
      <c r="BE43" s="29"/>
      <c r="BF43" s="29"/>
      <c r="BG43" s="29"/>
      <c r="BH43" s="28"/>
      <c r="BI43" s="29"/>
      <c r="BJ43" s="29"/>
      <c r="BK43" s="29">
        <v>1250</v>
      </c>
      <c r="BL43" s="29"/>
      <c r="BM43" s="29"/>
      <c r="BN43" s="29"/>
      <c r="BO43" s="29"/>
      <c r="BP43" s="9">
        <v>0</v>
      </c>
      <c r="BQ43" s="1" t="s">
        <v>0</v>
      </c>
      <c r="BR43" s="1" t="s">
        <v>0</v>
      </c>
      <c r="BS43" s="1" t="s">
        <v>0</v>
      </c>
      <c r="BT43" s="1" t="s">
        <v>0</v>
      </c>
      <c r="BU43" s="1" t="s">
        <v>0</v>
      </c>
      <c r="BW43" s="1">
        <f ca="1">INDIRECT("T43")+2*INDIRECT("AB43")+3*INDIRECT("AJ43")+4*INDIRECT("AR43")+5*INDIRECT("AZ43")+6*INDIRECT("BH43")</f>
        <v>0</v>
      </c>
      <c r="BX43" s="1">
        <v>0</v>
      </c>
      <c r="BY43" s="1">
        <f ca="1">INDIRECT("U43")+2*INDIRECT("AC43")+3*INDIRECT("AK43")+4*INDIRECT("AS43")+5*INDIRECT("BA43")+6*INDIRECT("BI43")</f>
        <v>0</v>
      </c>
      <c r="BZ43" s="1">
        <v>0</v>
      </c>
      <c r="CA43" s="1">
        <f ca="1">INDIRECT("V43")+2*INDIRECT("AD43")+3*INDIRECT("AL43")+4*INDIRECT("AT43")+5*INDIRECT("BB43")+6*INDIRECT("BJ43")</f>
        <v>0</v>
      </c>
      <c r="CB43" s="1">
        <v>0</v>
      </c>
      <c r="CC43" s="1">
        <f ca="1">INDIRECT("W43")+2*INDIRECT("AE43")+3*INDIRECT("AM43")+4*INDIRECT("AU43")+5*INDIRECT("BC43")+6*INDIRECT("BK43")</f>
        <v>9500</v>
      </c>
      <c r="CD43" s="1">
        <v>9500</v>
      </c>
      <c r="CE43" s="1">
        <f ca="1">INDIRECT("X43")+2*INDIRECT("AF43")+3*INDIRECT("AN43")+4*INDIRECT("AV43")+5*INDIRECT("BD43")+6*INDIRECT("BL43")</f>
        <v>0</v>
      </c>
      <c r="CF43" s="1">
        <v>0</v>
      </c>
      <c r="CG43" s="1">
        <f ca="1">INDIRECT("Y43")+2*INDIRECT("AG43")+3*INDIRECT("AO43")+4*INDIRECT("AW43")+5*INDIRECT("BE43")+6*INDIRECT("BM43")</f>
        <v>0</v>
      </c>
      <c r="CH43" s="1">
        <v>0</v>
      </c>
      <c r="CI43" s="1">
        <f ca="1">INDIRECT("Z43")+2*INDIRECT("AH43")+3*INDIRECT("AP43")+4*INDIRECT("AX43")+5*INDIRECT("BF43")+6*INDIRECT("BN43")</f>
        <v>0</v>
      </c>
      <c r="CJ43" s="1">
        <v>0</v>
      </c>
      <c r="CK43" s="1">
        <f ca="1">INDIRECT("AA43")+2*INDIRECT("AI43")+3*INDIRECT("AQ43")+4*INDIRECT("AY43")+5*INDIRECT("BG43")+6*INDIRECT("BO43")</f>
        <v>0</v>
      </c>
      <c r="CL43" s="1">
        <v>0</v>
      </c>
      <c r="CM43" s="1">
        <f ca="1">INDIRECT("T43")+2*INDIRECT("U43")+3*INDIRECT("V43")+4*INDIRECT("W43")+5*INDIRECT("X43")+6*INDIRECT("Y43")+7*INDIRECT("Z43")+8*INDIRECT("AA43")</f>
        <v>0</v>
      </c>
      <c r="CN43" s="1">
        <v>0</v>
      </c>
      <c r="CO43" s="1">
        <f ca="1">INDIRECT("AB43")+2*INDIRECT("AC43")+3*INDIRECT("AD43")+4*INDIRECT("AE43")+5*INDIRECT("AF43")+6*INDIRECT("AG43")+7*INDIRECT("AH43")+8*INDIRECT("AI43")</f>
        <v>4000</v>
      </c>
      <c r="CP43" s="1">
        <v>4000</v>
      </c>
      <c r="CQ43" s="1">
        <f ca="1">INDIRECT("AJ43")+2*INDIRECT("AK43")+3*INDIRECT("AL43")+4*INDIRECT("AM43")+5*INDIRECT("AN43")+6*INDIRECT("AO43")+7*INDIRECT("AP43")+8*INDIRECT("AQ43")</f>
        <v>0</v>
      </c>
      <c r="CR43" s="1">
        <v>0</v>
      </c>
      <c r="CS43" s="1">
        <f ca="1">INDIRECT("AR43")+2*INDIRECT("AS43")+3*INDIRECT("AT43")+4*INDIRECT("AU43")+5*INDIRECT("AV43")+6*INDIRECT("AW43")+7*INDIRECT("AX43")+8*INDIRECT("AY43")</f>
        <v>0</v>
      </c>
      <c r="CT43" s="1">
        <v>0</v>
      </c>
      <c r="CU43" s="1">
        <f ca="1">INDIRECT("AZ43")+2*INDIRECT("BA43")+3*INDIRECT("BB43")+4*INDIRECT("BC43")+5*INDIRECT("BD43")+6*INDIRECT("BE43")+7*INDIRECT("BF43")+8*INDIRECT("BG43")</f>
        <v>0</v>
      </c>
      <c r="CV43" s="1">
        <v>0</v>
      </c>
      <c r="CW43" s="1">
        <f ca="1">INDIRECT("BH43")+2*INDIRECT("BI43")+3*INDIRECT("BJ43")+4*INDIRECT("BK43")+5*INDIRECT("BL43")+6*INDIRECT("BM43")+7*INDIRECT("BN43")+8*INDIRECT("BO43")</f>
        <v>5000</v>
      </c>
      <c r="CX43" s="1">
        <v>5000</v>
      </c>
    </row>
    <row r="44" spans="1:73" ht="11.25">
      <c r="A44" s="25"/>
      <c r="B44" s="25"/>
      <c r="C44" s="27" t="s">
        <v>119</v>
      </c>
      <c r="D44" s="26" t="s">
        <v>0</v>
      </c>
      <c r="E44" s="1" t="s">
        <v>6</v>
      </c>
      <c r="F44" s="7">
        <f>SUM(F42:F43)</f>
        <v>0</v>
      </c>
      <c r="G44" s="6">
        <f>SUM(G42:G43)</f>
        <v>0</v>
      </c>
      <c r="H44" s="6">
        <f>SUM(H42:H43)</f>
        <v>0</v>
      </c>
      <c r="I44" s="6">
        <f>SUM(I42:I43)</f>
        <v>10558</v>
      </c>
      <c r="J44" s="6">
        <f>SUM(J42:J43)</f>
        <v>0</v>
      </c>
      <c r="K44" s="6">
        <f>SUM(K42:K43)</f>
        <v>0</v>
      </c>
      <c r="L44" s="6">
        <f>SUM(L42:L43)</f>
        <v>0</v>
      </c>
      <c r="M44" s="6">
        <f>SUM(M42:M43)</f>
        <v>0</v>
      </c>
      <c r="N44" s="7">
        <f>SUM(N42:N43)</f>
        <v>0</v>
      </c>
      <c r="O44" s="6">
        <f>SUM(O42:O43)</f>
        <v>7763</v>
      </c>
      <c r="P44" s="6">
        <f>SUM(P42:P43)</f>
        <v>0</v>
      </c>
      <c r="Q44" s="6">
        <f>SUM(Q42:Q43)</f>
        <v>0</v>
      </c>
      <c r="R44" s="6">
        <f>SUM(R42:R43)</f>
        <v>0</v>
      </c>
      <c r="S44" s="6">
        <f>SUM(S42:S43)</f>
        <v>2795</v>
      </c>
      <c r="T44" s="8"/>
      <c r="U44" s="5"/>
      <c r="V44" s="5"/>
      <c r="W44" s="5"/>
      <c r="X44" s="5"/>
      <c r="Y44" s="5"/>
      <c r="Z44" s="5"/>
      <c r="AA44" s="5"/>
      <c r="AB44" s="8"/>
      <c r="AC44" s="5"/>
      <c r="AD44" s="5"/>
      <c r="AE44" s="5"/>
      <c r="AF44" s="5"/>
      <c r="AG44" s="5"/>
      <c r="AH44" s="5"/>
      <c r="AI44" s="5"/>
      <c r="AJ44" s="8"/>
      <c r="AK44" s="5"/>
      <c r="AL44" s="5"/>
      <c r="AM44" s="5"/>
      <c r="AN44" s="5"/>
      <c r="AO44" s="5"/>
      <c r="AP44" s="5"/>
      <c r="AQ44" s="5"/>
      <c r="AR44" s="8"/>
      <c r="AS44" s="5"/>
      <c r="AT44" s="5"/>
      <c r="AU44" s="5"/>
      <c r="AV44" s="5"/>
      <c r="AW44" s="5"/>
      <c r="AX44" s="5"/>
      <c r="AY44" s="5"/>
      <c r="AZ44" s="8"/>
      <c r="BA44" s="5"/>
      <c r="BB44" s="5"/>
      <c r="BC44" s="5"/>
      <c r="BD44" s="5"/>
      <c r="BE44" s="5"/>
      <c r="BF44" s="5"/>
      <c r="BG44" s="5"/>
      <c r="BH44" s="8"/>
      <c r="BI44" s="5"/>
      <c r="BJ44" s="5"/>
      <c r="BK44" s="5"/>
      <c r="BL44" s="5"/>
      <c r="BM44" s="5"/>
      <c r="BN44" s="5"/>
      <c r="BO44" s="5"/>
      <c r="BP44" s="9">
        <v>0</v>
      </c>
      <c r="BQ44" s="1" t="s">
        <v>0</v>
      </c>
      <c r="BR44" s="1" t="s">
        <v>0</v>
      </c>
      <c r="BS44" s="1" t="s">
        <v>0</v>
      </c>
      <c r="BT44" s="1" t="s">
        <v>0</v>
      </c>
      <c r="BU44" s="1" t="s">
        <v>0</v>
      </c>
    </row>
    <row r="45" spans="3:73" ht="11.25">
      <c r="C45" s="1" t="s">
        <v>0</v>
      </c>
      <c r="D45" s="1" t="s">
        <v>0</v>
      </c>
      <c r="E45" s="1" t="s">
        <v>0</v>
      </c>
      <c r="F45" s="7"/>
      <c r="G45" s="6"/>
      <c r="H45" s="6"/>
      <c r="I45" s="6"/>
      <c r="J45" s="6"/>
      <c r="K45" s="6"/>
      <c r="L45" s="6"/>
      <c r="M45" s="6"/>
      <c r="N45" s="7"/>
      <c r="O45" s="6"/>
      <c r="P45" s="6"/>
      <c r="Q45" s="6"/>
      <c r="R45" s="6"/>
      <c r="S45" s="6"/>
      <c r="T45" s="8"/>
      <c r="U45" s="5"/>
      <c r="V45" s="5"/>
      <c r="W45" s="5"/>
      <c r="X45" s="5"/>
      <c r="Y45" s="5"/>
      <c r="Z45" s="5"/>
      <c r="AA45" s="5"/>
      <c r="AB45" s="8"/>
      <c r="AC45" s="5"/>
      <c r="AD45" s="5"/>
      <c r="AE45" s="5"/>
      <c r="AF45" s="5"/>
      <c r="AG45" s="5"/>
      <c r="AH45" s="5"/>
      <c r="AI45" s="5"/>
      <c r="AJ45" s="8"/>
      <c r="AK45" s="5"/>
      <c r="AL45" s="5"/>
      <c r="AM45" s="5"/>
      <c r="AN45" s="5"/>
      <c r="AO45" s="5"/>
      <c r="AP45" s="5"/>
      <c r="AQ45" s="5"/>
      <c r="AR45" s="8"/>
      <c r="AS45" s="5"/>
      <c r="AT45" s="5"/>
      <c r="AU45" s="5"/>
      <c r="AV45" s="5"/>
      <c r="AW45" s="5"/>
      <c r="AX45" s="5"/>
      <c r="AY45" s="5"/>
      <c r="AZ45" s="8"/>
      <c r="BA45" s="5"/>
      <c r="BB45" s="5"/>
      <c r="BC45" s="5"/>
      <c r="BD45" s="5"/>
      <c r="BE45" s="5"/>
      <c r="BF45" s="5"/>
      <c r="BG45" s="5"/>
      <c r="BH45" s="8"/>
      <c r="BI45" s="5"/>
      <c r="BJ45" s="5"/>
      <c r="BK45" s="5"/>
      <c r="BL45" s="5"/>
      <c r="BM45" s="5"/>
      <c r="BN45" s="5"/>
      <c r="BO45" s="5"/>
      <c r="BP45" s="9"/>
      <c r="BT45" s="1" t="s">
        <v>0</v>
      </c>
      <c r="BU45" s="1" t="s">
        <v>0</v>
      </c>
    </row>
    <row r="46" spans="1:102" ht="11.25">
      <c r="A46" s="30" t="s">
        <v>1</v>
      </c>
      <c r="B46" s="31" t="str">
        <f>HYPERLINK("http://www.dot.ca.gov/hq/transprog/stip2004/ff_sheets/04-0522a.xls","0522A")</f>
        <v>0522A</v>
      </c>
      <c r="C46" s="30" t="s">
        <v>44</v>
      </c>
      <c r="D46" s="30" t="s">
        <v>25</v>
      </c>
      <c r="E46" s="30" t="s">
        <v>3</v>
      </c>
      <c r="F46" s="32">
        <f ca="1">INDIRECT("T46")+INDIRECT("AB46")+INDIRECT("AJ46")+INDIRECT("AR46")+INDIRECT("AZ46")+INDIRECT("BH46")</f>
        <v>0</v>
      </c>
      <c r="G46" s="33">
        <f ca="1">INDIRECT("U46")+INDIRECT("AC46")+INDIRECT("AK46")+INDIRECT("AS46")+INDIRECT("BA46")+INDIRECT("BI46")</f>
        <v>0</v>
      </c>
      <c r="H46" s="33">
        <f ca="1">INDIRECT("V46")+INDIRECT("AD46")+INDIRECT("AL46")+INDIRECT("AT46")+INDIRECT("BB46")+INDIRECT("BJ46")</f>
        <v>11</v>
      </c>
      <c r="I46" s="33">
        <f ca="1">INDIRECT("W46")+INDIRECT("AE46")+INDIRECT("AM46")+INDIRECT("AU46")+INDIRECT("BC46")+INDIRECT("BK46")</f>
        <v>73</v>
      </c>
      <c r="J46" s="33">
        <f ca="1">INDIRECT("X46")+INDIRECT("AF46")+INDIRECT("AN46")+INDIRECT("AV46")+INDIRECT("BD46")+INDIRECT("BL46")</f>
        <v>2</v>
      </c>
      <c r="K46" s="33">
        <f ca="1">INDIRECT("Y46")+INDIRECT("AG46")+INDIRECT("AO46")+INDIRECT("AW46")+INDIRECT("BE46")+INDIRECT("BM46")</f>
        <v>655</v>
      </c>
      <c r="L46" s="33">
        <f ca="1">INDIRECT("Z46")+INDIRECT("AH46")+INDIRECT("AP46")+INDIRECT("AX46")+INDIRECT("BF46")+INDIRECT("BN46")</f>
        <v>0</v>
      </c>
      <c r="M46" s="33">
        <f ca="1">INDIRECT("AA46")+INDIRECT("AI46")+INDIRECT("AQ46")+INDIRECT("AY46")+INDIRECT("BG46")+INDIRECT("BO46")</f>
        <v>0</v>
      </c>
      <c r="N46" s="32">
        <f ca="1">INDIRECT("T46")+INDIRECT("U46")+INDIRECT("V46")+INDIRECT("W46")+INDIRECT("X46")+INDIRECT("Y46")+INDIRECT("Z46")+INDIRECT("AA46")</f>
        <v>2</v>
      </c>
      <c r="O46" s="33">
        <f ca="1">INDIRECT("AB46")+INDIRECT("AC46")+INDIRECT("AD46")+INDIRECT("AE46")+INDIRECT("AF46")+INDIRECT("AG46")+INDIRECT("AH46")+INDIRECT("AI46")</f>
        <v>560</v>
      </c>
      <c r="P46" s="33">
        <f ca="1">INDIRECT("AJ46")+INDIRECT("AK46")+INDIRECT("AL46")+INDIRECT("AM46")+INDIRECT("AN46")+INDIRECT("AO46")+INDIRECT("AP46")+INDIRECT("AQ46")</f>
        <v>11</v>
      </c>
      <c r="Q46" s="33">
        <f ca="1">INDIRECT("AR46")+INDIRECT("AS46")+INDIRECT("AT46")+INDIRECT("AU46")+INDIRECT("AV46")+INDIRECT("AW46")+INDIRECT("AX46")+INDIRECT("AY46")</f>
        <v>73</v>
      </c>
      <c r="R46" s="33">
        <f ca="1">INDIRECT("AZ46")+INDIRECT("BA46")+INDIRECT("BB46")+INDIRECT("BC46")+INDIRECT("BD46")+INDIRECT("BE46")+INDIRECT("BF46")+INDIRECT("BG46")</f>
        <v>0</v>
      </c>
      <c r="S46" s="33">
        <f ca="1">INDIRECT("BH46")+INDIRECT("BI46")+INDIRECT("BJ46")+INDIRECT("BK46")+INDIRECT("BL46")+INDIRECT("BM46")+INDIRECT("BN46")+INDIRECT("BO46")</f>
        <v>95</v>
      </c>
      <c r="T46" s="34"/>
      <c r="U46" s="35"/>
      <c r="V46" s="35"/>
      <c r="W46" s="35"/>
      <c r="X46" s="35">
        <v>2</v>
      </c>
      <c r="Y46" s="35"/>
      <c r="Z46" s="35"/>
      <c r="AA46" s="35"/>
      <c r="AB46" s="34"/>
      <c r="AC46" s="35"/>
      <c r="AD46" s="35"/>
      <c r="AE46" s="35"/>
      <c r="AF46" s="35"/>
      <c r="AG46" s="35">
        <v>560</v>
      </c>
      <c r="AH46" s="35"/>
      <c r="AI46" s="35"/>
      <c r="AJ46" s="34"/>
      <c r="AK46" s="35"/>
      <c r="AL46" s="35">
        <v>11</v>
      </c>
      <c r="AM46" s="35"/>
      <c r="AN46" s="35"/>
      <c r="AO46" s="35"/>
      <c r="AP46" s="35"/>
      <c r="AQ46" s="35"/>
      <c r="AR46" s="34"/>
      <c r="AS46" s="35"/>
      <c r="AT46" s="35"/>
      <c r="AU46" s="35">
        <v>73</v>
      </c>
      <c r="AV46" s="35"/>
      <c r="AW46" s="35"/>
      <c r="AX46" s="35"/>
      <c r="AY46" s="35"/>
      <c r="AZ46" s="34"/>
      <c r="BA46" s="35"/>
      <c r="BB46" s="35"/>
      <c r="BC46" s="35"/>
      <c r="BD46" s="35"/>
      <c r="BE46" s="35"/>
      <c r="BF46" s="35"/>
      <c r="BG46" s="35"/>
      <c r="BH46" s="34"/>
      <c r="BI46" s="35"/>
      <c r="BJ46" s="35"/>
      <c r="BK46" s="35"/>
      <c r="BL46" s="35"/>
      <c r="BM46" s="35">
        <v>95</v>
      </c>
      <c r="BN46" s="35"/>
      <c r="BO46" s="36"/>
      <c r="BP46" s="9">
        <v>20600002275</v>
      </c>
      <c r="BQ46" s="1" t="s">
        <v>3</v>
      </c>
      <c r="BR46" s="1" t="s">
        <v>0</v>
      </c>
      <c r="BS46" s="1" t="s">
        <v>0</v>
      </c>
      <c r="BT46" s="1" t="s">
        <v>0</v>
      </c>
      <c r="BU46" s="1" t="s">
        <v>13</v>
      </c>
      <c r="BW46" s="1">
        <f ca="1">INDIRECT("T46")+2*INDIRECT("AB46")+3*INDIRECT("AJ46")+4*INDIRECT("AR46")+5*INDIRECT("AZ46")+6*INDIRECT("BH46")</f>
        <v>0</v>
      </c>
      <c r="BX46" s="1">
        <v>0</v>
      </c>
      <c r="BY46" s="1">
        <f ca="1">INDIRECT("U46")+2*INDIRECT("AC46")+3*INDIRECT("AK46")+4*INDIRECT("AS46")+5*INDIRECT("BA46")+6*INDIRECT("BI46")</f>
        <v>0</v>
      </c>
      <c r="BZ46" s="1">
        <v>0</v>
      </c>
      <c r="CA46" s="1">
        <f ca="1">INDIRECT("V46")+2*INDIRECT("AD46")+3*INDIRECT("AL46")+4*INDIRECT("AT46")+5*INDIRECT("BB46")+6*INDIRECT("BJ46")</f>
        <v>33</v>
      </c>
      <c r="CB46" s="1">
        <v>33</v>
      </c>
      <c r="CC46" s="1">
        <f ca="1">INDIRECT("W46")+2*INDIRECT("AE46")+3*INDIRECT("AM46")+4*INDIRECT("AU46")+5*INDIRECT("BC46")+6*INDIRECT("BK46")</f>
        <v>292</v>
      </c>
      <c r="CD46" s="1">
        <v>292</v>
      </c>
      <c r="CE46" s="1">
        <f ca="1">INDIRECT("X46")+2*INDIRECT("AF46")+3*INDIRECT("AN46")+4*INDIRECT("AV46")+5*INDIRECT("BD46")+6*INDIRECT("BL46")</f>
        <v>2</v>
      </c>
      <c r="CF46" s="1">
        <v>2</v>
      </c>
      <c r="CG46" s="1">
        <f ca="1">INDIRECT("Y46")+2*INDIRECT("AG46")+3*INDIRECT("AO46")+4*INDIRECT("AW46")+5*INDIRECT("BE46")+6*INDIRECT("BM46")</f>
        <v>1690</v>
      </c>
      <c r="CH46" s="1">
        <v>1690</v>
      </c>
      <c r="CI46" s="1">
        <f ca="1">INDIRECT("Z46")+2*INDIRECT("AH46")+3*INDIRECT("AP46")+4*INDIRECT("AX46")+5*INDIRECT("BF46")+6*INDIRECT("BN46")</f>
        <v>0</v>
      </c>
      <c r="CJ46" s="1">
        <v>0</v>
      </c>
      <c r="CK46" s="1">
        <f ca="1">INDIRECT("AA46")+2*INDIRECT("AI46")+3*INDIRECT("AQ46")+4*INDIRECT("AY46")+5*INDIRECT("BG46")+6*INDIRECT("BO46")</f>
        <v>0</v>
      </c>
      <c r="CL46" s="1">
        <v>0</v>
      </c>
      <c r="CM46" s="1">
        <f ca="1">INDIRECT("T46")+2*INDIRECT("U46")+3*INDIRECT("V46")+4*INDIRECT("W46")+5*INDIRECT("X46")+6*INDIRECT("Y46")+7*INDIRECT("Z46")+8*INDIRECT("AA46")</f>
        <v>10</v>
      </c>
      <c r="CN46" s="1">
        <v>10</v>
      </c>
      <c r="CO46" s="1">
        <f ca="1">INDIRECT("AB46")+2*INDIRECT("AC46")+3*INDIRECT("AD46")+4*INDIRECT("AE46")+5*INDIRECT("AF46")+6*INDIRECT("AG46")+7*INDIRECT("AH46")+8*INDIRECT("AI46")</f>
        <v>3360</v>
      </c>
      <c r="CP46" s="1">
        <v>3360</v>
      </c>
      <c r="CQ46" s="1">
        <f ca="1">INDIRECT("AJ46")+2*INDIRECT("AK46")+3*INDIRECT("AL46")+4*INDIRECT("AM46")+5*INDIRECT("AN46")+6*INDIRECT("AO46")+7*INDIRECT("AP46")+8*INDIRECT("AQ46")</f>
        <v>33</v>
      </c>
      <c r="CR46" s="1">
        <v>33</v>
      </c>
      <c r="CS46" s="1">
        <f ca="1">INDIRECT("AR46")+2*INDIRECT("AS46")+3*INDIRECT("AT46")+4*INDIRECT("AU46")+5*INDIRECT("AV46")+6*INDIRECT("AW46")+7*INDIRECT("AX46")+8*INDIRECT("AY46")</f>
        <v>292</v>
      </c>
      <c r="CT46" s="1">
        <v>292</v>
      </c>
      <c r="CU46" s="1">
        <f ca="1">INDIRECT("AZ46")+2*INDIRECT("BA46")+3*INDIRECT("BB46")+4*INDIRECT("BC46")+5*INDIRECT("BD46")+6*INDIRECT("BE46")+7*INDIRECT("BF46")+8*INDIRECT("BG46")</f>
        <v>0</v>
      </c>
      <c r="CV46" s="1">
        <v>0</v>
      </c>
      <c r="CW46" s="1">
        <f ca="1">INDIRECT("BH46")+2*INDIRECT("BI46")+3*INDIRECT("BJ46")+4*INDIRECT("BK46")+5*INDIRECT("BL46")+6*INDIRECT("BM46")+7*INDIRECT("BN46")+8*INDIRECT("BO46")</f>
        <v>570</v>
      </c>
      <c r="CX46" s="1">
        <v>570</v>
      </c>
    </row>
    <row r="47" spans="1:73" ht="11.25">
      <c r="A47" s="1" t="s">
        <v>0</v>
      </c>
      <c r="B47" s="1" t="s">
        <v>48</v>
      </c>
      <c r="C47" s="1" t="s">
        <v>49</v>
      </c>
      <c r="D47" s="1" t="s">
        <v>50</v>
      </c>
      <c r="E47" s="1" t="s">
        <v>6</v>
      </c>
      <c r="F47" s="7">
        <f>SUM(F46:F46)</f>
        <v>0</v>
      </c>
      <c r="G47" s="6">
        <f>SUM(G46:G46)</f>
        <v>0</v>
      </c>
      <c r="H47" s="6">
        <f>SUM(H46:H46)</f>
        <v>11</v>
      </c>
      <c r="I47" s="6">
        <f>SUM(I46:I46)</f>
        <v>73</v>
      </c>
      <c r="J47" s="6">
        <f>SUM(J46:J46)</f>
        <v>2</v>
      </c>
      <c r="K47" s="6">
        <f>SUM(K46:K46)</f>
        <v>655</v>
      </c>
      <c r="L47" s="6">
        <f>SUM(L46:L46)</f>
        <v>0</v>
      </c>
      <c r="M47" s="6">
        <f>SUM(M46:M46)</f>
        <v>0</v>
      </c>
      <c r="N47" s="7">
        <f>SUM(N46:N46)</f>
        <v>2</v>
      </c>
      <c r="O47" s="6">
        <f>SUM(O46:O46)</f>
        <v>560</v>
      </c>
      <c r="P47" s="6">
        <f>SUM(P46:P46)</f>
        <v>11</v>
      </c>
      <c r="Q47" s="6">
        <f>SUM(Q46:Q46)</f>
        <v>73</v>
      </c>
      <c r="R47" s="6">
        <f>SUM(R46:R46)</f>
        <v>0</v>
      </c>
      <c r="S47" s="6">
        <f>SUM(S46:S46)</f>
        <v>95</v>
      </c>
      <c r="T47" s="8"/>
      <c r="U47" s="5"/>
      <c r="V47" s="5"/>
      <c r="W47" s="5"/>
      <c r="X47" s="5"/>
      <c r="Y47" s="5"/>
      <c r="Z47" s="5"/>
      <c r="AA47" s="5"/>
      <c r="AB47" s="8"/>
      <c r="AC47" s="5"/>
      <c r="AD47" s="5"/>
      <c r="AE47" s="5"/>
      <c r="AF47" s="5"/>
      <c r="AG47" s="5"/>
      <c r="AH47" s="5"/>
      <c r="AI47" s="5"/>
      <c r="AJ47" s="8"/>
      <c r="AK47" s="5"/>
      <c r="AL47" s="5"/>
      <c r="AM47" s="5"/>
      <c r="AN47" s="5"/>
      <c r="AO47" s="5"/>
      <c r="AP47" s="5"/>
      <c r="AQ47" s="5"/>
      <c r="AR47" s="8"/>
      <c r="AS47" s="5"/>
      <c r="AT47" s="5"/>
      <c r="AU47" s="5"/>
      <c r="AV47" s="5"/>
      <c r="AW47" s="5"/>
      <c r="AX47" s="5"/>
      <c r="AY47" s="5"/>
      <c r="AZ47" s="8"/>
      <c r="BA47" s="5"/>
      <c r="BB47" s="5"/>
      <c r="BC47" s="5"/>
      <c r="BD47" s="5"/>
      <c r="BE47" s="5"/>
      <c r="BF47" s="5"/>
      <c r="BG47" s="5"/>
      <c r="BH47" s="8"/>
      <c r="BI47" s="5"/>
      <c r="BJ47" s="5"/>
      <c r="BK47" s="5"/>
      <c r="BL47" s="5"/>
      <c r="BM47" s="5"/>
      <c r="BN47" s="5"/>
      <c r="BO47" s="5"/>
      <c r="BP47" s="9">
        <v>0</v>
      </c>
      <c r="BQ47" s="1" t="s">
        <v>0</v>
      </c>
      <c r="BR47" s="1" t="s">
        <v>0</v>
      </c>
      <c r="BS47" s="1" t="s">
        <v>0</v>
      </c>
      <c r="BT47" s="1" t="s">
        <v>0</v>
      </c>
      <c r="BU47" s="1" t="s">
        <v>0</v>
      </c>
    </row>
    <row r="48" spans="1:73" ht="11.25">
      <c r="A48" s="25"/>
      <c r="B48" s="25"/>
      <c r="C48" s="27" t="s">
        <v>119</v>
      </c>
      <c r="D48" s="26" t="s">
        <v>0</v>
      </c>
      <c r="E48" s="1" t="s">
        <v>0</v>
      </c>
      <c r="F48" s="7"/>
      <c r="G48" s="6"/>
      <c r="H48" s="6"/>
      <c r="I48" s="6"/>
      <c r="J48" s="6"/>
      <c r="K48" s="6"/>
      <c r="L48" s="6"/>
      <c r="M48" s="6"/>
      <c r="N48" s="7"/>
      <c r="O48" s="6"/>
      <c r="P48" s="6"/>
      <c r="Q48" s="6"/>
      <c r="R48" s="6"/>
      <c r="S48" s="6"/>
      <c r="T48" s="8"/>
      <c r="U48" s="5"/>
      <c r="V48" s="5"/>
      <c r="W48" s="5"/>
      <c r="X48" s="5"/>
      <c r="Y48" s="5"/>
      <c r="Z48" s="5"/>
      <c r="AA48" s="5"/>
      <c r="AB48" s="8"/>
      <c r="AC48" s="5"/>
      <c r="AD48" s="5"/>
      <c r="AE48" s="5"/>
      <c r="AF48" s="5"/>
      <c r="AG48" s="5"/>
      <c r="AH48" s="5"/>
      <c r="AI48" s="5"/>
      <c r="AJ48" s="8"/>
      <c r="AK48" s="5"/>
      <c r="AL48" s="5"/>
      <c r="AM48" s="5"/>
      <c r="AN48" s="5"/>
      <c r="AO48" s="5"/>
      <c r="AP48" s="5"/>
      <c r="AQ48" s="5"/>
      <c r="AR48" s="8"/>
      <c r="AS48" s="5"/>
      <c r="AT48" s="5"/>
      <c r="AU48" s="5"/>
      <c r="AV48" s="5"/>
      <c r="AW48" s="5"/>
      <c r="AX48" s="5"/>
      <c r="AY48" s="5"/>
      <c r="AZ48" s="8"/>
      <c r="BA48" s="5"/>
      <c r="BB48" s="5"/>
      <c r="BC48" s="5"/>
      <c r="BD48" s="5"/>
      <c r="BE48" s="5"/>
      <c r="BF48" s="5"/>
      <c r="BG48" s="5"/>
      <c r="BH48" s="8"/>
      <c r="BI48" s="5"/>
      <c r="BJ48" s="5"/>
      <c r="BK48" s="5"/>
      <c r="BL48" s="5"/>
      <c r="BM48" s="5"/>
      <c r="BN48" s="5"/>
      <c r="BO48" s="5"/>
      <c r="BP48" s="9">
        <v>0</v>
      </c>
      <c r="BQ48" s="1" t="s">
        <v>0</v>
      </c>
      <c r="BR48" s="1" t="s">
        <v>0</v>
      </c>
      <c r="BS48" s="1" t="s">
        <v>0</v>
      </c>
      <c r="BT48" s="1" t="s">
        <v>0</v>
      </c>
      <c r="BU48" s="1" t="s">
        <v>0</v>
      </c>
    </row>
    <row r="49" spans="1:102" ht="11.25">
      <c r="A49" s="30" t="s">
        <v>1</v>
      </c>
      <c r="B49" s="31" t="str">
        <f>HYPERLINK("http://www.dot.ca.gov/hq/transprog/stip2004/ff_sheets/04-0521a.xls","0521A")</f>
        <v>0521A</v>
      </c>
      <c r="C49" s="30" t="s">
        <v>44</v>
      </c>
      <c r="D49" s="30" t="s">
        <v>25</v>
      </c>
      <c r="E49" s="30" t="s">
        <v>3</v>
      </c>
      <c r="F49" s="32">
        <f ca="1">INDIRECT("T49")+INDIRECT("AB49")+INDIRECT("AJ49")+INDIRECT("AR49")+INDIRECT("AZ49")+INDIRECT("BH49")</f>
        <v>0</v>
      </c>
      <c r="G49" s="33">
        <f ca="1">INDIRECT("U49")+INDIRECT("AC49")+INDIRECT("AK49")+INDIRECT("AS49")+INDIRECT("BA49")+INDIRECT("BI49")</f>
        <v>0</v>
      </c>
      <c r="H49" s="33">
        <f ca="1">INDIRECT("V49")+INDIRECT("AD49")+INDIRECT("AL49")+INDIRECT("AT49")+INDIRECT("BB49")+INDIRECT("BJ49")</f>
        <v>0</v>
      </c>
      <c r="I49" s="33">
        <f ca="1">INDIRECT("W49")+INDIRECT("AE49")+INDIRECT("AM49")+INDIRECT("AU49")+INDIRECT("BC49")+INDIRECT("BK49")</f>
        <v>47</v>
      </c>
      <c r="J49" s="33">
        <f ca="1">INDIRECT("X49")+INDIRECT("AF49")+INDIRECT("AN49")+INDIRECT("AV49")+INDIRECT("BD49")+INDIRECT("BL49")</f>
        <v>377</v>
      </c>
      <c r="K49" s="33">
        <f ca="1">INDIRECT("Y49")+INDIRECT("AG49")+INDIRECT("AO49")+INDIRECT("AW49")+INDIRECT("BE49")+INDIRECT("BM49")</f>
        <v>3128</v>
      </c>
      <c r="L49" s="33">
        <f ca="1">INDIRECT("Z49")+INDIRECT("AH49")+INDIRECT("AP49")+INDIRECT("AX49")+INDIRECT("BF49")+INDIRECT("BN49")</f>
        <v>0</v>
      </c>
      <c r="M49" s="33">
        <f ca="1">INDIRECT("AA49")+INDIRECT("AI49")+INDIRECT("AQ49")+INDIRECT("AY49")+INDIRECT("BG49")+INDIRECT("BO49")</f>
        <v>0</v>
      </c>
      <c r="N49" s="32">
        <f ca="1">INDIRECT("T49")+INDIRECT("U49")+INDIRECT("V49")+INDIRECT("W49")+INDIRECT("X49")+INDIRECT("Y49")+INDIRECT("Z49")+INDIRECT("AA49")</f>
        <v>69</v>
      </c>
      <c r="O49" s="33">
        <f ca="1">INDIRECT("AB49")+INDIRECT("AC49")+INDIRECT("AD49")+INDIRECT("AE49")+INDIRECT("AF49")+INDIRECT("AG49")+INDIRECT("AH49")+INDIRECT("AI49")</f>
        <v>2370</v>
      </c>
      <c r="P49" s="33">
        <f ca="1">INDIRECT("AJ49")+INDIRECT("AK49")+INDIRECT("AL49")+INDIRECT("AM49")+INDIRECT("AN49")+INDIRECT("AO49")+INDIRECT("AP49")+INDIRECT("AQ49")</f>
        <v>47</v>
      </c>
      <c r="Q49" s="33">
        <f ca="1">INDIRECT("AR49")+INDIRECT("AS49")+INDIRECT("AT49")+INDIRECT("AU49")+INDIRECT("AV49")+INDIRECT("AW49")+INDIRECT("AX49")+INDIRECT("AY49")</f>
        <v>308</v>
      </c>
      <c r="R49" s="33">
        <f ca="1">INDIRECT("AZ49")+INDIRECT("BA49")+INDIRECT("BB49")+INDIRECT("BC49")+INDIRECT("BD49")+INDIRECT("BE49")+INDIRECT("BF49")+INDIRECT("BG49")</f>
        <v>0</v>
      </c>
      <c r="S49" s="33">
        <f ca="1">INDIRECT("BH49")+INDIRECT("BI49")+INDIRECT("BJ49")+INDIRECT("BK49")+INDIRECT("BL49")+INDIRECT("BM49")+INDIRECT("BN49")+INDIRECT("BO49")</f>
        <v>758</v>
      </c>
      <c r="T49" s="34"/>
      <c r="U49" s="35"/>
      <c r="V49" s="35"/>
      <c r="W49" s="35"/>
      <c r="X49" s="35">
        <v>69</v>
      </c>
      <c r="Y49" s="35"/>
      <c r="Z49" s="35"/>
      <c r="AA49" s="35"/>
      <c r="AB49" s="34"/>
      <c r="AC49" s="35"/>
      <c r="AD49" s="35"/>
      <c r="AE49" s="35"/>
      <c r="AF49" s="35"/>
      <c r="AG49" s="35">
        <v>2370</v>
      </c>
      <c r="AH49" s="35"/>
      <c r="AI49" s="35"/>
      <c r="AJ49" s="34"/>
      <c r="AK49" s="35"/>
      <c r="AL49" s="35"/>
      <c r="AM49" s="35">
        <v>47</v>
      </c>
      <c r="AN49" s="35"/>
      <c r="AO49" s="35"/>
      <c r="AP49" s="35"/>
      <c r="AQ49" s="35"/>
      <c r="AR49" s="34"/>
      <c r="AS49" s="35"/>
      <c r="AT49" s="35"/>
      <c r="AU49" s="35"/>
      <c r="AV49" s="35">
        <v>308</v>
      </c>
      <c r="AW49" s="35"/>
      <c r="AX49" s="35"/>
      <c r="AY49" s="35"/>
      <c r="AZ49" s="34"/>
      <c r="BA49" s="35"/>
      <c r="BB49" s="35"/>
      <c r="BC49" s="35"/>
      <c r="BD49" s="35"/>
      <c r="BE49" s="35"/>
      <c r="BF49" s="35"/>
      <c r="BG49" s="35"/>
      <c r="BH49" s="34"/>
      <c r="BI49" s="35"/>
      <c r="BJ49" s="35"/>
      <c r="BK49" s="35"/>
      <c r="BL49" s="35"/>
      <c r="BM49" s="35">
        <v>758</v>
      </c>
      <c r="BN49" s="35"/>
      <c r="BO49" s="36"/>
      <c r="BP49" s="9">
        <v>20600002276</v>
      </c>
      <c r="BQ49" s="1" t="s">
        <v>3</v>
      </c>
      <c r="BR49" s="1" t="s">
        <v>0</v>
      </c>
      <c r="BS49" s="1" t="s">
        <v>0</v>
      </c>
      <c r="BT49" s="1" t="s">
        <v>0</v>
      </c>
      <c r="BU49" s="1" t="s">
        <v>13</v>
      </c>
      <c r="BW49" s="1">
        <f ca="1">INDIRECT("T49")+2*INDIRECT("AB49")+3*INDIRECT("AJ49")+4*INDIRECT("AR49")+5*INDIRECT("AZ49")+6*INDIRECT("BH49")</f>
        <v>0</v>
      </c>
      <c r="BX49" s="1">
        <v>0</v>
      </c>
      <c r="BY49" s="1">
        <f ca="1">INDIRECT("U49")+2*INDIRECT("AC49")+3*INDIRECT("AK49")+4*INDIRECT("AS49")+5*INDIRECT("BA49")+6*INDIRECT("BI49")</f>
        <v>0</v>
      </c>
      <c r="BZ49" s="1">
        <v>0</v>
      </c>
      <c r="CA49" s="1">
        <f ca="1">INDIRECT("V49")+2*INDIRECT("AD49")+3*INDIRECT("AL49")+4*INDIRECT("AT49")+5*INDIRECT("BB49")+6*INDIRECT("BJ49")</f>
        <v>0</v>
      </c>
      <c r="CB49" s="1">
        <v>0</v>
      </c>
      <c r="CC49" s="1">
        <f ca="1">INDIRECT("W49")+2*INDIRECT("AE49")+3*INDIRECT("AM49")+4*INDIRECT("AU49")+5*INDIRECT("BC49")+6*INDIRECT("BK49")</f>
        <v>141</v>
      </c>
      <c r="CD49" s="1">
        <v>141</v>
      </c>
      <c r="CE49" s="1">
        <f ca="1">INDIRECT("X49")+2*INDIRECT("AF49")+3*INDIRECT("AN49")+4*INDIRECT("AV49")+5*INDIRECT("BD49")+6*INDIRECT("BL49")</f>
        <v>1301</v>
      </c>
      <c r="CF49" s="1">
        <v>1301</v>
      </c>
      <c r="CG49" s="1">
        <f ca="1">INDIRECT("Y49")+2*INDIRECT("AG49")+3*INDIRECT("AO49")+4*INDIRECT("AW49")+5*INDIRECT("BE49")+6*INDIRECT("BM49")</f>
        <v>9288</v>
      </c>
      <c r="CH49" s="1">
        <v>9288</v>
      </c>
      <c r="CI49" s="1">
        <f ca="1">INDIRECT("Z49")+2*INDIRECT("AH49")+3*INDIRECT("AP49")+4*INDIRECT("AX49")+5*INDIRECT("BF49")+6*INDIRECT("BN49")</f>
        <v>0</v>
      </c>
      <c r="CJ49" s="1">
        <v>0</v>
      </c>
      <c r="CK49" s="1">
        <f ca="1">INDIRECT("AA49")+2*INDIRECT("AI49")+3*INDIRECT("AQ49")+4*INDIRECT("AY49")+5*INDIRECT("BG49")+6*INDIRECT("BO49")</f>
        <v>0</v>
      </c>
      <c r="CL49" s="1">
        <v>0</v>
      </c>
      <c r="CM49" s="1">
        <f ca="1">INDIRECT("T49")+2*INDIRECT("U49")+3*INDIRECT("V49")+4*INDIRECT("W49")+5*INDIRECT("X49")+6*INDIRECT("Y49")+7*INDIRECT("Z49")+8*INDIRECT("AA49")</f>
        <v>345</v>
      </c>
      <c r="CN49" s="1">
        <v>345</v>
      </c>
      <c r="CO49" s="1">
        <f ca="1">INDIRECT("AB49")+2*INDIRECT("AC49")+3*INDIRECT("AD49")+4*INDIRECT("AE49")+5*INDIRECT("AF49")+6*INDIRECT("AG49")+7*INDIRECT("AH49")+8*INDIRECT("AI49")</f>
        <v>14220</v>
      </c>
      <c r="CP49" s="1">
        <v>14220</v>
      </c>
      <c r="CQ49" s="1">
        <f ca="1">INDIRECT("AJ49")+2*INDIRECT("AK49")+3*INDIRECT("AL49")+4*INDIRECT("AM49")+5*INDIRECT("AN49")+6*INDIRECT("AO49")+7*INDIRECT("AP49")+8*INDIRECT("AQ49")</f>
        <v>188</v>
      </c>
      <c r="CR49" s="1">
        <v>188</v>
      </c>
      <c r="CS49" s="1">
        <f ca="1">INDIRECT("AR49")+2*INDIRECT("AS49")+3*INDIRECT("AT49")+4*INDIRECT("AU49")+5*INDIRECT("AV49")+6*INDIRECT("AW49")+7*INDIRECT("AX49")+8*INDIRECT("AY49")</f>
        <v>1540</v>
      </c>
      <c r="CT49" s="1">
        <v>1540</v>
      </c>
      <c r="CU49" s="1">
        <f ca="1">INDIRECT("AZ49")+2*INDIRECT("BA49")+3*INDIRECT("BB49")+4*INDIRECT("BC49")+5*INDIRECT("BD49")+6*INDIRECT("BE49")+7*INDIRECT("BF49")+8*INDIRECT("BG49")</f>
        <v>0</v>
      </c>
      <c r="CV49" s="1">
        <v>0</v>
      </c>
      <c r="CW49" s="1">
        <f ca="1">INDIRECT("BH49")+2*INDIRECT("BI49")+3*INDIRECT("BJ49")+4*INDIRECT("BK49")+5*INDIRECT("BL49")+6*INDIRECT("BM49")+7*INDIRECT("BN49")+8*INDIRECT("BO49")</f>
        <v>4548</v>
      </c>
      <c r="CX49" s="1">
        <v>4548</v>
      </c>
    </row>
    <row r="50" spans="1:73" ht="11.25">
      <c r="A50" s="1" t="s">
        <v>0</v>
      </c>
      <c r="B50" s="1" t="s">
        <v>51</v>
      </c>
      <c r="C50" s="1" t="s">
        <v>52</v>
      </c>
      <c r="D50" s="1" t="s">
        <v>53</v>
      </c>
      <c r="E50" s="1" t="s">
        <v>6</v>
      </c>
      <c r="F50" s="7">
        <f>SUM(F49:F49)</f>
        <v>0</v>
      </c>
      <c r="G50" s="6">
        <f>SUM(G49:G49)</f>
        <v>0</v>
      </c>
      <c r="H50" s="6">
        <f>SUM(H49:H49)</f>
        <v>0</v>
      </c>
      <c r="I50" s="6">
        <f>SUM(I49:I49)</f>
        <v>47</v>
      </c>
      <c r="J50" s="6">
        <f>SUM(J49:J49)</f>
        <v>377</v>
      </c>
      <c r="K50" s="6">
        <f>SUM(K49:K49)</f>
        <v>3128</v>
      </c>
      <c r="L50" s="6">
        <f>SUM(L49:L49)</f>
        <v>0</v>
      </c>
      <c r="M50" s="6">
        <f>SUM(M49:M49)</f>
        <v>0</v>
      </c>
      <c r="N50" s="7">
        <f>SUM(N49:N49)</f>
        <v>69</v>
      </c>
      <c r="O50" s="6">
        <f>SUM(O49:O49)</f>
        <v>2370</v>
      </c>
      <c r="P50" s="6">
        <f>SUM(P49:P49)</f>
        <v>47</v>
      </c>
      <c r="Q50" s="6">
        <f>SUM(Q49:Q49)</f>
        <v>308</v>
      </c>
      <c r="R50" s="6">
        <f>SUM(R49:R49)</f>
        <v>0</v>
      </c>
      <c r="S50" s="6">
        <f>SUM(S49:S49)</f>
        <v>758</v>
      </c>
      <c r="T50" s="8"/>
      <c r="U50" s="5"/>
      <c r="V50" s="5"/>
      <c r="W50" s="5"/>
      <c r="X50" s="5"/>
      <c r="Y50" s="5"/>
      <c r="Z50" s="5"/>
      <c r="AA50" s="5"/>
      <c r="AB50" s="8"/>
      <c r="AC50" s="5"/>
      <c r="AD50" s="5"/>
      <c r="AE50" s="5"/>
      <c r="AF50" s="5"/>
      <c r="AG50" s="5"/>
      <c r="AH50" s="5"/>
      <c r="AI50" s="5"/>
      <c r="AJ50" s="8"/>
      <c r="AK50" s="5"/>
      <c r="AL50" s="5"/>
      <c r="AM50" s="5"/>
      <c r="AN50" s="5"/>
      <c r="AO50" s="5"/>
      <c r="AP50" s="5"/>
      <c r="AQ50" s="5"/>
      <c r="AR50" s="8"/>
      <c r="AS50" s="5"/>
      <c r="AT50" s="5"/>
      <c r="AU50" s="5"/>
      <c r="AV50" s="5"/>
      <c r="AW50" s="5"/>
      <c r="AX50" s="5"/>
      <c r="AY50" s="5"/>
      <c r="AZ50" s="8"/>
      <c r="BA50" s="5"/>
      <c r="BB50" s="5"/>
      <c r="BC50" s="5"/>
      <c r="BD50" s="5"/>
      <c r="BE50" s="5"/>
      <c r="BF50" s="5"/>
      <c r="BG50" s="5"/>
      <c r="BH50" s="8"/>
      <c r="BI50" s="5"/>
      <c r="BJ50" s="5"/>
      <c r="BK50" s="5"/>
      <c r="BL50" s="5"/>
      <c r="BM50" s="5"/>
      <c r="BN50" s="5"/>
      <c r="BO50" s="5"/>
      <c r="BP50" s="9">
        <v>0</v>
      </c>
      <c r="BQ50" s="1" t="s">
        <v>0</v>
      </c>
      <c r="BR50" s="1" t="s">
        <v>0</v>
      </c>
      <c r="BS50" s="1" t="s">
        <v>0</v>
      </c>
      <c r="BT50" s="1" t="s">
        <v>0</v>
      </c>
      <c r="BU50" s="1" t="s">
        <v>0</v>
      </c>
    </row>
    <row r="51" spans="1:73" ht="11.25">
      <c r="A51" s="25"/>
      <c r="B51" s="25"/>
      <c r="C51" s="27" t="s">
        <v>119</v>
      </c>
      <c r="D51" s="26" t="s">
        <v>0</v>
      </c>
      <c r="E51" s="1" t="s">
        <v>0</v>
      </c>
      <c r="F51" s="7"/>
      <c r="G51" s="6"/>
      <c r="H51" s="6"/>
      <c r="I51" s="6"/>
      <c r="J51" s="6"/>
      <c r="K51" s="6"/>
      <c r="L51" s="6"/>
      <c r="M51" s="6"/>
      <c r="N51" s="7"/>
      <c r="O51" s="6"/>
      <c r="P51" s="6"/>
      <c r="Q51" s="6"/>
      <c r="R51" s="6"/>
      <c r="S51" s="6"/>
      <c r="T51" s="8"/>
      <c r="U51" s="5"/>
      <c r="V51" s="5"/>
      <c r="W51" s="5"/>
      <c r="X51" s="5"/>
      <c r="Y51" s="5"/>
      <c r="Z51" s="5"/>
      <c r="AA51" s="5"/>
      <c r="AB51" s="8"/>
      <c r="AC51" s="5"/>
      <c r="AD51" s="5"/>
      <c r="AE51" s="5"/>
      <c r="AF51" s="5"/>
      <c r="AG51" s="5"/>
      <c r="AH51" s="5"/>
      <c r="AI51" s="5"/>
      <c r="AJ51" s="8"/>
      <c r="AK51" s="5"/>
      <c r="AL51" s="5"/>
      <c r="AM51" s="5"/>
      <c r="AN51" s="5"/>
      <c r="AO51" s="5"/>
      <c r="AP51" s="5"/>
      <c r="AQ51" s="5"/>
      <c r="AR51" s="8"/>
      <c r="AS51" s="5"/>
      <c r="AT51" s="5"/>
      <c r="AU51" s="5"/>
      <c r="AV51" s="5"/>
      <c r="AW51" s="5"/>
      <c r="AX51" s="5"/>
      <c r="AY51" s="5"/>
      <c r="AZ51" s="8"/>
      <c r="BA51" s="5"/>
      <c r="BB51" s="5"/>
      <c r="BC51" s="5"/>
      <c r="BD51" s="5"/>
      <c r="BE51" s="5"/>
      <c r="BF51" s="5"/>
      <c r="BG51" s="5"/>
      <c r="BH51" s="8"/>
      <c r="BI51" s="5"/>
      <c r="BJ51" s="5"/>
      <c r="BK51" s="5"/>
      <c r="BL51" s="5"/>
      <c r="BM51" s="5"/>
      <c r="BN51" s="5"/>
      <c r="BO51" s="5"/>
      <c r="BP51" s="9">
        <v>0</v>
      </c>
      <c r="BQ51" s="1" t="s">
        <v>0</v>
      </c>
      <c r="BR51" s="1" t="s">
        <v>0</v>
      </c>
      <c r="BS51" s="1" t="s">
        <v>0</v>
      </c>
      <c r="BT51" s="1" t="s">
        <v>0</v>
      </c>
      <c r="BU51" s="1" t="s">
        <v>0</v>
      </c>
    </row>
    <row r="52" spans="1:102" ht="11.25">
      <c r="A52" s="30" t="s">
        <v>1</v>
      </c>
      <c r="B52" s="31" t="str">
        <f>HYPERLINK("http://www.dot.ca.gov/hq/transprog/stip2004/ff_sheets/04-0443o.xls","0443O")</f>
        <v>0443O</v>
      </c>
      <c r="C52" s="30" t="s">
        <v>54</v>
      </c>
      <c r="D52" s="30" t="s">
        <v>25</v>
      </c>
      <c r="E52" s="30" t="s">
        <v>32</v>
      </c>
      <c r="F52" s="32">
        <f ca="1">INDIRECT("T52")+INDIRECT("AB52")+INDIRECT("AJ52")+INDIRECT("AR52")+INDIRECT("AZ52")+INDIRECT("BH52")</f>
        <v>10227</v>
      </c>
      <c r="G52" s="33">
        <f ca="1">INDIRECT("U52")+INDIRECT("AC52")+INDIRECT("AK52")+INDIRECT("AS52")+INDIRECT("BA52")+INDIRECT("BI52")</f>
        <v>0</v>
      </c>
      <c r="H52" s="33">
        <f ca="1">INDIRECT("V52")+INDIRECT("AD52")+INDIRECT("AL52")+INDIRECT("AT52")+INDIRECT("BB52")+INDIRECT("BJ52")</f>
        <v>0</v>
      </c>
      <c r="I52" s="33">
        <f ca="1">INDIRECT("W52")+INDIRECT("AE52")+INDIRECT("AM52")+INDIRECT("AU52")+INDIRECT("BC52")+INDIRECT("BK52")</f>
        <v>0</v>
      </c>
      <c r="J52" s="33">
        <f ca="1">INDIRECT("X52")+INDIRECT("AF52")+INDIRECT("AN52")+INDIRECT("AV52")+INDIRECT("BD52")+INDIRECT("BL52")</f>
        <v>0</v>
      </c>
      <c r="K52" s="33">
        <f ca="1">INDIRECT("Y52")+INDIRECT("AG52")+INDIRECT("AO52")+INDIRECT("AW52")+INDIRECT("BE52")+INDIRECT("BM52")</f>
        <v>0</v>
      </c>
      <c r="L52" s="33">
        <f ca="1">INDIRECT("Z52")+INDIRECT("AH52")+INDIRECT("AP52")+INDIRECT("AX52")+INDIRECT("BF52")+INDIRECT("BN52")</f>
        <v>0</v>
      </c>
      <c r="M52" s="33">
        <f ca="1">INDIRECT("AA52")+INDIRECT("AI52")+INDIRECT("AQ52")+INDIRECT("AY52")+INDIRECT("BG52")+INDIRECT("BO52")</f>
        <v>0</v>
      </c>
      <c r="N52" s="32">
        <f ca="1">INDIRECT("T52")+INDIRECT("U52")+INDIRECT("V52")+INDIRECT("W52")+INDIRECT("X52")+INDIRECT("Y52")+INDIRECT("Z52")+INDIRECT("AA52")</f>
        <v>0</v>
      </c>
      <c r="O52" s="33">
        <f ca="1">INDIRECT("AB52")+INDIRECT("AC52")+INDIRECT("AD52")+INDIRECT("AE52")+INDIRECT("AF52")+INDIRECT("AG52")+INDIRECT("AH52")+INDIRECT("AI52")</f>
        <v>0</v>
      </c>
      <c r="P52" s="33">
        <f ca="1">INDIRECT("AJ52")+INDIRECT("AK52")+INDIRECT("AL52")+INDIRECT("AM52")+INDIRECT("AN52")+INDIRECT("AO52")+INDIRECT("AP52")+INDIRECT("AQ52")</f>
        <v>177</v>
      </c>
      <c r="Q52" s="33">
        <f ca="1">INDIRECT("AR52")+INDIRECT("AS52")+INDIRECT("AT52")+INDIRECT("AU52")+INDIRECT("AV52")+INDIRECT("AW52")+INDIRECT("AX52")+INDIRECT("AY52")</f>
        <v>9300</v>
      </c>
      <c r="R52" s="33">
        <f ca="1">INDIRECT("AZ52")+INDIRECT("BA52")+INDIRECT("BB52")+INDIRECT("BC52")+INDIRECT("BD52")+INDIRECT("BE52")+INDIRECT("BF52")+INDIRECT("BG52")</f>
        <v>750</v>
      </c>
      <c r="S52" s="33">
        <f ca="1">INDIRECT("BH52")+INDIRECT("BI52")+INDIRECT("BJ52")+INDIRECT("BK52")+INDIRECT("BL52")+INDIRECT("BM52")+INDIRECT("BN52")+INDIRECT("BO52")</f>
        <v>0</v>
      </c>
      <c r="T52" s="34"/>
      <c r="U52" s="35"/>
      <c r="V52" s="35"/>
      <c r="W52" s="35"/>
      <c r="X52" s="35"/>
      <c r="Y52" s="35"/>
      <c r="Z52" s="35"/>
      <c r="AA52" s="35"/>
      <c r="AB52" s="34"/>
      <c r="AC52" s="35"/>
      <c r="AD52" s="35"/>
      <c r="AE52" s="35"/>
      <c r="AF52" s="35"/>
      <c r="AG52" s="35"/>
      <c r="AH52" s="35"/>
      <c r="AI52" s="35"/>
      <c r="AJ52" s="34">
        <v>177</v>
      </c>
      <c r="AK52" s="35"/>
      <c r="AL52" s="35"/>
      <c r="AM52" s="35"/>
      <c r="AN52" s="35"/>
      <c r="AO52" s="35"/>
      <c r="AP52" s="35"/>
      <c r="AQ52" s="35"/>
      <c r="AR52" s="34">
        <v>9300</v>
      </c>
      <c r="AS52" s="35"/>
      <c r="AT52" s="35"/>
      <c r="AU52" s="35"/>
      <c r="AV52" s="35"/>
      <c r="AW52" s="35"/>
      <c r="AX52" s="35"/>
      <c r="AY52" s="35"/>
      <c r="AZ52" s="34">
        <v>750</v>
      </c>
      <c r="BA52" s="35"/>
      <c r="BB52" s="35"/>
      <c r="BC52" s="35"/>
      <c r="BD52" s="35"/>
      <c r="BE52" s="35"/>
      <c r="BF52" s="35"/>
      <c r="BG52" s="35"/>
      <c r="BH52" s="34"/>
      <c r="BI52" s="35"/>
      <c r="BJ52" s="35"/>
      <c r="BK52" s="35"/>
      <c r="BL52" s="35"/>
      <c r="BM52" s="35"/>
      <c r="BN52" s="35"/>
      <c r="BO52" s="36"/>
      <c r="BP52" s="9">
        <v>10600000325</v>
      </c>
      <c r="BQ52" s="1" t="s">
        <v>3</v>
      </c>
      <c r="BR52" s="1" t="s">
        <v>0</v>
      </c>
      <c r="BS52" s="1" t="s">
        <v>0</v>
      </c>
      <c r="BT52" s="1" t="s">
        <v>0</v>
      </c>
      <c r="BU52" s="1" t="s">
        <v>13</v>
      </c>
      <c r="BW52" s="1">
        <f ca="1">INDIRECT("T52")+2*INDIRECT("AB52")+3*INDIRECT("AJ52")+4*INDIRECT("AR52")+5*INDIRECT("AZ52")+6*INDIRECT("BH52")</f>
        <v>41481</v>
      </c>
      <c r="BX52" s="1">
        <v>41481</v>
      </c>
      <c r="BY52" s="1">
        <f ca="1">INDIRECT("U52")+2*INDIRECT("AC52")+3*INDIRECT("AK52")+4*INDIRECT("AS52")+5*INDIRECT("BA52")+6*INDIRECT("BI52")</f>
        <v>0</v>
      </c>
      <c r="BZ52" s="1">
        <v>0</v>
      </c>
      <c r="CA52" s="1">
        <f ca="1">INDIRECT("V52")+2*INDIRECT("AD52")+3*INDIRECT("AL52")+4*INDIRECT("AT52")+5*INDIRECT("BB52")+6*INDIRECT("BJ52")</f>
        <v>0</v>
      </c>
      <c r="CB52" s="1">
        <v>0</v>
      </c>
      <c r="CC52" s="1">
        <f ca="1">INDIRECT("W52")+2*INDIRECT("AE52")+3*INDIRECT("AM52")+4*INDIRECT("AU52")+5*INDIRECT("BC52")+6*INDIRECT("BK52")</f>
        <v>0</v>
      </c>
      <c r="CD52" s="1">
        <v>0</v>
      </c>
      <c r="CE52" s="1">
        <f ca="1">INDIRECT("X52")+2*INDIRECT("AF52")+3*INDIRECT("AN52")+4*INDIRECT("AV52")+5*INDIRECT("BD52")+6*INDIRECT("BL52")</f>
        <v>0</v>
      </c>
      <c r="CF52" s="1">
        <v>0</v>
      </c>
      <c r="CG52" s="1">
        <f ca="1">INDIRECT("Y52")+2*INDIRECT("AG52")+3*INDIRECT("AO52")+4*INDIRECT("AW52")+5*INDIRECT("BE52")+6*INDIRECT("BM52")</f>
        <v>0</v>
      </c>
      <c r="CH52" s="1">
        <v>0</v>
      </c>
      <c r="CI52" s="1">
        <f ca="1">INDIRECT("Z52")+2*INDIRECT("AH52")+3*INDIRECT("AP52")+4*INDIRECT("AX52")+5*INDIRECT("BF52")+6*INDIRECT("BN52")</f>
        <v>0</v>
      </c>
      <c r="CJ52" s="1">
        <v>0</v>
      </c>
      <c r="CK52" s="1">
        <f ca="1">INDIRECT("AA52")+2*INDIRECT("AI52")+3*INDIRECT("AQ52")+4*INDIRECT("AY52")+5*INDIRECT("BG52")+6*INDIRECT("BO52")</f>
        <v>0</v>
      </c>
      <c r="CL52" s="1">
        <v>0</v>
      </c>
      <c r="CM52" s="1">
        <f ca="1">INDIRECT("T52")+2*INDIRECT("U52")+3*INDIRECT("V52")+4*INDIRECT("W52")+5*INDIRECT("X52")+6*INDIRECT("Y52")+7*INDIRECT("Z52")+8*INDIRECT("AA52")</f>
        <v>0</v>
      </c>
      <c r="CN52" s="1">
        <v>0</v>
      </c>
      <c r="CO52" s="1">
        <f ca="1">INDIRECT("AB52")+2*INDIRECT("AC52")+3*INDIRECT("AD52")+4*INDIRECT("AE52")+5*INDIRECT("AF52")+6*INDIRECT("AG52")+7*INDIRECT("AH52")+8*INDIRECT("AI52")</f>
        <v>0</v>
      </c>
      <c r="CP52" s="1">
        <v>0</v>
      </c>
      <c r="CQ52" s="1">
        <f ca="1">INDIRECT("AJ52")+2*INDIRECT("AK52")+3*INDIRECT("AL52")+4*INDIRECT("AM52")+5*INDIRECT("AN52")+6*INDIRECT("AO52")+7*INDIRECT("AP52")+8*INDIRECT("AQ52")</f>
        <v>177</v>
      </c>
      <c r="CR52" s="1">
        <v>177</v>
      </c>
      <c r="CS52" s="1">
        <f ca="1">INDIRECT("AR52")+2*INDIRECT("AS52")+3*INDIRECT("AT52")+4*INDIRECT("AU52")+5*INDIRECT("AV52")+6*INDIRECT("AW52")+7*INDIRECT("AX52")+8*INDIRECT("AY52")</f>
        <v>9300</v>
      </c>
      <c r="CT52" s="1">
        <v>9300</v>
      </c>
      <c r="CU52" s="1">
        <f ca="1">INDIRECT("AZ52")+2*INDIRECT("BA52")+3*INDIRECT("BB52")+4*INDIRECT("BC52")+5*INDIRECT("BD52")+6*INDIRECT("BE52")+7*INDIRECT("BF52")+8*INDIRECT("BG52")</f>
        <v>750</v>
      </c>
      <c r="CV52" s="1">
        <v>750</v>
      </c>
      <c r="CW52" s="1">
        <f ca="1">INDIRECT("BH52")+2*INDIRECT("BI52")+3*INDIRECT("BJ52")+4*INDIRECT("BK52")+5*INDIRECT("BL52")+6*INDIRECT("BM52")+7*INDIRECT("BN52")+8*INDIRECT("BO52")</f>
        <v>0</v>
      </c>
      <c r="CX52" s="1">
        <v>0</v>
      </c>
    </row>
    <row r="53" spans="1:102" ht="11.25">
      <c r="A53" s="1" t="s">
        <v>0</v>
      </c>
      <c r="B53" s="1" t="s">
        <v>55</v>
      </c>
      <c r="C53" s="1" t="s">
        <v>56</v>
      </c>
      <c r="D53" s="1" t="s">
        <v>57</v>
      </c>
      <c r="E53" s="1" t="s">
        <v>58</v>
      </c>
      <c r="F53" s="7">
        <f ca="1">INDIRECT("T53")+INDIRECT("AB53")+INDIRECT("AJ53")+INDIRECT("AR53")+INDIRECT("AZ53")+INDIRECT("BH53")</f>
        <v>3000</v>
      </c>
      <c r="G53" s="6">
        <f ca="1">INDIRECT("U53")+INDIRECT("AC53")+INDIRECT("AK53")+INDIRECT("AS53")+INDIRECT("BA53")+INDIRECT("BI53")</f>
        <v>0</v>
      </c>
      <c r="H53" s="6">
        <f ca="1">INDIRECT("V53")+INDIRECT("AD53")+INDIRECT("AL53")+INDIRECT("AT53")+INDIRECT("BB53")+INDIRECT("BJ53")</f>
        <v>0</v>
      </c>
      <c r="I53" s="6">
        <f ca="1">INDIRECT("W53")+INDIRECT("AE53")+INDIRECT("AM53")+INDIRECT("AU53")+INDIRECT("BC53")+INDIRECT("BK53")</f>
        <v>0</v>
      </c>
      <c r="J53" s="6">
        <f ca="1">INDIRECT("X53")+INDIRECT("AF53")+INDIRECT("AN53")+INDIRECT("AV53")+INDIRECT("BD53")+INDIRECT("BL53")</f>
        <v>0</v>
      </c>
      <c r="K53" s="6">
        <f ca="1">INDIRECT("Y53")+INDIRECT("AG53")+INDIRECT("AO53")+INDIRECT("AW53")+INDIRECT("BE53")+INDIRECT("BM53")</f>
        <v>0</v>
      </c>
      <c r="L53" s="6">
        <f ca="1">INDIRECT("Z53")+INDIRECT("AH53")+INDIRECT("AP53")+INDIRECT("AX53")+INDIRECT("BF53")+INDIRECT("BN53")</f>
        <v>0</v>
      </c>
      <c r="M53" s="6">
        <f ca="1">INDIRECT("AA53")+INDIRECT("AI53")+INDIRECT("AQ53")+INDIRECT("AY53")+INDIRECT("BG53")+INDIRECT("BO53")</f>
        <v>0</v>
      </c>
      <c r="N53" s="7">
        <f ca="1">INDIRECT("T53")+INDIRECT("U53")+INDIRECT("V53")+INDIRECT("W53")+INDIRECT("X53")+INDIRECT("Y53")+INDIRECT("Z53")+INDIRECT("AA53")</f>
        <v>0</v>
      </c>
      <c r="O53" s="6">
        <f ca="1">INDIRECT("AB53")+INDIRECT("AC53")+INDIRECT("AD53")+INDIRECT("AE53")+INDIRECT("AF53")+INDIRECT("AG53")+INDIRECT("AH53")+INDIRECT("AI53")</f>
        <v>3000</v>
      </c>
      <c r="P53" s="6">
        <f ca="1">INDIRECT("AJ53")+INDIRECT("AK53")+INDIRECT("AL53")+INDIRECT("AM53")+INDIRECT("AN53")+INDIRECT("AO53")+INDIRECT("AP53")+INDIRECT("AQ53")</f>
        <v>0</v>
      </c>
      <c r="Q53" s="6">
        <f ca="1">INDIRECT("AR53")+INDIRECT("AS53")+INDIRECT("AT53")+INDIRECT("AU53")+INDIRECT("AV53")+INDIRECT("AW53")+INDIRECT("AX53")+INDIRECT("AY53")</f>
        <v>0</v>
      </c>
      <c r="R53" s="6">
        <f ca="1">INDIRECT("AZ53")+INDIRECT("BA53")+INDIRECT("BB53")+INDIRECT("BC53")+INDIRECT("BD53")+INDIRECT("BE53")+INDIRECT("BF53")+INDIRECT("BG53")</f>
        <v>0</v>
      </c>
      <c r="S53" s="6">
        <f ca="1">INDIRECT("BH53")+INDIRECT("BI53")+INDIRECT("BJ53")+INDIRECT("BK53")+INDIRECT("BL53")+INDIRECT("BM53")+INDIRECT("BN53")+INDIRECT("BO53")</f>
        <v>0</v>
      </c>
      <c r="T53" s="28"/>
      <c r="U53" s="29"/>
      <c r="V53" s="29"/>
      <c r="W53" s="29"/>
      <c r="X53" s="29"/>
      <c r="Y53" s="29"/>
      <c r="Z53" s="29"/>
      <c r="AA53" s="29"/>
      <c r="AB53" s="28">
        <v>3000</v>
      </c>
      <c r="AC53" s="29"/>
      <c r="AD53" s="29"/>
      <c r="AE53" s="29"/>
      <c r="AF53" s="29"/>
      <c r="AG53" s="29"/>
      <c r="AH53" s="29"/>
      <c r="AI53" s="29"/>
      <c r="AJ53" s="28"/>
      <c r="AK53" s="29"/>
      <c r="AL53" s="29"/>
      <c r="AM53" s="29"/>
      <c r="AN53" s="29"/>
      <c r="AO53" s="29"/>
      <c r="AP53" s="29"/>
      <c r="AQ53" s="29"/>
      <c r="AR53" s="28"/>
      <c r="AS53" s="29"/>
      <c r="AT53" s="29"/>
      <c r="AU53" s="29"/>
      <c r="AV53" s="29"/>
      <c r="AW53" s="29"/>
      <c r="AX53" s="29"/>
      <c r="AY53" s="29"/>
      <c r="AZ53" s="28"/>
      <c r="BA53" s="29"/>
      <c r="BB53" s="29"/>
      <c r="BC53" s="29"/>
      <c r="BD53" s="29"/>
      <c r="BE53" s="29"/>
      <c r="BF53" s="29"/>
      <c r="BG53" s="29"/>
      <c r="BH53" s="28"/>
      <c r="BI53" s="29"/>
      <c r="BJ53" s="29"/>
      <c r="BK53" s="29"/>
      <c r="BL53" s="29"/>
      <c r="BM53" s="29"/>
      <c r="BN53" s="29"/>
      <c r="BO53" s="29"/>
      <c r="BP53" s="9">
        <v>0</v>
      </c>
      <c r="BQ53" s="1" t="s">
        <v>0</v>
      </c>
      <c r="BR53" s="1" t="s">
        <v>0</v>
      </c>
      <c r="BS53" s="1" t="s">
        <v>0</v>
      </c>
      <c r="BT53" s="1" t="s">
        <v>0</v>
      </c>
      <c r="BU53" s="1" t="s">
        <v>0</v>
      </c>
      <c r="BW53" s="1">
        <f ca="1">INDIRECT("T53")+2*INDIRECT("AB53")+3*INDIRECT("AJ53")+4*INDIRECT("AR53")+5*INDIRECT("AZ53")+6*INDIRECT("BH53")</f>
        <v>6000</v>
      </c>
      <c r="BX53" s="1">
        <v>6000</v>
      </c>
      <c r="BY53" s="1">
        <f ca="1">INDIRECT("U53")+2*INDIRECT("AC53")+3*INDIRECT("AK53")+4*INDIRECT("AS53")+5*INDIRECT("BA53")+6*INDIRECT("BI53")</f>
        <v>0</v>
      </c>
      <c r="BZ53" s="1">
        <v>0</v>
      </c>
      <c r="CA53" s="1">
        <f ca="1">INDIRECT("V53")+2*INDIRECT("AD53")+3*INDIRECT("AL53")+4*INDIRECT("AT53")+5*INDIRECT("BB53")+6*INDIRECT("BJ53")</f>
        <v>0</v>
      </c>
      <c r="CB53" s="1">
        <v>0</v>
      </c>
      <c r="CC53" s="1">
        <f ca="1">INDIRECT("W53")+2*INDIRECT("AE53")+3*INDIRECT("AM53")+4*INDIRECT("AU53")+5*INDIRECT("BC53")+6*INDIRECT("BK53")</f>
        <v>0</v>
      </c>
      <c r="CD53" s="1">
        <v>0</v>
      </c>
      <c r="CE53" s="1">
        <f ca="1">INDIRECT("X53")+2*INDIRECT("AF53")+3*INDIRECT("AN53")+4*INDIRECT("AV53")+5*INDIRECT("BD53")+6*INDIRECT("BL53")</f>
        <v>0</v>
      </c>
      <c r="CF53" s="1">
        <v>0</v>
      </c>
      <c r="CG53" s="1">
        <f ca="1">INDIRECT("Y53")+2*INDIRECT("AG53")+3*INDIRECT("AO53")+4*INDIRECT("AW53")+5*INDIRECT("BE53")+6*INDIRECT("BM53")</f>
        <v>0</v>
      </c>
      <c r="CH53" s="1">
        <v>0</v>
      </c>
      <c r="CI53" s="1">
        <f ca="1">INDIRECT("Z53")+2*INDIRECT("AH53")+3*INDIRECT("AP53")+4*INDIRECT("AX53")+5*INDIRECT("BF53")+6*INDIRECT("BN53")</f>
        <v>0</v>
      </c>
      <c r="CJ53" s="1">
        <v>0</v>
      </c>
      <c r="CK53" s="1">
        <f ca="1">INDIRECT("AA53")+2*INDIRECT("AI53")+3*INDIRECT("AQ53")+4*INDIRECT("AY53")+5*INDIRECT("BG53")+6*INDIRECT("BO53")</f>
        <v>0</v>
      </c>
      <c r="CL53" s="1">
        <v>0</v>
      </c>
      <c r="CM53" s="1">
        <f ca="1">INDIRECT("T53")+2*INDIRECT("U53")+3*INDIRECT("V53")+4*INDIRECT("W53")+5*INDIRECT("X53")+6*INDIRECT("Y53")+7*INDIRECT("Z53")+8*INDIRECT("AA53")</f>
        <v>0</v>
      </c>
      <c r="CN53" s="1">
        <v>0</v>
      </c>
      <c r="CO53" s="1">
        <f ca="1">INDIRECT("AB53")+2*INDIRECT("AC53")+3*INDIRECT("AD53")+4*INDIRECT("AE53")+5*INDIRECT("AF53")+6*INDIRECT("AG53")+7*INDIRECT("AH53")+8*INDIRECT("AI53")</f>
        <v>3000</v>
      </c>
      <c r="CP53" s="1">
        <v>3000</v>
      </c>
      <c r="CQ53" s="1">
        <f ca="1">INDIRECT("AJ53")+2*INDIRECT("AK53")+3*INDIRECT("AL53")+4*INDIRECT("AM53")+5*INDIRECT("AN53")+6*INDIRECT("AO53")+7*INDIRECT("AP53")+8*INDIRECT("AQ53")</f>
        <v>0</v>
      </c>
      <c r="CR53" s="1">
        <v>0</v>
      </c>
      <c r="CS53" s="1">
        <f ca="1">INDIRECT("AR53")+2*INDIRECT("AS53")+3*INDIRECT("AT53")+4*INDIRECT("AU53")+5*INDIRECT("AV53")+6*INDIRECT("AW53")+7*INDIRECT("AX53")+8*INDIRECT("AY53")</f>
        <v>0</v>
      </c>
      <c r="CT53" s="1">
        <v>0</v>
      </c>
      <c r="CU53" s="1">
        <f ca="1">INDIRECT("AZ53")+2*INDIRECT("BA53")+3*INDIRECT("BB53")+4*INDIRECT("BC53")+5*INDIRECT("BD53")+6*INDIRECT("BE53")+7*INDIRECT("BF53")+8*INDIRECT("BG53")</f>
        <v>0</v>
      </c>
      <c r="CV53" s="1">
        <v>0</v>
      </c>
      <c r="CW53" s="1">
        <f ca="1">INDIRECT("BH53")+2*INDIRECT("BI53")+3*INDIRECT("BJ53")+4*INDIRECT("BK53")+5*INDIRECT("BL53")+6*INDIRECT("BM53")+7*INDIRECT("BN53")+8*INDIRECT("BO53")</f>
        <v>0</v>
      </c>
      <c r="CX53" s="1">
        <v>0</v>
      </c>
    </row>
    <row r="54" spans="1:102" ht="11.25">
      <c r="A54" s="25"/>
      <c r="B54" s="25"/>
      <c r="C54" s="27" t="s">
        <v>119</v>
      </c>
      <c r="D54" s="26" t="s">
        <v>0</v>
      </c>
      <c r="E54" s="1" t="s">
        <v>36</v>
      </c>
      <c r="F54" s="7">
        <f ca="1">INDIRECT("T54")+INDIRECT("AB54")+INDIRECT("AJ54")+INDIRECT("AR54")+INDIRECT("AZ54")+INDIRECT("BH54")</f>
        <v>3380</v>
      </c>
      <c r="G54" s="6">
        <f ca="1">INDIRECT("U54")+INDIRECT("AC54")+INDIRECT("AK54")+INDIRECT("AS54")+INDIRECT("BA54")+INDIRECT("BI54")</f>
        <v>0</v>
      </c>
      <c r="H54" s="6">
        <f ca="1">INDIRECT("V54")+INDIRECT("AD54")+INDIRECT("AL54")+INDIRECT("AT54")+INDIRECT("BB54")+INDIRECT("BJ54")</f>
        <v>0</v>
      </c>
      <c r="I54" s="6">
        <f ca="1">INDIRECT("W54")+INDIRECT("AE54")+INDIRECT("AM54")+INDIRECT("AU54")+INDIRECT("BC54")+INDIRECT("BK54")</f>
        <v>0</v>
      </c>
      <c r="J54" s="6">
        <f ca="1">INDIRECT("X54")+INDIRECT("AF54")+INDIRECT("AN54")+INDIRECT("AV54")+INDIRECT("BD54")+INDIRECT("BL54")</f>
        <v>0</v>
      </c>
      <c r="K54" s="6">
        <f ca="1">INDIRECT("Y54")+INDIRECT("AG54")+INDIRECT("AO54")+INDIRECT("AW54")+INDIRECT("BE54")+INDIRECT("BM54")</f>
        <v>0</v>
      </c>
      <c r="L54" s="6">
        <f ca="1">INDIRECT("Z54")+INDIRECT("AH54")+INDIRECT("AP54")+INDIRECT("AX54")+INDIRECT("BF54")+INDIRECT("BN54")</f>
        <v>0</v>
      </c>
      <c r="M54" s="6">
        <f ca="1">INDIRECT("AA54")+INDIRECT("AI54")+INDIRECT("AQ54")+INDIRECT("AY54")+INDIRECT("BG54")+INDIRECT("BO54")</f>
        <v>0</v>
      </c>
      <c r="N54" s="7">
        <f ca="1">INDIRECT("T54")+INDIRECT("U54")+INDIRECT("V54")+INDIRECT("W54")+INDIRECT("X54")+INDIRECT("Y54")+INDIRECT("Z54")+INDIRECT("AA54")</f>
        <v>0</v>
      </c>
      <c r="O54" s="6">
        <f ca="1">INDIRECT("AB54")+INDIRECT("AC54")+INDIRECT("AD54")+INDIRECT("AE54")+INDIRECT("AF54")+INDIRECT("AG54")+INDIRECT("AH54")+INDIRECT("AI54")</f>
        <v>3380</v>
      </c>
      <c r="P54" s="6">
        <f ca="1">INDIRECT("AJ54")+INDIRECT("AK54")+INDIRECT("AL54")+INDIRECT("AM54")+INDIRECT("AN54")+INDIRECT("AO54")+INDIRECT("AP54")+INDIRECT("AQ54")</f>
        <v>0</v>
      </c>
      <c r="Q54" s="6">
        <f ca="1">INDIRECT("AR54")+INDIRECT("AS54")+INDIRECT("AT54")+INDIRECT("AU54")+INDIRECT("AV54")+INDIRECT("AW54")+INDIRECT("AX54")+INDIRECT("AY54")</f>
        <v>0</v>
      </c>
      <c r="R54" s="6">
        <f ca="1">INDIRECT("AZ54")+INDIRECT("BA54")+INDIRECT("BB54")+INDIRECT("BC54")+INDIRECT("BD54")+INDIRECT("BE54")+INDIRECT("BF54")+INDIRECT("BG54")</f>
        <v>0</v>
      </c>
      <c r="S54" s="6">
        <f ca="1">INDIRECT("BH54")+INDIRECT("BI54")+INDIRECT("BJ54")+INDIRECT("BK54")+INDIRECT("BL54")+INDIRECT("BM54")+INDIRECT("BN54")+INDIRECT("BO54")</f>
        <v>0</v>
      </c>
      <c r="T54" s="28"/>
      <c r="U54" s="29"/>
      <c r="V54" s="29"/>
      <c r="W54" s="29"/>
      <c r="X54" s="29"/>
      <c r="Y54" s="29"/>
      <c r="Z54" s="29"/>
      <c r="AA54" s="29"/>
      <c r="AB54" s="28">
        <v>3380</v>
      </c>
      <c r="AC54" s="29"/>
      <c r="AD54" s="29"/>
      <c r="AE54" s="29"/>
      <c r="AF54" s="29"/>
      <c r="AG54" s="29"/>
      <c r="AH54" s="29"/>
      <c r="AI54" s="29"/>
      <c r="AJ54" s="28"/>
      <c r="AK54" s="29"/>
      <c r="AL54" s="29"/>
      <c r="AM54" s="29"/>
      <c r="AN54" s="29"/>
      <c r="AO54" s="29"/>
      <c r="AP54" s="29"/>
      <c r="AQ54" s="29"/>
      <c r="AR54" s="28"/>
      <c r="AS54" s="29"/>
      <c r="AT54" s="29"/>
      <c r="AU54" s="29"/>
      <c r="AV54" s="29"/>
      <c r="AW54" s="29"/>
      <c r="AX54" s="29"/>
      <c r="AY54" s="29"/>
      <c r="AZ54" s="28"/>
      <c r="BA54" s="29"/>
      <c r="BB54" s="29"/>
      <c r="BC54" s="29"/>
      <c r="BD54" s="29"/>
      <c r="BE54" s="29"/>
      <c r="BF54" s="29"/>
      <c r="BG54" s="29"/>
      <c r="BH54" s="28"/>
      <c r="BI54" s="29"/>
      <c r="BJ54" s="29"/>
      <c r="BK54" s="29"/>
      <c r="BL54" s="29"/>
      <c r="BM54" s="29"/>
      <c r="BN54" s="29"/>
      <c r="BO54" s="29"/>
      <c r="BP54" s="9">
        <v>0</v>
      </c>
      <c r="BQ54" s="1" t="s">
        <v>0</v>
      </c>
      <c r="BR54" s="1" t="s">
        <v>0</v>
      </c>
      <c r="BS54" s="1" t="s">
        <v>0</v>
      </c>
      <c r="BT54" s="1" t="s">
        <v>0</v>
      </c>
      <c r="BU54" s="1" t="s">
        <v>0</v>
      </c>
      <c r="BW54" s="1">
        <f ca="1">INDIRECT("T54")+2*INDIRECT("AB54")+3*INDIRECT("AJ54")+4*INDIRECT("AR54")+5*INDIRECT("AZ54")+6*INDIRECT("BH54")</f>
        <v>6760</v>
      </c>
      <c r="BX54" s="1">
        <v>6760</v>
      </c>
      <c r="BY54" s="1">
        <f ca="1">INDIRECT("U54")+2*INDIRECT("AC54")+3*INDIRECT("AK54")+4*INDIRECT("AS54")+5*INDIRECT("BA54")+6*INDIRECT("BI54")</f>
        <v>0</v>
      </c>
      <c r="BZ54" s="1">
        <v>0</v>
      </c>
      <c r="CA54" s="1">
        <f ca="1">INDIRECT("V54")+2*INDIRECT("AD54")+3*INDIRECT("AL54")+4*INDIRECT("AT54")+5*INDIRECT("BB54")+6*INDIRECT("BJ54")</f>
        <v>0</v>
      </c>
      <c r="CB54" s="1">
        <v>0</v>
      </c>
      <c r="CC54" s="1">
        <f ca="1">INDIRECT("W54")+2*INDIRECT("AE54")+3*INDIRECT("AM54")+4*INDIRECT("AU54")+5*INDIRECT("BC54")+6*INDIRECT("BK54")</f>
        <v>0</v>
      </c>
      <c r="CD54" s="1">
        <v>0</v>
      </c>
      <c r="CE54" s="1">
        <f ca="1">INDIRECT("X54")+2*INDIRECT("AF54")+3*INDIRECT("AN54")+4*INDIRECT("AV54")+5*INDIRECT("BD54")+6*INDIRECT("BL54")</f>
        <v>0</v>
      </c>
      <c r="CF54" s="1">
        <v>0</v>
      </c>
      <c r="CG54" s="1">
        <f ca="1">INDIRECT("Y54")+2*INDIRECT("AG54")+3*INDIRECT("AO54")+4*INDIRECT("AW54")+5*INDIRECT("BE54")+6*INDIRECT("BM54")</f>
        <v>0</v>
      </c>
      <c r="CH54" s="1">
        <v>0</v>
      </c>
      <c r="CI54" s="1">
        <f ca="1">INDIRECT("Z54")+2*INDIRECT("AH54")+3*INDIRECT("AP54")+4*INDIRECT("AX54")+5*INDIRECT("BF54")+6*INDIRECT("BN54")</f>
        <v>0</v>
      </c>
      <c r="CJ54" s="1">
        <v>0</v>
      </c>
      <c r="CK54" s="1">
        <f ca="1">INDIRECT("AA54")+2*INDIRECT("AI54")+3*INDIRECT("AQ54")+4*INDIRECT("AY54")+5*INDIRECT("BG54")+6*INDIRECT("BO54")</f>
        <v>0</v>
      </c>
      <c r="CL54" s="1">
        <v>0</v>
      </c>
      <c r="CM54" s="1">
        <f ca="1">INDIRECT("T54")+2*INDIRECT("U54")+3*INDIRECT("V54")+4*INDIRECT("W54")+5*INDIRECT("X54")+6*INDIRECT("Y54")+7*INDIRECT("Z54")+8*INDIRECT("AA54")</f>
        <v>0</v>
      </c>
      <c r="CN54" s="1">
        <v>0</v>
      </c>
      <c r="CO54" s="1">
        <f ca="1">INDIRECT("AB54")+2*INDIRECT("AC54")+3*INDIRECT("AD54")+4*INDIRECT("AE54")+5*INDIRECT("AF54")+6*INDIRECT("AG54")+7*INDIRECT("AH54")+8*INDIRECT("AI54")</f>
        <v>3380</v>
      </c>
      <c r="CP54" s="1">
        <v>3380</v>
      </c>
      <c r="CQ54" s="1">
        <f ca="1">INDIRECT("AJ54")+2*INDIRECT("AK54")+3*INDIRECT("AL54")+4*INDIRECT("AM54")+5*INDIRECT("AN54")+6*INDIRECT("AO54")+7*INDIRECT("AP54")+8*INDIRECT("AQ54")</f>
        <v>0</v>
      </c>
      <c r="CR54" s="1">
        <v>0</v>
      </c>
      <c r="CS54" s="1">
        <f ca="1">INDIRECT("AR54")+2*INDIRECT("AS54")+3*INDIRECT("AT54")+4*INDIRECT("AU54")+5*INDIRECT("AV54")+6*INDIRECT("AW54")+7*INDIRECT("AX54")+8*INDIRECT("AY54")</f>
        <v>0</v>
      </c>
      <c r="CT54" s="1">
        <v>0</v>
      </c>
      <c r="CU54" s="1">
        <f ca="1">INDIRECT("AZ54")+2*INDIRECT("BA54")+3*INDIRECT("BB54")+4*INDIRECT("BC54")+5*INDIRECT("BD54")+6*INDIRECT("BE54")+7*INDIRECT("BF54")+8*INDIRECT("BG54")</f>
        <v>0</v>
      </c>
      <c r="CV54" s="1">
        <v>0</v>
      </c>
      <c r="CW54" s="1">
        <f ca="1">INDIRECT("BH54")+2*INDIRECT("BI54")+3*INDIRECT("BJ54")+4*INDIRECT("BK54")+5*INDIRECT("BL54")+6*INDIRECT("BM54")+7*INDIRECT("BN54")+8*INDIRECT("BO54")</f>
        <v>0</v>
      </c>
      <c r="CX54" s="1">
        <v>0</v>
      </c>
    </row>
    <row r="55" spans="1:102" ht="11.25">
      <c r="A55" s="1" t="s">
        <v>0</v>
      </c>
      <c r="B55" s="1" t="s">
        <v>0</v>
      </c>
      <c r="C55" s="1" t="s">
        <v>0</v>
      </c>
      <c r="D55" s="1" t="s">
        <v>0</v>
      </c>
      <c r="E55" s="1" t="s">
        <v>59</v>
      </c>
      <c r="F55" s="7">
        <f ca="1">INDIRECT("T55")+INDIRECT("AB55")+INDIRECT("AJ55")+INDIRECT("AR55")+INDIRECT("AZ55")+INDIRECT("BH55")</f>
        <v>1150</v>
      </c>
      <c r="G55" s="6">
        <f ca="1">INDIRECT("U55")+INDIRECT("AC55")+INDIRECT("AK55")+INDIRECT("AS55")+INDIRECT("BA55")+INDIRECT("BI55")</f>
        <v>0</v>
      </c>
      <c r="H55" s="6">
        <f ca="1">INDIRECT("V55")+INDIRECT("AD55")+INDIRECT("AL55")+INDIRECT("AT55")+INDIRECT("BB55")+INDIRECT("BJ55")</f>
        <v>0</v>
      </c>
      <c r="I55" s="6">
        <f ca="1">INDIRECT("W55")+INDIRECT("AE55")+INDIRECT("AM55")+INDIRECT("AU55")+INDIRECT("BC55")+INDIRECT("BK55")</f>
        <v>0</v>
      </c>
      <c r="J55" s="6">
        <f ca="1">INDIRECT("X55")+INDIRECT("AF55")+INDIRECT("AN55")+INDIRECT("AV55")+INDIRECT("BD55")+INDIRECT("BL55")</f>
        <v>0</v>
      </c>
      <c r="K55" s="6">
        <f ca="1">INDIRECT("Y55")+INDIRECT("AG55")+INDIRECT("AO55")+INDIRECT("AW55")+INDIRECT("BE55")+INDIRECT("BM55")</f>
        <v>0</v>
      </c>
      <c r="L55" s="6">
        <f ca="1">INDIRECT("Z55")+INDIRECT("AH55")+INDIRECT("AP55")+INDIRECT("AX55")+INDIRECT("BF55")+INDIRECT("BN55")</f>
        <v>0</v>
      </c>
      <c r="M55" s="6">
        <f ca="1">INDIRECT("AA55")+INDIRECT("AI55")+INDIRECT("AQ55")+INDIRECT("AY55")+INDIRECT("BG55")+INDIRECT("BO55")</f>
        <v>0</v>
      </c>
      <c r="N55" s="7">
        <f ca="1">INDIRECT("T55")+INDIRECT("U55")+INDIRECT("V55")+INDIRECT("W55")+INDIRECT("X55")+INDIRECT("Y55")+INDIRECT("Z55")+INDIRECT("AA55")</f>
        <v>0</v>
      </c>
      <c r="O55" s="6">
        <f ca="1">INDIRECT("AB55")+INDIRECT("AC55")+INDIRECT("AD55")+INDIRECT("AE55")+INDIRECT("AF55")+INDIRECT("AG55")+INDIRECT("AH55")+INDIRECT("AI55")</f>
        <v>1150</v>
      </c>
      <c r="P55" s="6">
        <f ca="1">INDIRECT("AJ55")+INDIRECT("AK55")+INDIRECT("AL55")+INDIRECT("AM55")+INDIRECT("AN55")+INDIRECT("AO55")+INDIRECT("AP55")+INDIRECT("AQ55")</f>
        <v>0</v>
      </c>
      <c r="Q55" s="6">
        <f ca="1">INDIRECT("AR55")+INDIRECT("AS55")+INDIRECT("AT55")+INDIRECT("AU55")+INDIRECT("AV55")+INDIRECT("AW55")+INDIRECT("AX55")+INDIRECT("AY55")</f>
        <v>0</v>
      </c>
      <c r="R55" s="6">
        <f ca="1">INDIRECT("AZ55")+INDIRECT("BA55")+INDIRECT("BB55")+INDIRECT("BC55")+INDIRECT("BD55")+INDIRECT("BE55")+INDIRECT("BF55")+INDIRECT("BG55")</f>
        <v>0</v>
      </c>
      <c r="S55" s="6">
        <f ca="1">INDIRECT("BH55")+INDIRECT("BI55")+INDIRECT("BJ55")+INDIRECT("BK55")+INDIRECT("BL55")+INDIRECT("BM55")+INDIRECT("BN55")+INDIRECT("BO55")</f>
        <v>0</v>
      </c>
      <c r="T55" s="28"/>
      <c r="U55" s="29"/>
      <c r="V55" s="29"/>
      <c r="W55" s="29"/>
      <c r="X55" s="29"/>
      <c r="Y55" s="29"/>
      <c r="Z55" s="29"/>
      <c r="AA55" s="29"/>
      <c r="AB55" s="28">
        <v>1150</v>
      </c>
      <c r="AC55" s="29"/>
      <c r="AD55" s="29"/>
      <c r="AE55" s="29"/>
      <c r="AF55" s="29"/>
      <c r="AG55" s="29"/>
      <c r="AH55" s="29"/>
      <c r="AI55" s="29"/>
      <c r="AJ55" s="28"/>
      <c r="AK55" s="29"/>
      <c r="AL55" s="29"/>
      <c r="AM55" s="29"/>
      <c r="AN55" s="29"/>
      <c r="AO55" s="29"/>
      <c r="AP55" s="29"/>
      <c r="AQ55" s="29"/>
      <c r="AR55" s="28"/>
      <c r="AS55" s="29"/>
      <c r="AT55" s="29"/>
      <c r="AU55" s="29"/>
      <c r="AV55" s="29"/>
      <c r="AW55" s="29"/>
      <c r="AX55" s="29"/>
      <c r="AY55" s="29"/>
      <c r="AZ55" s="28"/>
      <c r="BA55" s="29"/>
      <c r="BB55" s="29"/>
      <c r="BC55" s="29"/>
      <c r="BD55" s="29"/>
      <c r="BE55" s="29"/>
      <c r="BF55" s="29"/>
      <c r="BG55" s="29"/>
      <c r="BH55" s="28"/>
      <c r="BI55" s="29"/>
      <c r="BJ55" s="29"/>
      <c r="BK55" s="29"/>
      <c r="BL55" s="29"/>
      <c r="BM55" s="29"/>
      <c r="BN55" s="29"/>
      <c r="BO55" s="29"/>
      <c r="BP55" s="9">
        <v>0</v>
      </c>
      <c r="BQ55" s="1" t="s">
        <v>0</v>
      </c>
      <c r="BR55" s="1" t="s">
        <v>0</v>
      </c>
      <c r="BS55" s="1" t="s">
        <v>0</v>
      </c>
      <c r="BT55" s="1" t="s">
        <v>0</v>
      </c>
      <c r="BU55" s="1" t="s">
        <v>0</v>
      </c>
      <c r="BW55" s="1">
        <f ca="1">INDIRECT("T55")+2*INDIRECT("AB55")+3*INDIRECT("AJ55")+4*INDIRECT("AR55")+5*INDIRECT("AZ55")+6*INDIRECT("BH55")</f>
        <v>2300</v>
      </c>
      <c r="BX55" s="1">
        <v>2300</v>
      </c>
      <c r="BY55" s="1">
        <f ca="1">INDIRECT("U55")+2*INDIRECT("AC55")+3*INDIRECT("AK55")+4*INDIRECT("AS55")+5*INDIRECT("BA55")+6*INDIRECT("BI55")</f>
        <v>0</v>
      </c>
      <c r="BZ55" s="1">
        <v>0</v>
      </c>
      <c r="CA55" s="1">
        <f ca="1">INDIRECT("V55")+2*INDIRECT("AD55")+3*INDIRECT("AL55")+4*INDIRECT("AT55")+5*INDIRECT("BB55")+6*INDIRECT("BJ55")</f>
        <v>0</v>
      </c>
      <c r="CB55" s="1">
        <v>0</v>
      </c>
      <c r="CC55" s="1">
        <f ca="1">INDIRECT("W55")+2*INDIRECT("AE55")+3*INDIRECT("AM55")+4*INDIRECT("AU55")+5*INDIRECT("BC55")+6*INDIRECT("BK55")</f>
        <v>0</v>
      </c>
      <c r="CD55" s="1">
        <v>0</v>
      </c>
      <c r="CE55" s="1">
        <f ca="1">INDIRECT("X55")+2*INDIRECT("AF55")+3*INDIRECT("AN55")+4*INDIRECT("AV55")+5*INDIRECT("BD55")+6*INDIRECT("BL55")</f>
        <v>0</v>
      </c>
      <c r="CF55" s="1">
        <v>0</v>
      </c>
      <c r="CG55" s="1">
        <f ca="1">INDIRECT("Y55")+2*INDIRECT("AG55")+3*INDIRECT("AO55")+4*INDIRECT("AW55")+5*INDIRECT("BE55")+6*INDIRECT("BM55")</f>
        <v>0</v>
      </c>
      <c r="CH55" s="1">
        <v>0</v>
      </c>
      <c r="CI55" s="1">
        <f ca="1">INDIRECT("Z55")+2*INDIRECT("AH55")+3*INDIRECT("AP55")+4*INDIRECT("AX55")+5*INDIRECT("BF55")+6*INDIRECT("BN55")</f>
        <v>0</v>
      </c>
      <c r="CJ55" s="1">
        <v>0</v>
      </c>
      <c r="CK55" s="1">
        <f ca="1">INDIRECT("AA55")+2*INDIRECT("AI55")+3*INDIRECT("AQ55")+4*INDIRECT("AY55")+5*INDIRECT("BG55")+6*INDIRECT("BO55")</f>
        <v>0</v>
      </c>
      <c r="CL55" s="1">
        <v>0</v>
      </c>
      <c r="CM55" s="1">
        <f ca="1">INDIRECT("T55")+2*INDIRECT("U55")+3*INDIRECT("V55")+4*INDIRECT("W55")+5*INDIRECT("X55")+6*INDIRECT("Y55")+7*INDIRECT("Z55")+8*INDIRECT("AA55")</f>
        <v>0</v>
      </c>
      <c r="CN55" s="1">
        <v>0</v>
      </c>
      <c r="CO55" s="1">
        <f ca="1">INDIRECT("AB55")+2*INDIRECT("AC55")+3*INDIRECT("AD55")+4*INDIRECT("AE55")+5*INDIRECT("AF55")+6*INDIRECT("AG55")+7*INDIRECT("AH55")+8*INDIRECT("AI55")</f>
        <v>1150</v>
      </c>
      <c r="CP55" s="1">
        <v>1150</v>
      </c>
      <c r="CQ55" s="1">
        <f ca="1">INDIRECT("AJ55")+2*INDIRECT("AK55")+3*INDIRECT("AL55")+4*INDIRECT("AM55")+5*INDIRECT("AN55")+6*INDIRECT("AO55")+7*INDIRECT("AP55")+8*INDIRECT("AQ55")</f>
        <v>0</v>
      </c>
      <c r="CR55" s="1">
        <v>0</v>
      </c>
      <c r="CS55" s="1">
        <f ca="1">INDIRECT("AR55")+2*INDIRECT("AS55")+3*INDIRECT("AT55")+4*INDIRECT("AU55")+5*INDIRECT("AV55")+6*INDIRECT("AW55")+7*INDIRECT("AX55")+8*INDIRECT("AY55")</f>
        <v>0</v>
      </c>
      <c r="CT55" s="1">
        <v>0</v>
      </c>
      <c r="CU55" s="1">
        <f ca="1">INDIRECT("AZ55")+2*INDIRECT("BA55")+3*INDIRECT("BB55")+4*INDIRECT("BC55")+5*INDIRECT("BD55")+6*INDIRECT("BE55")+7*INDIRECT("BF55")+8*INDIRECT("BG55")</f>
        <v>0</v>
      </c>
      <c r="CV55" s="1">
        <v>0</v>
      </c>
      <c r="CW55" s="1">
        <f ca="1">INDIRECT("BH55")+2*INDIRECT("BI55")+3*INDIRECT("BJ55")+4*INDIRECT("BK55")+5*INDIRECT("BL55")+6*INDIRECT("BM55")+7*INDIRECT("BN55")+8*INDIRECT("BO55")</f>
        <v>0</v>
      </c>
      <c r="CX55" s="1">
        <v>0</v>
      </c>
    </row>
    <row r="56" spans="1:102" ht="11.25">
      <c r="A56" s="1" t="s">
        <v>0</v>
      </c>
      <c r="B56" s="1" t="s">
        <v>0</v>
      </c>
      <c r="C56" s="1" t="s">
        <v>0</v>
      </c>
      <c r="D56" s="1" t="s">
        <v>0</v>
      </c>
      <c r="E56" s="1" t="s">
        <v>60</v>
      </c>
      <c r="F56" s="7">
        <f ca="1">INDIRECT("T56")+INDIRECT("AB56")+INDIRECT("AJ56")+INDIRECT("AR56")+INDIRECT("AZ56")+INDIRECT("BH56")</f>
        <v>4600</v>
      </c>
      <c r="G56" s="6">
        <f ca="1">INDIRECT("U56")+INDIRECT("AC56")+INDIRECT("AK56")+INDIRECT("AS56")+INDIRECT("BA56")+INDIRECT("BI56")</f>
        <v>0</v>
      </c>
      <c r="H56" s="6">
        <f ca="1">INDIRECT("V56")+INDIRECT("AD56")+INDIRECT("AL56")+INDIRECT("AT56")+INDIRECT("BB56")+INDIRECT("BJ56")</f>
        <v>0</v>
      </c>
      <c r="I56" s="6">
        <f ca="1">INDIRECT("W56")+INDIRECT("AE56")+INDIRECT("AM56")+INDIRECT("AU56")+INDIRECT("BC56")+INDIRECT("BK56")</f>
        <v>0</v>
      </c>
      <c r="J56" s="6">
        <f ca="1">INDIRECT("X56")+INDIRECT("AF56")+INDIRECT("AN56")+INDIRECT("AV56")+INDIRECT("BD56")+INDIRECT("BL56")</f>
        <v>0</v>
      </c>
      <c r="K56" s="6">
        <f ca="1">INDIRECT("Y56")+INDIRECT("AG56")+INDIRECT("AO56")+INDIRECT("AW56")+INDIRECT("BE56")+INDIRECT("BM56")</f>
        <v>0</v>
      </c>
      <c r="L56" s="6">
        <f ca="1">INDIRECT("Z56")+INDIRECT("AH56")+INDIRECT("AP56")+INDIRECT("AX56")+INDIRECT("BF56")+INDIRECT("BN56")</f>
        <v>0</v>
      </c>
      <c r="M56" s="6">
        <f ca="1">INDIRECT("AA56")+INDIRECT("AI56")+INDIRECT("AQ56")+INDIRECT("AY56")+INDIRECT("BG56")+INDIRECT("BO56")</f>
        <v>0</v>
      </c>
      <c r="N56" s="7">
        <f ca="1">INDIRECT("T56")+INDIRECT("U56")+INDIRECT("V56")+INDIRECT("W56")+INDIRECT("X56")+INDIRECT("Y56")+INDIRECT("Z56")+INDIRECT("AA56")</f>
        <v>0</v>
      </c>
      <c r="O56" s="6">
        <f ca="1">INDIRECT("AB56")+INDIRECT("AC56")+INDIRECT("AD56")+INDIRECT("AE56")+INDIRECT("AF56")+INDIRECT("AG56")+INDIRECT("AH56")+INDIRECT("AI56")</f>
        <v>4600</v>
      </c>
      <c r="P56" s="6">
        <f ca="1">INDIRECT("AJ56")+INDIRECT("AK56")+INDIRECT("AL56")+INDIRECT("AM56")+INDIRECT("AN56")+INDIRECT("AO56")+INDIRECT("AP56")+INDIRECT("AQ56")</f>
        <v>0</v>
      </c>
      <c r="Q56" s="6">
        <f ca="1">INDIRECT("AR56")+INDIRECT("AS56")+INDIRECT("AT56")+INDIRECT("AU56")+INDIRECT("AV56")+INDIRECT("AW56")+INDIRECT("AX56")+INDIRECT("AY56")</f>
        <v>0</v>
      </c>
      <c r="R56" s="6">
        <f ca="1">INDIRECT("AZ56")+INDIRECT("BA56")+INDIRECT("BB56")+INDIRECT("BC56")+INDIRECT("BD56")+INDIRECT("BE56")+INDIRECT("BF56")+INDIRECT("BG56")</f>
        <v>0</v>
      </c>
      <c r="S56" s="6">
        <f ca="1">INDIRECT("BH56")+INDIRECT("BI56")+INDIRECT("BJ56")+INDIRECT("BK56")+INDIRECT("BL56")+INDIRECT("BM56")+INDIRECT("BN56")+INDIRECT("BO56")</f>
        <v>0</v>
      </c>
      <c r="T56" s="28"/>
      <c r="U56" s="29"/>
      <c r="V56" s="29"/>
      <c r="W56" s="29"/>
      <c r="X56" s="29"/>
      <c r="Y56" s="29"/>
      <c r="Z56" s="29"/>
      <c r="AA56" s="29"/>
      <c r="AB56" s="28">
        <v>4600</v>
      </c>
      <c r="AC56" s="29"/>
      <c r="AD56" s="29"/>
      <c r="AE56" s="29"/>
      <c r="AF56" s="29"/>
      <c r="AG56" s="29"/>
      <c r="AH56" s="29"/>
      <c r="AI56" s="29"/>
      <c r="AJ56" s="28"/>
      <c r="AK56" s="29"/>
      <c r="AL56" s="29"/>
      <c r="AM56" s="29"/>
      <c r="AN56" s="29"/>
      <c r="AO56" s="29"/>
      <c r="AP56" s="29"/>
      <c r="AQ56" s="29"/>
      <c r="AR56" s="28"/>
      <c r="AS56" s="29"/>
      <c r="AT56" s="29"/>
      <c r="AU56" s="29"/>
      <c r="AV56" s="29"/>
      <c r="AW56" s="29"/>
      <c r="AX56" s="29"/>
      <c r="AY56" s="29"/>
      <c r="AZ56" s="28"/>
      <c r="BA56" s="29"/>
      <c r="BB56" s="29"/>
      <c r="BC56" s="29"/>
      <c r="BD56" s="29"/>
      <c r="BE56" s="29"/>
      <c r="BF56" s="29"/>
      <c r="BG56" s="29"/>
      <c r="BH56" s="28"/>
      <c r="BI56" s="29"/>
      <c r="BJ56" s="29"/>
      <c r="BK56" s="29"/>
      <c r="BL56" s="29"/>
      <c r="BM56" s="29"/>
      <c r="BN56" s="29"/>
      <c r="BO56" s="29"/>
      <c r="BP56" s="9">
        <v>0</v>
      </c>
      <c r="BQ56" s="1" t="s">
        <v>0</v>
      </c>
      <c r="BR56" s="1" t="s">
        <v>0</v>
      </c>
      <c r="BS56" s="1" t="s">
        <v>0</v>
      </c>
      <c r="BT56" s="1" t="s">
        <v>0</v>
      </c>
      <c r="BU56" s="1" t="s">
        <v>0</v>
      </c>
      <c r="BW56" s="1">
        <f ca="1">INDIRECT("T56")+2*INDIRECT("AB56")+3*INDIRECT("AJ56")+4*INDIRECT("AR56")+5*INDIRECT("AZ56")+6*INDIRECT("BH56")</f>
        <v>9200</v>
      </c>
      <c r="BX56" s="1">
        <v>9200</v>
      </c>
      <c r="BY56" s="1">
        <f ca="1">INDIRECT("U56")+2*INDIRECT("AC56")+3*INDIRECT("AK56")+4*INDIRECT("AS56")+5*INDIRECT("BA56")+6*INDIRECT("BI56")</f>
        <v>0</v>
      </c>
      <c r="BZ56" s="1">
        <v>0</v>
      </c>
      <c r="CA56" s="1">
        <f ca="1">INDIRECT("V56")+2*INDIRECT("AD56")+3*INDIRECT("AL56")+4*INDIRECT("AT56")+5*INDIRECT("BB56")+6*INDIRECT("BJ56")</f>
        <v>0</v>
      </c>
      <c r="CB56" s="1">
        <v>0</v>
      </c>
      <c r="CC56" s="1">
        <f ca="1">INDIRECT("W56")+2*INDIRECT("AE56")+3*INDIRECT("AM56")+4*INDIRECT("AU56")+5*INDIRECT("BC56")+6*INDIRECT("BK56")</f>
        <v>0</v>
      </c>
      <c r="CD56" s="1">
        <v>0</v>
      </c>
      <c r="CE56" s="1">
        <f ca="1">INDIRECT("X56")+2*INDIRECT("AF56")+3*INDIRECT("AN56")+4*INDIRECT("AV56")+5*INDIRECT("BD56")+6*INDIRECT("BL56")</f>
        <v>0</v>
      </c>
      <c r="CF56" s="1">
        <v>0</v>
      </c>
      <c r="CG56" s="1">
        <f ca="1">INDIRECT("Y56")+2*INDIRECT("AG56")+3*INDIRECT("AO56")+4*INDIRECT("AW56")+5*INDIRECT("BE56")+6*INDIRECT("BM56")</f>
        <v>0</v>
      </c>
      <c r="CH56" s="1">
        <v>0</v>
      </c>
      <c r="CI56" s="1">
        <f ca="1">INDIRECT("Z56")+2*INDIRECT("AH56")+3*INDIRECT("AP56")+4*INDIRECT("AX56")+5*INDIRECT("BF56")+6*INDIRECT("BN56")</f>
        <v>0</v>
      </c>
      <c r="CJ56" s="1">
        <v>0</v>
      </c>
      <c r="CK56" s="1">
        <f ca="1">INDIRECT("AA56")+2*INDIRECT("AI56")+3*INDIRECT("AQ56")+4*INDIRECT("AY56")+5*INDIRECT("BG56")+6*INDIRECT("BO56")</f>
        <v>0</v>
      </c>
      <c r="CL56" s="1">
        <v>0</v>
      </c>
      <c r="CM56" s="1">
        <f ca="1">INDIRECT("T56")+2*INDIRECT("U56")+3*INDIRECT("V56")+4*INDIRECT("W56")+5*INDIRECT("X56")+6*INDIRECT("Y56")+7*INDIRECT("Z56")+8*INDIRECT("AA56")</f>
        <v>0</v>
      </c>
      <c r="CN56" s="1">
        <v>0</v>
      </c>
      <c r="CO56" s="1">
        <f ca="1">INDIRECT("AB56")+2*INDIRECT("AC56")+3*INDIRECT("AD56")+4*INDIRECT("AE56")+5*INDIRECT("AF56")+6*INDIRECT("AG56")+7*INDIRECT("AH56")+8*INDIRECT("AI56")</f>
        <v>4600</v>
      </c>
      <c r="CP56" s="1">
        <v>4600</v>
      </c>
      <c r="CQ56" s="1">
        <f ca="1">INDIRECT("AJ56")+2*INDIRECT("AK56")+3*INDIRECT("AL56")+4*INDIRECT("AM56")+5*INDIRECT("AN56")+6*INDIRECT("AO56")+7*INDIRECT("AP56")+8*INDIRECT("AQ56")</f>
        <v>0</v>
      </c>
      <c r="CR56" s="1">
        <v>0</v>
      </c>
      <c r="CS56" s="1">
        <f ca="1">INDIRECT("AR56")+2*INDIRECT("AS56")+3*INDIRECT("AT56")+4*INDIRECT("AU56")+5*INDIRECT("AV56")+6*INDIRECT("AW56")+7*INDIRECT("AX56")+8*INDIRECT("AY56")</f>
        <v>0</v>
      </c>
      <c r="CT56" s="1">
        <v>0</v>
      </c>
      <c r="CU56" s="1">
        <f ca="1">INDIRECT("AZ56")+2*INDIRECT("BA56")+3*INDIRECT("BB56")+4*INDIRECT("BC56")+5*INDIRECT("BD56")+6*INDIRECT("BE56")+7*INDIRECT("BF56")+8*INDIRECT("BG56")</f>
        <v>0</v>
      </c>
      <c r="CV56" s="1">
        <v>0</v>
      </c>
      <c r="CW56" s="1">
        <f ca="1">INDIRECT("BH56")+2*INDIRECT("BI56")+3*INDIRECT("BJ56")+4*INDIRECT("BK56")+5*INDIRECT("BL56")+6*INDIRECT("BM56")+7*INDIRECT("BN56")+8*INDIRECT("BO56")</f>
        <v>0</v>
      </c>
      <c r="CX56" s="1">
        <v>0</v>
      </c>
    </row>
    <row r="57" spans="1:73" ht="11.25">
      <c r="A57" s="1" t="s">
        <v>0</v>
      </c>
      <c r="B57" s="1" t="s">
        <v>0</v>
      </c>
      <c r="C57" s="1" t="s">
        <v>0</v>
      </c>
      <c r="D57" s="1" t="s">
        <v>0</v>
      </c>
      <c r="E57" s="1" t="s">
        <v>6</v>
      </c>
      <c r="F57" s="7">
        <f>SUM(F52:F56)</f>
        <v>22357</v>
      </c>
      <c r="G57" s="6">
        <f>SUM(G52:G56)</f>
        <v>0</v>
      </c>
      <c r="H57" s="6">
        <f>SUM(H52:H56)</f>
        <v>0</v>
      </c>
      <c r="I57" s="6">
        <f>SUM(I52:I56)</f>
        <v>0</v>
      </c>
      <c r="J57" s="6">
        <f>SUM(J52:J56)</f>
        <v>0</v>
      </c>
      <c r="K57" s="6">
        <f>SUM(K52:K56)</f>
        <v>0</v>
      </c>
      <c r="L57" s="6">
        <f>SUM(L52:L56)</f>
        <v>0</v>
      </c>
      <c r="M57" s="6">
        <f>SUM(M52:M56)</f>
        <v>0</v>
      </c>
      <c r="N57" s="7">
        <f>SUM(N52:N56)</f>
        <v>0</v>
      </c>
      <c r="O57" s="6">
        <f>SUM(O52:O56)</f>
        <v>12130</v>
      </c>
      <c r="P57" s="6">
        <f>SUM(P52:P56)</f>
        <v>177</v>
      </c>
      <c r="Q57" s="6">
        <f>SUM(Q52:Q56)</f>
        <v>9300</v>
      </c>
      <c r="R57" s="6">
        <f>SUM(R52:R56)</f>
        <v>750</v>
      </c>
      <c r="S57" s="6">
        <f>SUM(S52:S56)</f>
        <v>0</v>
      </c>
      <c r="T57" s="8"/>
      <c r="U57" s="5"/>
      <c r="V57" s="5"/>
      <c r="W57" s="5"/>
      <c r="X57" s="5"/>
      <c r="Y57" s="5"/>
      <c r="Z57" s="5"/>
      <c r="AA57" s="5"/>
      <c r="AB57" s="8"/>
      <c r="AC57" s="5"/>
      <c r="AD57" s="5"/>
      <c r="AE57" s="5"/>
      <c r="AF57" s="5"/>
      <c r="AG57" s="5"/>
      <c r="AH57" s="5"/>
      <c r="AI57" s="5"/>
      <c r="AJ57" s="8"/>
      <c r="AK57" s="5"/>
      <c r="AL57" s="5"/>
      <c r="AM57" s="5"/>
      <c r="AN57" s="5"/>
      <c r="AO57" s="5"/>
      <c r="AP57" s="5"/>
      <c r="AQ57" s="5"/>
      <c r="AR57" s="8"/>
      <c r="AS57" s="5"/>
      <c r="AT57" s="5"/>
      <c r="AU57" s="5"/>
      <c r="AV57" s="5"/>
      <c r="AW57" s="5"/>
      <c r="AX57" s="5"/>
      <c r="AY57" s="5"/>
      <c r="AZ57" s="8"/>
      <c r="BA57" s="5"/>
      <c r="BB57" s="5"/>
      <c r="BC57" s="5"/>
      <c r="BD57" s="5"/>
      <c r="BE57" s="5"/>
      <c r="BF57" s="5"/>
      <c r="BG57" s="5"/>
      <c r="BH57" s="8"/>
      <c r="BI57" s="5"/>
      <c r="BJ57" s="5"/>
      <c r="BK57" s="5"/>
      <c r="BL57" s="5"/>
      <c r="BM57" s="5"/>
      <c r="BN57" s="5"/>
      <c r="BO57" s="5"/>
      <c r="BP57" s="9">
        <v>0</v>
      </c>
      <c r="BQ57" s="1" t="s">
        <v>0</v>
      </c>
      <c r="BR57" s="1" t="s">
        <v>0</v>
      </c>
      <c r="BS57" s="1" t="s">
        <v>0</v>
      </c>
      <c r="BT57" s="1" t="s">
        <v>0</v>
      </c>
      <c r="BU57" s="1" t="s">
        <v>0</v>
      </c>
    </row>
    <row r="58" spans="3:73" ht="11.25">
      <c r="C58" s="1" t="s">
        <v>0</v>
      </c>
      <c r="D58" s="1" t="s">
        <v>0</v>
      </c>
      <c r="E58" s="1" t="s">
        <v>0</v>
      </c>
      <c r="F58" s="7"/>
      <c r="G58" s="6"/>
      <c r="H58" s="6"/>
      <c r="I58" s="6"/>
      <c r="J58" s="6"/>
      <c r="K58" s="6"/>
      <c r="L58" s="6"/>
      <c r="M58" s="6"/>
      <c r="N58" s="7"/>
      <c r="O58" s="6"/>
      <c r="P58" s="6"/>
      <c r="Q58" s="6"/>
      <c r="R58" s="6"/>
      <c r="S58" s="6"/>
      <c r="T58" s="8"/>
      <c r="U58" s="5"/>
      <c r="V58" s="5"/>
      <c r="W58" s="5"/>
      <c r="X58" s="5"/>
      <c r="Y58" s="5"/>
      <c r="Z58" s="5"/>
      <c r="AA58" s="5"/>
      <c r="AB58" s="8"/>
      <c r="AC58" s="5"/>
      <c r="AD58" s="5"/>
      <c r="AE58" s="5"/>
      <c r="AF58" s="5"/>
      <c r="AG58" s="5"/>
      <c r="AH58" s="5"/>
      <c r="AI58" s="5"/>
      <c r="AJ58" s="8"/>
      <c r="AK58" s="5"/>
      <c r="AL58" s="5"/>
      <c r="AM58" s="5"/>
      <c r="AN58" s="5"/>
      <c r="AO58" s="5"/>
      <c r="AP58" s="5"/>
      <c r="AQ58" s="5"/>
      <c r="AR58" s="8"/>
      <c r="AS58" s="5"/>
      <c r="AT58" s="5"/>
      <c r="AU58" s="5"/>
      <c r="AV58" s="5"/>
      <c r="AW58" s="5"/>
      <c r="AX58" s="5"/>
      <c r="AY58" s="5"/>
      <c r="AZ58" s="8"/>
      <c r="BA58" s="5"/>
      <c r="BB58" s="5"/>
      <c r="BC58" s="5"/>
      <c r="BD58" s="5"/>
      <c r="BE58" s="5"/>
      <c r="BF58" s="5"/>
      <c r="BG58" s="5"/>
      <c r="BH58" s="8"/>
      <c r="BI58" s="5"/>
      <c r="BJ58" s="5"/>
      <c r="BK58" s="5"/>
      <c r="BL58" s="5"/>
      <c r="BM58" s="5"/>
      <c r="BN58" s="5"/>
      <c r="BO58" s="5"/>
      <c r="BP58" s="9"/>
      <c r="BT58" s="1" t="s">
        <v>0</v>
      </c>
      <c r="BU58" s="1" t="s">
        <v>0</v>
      </c>
    </row>
    <row r="59" spans="1:102" ht="11.25">
      <c r="A59" s="30" t="s">
        <v>1</v>
      </c>
      <c r="B59" s="31" t="str">
        <f>HYPERLINK("http://www.dot.ca.gov/hq/transprog/stip2004/ff_sheets/04-2204f.xls","2204F")</f>
        <v>2204F</v>
      </c>
      <c r="C59" s="30" t="s">
        <v>54</v>
      </c>
      <c r="D59" s="30" t="s">
        <v>25</v>
      </c>
      <c r="E59" s="30" t="s">
        <v>32</v>
      </c>
      <c r="F59" s="32">
        <f ca="1">INDIRECT("T59")+INDIRECT("AB59")+INDIRECT("AJ59")+INDIRECT("AR59")+INDIRECT("AZ59")+INDIRECT("BH59")</f>
        <v>0</v>
      </c>
      <c r="G59" s="33">
        <f ca="1">INDIRECT("U59")+INDIRECT("AC59")+INDIRECT("AK59")+INDIRECT("AS59")+INDIRECT("BA59")+INDIRECT("BI59")</f>
        <v>0</v>
      </c>
      <c r="H59" s="33">
        <f ca="1">INDIRECT("V59")+INDIRECT("AD59")+INDIRECT("AL59")+INDIRECT("AT59")+INDIRECT("BB59")+INDIRECT("BJ59")</f>
        <v>1674</v>
      </c>
      <c r="I59" s="33">
        <f ca="1">INDIRECT("W59")+INDIRECT("AE59")+INDIRECT("AM59")+INDIRECT("AU59")+INDIRECT("BC59")+INDIRECT("BK59")</f>
        <v>0</v>
      </c>
      <c r="J59" s="33">
        <f ca="1">INDIRECT("X59")+INDIRECT("AF59")+INDIRECT("AN59")+INDIRECT("AV59")+INDIRECT("BD59")+INDIRECT("BL59")</f>
        <v>0</v>
      </c>
      <c r="K59" s="33">
        <f ca="1">INDIRECT("Y59")+INDIRECT("AG59")+INDIRECT("AO59")+INDIRECT("AW59")+INDIRECT("BE59")+INDIRECT("BM59")</f>
        <v>0</v>
      </c>
      <c r="L59" s="33">
        <f ca="1">INDIRECT("Z59")+INDIRECT("AH59")+INDIRECT("AP59")+INDIRECT("AX59")+INDIRECT("BF59")+INDIRECT("BN59")</f>
        <v>0</v>
      </c>
      <c r="M59" s="33">
        <f ca="1">INDIRECT("AA59")+INDIRECT("AI59")+INDIRECT("AQ59")+INDIRECT("AY59")+INDIRECT("BG59")+INDIRECT("BO59")</f>
        <v>0</v>
      </c>
      <c r="N59" s="32">
        <f ca="1">INDIRECT("T59")+INDIRECT("U59")+INDIRECT("V59")+INDIRECT("W59")+INDIRECT("X59")+INDIRECT("Y59")+INDIRECT("Z59")+INDIRECT("AA59")</f>
        <v>0</v>
      </c>
      <c r="O59" s="33">
        <f ca="1">INDIRECT("AB59")+INDIRECT("AC59")+INDIRECT("AD59")+INDIRECT("AE59")+INDIRECT("AF59")+INDIRECT("AG59")+INDIRECT("AH59")+INDIRECT("AI59")</f>
        <v>1000</v>
      </c>
      <c r="P59" s="33">
        <f ca="1">INDIRECT("AJ59")+INDIRECT("AK59")+INDIRECT("AL59")+INDIRECT("AM59")+INDIRECT("AN59")+INDIRECT("AO59")+INDIRECT("AP59")+INDIRECT("AQ59")</f>
        <v>624</v>
      </c>
      <c r="Q59" s="33">
        <f ca="1">INDIRECT("AR59")+INDIRECT("AS59")+INDIRECT("AT59")+INDIRECT("AU59")+INDIRECT("AV59")+INDIRECT("AW59")+INDIRECT("AX59")+INDIRECT("AY59")</f>
        <v>50</v>
      </c>
      <c r="R59" s="33">
        <f ca="1">INDIRECT("AZ59")+INDIRECT("BA59")+INDIRECT("BB59")+INDIRECT("BC59")+INDIRECT("BD59")+INDIRECT("BE59")+INDIRECT("BF59")+INDIRECT("BG59")</f>
        <v>0</v>
      </c>
      <c r="S59" s="33">
        <f ca="1">INDIRECT("BH59")+INDIRECT("BI59")+INDIRECT("BJ59")+INDIRECT("BK59")+INDIRECT("BL59")+INDIRECT("BM59")+INDIRECT("BN59")+INDIRECT("BO59")</f>
        <v>0</v>
      </c>
      <c r="T59" s="34"/>
      <c r="U59" s="35"/>
      <c r="V59" s="35"/>
      <c r="W59" s="35"/>
      <c r="X59" s="35"/>
      <c r="Y59" s="35"/>
      <c r="Z59" s="35"/>
      <c r="AA59" s="35"/>
      <c r="AB59" s="34"/>
      <c r="AC59" s="35"/>
      <c r="AD59" s="35">
        <v>1000</v>
      </c>
      <c r="AE59" s="35"/>
      <c r="AF59" s="35"/>
      <c r="AG59" s="35"/>
      <c r="AH59" s="35"/>
      <c r="AI59" s="35"/>
      <c r="AJ59" s="34"/>
      <c r="AK59" s="35"/>
      <c r="AL59" s="35">
        <v>624</v>
      </c>
      <c r="AM59" s="35"/>
      <c r="AN59" s="35"/>
      <c r="AO59" s="35"/>
      <c r="AP59" s="35"/>
      <c r="AQ59" s="35"/>
      <c r="AR59" s="34"/>
      <c r="AS59" s="35"/>
      <c r="AT59" s="35">
        <v>50</v>
      </c>
      <c r="AU59" s="35"/>
      <c r="AV59" s="35"/>
      <c r="AW59" s="35"/>
      <c r="AX59" s="35"/>
      <c r="AY59" s="35"/>
      <c r="AZ59" s="34"/>
      <c r="BA59" s="35"/>
      <c r="BB59" s="35"/>
      <c r="BC59" s="35"/>
      <c r="BD59" s="35"/>
      <c r="BE59" s="35"/>
      <c r="BF59" s="35"/>
      <c r="BG59" s="35"/>
      <c r="BH59" s="34"/>
      <c r="BI59" s="35"/>
      <c r="BJ59" s="35"/>
      <c r="BK59" s="35"/>
      <c r="BL59" s="35"/>
      <c r="BM59" s="35"/>
      <c r="BN59" s="35"/>
      <c r="BO59" s="36"/>
      <c r="BP59" s="9">
        <v>10600000326</v>
      </c>
      <c r="BQ59" s="1" t="s">
        <v>3</v>
      </c>
      <c r="BR59" s="1" t="s">
        <v>0</v>
      </c>
      <c r="BS59" s="1" t="s">
        <v>0</v>
      </c>
      <c r="BT59" s="1" t="s">
        <v>0</v>
      </c>
      <c r="BU59" s="1" t="s">
        <v>13</v>
      </c>
      <c r="BW59" s="1">
        <f ca="1">INDIRECT("T59")+2*INDIRECT("AB59")+3*INDIRECT("AJ59")+4*INDIRECT("AR59")+5*INDIRECT("AZ59")+6*INDIRECT("BH59")</f>
        <v>0</v>
      </c>
      <c r="BX59" s="1">
        <v>0</v>
      </c>
      <c r="BY59" s="1">
        <f ca="1">INDIRECT("U59")+2*INDIRECT("AC59")+3*INDIRECT("AK59")+4*INDIRECT("AS59")+5*INDIRECT("BA59")+6*INDIRECT("BI59")</f>
        <v>0</v>
      </c>
      <c r="BZ59" s="1">
        <v>0</v>
      </c>
      <c r="CA59" s="1">
        <f ca="1">INDIRECT("V59")+2*INDIRECT("AD59")+3*INDIRECT("AL59")+4*INDIRECT("AT59")+5*INDIRECT("BB59")+6*INDIRECT("BJ59")</f>
        <v>4072</v>
      </c>
      <c r="CB59" s="1">
        <v>4072</v>
      </c>
      <c r="CC59" s="1">
        <f ca="1">INDIRECT("W59")+2*INDIRECT("AE59")+3*INDIRECT("AM59")+4*INDIRECT("AU59")+5*INDIRECT("BC59")+6*INDIRECT("BK59")</f>
        <v>0</v>
      </c>
      <c r="CD59" s="1">
        <v>0</v>
      </c>
      <c r="CE59" s="1">
        <f ca="1">INDIRECT("X59")+2*INDIRECT("AF59")+3*INDIRECT("AN59")+4*INDIRECT("AV59")+5*INDIRECT("BD59")+6*INDIRECT("BL59")</f>
        <v>0</v>
      </c>
      <c r="CF59" s="1">
        <v>0</v>
      </c>
      <c r="CG59" s="1">
        <f ca="1">INDIRECT("Y59")+2*INDIRECT("AG59")+3*INDIRECT("AO59")+4*INDIRECT("AW59")+5*INDIRECT("BE59")+6*INDIRECT("BM59")</f>
        <v>0</v>
      </c>
      <c r="CH59" s="1">
        <v>0</v>
      </c>
      <c r="CI59" s="1">
        <f ca="1">INDIRECT("Z59")+2*INDIRECT("AH59")+3*INDIRECT("AP59")+4*INDIRECT("AX59")+5*INDIRECT("BF59")+6*INDIRECT("BN59")</f>
        <v>0</v>
      </c>
      <c r="CJ59" s="1">
        <v>0</v>
      </c>
      <c r="CK59" s="1">
        <f ca="1">INDIRECT("AA59")+2*INDIRECT("AI59")+3*INDIRECT("AQ59")+4*INDIRECT("AY59")+5*INDIRECT("BG59")+6*INDIRECT("BO59")</f>
        <v>0</v>
      </c>
      <c r="CL59" s="1">
        <v>0</v>
      </c>
      <c r="CM59" s="1">
        <f ca="1">INDIRECT("T59")+2*INDIRECT("U59")+3*INDIRECT("V59")+4*INDIRECT("W59")+5*INDIRECT("X59")+6*INDIRECT("Y59")+7*INDIRECT("Z59")+8*INDIRECT("AA59")</f>
        <v>0</v>
      </c>
      <c r="CN59" s="1">
        <v>0</v>
      </c>
      <c r="CO59" s="1">
        <f ca="1">INDIRECT("AB59")+2*INDIRECT("AC59")+3*INDIRECT("AD59")+4*INDIRECT("AE59")+5*INDIRECT("AF59")+6*INDIRECT("AG59")+7*INDIRECT("AH59")+8*INDIRECT("AI59")</f>
        <v>3000</v>
      </c>
      <c r="CP59" s="1">
        <v>3000</v>
      </c>
      <c r="CQ59" s="1">
        <f ca="1">INDIRECT("AJ59")+2*INDIRECT("AK59")+3*INDIRECT("AL59")+4*INDIRECT("AM59")+5*INDIRECT("AN59")+6*INDIRECT("AO59")+7*INDIRECT("AP59")+8*INDIRECT("AQ59")</f>
        <v>1872</v>
      </c>
      <c r="CR59" s="1">
        <v>1872</v>
      </c>
      <c r="CS59" s="1">
        <f ca="1">INDIRECT("AR59")+2*INDIRECT("AS59")+3*INDIRECT("AT59")+4*INDIRECT("AU59")+5*INDIRECT("AV59")+6*INDIRECT("AW59")+7*INDIRECT("AX59")+8*INDIRECT("AY59")</f>
        <v>150</v>
      </c>
      <c r="CT59" s="1">
        <v>150</v>
      </c>
      <c r="CU59" s="1">
        <f ca="1">INDIRECT("AZ59")+2*INDIRECT("BA59")+3*INDIRECT("BB59")+4*INDIRECT("BC59")+5*INDIRECT("BD59")+6*INDIRECT("BE59")+7*INDIRECT("BF59")+8*INDIRECT("BG59")</f>
        <v>0</v>
      </c>
      <c r="CV59" s="1">
        <v>0</v>
      </c>
      <c r="CW59" s="1">
        <f ca="1">INDIRECT("BH59")+2*INDIRECT("BI59")+3*INDIRECT("BJ59")+4*INDIRECT("BK59")+5*INDIRECT("BL59")+6*INDIRECT("BM59")+7*INDIRECT("BN59")+8*INDIRECT("BO59")</f>
        <v>0</v>
      </c>
      <c r="CX59" s="1">
        <v>0</v>
      </c>
    </row>
    <row r="60" spans="1:73" ht="11.25">
      <c r="A60" s="1" t="s">
        <v>0</v>
      </c>
      <c r="B60" s="1" t="s">
        <v>61</v>
      </c>
      <c r="C60" s="1" t="s">
        <v>62</v>
      </c>
      <c r="D60" s="1" t="s">
        <v>63</v>
      </c>
      <c r="E60" s="1" t="s">
        <v>6</v>
      </c>
      <c r="F60" s="7">
        <f>SUM(F59:F59)</f>
        <v>0</v>
      </c>
      <c r="G60" s="6">
        <f>SUM(G59:G59)</f>
        <v>0</v>
      </c>
      <c r="H60" s="6">
        <f>SUM(H59:H59)</f>
        <v>1674</v>
      </c>
      <c r="I60" s="6">
        <f>SUM(I59:I59)</f>
        <v>0</v>
      </c>
      <c r="J60" s="6">
        <f>SUM(J59:J59)</f>
        <v>0</v>
      </c>
      <c r="K60" s="6">
        <f>SUM(K59:K59)</f>
        <v>0</v>
      </c>
      <c r="L60" s="6">
        <f>SUM(L59:L59)</f>
        <v>0</v>
      </c>
      <c r="M60" s="6">
        <f>SUM(M59:M59)</f>
        <v>0</v>
      </c>
      <c r="N60" s="7">
        <f>SUM(N59:N59)</f>
        <v>0</v>
      </c>
      <c r="O60" s="6">
        <f>SUM(O59:O59)</f>
        <v>1000</v>
      </c>
      <c r="P60" s="6">
        <f>SUM(P59:P59)</f>
        <v>624</v>
      </c>
      <c r="Q60" s="6">
        <f>SUM(Q59:Q59)</f>
        <v>50</v>
      </c>
      <c r="R60" s="6">
        <f>SUM(R59:R59)</f>
        <v>0</v>
      </c>
      <c r="S60" s="6">
        <f>SUM(S59:S59)</f>
        <v>0</v>
      </c>
      <c r="T60" s="8"/>
      <c r="U60" s="5"/>
      <c r="V60" s="5"/>
      <c r="W60" s="5"/>
      <c r="X60" s="5"/>
      <c r="Y60" s="5"/>
      <c r="Z60" s="5"/>
      <c r="AA60" s="5"/>
      <c r="AB60" s="8"/>
      <c r="AC60" s="5"/>
      <c r="AD60" s="5"/>
      <c r="AE60" s="5"/>
      <c r="AF60" s="5"/>
      <c r="AG60" s="5"/>
      <c r="AH60" s="5"/>
      <c r="AI60" s="5"/>
      <c r="AJ60" s="8"/>
      <c r="AK60" s="5"/>
      <c r="AL60" s="5"/>
      <c r="AM60" s="5"/>
      <c r="AN60" s="5"/>
      <c r="AO60" s="5"/>
      <c r="AP60" s="5"/>
      <c r="AQ60" s="5"/>
      <c r="AR60" s="8"/>
      <c r="AS60" s="5"/>
      <c r="AT60" s="5"/>
      <c r="AU60" s="5"/>
      <c r="AV60" s="5"/>
      <c r="AW60" s="5"/>
      <c r="AX60" s="5"/>
      <c r="AY60" s="5"/>
      <c r="AZ60" s="8"/>
      <c r="BA60" s="5"/>
      <c r="BB60" s="5"/>
      <c r="BC60" s="5"/>
      <c r="BD60" s="5"/>
      <c r="BE60" s="5"/>
      <c r="BF60" s="5"/>
      <c r="BG60" s="5"/>
      <c r="BH60" s="8"/>
      <c r="BI60" s="5"/>
      <c r="BJ60" s="5"/>
      <c r="BK60" s="5"/>
      <c r="BL60" s="5"/>
      <c r="BM60" s="5"/>
      <c r="BN60" s="5"/>
      <c r="BO60" s="5"/>
      <c r="BP60" s="9">
        <v>0</v>
      </c>
      <c r="BQ60" s="1" t="s">
        <v>0</v>
      </c>
      <c r="BR60" s="1" t="s">
        <v>0</v>
      </c>
      <c r="BS60" s="1" t="s">
        <v>0</v>
      </c>
      <c r="BT60" s="1" t="s">
        <v>0</v>
      </c>
      <c r="BU60" s="1" t="s">
        <v>0</v>
      </c>
    </row>
    <row r="61" spans="1:73" ht="11.25">
      <c r="A61" s="25"/>
      <c r="B61" s="25"/>
      <c r="C61" s="27" t="s">
        <v>119</v>
      </c>
      <c r="D61" s="26" t="s">
        <v>0</v>
      </c>
      <c r="E61" s="1" t="s">
        <v>0</v>
      </c>
      <c r="F61" s="7"/>
      <c r="G61" s="6"/>
      <c r="H61" s="6"/>
      <c r="I61" s="6"/>
      <c r="J61" s="6"/>
      <c r="K61" s="6"/>
      <c r="L61" s="6"/>
      <c r="M61" s="6"/>
      <c r="N61" s="7"/>
      <c r="O61" s="6"/>
      <c r="P61" s="6"/>
      <c r="Q61" s="6"/>
      <c r="R61" s="6"/>
      <c r="S61" s="6"/>
      <c r="T61" s="8"/>
      <c r="U61" s="5"/>
      <c r="V61" s="5"/>
      <c r="W61" s="5"/>
      <c r="X61" s="5"/>
      <c r="Y61" s="5"/>
      <c r="Z61" s="5"/>
      <c r="AA61" s="5"/>
      <c r="AB61" s="8"/>
      <c r="AC61" s="5"/>
      <c r="AD61" s="5"/>
      <c r="AE61" s="5"/>
      <c r="AF61" s="5"/>
      <c r="AG61" s="5"/>
      <c r="AH61" s="5"/>
      <c r="AI61" s="5"/>
      <c r="AJ61" s="8"/>
      <c r="AK61" s="5"/>
      <c r="AL61" s="5"/>
      <c r="AM61" s="5"/>
      <c r="AN61" s="5"/>
      <c r="AO61" s="5"/>
      <c r="AP61" s="5"/>
      <c r="AQ61" s="5"/>
      <c r="AR61" s="8"/>
      <c r="AS61" s="5"/>
      <c r="AT61" s="5"/>
      <c r="AU61" s="5"/>
      <c r="AV61" s="5"/>
      <c r="AW61" s="5"/>
      <c r="AX61" s="5"/>
      <c r="AY61" s="5"/>
      <c r="AZ61" s="8"/>
      <c r="BA61" s="5"/>
      <c r="BB61" s="5"/>
      <c r="BC61" s="5"/>
      <c r="BD61" s="5"/>
      <c r="BE61" s="5"/>
      <c r="BF61" s="5"/>
      <c r="BG61" s="5"/>
      <c r="BH61" s="8"/>
      <c r="BI61" s="5"/>
      <c r="BJ61" s="5"/>
      <c r="BK61" s="5"/>
      <c r="BL61" s="5"/>
      <c r="BM61" s="5"/>
      <c r="BN61" s="5"/>
      <c r="BO61" s="5"/>
      <c r="BP61" s="9">
        <v>0</v>
      </c>
      <c r="BQ61" s="1" t="s">
        <v>0</v>
      </c>
      <c r="BR61" s="1" t="s">
        <v>0</v>
      </c>
      <c r="BS61" s="1" t="s">
        <v>0</v>
      </c>
      <c r="BT61" s="1" t="s">
        <v>0</v>
      </c>
      <c r="BU61" s="1" t="s">
        <v>0</v>
      </c>
    </row>
    <row r="62" spans="1:102" ht="11.25">
      <c r="A62" s="30" t="s">
        <v>1</v>
      </c>
      <c r="B62" s="31" t="str">
        <f>HYPERLINK("http://www.dot.ca.gov/hq/transprog/stip2004/ff_sheets/04-2204g.xls","2204G")</f>
        <v>2204G</v>
      </c>
      <c r="C62" s="30" t="s">
        <v>54</v>
      </c>
      <c r="D62" s="30" t="s">
        <v>25</v>
      </c>
      <c r="E62" s="30" t="s">
        <v>3</v>
      </c>
      <c r="F62" s="32">
        <f ca="1">INDIRECT("T62")+INDIRECT("AB62")+INDIRECT("AJ62")+INDIRECT("AR62")+INDIRECT("AZ62")+INDIRECT("BH62")</f>
        <v>0</v>
      </c>
      <c r="G62" s="33">
        <f ca="1">INDIRECT("U62")+INDIRECT("AC62")+INDIRECT("AK62")+INDIRECT("AS62")+INDIRECT("BA62")+INDIRECT("BI62")</f>
        <v>0</v>
      </c>
      <c r="H62" s="33">
        <f ca="1">INDIRECT("V62")+INDIRECT("AD62")+INDIRECT("AL62")+INDIRECT("AT62")+INDIRECT("BB62")+INDIRECT("BJ62")</f>
        <v>1000</v>
      </c>
      <c r="I62" s="33">
        <f ca="1">INDIRECT("W62")+INDIRECT("AE62")+INDIRECT("AM62")+INDIRECT("AU62")+INDIRECT("BC62")+INDIRECT("BK62")</f>
        <v>0</v>
      </c>
      <c r="J62" s="33">
        <f ca="1">INDIRECT("X62")+INDIRECT("AF62")+INDIRECT("AN62")+INDIRECT("AV62")+INDIRECT("BD62")+INDIRECT("BL62")</f>
        <v>0</v>
      </c>
      <c r="K62" s="33">
        <f ca="1">INDIRECT("Y62")+INDIRECT("AG62")+INDIRECT("AO62")+INDIRECT("AW62")+INDIRECT("BE62")+INDIRECT("BM62")</f>
        <v>0</v>
      </c>
      <c r="L62" s="33">
        <f ca="1">INDIRECT("Z62")+INDIRECT("AH62")+INDIRECT("AP62")+INDIRECT("AX62")+INDIRECT("BF62")+INDIRECT("BN62")</f>
        <v>0</v>
      </c>
      <c r="M62" s="33">
        <f ca="1">INDIRECT("AA62")+INDIRECT("AI62")+INDIRECT("AQ62")+INDIRECT("AY62")+INDIRECT("BG62")+INDIRECT("BO62")</f>
        <v>0</v>
      </c>
      <c r="N62" s="32">
        <f ca="1">INDIRECT("T62")+INDIRECT("U62")+INDIRECT("V62")+INDIRECT("W62")+INDIRECT("X62")+INDIRECT("Y62")+INDIRECT("Z62")+INDIRECT("AA62")</f>
        <v>0</v>
      </c>
      <c r="O62" s="33">
        <f ca="1">INDIRECT("AB62")+INDIRECT("AC62")+INDIRECT("AD62")+INDIRECT("AE62")+INDIRECT("AF62")+INDIRECT("AG62")+INDIRECT("AH62")+INDIRECT("AI62")</f>
        <v>1000</v>
      </c>
      <c r="P62" s="33">
        <f ca="1">INDIRECT("AJ62")+INDIRECT("AK62")+INDIRECT("AL62")+INDIRECT("AM62")+INDIRECT("AN62")+INDIRECT("AO62")+INDIRECT("AP62")+INDIRECT("AQ62")</f>
        <v>0</v>
      </c>
      <c r="Q62" s="33">
        <f ca="1">INDIRECT("AR62")+INDIRECT("AS62")+INDIRECT("AT62")+INDIRECT("AU62")+INDIRECT("AV62")+INDIRECT("AW62")+INDIRECT("AX62")+INDIRECT("AY62")</f>
        <v>0</v>
      </c>
      <c r="R62" s="33">
        <f ca="1">INDIRECT("AZ62")+INDIRECT("BA62")+INDIRECT("BB62")+INDIRECT("BC62")+INDIRECT("BD62")+INDIRECT("BE62")+INDIRECT("BF62")+INDIRECT("BG62")</f>
        <v>0</v>
      </c>
      <c r="S62" s="33">
        <f ca="1">INDIRECT("BH62")+INDIRECT("BI62")+INDIRECT("BJ62")+INDIRECT("BK62")+INDIRECT("BL62")+INDIRECT("BM62")+INDIRECT("BN62")+INDIRECT("BO62")</f>
        <v>0</v>
      </c>
      <c r="T62" s="34"/>
      <c r="U62" s="35"/>
      <c r="V62" s="35"/>
      <c r="W62" s="35"/>
      <c r="X62" s="35"/>
      <c r="Y62" s="35"/>
      <c r="Z62" s="35"/>
      <c r="AA62" s="35"/>
      <c r="AB62" s="34"/>
      <c r="AC62" s="35"/>
      <c r="AD62" s="35">
        <v>1000</v>
      </c>
      <c r="AE62" s="35"/>
      <c r="AF62" s="35"/>
      <c r="AG62" s="35"/>
      <c r="AH62" s="35"/>
      <c r="AI62" s="35"/>
      <c r="AJ62" s="34"/>
      <c r="AK62" s="35"/>
      <c r="AL62" s="35"/>
      <c r="AM62" s="35"/>
      <c r="AN62" s="35"/>
      <c r="AO62" s="35"/>
      <c r="AP62" s="35"/>
      <c r="AQ62" s="35"/>
      <c r="AR62" s="34"/>
      <c r="AS62" s="35"/>
      <c r="AT62" s="35"/>
      <c r="AU62" s="35"/>
      <c r="AV62" s="35"/>
      <c r="AW62" s="35"/>
      <c r="AX62" s="35"/>
      <c r="AY62" s="35"/>
      <c r="AZ62" s="34"/>
      <c r="BA62" s="35"/>
      <c r="BB62" s="35"/>
      <c r="BC62" s="35"/>
      <c r="BD62" s="35"/>
      <c r="BE62" s="35"/>
      <c r="BF62" s="35"/>
      <c r="BG62" s="35"/>
      <c r="BH62" s="34"/>
      <c r="BI62" s="35"/>
      <c r="BJ62" s="35"/>
      <c r="BK62" s="35"/>
      <c r="BL62" s="35"/>
      <c r="BM62" s="35"/>
      <c r="BN62" s="35"/>
      <c r="BO62" s="36"/>
      <c r="BP62" s="9">
        <v>10600000927</v>
      </c>
      <c r="BQ62" s="1" t="s">
        <v>3</v>
      </c>
      <c r="BR62" s="1" t="s">
        <v>0</v>
      </c>
      <c r="BS62" s="1" t="s">
        <v>0</v>
      </c>
      <c r="BT62" s="1" t="s">
        <v>0</v>
      </c>
      <c r="BU62" s="1" t="s">
        <v>13</v>
      </c>
      <c r="BW62" s="1">
        <f ca="1">INDIRECT("T62")+2*INDIRECT("AB62")+3*INDIRECT("AJ62")+4*INDIRECT("AR62")+5*INDIRECT("AZ62")+6*INDIRECT("BH62")</f>
        <v>0</v>
      </c>
      <c r="BX62" s="1">
        <v>0</v>
      </c>
      <c r="BY62" s="1">
        <f ca="1">INDIRECT("U62")+2*INDIRECT("AC62")+3*INDIRECT("AK62")+4*INDIRECT("AS62")+5*INDIRECT("BA62")+6*INDIRECT("BI62")</f>
        <v>0</v>
      </c>
      <c r="BZ62" s="1">
        <v>0</v>
      </c>
      <c r="CA62" s="1">
        <f ca="1">INDIRECT("V62")+2*INDIRECT("AD62")+3*INDIRECT("AL62")+4*INDIRECT("AT62")+5*INDIRECT("BB62")+6*INDIRECT("BJ62")</f>
        <v>2000</v>
      </c>
      <c r="CB62" s="1">
        <v>2000</v>
      </c>
      <c r="CC62" s="1">
        <f ca="1">INDIRECT("W62")+2*INDIRECT("AE62")+3*INDIRECT("AM62")+4*INDIRECT("AU62")+5*INDIRECT("BC62")+6*INDIRECT("BK62")</f>
        <v>0</v>
      </c>
      <c r="CD62" s="1">
        <v>0</v>
      </c>
      <c r="CE62" s="1">
        <f ca="1">INDIRECT("X62")+2*INDIRECT("AF62")+3*INDIRECT("AN62")+4*INDIRECT("AV62")+5*INDIRECT("BD62")+6*INDIRECT("BL62")</f>
        <v>0</v>
      </c>
      <c r="CF62" s="1">
        <v>0</v>
      </c>
      <c r="CG62" s="1">
        <f ca="1">INDIRECT("Y62")+2*INDIRECT("AG62")+3*INDIRECT("AO62")+4*INDIRECT("AW62")+5*INDIRECT("BE62")+6*INDIRECT("BM62")</f>
        <v>0</v>
      </c>
      <c r="CH62" s="1">
        <v>0</v>
      </c>
      <c r="CI62" s="1">
        <f ca="1">INDIRECT("Z62")+2*INDIRECT("AH62")+3*INDIRECT("AP62")+4*INDIRECT("AX62")+5*INDIRECT("BF62")+6*INDIRECT("BN62")</f>
        <v>0</v>
      </c>
      <c r="CJ62" s="1">
        <v>0</v>
      </c>
      <c r="CK62" s="1">
        <f ca="1">INDIRECT("AA62")+2*INDIRECT("AI62")+3*INDIRECT("AQ62")+4*INDIRECT("AY62")+5*INDIRECT("BG62")+6*INDIRECT("BO62")</f>
        <v>0</v>
      </c>
      <c r="CL62" s="1">
        <v>0</v>
      </c>
      <c r="CM62" s="1">
        <f ca="1">INDIRECT("T62")+2*INDIRECT("U62")+3*INDIRECT("V62")+4*INDIRECT("W62")+5*INDIRECT("X62")+6*INDIRECT("Y62")+7*INDIRECT("Z62")+8*INDIRECT("AA62")</f>
        <v>0</v>
      </c>
      <c r="CN62" s="1">
        <v>0</v>
      </c>
      <c r="CO62" s="1">
        <f ca="1">INDIRECT("AB62")+2*INDIRECT("AC62")+3*INDIRECT("AD62")+4*INDIRECT("AE62")+5*INDIRECT("AF62")+6*INDIRECT("AG62")+7*INDIRECT("AH62")+8*INDIRECT("AI62")</f>
        <v>3000</v>
      </c>
      <c r="CP62" s="1">
        <v>3000</v>
      </c>
      <c r="CQ62" s="1">
        <f ca="1">INDIRECT("AJ62")+2*INDIRECT("AK62")+3*INDIRECT("AL62")+4*INDIRECT("AM62")+5*INDIRECT("AN62")+6*INDIRECT("AO62")+7*INDIRECT("AP62")+8*INDIRECT("AQ62")</f>
        <v>0</v>
      </c>
      <c r="CR62" s="1">
        <v>0</v>
      </c>
      <c r="CS62" s="1">
        <f ca="1">INDIRECT("AR62")+2*INDIRECT("AS62")+3*INDIRECT("AT62")+4*INDIRECT("AU62")+5*INDIRECT("AV62")+6*INDIRECT("AW62")+7*INDIRECT("AX62")+8*INDIRECT("AY62")</f>
        <v>0</v>
      </c>
      <c r="CT62" s="1">
        <v>0</v>
      </c>
      <c r="CU62" s="1">
        <f ca="1">INDIRECT("AZ62")+2*INDIRECT("BA62")+3*INDIRECT("BB62")+4*INDIRECT("BC62")+5*INDIRECT("BD62")+6*INDIRECT("BE62")+7*INDIRECT("BF62")+8*INDIRECT("BG62")</f>
        <v>0</v>
      </c>
      <c r="CV62" s="1">
        <v>0</v>
      </c>
      <c r="CW62" s="1">
        <f ca="1">INDIRECT("BH62")+2*INDIRECT("BI62")+3*INDIRECT("BJ62")+4*INDIRECT("BK62")+5*INDIRECT("BL62")+6*INDIRECT("BM62")+7*INDIRECT("BN62")+8*INDIRECT("BO62")</f>
        <v>0</v>
      </c>
      <c r="CX62" s="1">
        <v>0</v>
      </c>
    </row>
    <row r="63" spans="1:73" ht="11.25">
      <c r="A63" s="1" t="s">
        <v>0</v>
      </c>
      <c r="B63" s="1" t="s">
        <v>64</v>
      </c>
      <c r="C63" s="1" t="s">
        <v>65</v>
      </c>
      <c r="D63" s="1" t="s">
        <v>66</v>
      </c>
      <c r="E63" s="1" t="s">
        <v>6</v>
      </c>
      <c r="F63" s="7">
        <f>SUM(F62:F62)</f>
        <v>0</v>
      </c>
      <c r="G63" s="6">
        <f>SUM(G62:G62)</f>
        <v>0</v>
      </c>
      <c r="H63" s="6">
        <f>SUM(H62:H62)</f>
        <v>1000</v>
      </c>
      <c r="I63" s="6">
        <f>SUM(I62:I62)</f>
        <v>0</v>
      </c>
      <c r="J63" s="6">
        <f>SUM(J62:J62)</f>
        <v>0</v>
      </c>
      <c r="K63" s="6">
        <f>SUM(K62:K62)</f>
        <v>0</v>
      </c>
      <c r="L63" s="6">
        <f>SUM(L62:L62)</f>
        <v>0</v>
      </c>
      <c r="M63" s="6">
        <f>SUM(M62:M62)</f>
        <v>0</v>
      </c>
      <c r="N63" s="7">
        <f>SUM(N62:N62)</f>
        <v>0</v>
      </c>
      <c r="O63" s="6">
        <f>SUM(O62:O62)</f>
        <v>1000</v>
      </c>
      <c r="P63" s="6">
        <f>SUM(P62:P62)</f>
        <v>0</v>
      </c>
      <c r="Q63" s="6">
        <f>SUM(Q62:Q62)</f>
        <v>0</v>
      </c>
      <c r="R63" s="6">
        <f>SUM(R62:R62)</f>
        <v>0</v>
      </c>
      <c r="S63" s="6">
        <f>SUM(S62:S62)</f>
        <v>0</v>
      </c>
      <c r="T63" s="8"/>
      <c r="U63" s="5"/>
      <c r="V63" s="5"/>
      <c r="W63" s="5"/>
      <c r="X63" s="5"/>
      <c r="Y63" s="5"/>
      <c r="Z63" s="5"/>
      <c r="AA63" s="5"/>
      <c r="AB63" s="8"/>
      <c r="AC63" s="5"/>
      <c r="AD63" s="5"/>
      <c r="AE63" s="5"/>
      <c r="AF63" s="5"/>
      <c r="AG63" s="5"/>
      <c r="AH63" s="5"/>
      <c r="AI63" s="5"/>
      <c r="AJ63" s="8"/>
      <c r="AK63" s="5"/>
      <c r="AL63" s="5"/>
      <c r="AM63" s="5"/>
      <c r="AN63" s="5"/>
      <c r="AO63" s="5"/>
      <c r="AP63" s="5"/>
      <c r="AQ63" s="5"/>
      <c r="AR63" s="8"/>
      <c r="AS63" s="5"/>
      <c r="AT63" s="5"/>
      <c r="AU63" s="5"/>
      <c r="AV63" s="5"/>
      <c r="AW63" s="5"/>
      <c r="AX63" s="5"/>
      <c r="AY63" s="5"/>
      <c r="AZ63" s="8"/>
      <c r="BA63" s="5"/>
      <c r="BB63" s="5"/>
      <c r="BC63" s="5"/>
      <c r="BD63" s="5"/>
      <c r="BE63" s="5"/>
      <c r="BF63" s="5"/>
      <c r="BG63" s="5"/>
      <c r="BH63" s="8"/>
      <c r="BI63" s="5"/>
      <c r="BJ63" s="5"/>
      <c r="BK63" s="5"/>
      <c r="BL63" s="5"/>
      <c r="BM63" s="5"/>
      <c r="BN63" s="5"/>
      <c r="BO63" s="5"/>
      <c r="BP63" s="9">
        <v>0</v>
      </c>
      <c r="BQ63" s="1" t="s">
        <v>0</v>
      </c>
      <c r="BR63" s="1" t="s">
        <v>0</v>
      </c>
      <c r="BS63" s="1" t="s">
        <v>0</v>
      </c>
      <c r="BT63" s="1" t="s">
        <v>0</v>
      </c>
      <c r="BU63" s="1" t="s">
        <v>0</v>
      </c>
    </row>
    <row r="64" spans="1:73" ht="11.25">
      <c r="A64" s="25"/>
      <c r="B64" s="25"/>
      <c r="C64" s="27" t="s">
        <v>119</v>
      </c>
      <c r="D64" s="26" t="s">
        <v>0</v>
      </c>
      <c r="E64" s="1" t="s">
        <v>0</v>
      </c>
      <c r="F64" s="7"/>
      <c r="G64" s="6"/>
      <c r="H64" s="6"/>
      <c r="I64" s="6"/>
      <c r="J64" s="6"/>
      <c r="K64" s="6"/>
      <c r="L64" s="6"/>
      <c r="M64" s="6"/>
      <c r="N64" s="7"/>
      <c r="O64" s="6"/>
      <c r="P64" s="6"/>
      <c r="Q64" s="6"/>
      <c r="R64" s="6"/>
      <c r="S64" s="6"/>
      <c r="T64" s="8"/>
      <c r="U64" s="5"/>
      <c r="V64" s="5"/>
      <c r="W64" s="5"/>
      <c r="X64" s="5"/>
      <c r="Y64" s="5"/>
      <c r="Z64" s="5"/>
      <c r="AA64" s="5"/>
      <c r="AB64" s="8"/>
      <c r="AC64" s="5"/>
      <c r="AD64" s="5"/>
      <c r="AE64" s="5"/>
      <c r="AF64" s="5"/>
      <c r="AG64" s="5"/>
      <c r="AH64" s="5"/>
      <c r="AI64" s="5"/>
      <c r="AJ64" s="8"/>
      <c r="AK64" s="5"/>
      <c r="AL64" s="5"/>
      <c r="AM64" s="5"/>
      <c r="AN64" s="5"/>
      <c r="AO64" s="5"/>
      <c r="AP64" s="5"/>
      <c r="AQ64" s="5"/>
      <c r="AR64" s="8"/>
      <c r="AS64" s="5"/>
      <c r="AT64" s="5"/>
      <c r="AU64" s="5"/>
      <c r="AV64" s="5"/>
      <c r="AW64" s="5"/>
      <c r="AX64" s="5"/>
      <c r="AY64" s="5"/>
      <c r="AZ64" s="8"/>
      <c r="BA64" s="5"/>
      <c r="BB64" s="5"/>
      <c r="BC64" s="5"/>
      <c r="BD64" s="5"/>
      <c r="BE64" s="5"/>
      <c r="BF64" s="5"/>
      <c r="BG64" s="5"/>
      <c r="BH64" s="8"/>
      <c r="BI64" s="5"/>
      <c r="BJ64" s="5"/>
      <c r="BK64" s="5"/>
      <c r="BL64" s="5"/>
      <c r="BM64" s="5"/>
      <c r="BN64" s="5"/>
      <c r="BO64" s="5"/>
      <c r="BP64" s="9">
        <v>0</v>
      </c>
      <c r="BQ64" s="1" t="s">
        <v>0</v>
      </c>
      <c r="BR64" s="1" t="s">
        <v>0</v>
      </c>
      <c r="BS64" s="1" t="s">
        <v>0</v>
      </c>
      <c r="BT64" s="1" t="s">
        <v>0</v>
      </c>
      <c r="BU64" s="1" t="s">
        <v>0</v>
      </c>
    </row>
    <row r="65" spans="1:102" ht="11.25">
      <c r="A65" s="30" t="s">
        <v>1</v>
      </c>
      <c r="B65" s="31" t="str">
        <f>HYPERLINK("http://www.dot.ca.gov/hq/transprog/stip2004/ff_sheets/04-2204y.xls","2204Y")</f>
        <v>2204Y</v>
      </c>
      <c r="C65" s="30" t="s">
        <v>54</v>
      </c>
      <c r="D65" s="30" t="s">
        <v>25</v>
      </c>
      <c r="E65" s="30" t="s">
        <v>3</v>
      </c>
      <c r="F65" s="32">
        <f ca="1">INDIRECT("T65")+INDIRECT("AB65")+INDIRECT("AJ65")+INDIRECT("AR65")+INDIRECT("AZ65")+INDIRECT("BH65")</f>
        <v>0</v>
      </c>
      <c r="G65" s="33">
        <f ca="1">INDIRECT("U65")+INDIRECT("AC65")+INDIRECT("AK65")+INDIRECT("AS65")+INDIRECT("BA65")+INDIRECT("BI65")</f>
        <v>0</v>
      </c>
      <c r="H65" s="33">
        <f ca="1">INDIRECT("V65")+INDIRECT("AD65")+INDIRECT("AL65")+INDIRECT("AT65")+INDIRECT("BB65")+INDIRECT("BJ65")</f>
        <v>0</v>
      </c>
      <c r="I65" s="33">
        <f ca="1">INDIRECT("W65")+INDIRECT("AE65")+INDIRECT("AM65")+INDIRECT("AU65")+INDIRECT("BC65")+INDIRECT("BK65")</f>
        <v>2500</v>
      </c>
      <c r="J65" s="33">
        <f ca="1">INDIRECT("X65")+INDIRECT("AF65")+INDIRECT("AN65")+INDIRECT("AV65")+INDIRECT("BD65")+INDIRECT("BL65")</f>
        <v>0</v>
      </c>
      <c r="K65" s="33">
        <f ca="1">INDIRECT("Y65")+INDIRECT("AG65")+INDIRECT("AO65")+INDIRECT("AW65")+INDIRECT("BE65")+INDIRECT("BM65")</f>
        <v>0</v>
      </c>
      <c r="L65" s="33">
        <f ca="1">INDIRECT("Z65")+INDIRECT("AH65")+INDIRECT("AP65")+INDIRECT("AX65")+INDIRECT("BF65")+INDIRECT("BN65")</f>
        <v>0</v>
      </c>
      <c r="M65" s="33">
        <f ca="1">INDIRECT("AA65")+INDIRECT("AI65")+INDIRECT("AQ65")+INDIRECT("AY65")+INDIRECT("BG65")+INDIRECT("BO65")</f>
        <v>0</v>
      </c>
      <c r="N65" s="32">
        <f ca="1">INDIRECT("T65")+INDIRECT("U65")+INDIRECT("V65")+INDIRECT("W65")+INDIRECT("X65")+INDIRECT("Y65")+INDIRECT("Z65")+INDIRECT("AA65")</f>
        <v>0</v>
      </c>
      <c r="O65" s="33">
        <f ca="1">INDIRECT("AB65")+INDIRECT("AC65")+INDIRECT("AD65")+INDIRECT("AE65")+INDIRECT("AF65")+INDIRECT("AG65")+INDIRECT("AH65")+INDIRECT("AI65")</f>
        <v>2500</v>
      </c>
      <c r="P65" s="33">
        <f ca="1">INDIRECT("AJ65")+INDIRECT("AK65")+INDIRECT("AL65")+INDIRECT("AM65")+INDIRECT("AN65")+INDIRECT("AO65")+INDIRECT("AP65")+INDIRECT("AQ65")</f>
        <v>0</v>
      </c>
      <c r="Q65" s="33">
        <f ca="1">INDIRECT("AR65")+INDIRECT("AS65")+INDIRECT("AT65")+INDIRECT("AU65")+INDIRECT("AV65")+INDIRECT("AW65")+INDIRECT("AX65")+INDIRECT("AY65")</f>
        <v>0</v>
      </c>
      <c r="R65" s="33">
        <f ca="1">INDIRECT("AZ65")+INDIRECT("BA65")+INDIRECT("BB65")+INDIRECT("BC65")+INDIRECT("BD65")+INDIRECT("BE65")+INDIRECT("BF65")+INDIRECT("BG65")</f>
        <v>0</v>
      </c>
      <c r="S65" s="33">
        <f ca="1">INDIRECT("BH65")+INDIRECT("BI65")+INDIRECT("BJ65")+INDIRECT("BK65")+INDIRECT("BL65")+INDIRECT("BM65")+INDIRECT("BN65")+INDIRECT("BO65")</f>
        <v>0</v>
      </c>
      <c r="T65" s="34"/>
      <c r="U65" s="35"/>
      <c r="V65" s="35"/>
      <c r="W65" s="35"/>
      <c r="X65" s="35"/>
      <c r="Y65" s="35"/>
      <c r="Z65" s="35"/>
      <c r="AA65" s="35"/>
      <c r="AB65" s="34"/>
      <c r="AC65" s="35"/>
      <c r="AD65" s="35"/>
      <c r="AE65" s="35">
        <v>2500</v>
      </c>
      <c r="AF65" s="35"/>
      <c r="AG65" s="35"/>
      <c r="AH65" s="35"/>
      <c r="AI65" s="35"/>
      <c r="AJ65" s="34"/>
      <c r="AK65" s="35"/>
      <c r="AL65" s="35"/>
      <c r="AM65" s="35"/>
      <c r="AN65" s="35"/>
      <c r="AO65" s="35"/>
      <c r="AP65" s="35"/>
      <c r="AQ65" s="35"/>
      <c r="AR65" s="34"/>
      <c r="AS65" s="35"/>
      <c r="AT65" s="35"/>
      <c r="AU65" s="35"/>
      <c r="AV65" s="35"/>
      <c r="AW65" s="35"/>
      <c r="AX65" s="35"/>
      <c r="AY65" s="35"/>
      <c r="AZ65" s="34"/>
      <c r="BA65" s="35"/>
      <c r="BB65" s="35"/>
      <c r="BC65" s="35"/>
      <c r="BD65" s="35"/>
      <c r="BE65" s="35"/>
      <c r="BF65" s="35"/>
      <c r="BG65" s="35"/>
      <c r="BH65" s="34"/>
      <c r="BI65" s="35"/>
      <c r="BJ65" s="35"/>
      <c r="BK65" s="35"/>
      <c r="BL65" s="35"/>
      <c r="BM65" s="35"/>
      <c r="BN65" s="35"/>
      <c r="BO65" s="36"/>
      <c r="BP65" s="9">
        <v>10600000928</v>
      </c>
      <c r="BQ65" s="1" t="s">
        <v>3</v>
      </c>
      <c r="BR65" s="1" t="s">
        <v>0</v>
      </c>
      <c r="BS65" s="1" t="s">
        <v>0</v>
      </c>
      <c r="BT65" s="1" t="s">
        <v>0</v>
      </c>
      <c r="BU65" s="1" t="s">
        <v>13</v>
      </c>
      <c r="BW65" s="1">
        <f ca="1">INDIRECT("T65")+2*INDIRECT("AB65")+3*INDIRECT("AJ65")+4*INDIRECT("AR65")+5*INDIRECT("AZ65")+6*INDIRECT("BH65")</f>
        <v>0</v>
      </c>
      <c r="BX65" s="1">
        <v>0</v>
      </c>
      <c r="BY65" s="1">
        <f ca="1">INDIRECT("U65")+2*INDIRECT("AC65")+3*INDIRECT("AK65")+4*INDIRECT("AS65")+5*INDIRECT("BA65")+6*INDIRECT("BI65")</f>
        <v>0</v>
      </c>
      <c r="BZ65" s="1">
        <v>0</v>
      </c>
      <c r="CA65" s="1">
        <f ca="1">INDIRECT("V65")+2*INDIRECT("AD65")+3*INDIRECT("AL65")+4*INDIRECT("AT65")+5*INDIRECT("BB65")+6*INDIRECT("BJ65")</f>
        <v>0</v>
      </c>
      <c r="CB65" s="1">
        <v>0</v>
      </c>
      <c r="CC65" s="1">
        <f ca="1">INDIRECT("W65")+2*INDIRECT("AE65")+3*INDIRECT("AM65")+4*INDIRECT("AU65")+5*INDIRECT("BC65")+6*INDIRECT("BK65")</f>
        <v>5000</v>
      </c>
      <c r="CD65" s="1">
        <v>5000</v>
      </c>
      <c r="CE65" s="1">
        <f ca="1">INDIRECT("X65")+2*INDIRECT("AF65")+3*INDIRECT("AN65")+4*INDIRECT("AV65")+5*INDIRECT("BD65")+6*INDIRECT("BL65")</f>
        <v>0</v>
      </c>
      <c r="CF65" s="1">
        <v>0</v>
      </c>
      <c r="CG65" s="1">
        <f ca="1">INDIRECT("Y65")+2*INDIRECT("AG65")+3*INDIRECT("AO65")+4*INDIRECT("AW65")+5*INDIRECT("BE65")+6*INDIRECT("BM65")</f>
        <v>0</v>
      </c>
      <c r="CH65" s="1">
        <v>0</v>
      </c>
      <c r="CI65" s="1">
        <f ca="1">INDIRECT("Z65")+2*INDIRECT("AH65")+3*INDIRECT("AP65")+4*INDIRECT("AX65")+5*INDIRECT("BF65")+6*INDIRECT("BN65")</f>
        <v>0</v>
      </c>
      <c r="CJ65" s="1">
        <v>0</v>
      </c>
      <c r="CK65" s="1">
        <f ca="1">INDIRECT("AA65")+2*INDIRECT("AI65")+3*INDIRECT("AQ65")+4*INDIRECT("AY65")+5*INDIRECT("BG65")+6*INDIRECT("BO65")</f>
        <v>0</v>
      </c>
      <c r="CL65" s="1">
        <v>0</v>
      </c>
      <c r="CM65" s="1">
        <f ca="1">INDIRECT("T65")+2*INDIRECT("U65")+3*INDIRECT("V65")+4*INDIRECT("W65")+5*INDIRECT("X65")+6*INDIRECT("Y65")+7*INDIRECT("Z65")+8*INDIRECT("AA65")</f>
        <v>0</v>
      </c>
      <c r="CN65" s="1">
        <v>0</v>
      </c>
      <c r="CO65" s="1">
        <f ca="1">INDIRECT("AB65")+2*INDIRECT("AC65")+3*INDIRECT("AD65")+4*INDIRECT("AE65")+5*INDIRECT("AF65")+6*INDIRECT("AG65")+7*INDIRECT("AH65")+8*INDIRECT("AI65")</f>
        <v>10000</v>
      </c>
      <c r="CP65" s="1">
        <v>10000</v>
      </c>
      <c r="CQ65" s="1">
        <f ca="1">INDIRECT("AJ65")+2*INDIRECT("AK65")+3*INDIRECT("AL65")+4*INDIRECT("AM65")+5*INDIRECT("AN65")+6*INDIRECT("AO65")+7*INDIRECT("AP65")+8*INDIRECT("AQ65")</f>
        <v>0</v>
      </c>
      <c r="CR65" s="1">
        <v>0</v>
      </c>
      <c r="CS65" s="1">
        <f ca="1">INDIRECT("AR65")+2*INDIRECT("AS65")+3*INDIRECT("AT65")+4*INDIRECT("AU65")+5*INDIRECT("AV65")+6*INDIRECT("AW65")+7*INDIRECT("AX65")+8*INDIRECT("AY65")</f>
        <v>0</v>
      </c>
      <c r="CT65" s="1">
        <v>0</v>
      </c>
      <c r="CU65" s="1">
        <f ca="1">INDIRECT("AZ65")+2*INDIRECT("BA65")+3*INDIRECT("BB65")+4*INDIRECT("BC65")+5*INDIRECT("BD65")+6*INDIRECT("BE65")+7*INDIRECT("BF65")+8*INDIRECT("BG65")</f>
        <v>0</v>
      </c>
      <c r="CV65" s="1">
        <v>0</v>
      </c>
      <c r="CW65" s="1">
        <f ca="1">INDIRECT("BH65")+2*INDIRECT("BI65")+3*INDIRECT("BJ65")+4*INDIRECT("BK65")+5*INDIRECT("BL65")+6*INDIRECT("BM65")+7*INDIRECT("BN65")+8*INDIRECT("BO65")</f>
        <v>0</v>
      </c>
      <c r="CX65" s="1">
        <v>0</v>
      </c>
    </row>
    <row r="66" spans="1:73" ht="11.25">
      <c r="A66" s="1" t="s">
        <v>0</v>
      </c>
      <c r="B66" s="1" t="s">
        <v>67</v>
      </c>
      <c r="C66" s="1" t="s">
        <v>68</v>
      </c>
      <c r="D66" s="1" t="s">
        <v>69</v>
      </c>
      <c r="E66" s="1" t="s">
        <v>6</v>
      </c>
      <c r="F66" s="7">
        <f>SUM(F65:F65)</f>
        <v>0</v>
      </c>
      <c r="G66" s="6">
        <f>SUM(G65:G65)</f>
        <v>0</v>
      </c>
      <c r="H66" s="6">
        <f>SUM(H65:H65)</f>
        <v>0</v>
      </c>
      <c r="I66" s="6">
        <f>SUM(I65:I65)</f>
        <v>2500</v>
      </c>
      <c r="J66" s="6">
        <f>SUM(J65:J65)</f>
        <v>0</v>
      </c>
      <c r="K66" s="6">
        <f>SUM(K65:K65)</f>
        <v>0</v>
      </c>
      <c r="L66" s="6">
        <f>SUM(L65:L65)</f>
        <v>0</v>
      </c>
      <c r="M66" s="6">
        <f>SUM(M65:M65)</f>
        <v>0</v>
      </c>
      <c r="N66" s="7">
        <f>SUM(N65:N65)</f>
        <v>0</v>
      </c>
      <c r="O66" s="6">
        <f>SUM(O65:O65)</f>
        <v>2500</v>
      </c>
      <c r="P66" s="6">
        <f>SUM(P65:P65)</f>
        <v>0</v>
      </c>
      <c r="Q66" s="6">
        <f>SUM(Q65:Q65)</f>
        <v>0</v>
      </c>
      <c r="R66" s="6">
        <f>SUM(R65:R65)</f>
        <v>0</v>
      </c>
      <c r="S66" s="6">
        <f>SUM(S65:S65)</f>
        <v>0</v>
      </c>
      <c r="T66" s="8"/>
      <c r="U66" s="5"/>
      <c r="V66" s="5"/>
      <c r="W66" s="5"/>
      <c r="X66" s="5"/>
      <c r="Y66" s="5"/>
      <c r="Z66" s="5"/>
      <c r="AA66" s="5"/>
      <c r="AB66" s="8"/>
      <c r="AC66" s="5"/>
      <c r="AD66" s="5"/>
      <c r="AE66" s="5"/>
      <c r="AF66" s="5"/>
      <c r="AG66" s="5"/>
      <c r="AH66" s="5"/>
      <c r="AI66" s="5"/>
      <c r="AJ66" s="8"/>
      <c r="AK66" s="5"/>
      <c r="AL66" s="5"/>
      <c r="AM66" s="5"/>
      <c r="AN66" s="5"/>
      <c r="AO66" s="5"/>
      <c r="AP66" s="5"/>
      <c r="AQ66" s="5"/>
      <c r="AR66" s="8"/>
      <c r="AS66" s="5"/>
      <c r="AT66" s="5"/>
      <c r="AU66" s="5"/>
      <c r="AV66" s="5"/>
      <c r="AW66" s="5"/>
      <c r="AX66" s="5"/>
      <c r="AY66" s="5"/>
      <c r="AZ66" s="8"/>
      <c r="BA66" s="5"/>
      <c r="BB66" s="5"/>
      <c r="BC66" s="5"/>
      <c r="BD66" s="5"/>
      <c r="BE66" s="5"/>
      <c r="BF66" s="5"/>
      <c r="BG66" s="5"/>
      <c r="BH66" s="8"/>
      <c r="BI66" s="5"/>
      <c r="BJ66" s="5"/>
      <c r="BK66" s="5"/>
      <c r="BL66" s="5"/>
      <c r="BM66" s="5"/>
      <c r="BN66" s="5"/>
      <c r="BO66" s="5"/>
      <c r="BP66" s="9">
        <v>0</v>
      </c>
      <c r="BQ66" s="1" t="s">
        <v>0</v>
      </c>
      <c r="BR66" s="1" t="s">
        <v>0</v>
      </c>
      <c r="BS66" s="1" t="s">
        <v>0</v>
      </c>
      <c r="BT66" s="1" t="s">
        <v>0</v>
      </c>
      <c r="BU66" s="1" t="s">
        <v>0</v>
      </c>
    </row>
    <row r="67" spans="1:73" ht="11.25">
      <c r="A67" s="25"/>
      <c r="B67" s="25"/>
      <c r="C67" s="27" t="s">
        <v>119</v>
      </c>
      <c r="D67" s="26" t="s">
        <v>0</v>
      </c>
      <c r="E67" s="1" t="s">
        <v>0</v>
      </c>
      <c r="F67" s="7"/>
      <c r="G67" s="6"/>
      <c r="H67" s="6"/>
      <c r="I67" s="6"/>
      <c r="J67" s="6"/>
      <c r="K67" s="6"/>
      <c r="L67" s="6"/>
      <c r="M67" s="6"/>
      <c r="N67" s="7"/>
      <c r="O67" s="6"/>
      <c r="P67" s="6"/>
      <c r="Q67" s="6"/>
      <c r="R67" s="6"/>
      <c r="S67" s="6"/>
      <c r="T67" s="8"/>
      <c r="U67" s="5"/>
      <c r="V67" s="5"/>
      <c r="W67" s="5"/>
      <c r="X67" s="5"/>
      <c r="Y67" s="5"/>
      <c r="Z67" s="5"/>
      <c r="AA67" s="5"/>
      <c r="AB67" s="8"/>
      <c r="AC67" s="5"/>
      <c r="AD67" s="5"/>
      <c r="AE67" s="5"/>
      <c r="AF67" s="5"/>
      <c r="AG67" s="5"/>
      <c r="AH67" s="5"/>
      <c r="AI67" s="5"/>
      <c r="AJ67" s="8"/>
      <c r="AK67" s="5"/>
      <c r="AL67" s="5"/>
      <c r="AM67" s="5"/>
      <c r="AN67" s="5"/>
      <c r="AO67" s="5"/>
      <c r="AP67" s="5"/>
      <c r="AQ67" s="5"/>
      <c r="AR67" s="8"/>
      <c r="AS67" s="5"/>
      <c r="AT67" s="5"/>
      <c r="AU67" s="5"/>
      <c r="AV67" s="5"/>
      <c r="AW67" s="5"/>
      <c r="AX67" s="5"/>
      <c r="AY67" s="5"/>
      <c r="AZ67" s="8"/>
      <c r="BA67" s="5"/>
      <c r="BB67" s="5"/>
      <c r="BC67" s="5"/>
      <c r="BD67" s="5"/>
      <c r="BE67" s="5"/>
      <c r="BF67" s="5"/>
      <c r="BG67" s="5"/>
      <c r="BH67" s="8"/>
      <c r="BI67" s="5"/>
      <c r="BJ67" s="5"/>
      <c r="BK67" s="5"/>
      <c r="BL67" s="5"/>
      <c r="BM67" s="5"/>
      <c r="BN67" s="5"/>
      <c r="BO67" s="5"/>
      <c r="BP67" s="9">
        <v>0</v>
      </c>
      <c r="BQ67" s="1" t="s">
        <v>0</v>
      </c>
      <c r="BR67" s="1" t="s">
        <v>0</v>
      </c>
      <c r="BS67" s="1" t="s">
        <v>0</v>
      </c>
      <c r="BT67" s="1" t="s">
        <v>0</v>
      </c>
      <c r="BU67" s="1" t="s">
        <v>0</v>
      </c>
    </row>
    <row r="68" spans="1:102" ht="11.25">
      <c r="A68" s="30" t="s">
        <v>1</v>
      </c>
      <c r="B68" s="31" t="str">
        <f>HYPERLINK("http://www.dot.ca.gov/hq/transprog/stip2004/ff_sheets/04-0443n.xls","0443N")</f>
        <v>0443N</v>
      </c>
      <c r="C68" s="30" t="s">
        <v>54</v>
      </c>
      <c r="D68" s="30" t="s">
        <v>11</v>
      </c>
      <c r="E68" s="30" t="s">
        <v>3</v>
      </c>
      <c r="F68" s="32">
        <f ca="1">INDIRECT("T68")+INDIRECT("AB68")+INDIRECT("AJ68")+INDIRECT("AR68")+INDIRECT("AZ68")+INDIRECT("BH68")</f>
        <v>0</v>
      </c>
      <c r="G68" s="33">
        <f ca="1">INDIRECT("U68")+INDIRECT("AC68")+INDIRECT("AK68")+INDIRECT("AS68")+INDIRECT("BA68")+INDIRECT("BI68")</f>
        <v>0</v>
      </c>
      <c r="H68" s="33">
        <f ca="1">INDIRECT("V68")+INDIRECT("AD68")+INDIRECT("AL68")+INDIRECT("AT68")+INDIRECT("BB68")+INDIRECT("BJ68")</f>
        <v>720</v>
      </c>
      <c r="I68" s="33">
        <f ca="1">INDIRECT("W68")+INDIRECT("AE68")+INDIRECT("AM68")+INDIRECT("AU68")+INDIRECT("BC68")+INDIRECT("BK68")</f>
        <v>4000</v>
      </c>
      <c r="J68" s="33">
        <f ca="1">INDIRECT("X68")+INDIRECT("AF68")+INDIRECT("AN68")+INDIRECT("AV68")+INDIRECT("BD68")+INDIRECT("BL68")</f>
        <v>4000</v>
      </c>
      <c r="K68" s="33">
        <f ca="1">INDIRECT("Y68")+INDIRECT("AG68")+INDIRECT("AO68")+INDIRECT("AW68")+INDIRECT("BE68")+INDIRECT("BM68")</f>
        <v>4000</v>
      </c>
      <c r="L68" s="33">
        <f ca="1">INDIRECT("Z68")+INDIRECT("AH68")+INDIRECT("AP68")+INDIRECT("AX68")+INDIRECT("BF68")+INDIRECT("BN68")</f>
        <v>0</v>
      </c>
      <c r="M68" s="33">
        <f ca="1">INDIRECT("AA68")+INDIRECT("AI68")+INDIRECT("AQ68")+INDIRECT("AY68")+INDIRECT("BG68")+INDIRECT("BO68")</f>
        <v>0</v>
      </c>
      <c r="N68" s="32">
        <f ca="1">INDIRECT("T68")+INDIRECT("U68")+INDIRECT("V68")+INDIRECT("W68")+INDIRECT("X68")+INDIRECT("Y68")+INDIRECT("Z68")+INDIRECT("AA68")</f>
        <v>0</v>
      </c>
      <c r="O68" s="33">
        <f ca="1">INDIRECT("AB68")+INDIRECT("AC68")+INDIRECT("AD68")+INDIRECT("AE68")+INDIRECT("AF68")+INDIRECT("AG68")+INDIRECT("AH68")+INDIRECT("AI68")</f>
        <v>12720</v>
      </c>
      <c r="P68" s="33">
        <f ca="1">INDIRECT("AJ68")+INDIRECT("AK68")+INDIRECT("AL68")+INDIRECT("AM68")+INDIRECT("AN68")+INDIRECT("AO68")+INDIRECT("AP68")+INDIRECT("AQ68")</f>
        <v>0</v>
      </c>
      <c r="Q68" s="33">
        <f ca="1">INDIRECT("AR68")+INDIRECT("AS68")+INDIRECT("AT68")+INDIRECT("AU68")+INDIRECT("AV68")+INDIRECT("AW68")+INDIRECT("AX68")+INDIRECT("AY68")</f>
        <v>0</v>
      </c>
      <c r="R68" s="33">
        <f ca="1">INDIRECT("AZ68")+INDIRECT("BA68")+INDIRECT("BB68")+INDIRECT("BC68")+INDIRECT("BD68")+INDIRECT("BE68")+INDIRECT("BF68")+INDIRECT("BG68")</f>
        <v>0</v>
      </c>
      <c r="S68" s="33">
        <f ca="1">INDIRECT("BH68")+INDIRECT("BI68")+INDIRECT("BJ68")+INDIRECT("BK68")+INDIRECT("BL68")+INDIRECT("BM68")+INDIRECT("BN68")+INDIRECT("BO68")</f>
        <v>0</v>
      </c>
      <c r="T68" s="34"/>
      <c r="U68" s="35"/>
      <c r="V68" s="35"/>
      <c r="W68" s="35"/>
      <c r="X68" s="35"/>
      <c r="Y68" s="35"/>
      <c r="Z68" s="35"/>
      <c r="AA68" s="35"/>
      <c r="AB68" s="34"/>
      <c r="AC68" s="35"/>
      <c r="AD68" s="35">
        <v>720</v>
      </c>
      <c r="AE68" s="35">
        <v>4000</v>
      </c>
      <c r="AF68" s="35">
        <v>4000</v>
      </c>
      <c r="AG68" s="35">
        <v>4000</v>
      </c>
      <c r="AH68" s="35"/>
      <c r="AI68" s="35"/>
      <c r="AJ68" s="34"/>
      <c r="AK68" s="35"/>
      <c r="AL68" s="35"/>
      <c r="AM68" s="35"/>
      <c r="AN68" s="35"/>
      <c r="AO68" s="35"/>
      <c r="AP68" s="35"/>
      <c r="AQ68" s="35"/>
      <c r="AR68" s="34"/>
      <c r="AS68" s="35"/>
      <c r="AT68" s="35"/>
      <c r="AU68" s="35"/>
      <c r="AV68" s="35"/>
      <c r="AW68" s="35"/>
      <c r="AX68" s="35"/>
      <c r="AY68" s="35"/>
      <c r="AZ68" s="34"/>
      <c r="BA68" s="35"/>
      <c r="BB68" s="35"/>
      <c r="BC68" s="35"/>
      <c r="BD68" s="35"/>
      <c r="BE68" s="35"/>
      <c r="BF68" s="35"/>
      <c r="BG68" s="35"/>
      <c r="BH68" s="34"/>
      <c r="BI68" s="35"/>
      <c r="BJ68" s="35"/>
      <c r="BK68" s="35"/>
      <c r="BL68" s="35"/>
      <c r="BM68" s="35"/>
      <c r="BN68" s="35"/>
      <c r="BO68" s="36"/>
      <c r="BP68" s="9">
        <v>10600000957</v>
      </c>
      <c r="BQ68" s="1" t="s">
        <v>3</v>
      </c>
      <c r="BR68" s="1" t="s">
        <v>0</v>
      </c>
      <c r="BS68" s="1" t="s">
        <v>0</v>
      </c>
      <c r="BT68" s="1" t="s">
        <v>70</v>
      </c>
      <c r="BU68" s="1" t="s">
        <v>0</v>
      </c>
      <c r="BW68" s="1">
        <f ca="1">INDIRECT("T68")+2*INDIRECT("AB68")+3*INDIRECT("AJ68")+4*INDIRECT("AR68")+5*INDIRECT("AZ68")+6*INDIRECT("BH68")</f>
        <v>0</v>
      </c>
      <c r="BX68" s="1">
        <v>0</v>
      </c>
      <c r="BY68" s="1">
        <f ca="1">INDIRECT("U68")+2*INDIRECT("AC68")+3*INDIRECT("AK68")+4*INDIRECT("AS68")+5*INDIRECT("BA68")+6*INDIRECT("BI68")</f>
        <v>0</v>
      </c>
      <c r="BZ68" s="1">
        <v>0</v>
      </c>
      <c r="CA68" s="1">
        <f ca="1">INDIRECT("V68")+2*INDIRECT("AD68")+3*INDIRECT("AL68")+4*INDIRECT("AT68")+5*INDIRECT("BB68")+6*INDIRECT("BJ68")</f>
        <v>1440</v>
      </c>
      <c r="CB68" s="1">
        <v>1440</v>
      </c>
      <c r="CC68" s="1">
        <f ca="1">INDIRECT("W68")+2*INDIRECT("AE68")+3*INDIRECT("AM68")+4*INDIRECT("AU68")+5*INDIRECT("BC68")+6*INDIRECT("BK68")</f>
        <v>8000</v>
      </c>
      <c r="CD68" s="1">
        <v>8000</v>
      </c>
      <c r="CE68" s="1">
        <f ca="1">INDIRECT("X68")+2*INDIRECT("AF68")+3*INDIRECT("AN68")+4*INDIRECT("AV68")+5*INDIRECT("BD68")+6*INDIRECT("BL68")</f>
        <v>8000</v>
      </c>
      <c r="CF68" s="1">
        <v>8000</v>
      </c>
      <c r="CG68" s="1">
        <f ca="1">INDIRECT("Y68")+2*INDIRECT("AG68")+3*INDIRECT("AO68")+4*INDIRECT("AW68")+5*INDIRECT("BE68")+6*INDIRECT("BM68")</f>
        <v>8000</v>
      </c>
      <c r="CH68" s="1">
        <v>8000</v>
      </c>
      <c r="CI68" s="1">
        <f ca="1">INDIRECT("Z68")+2*INDIRECT("AH68")+3*INDIRECT("AP68")+4*INDIRECT("AX68")+5*INDIRECT("BF68")+6*INDIRECT("BN68")</f>
        <v>0</v>
      </c>
      <c r="CJ68" s="1">
        <v>0</v>
      </c>
      <c r="CK68" s="1">
        <f ca="1">INDIRECT("AA68")+2*INDIRECT("AI68")+3*INDIRECT("AQ68")+4*INDIRECT("AY68")+5*INDIRECT("BG68")+6*INDIRECT("BO68")</f>
        <v>0</v>
      </c>
      <c r="CL68" s="1">
        <v>0</v>
      </c>
      <c r="CM68" s="1">
        <f ca="1">INDIRECT("T68")+2*INDIRECT("U68")+3*INDIRECT("V68")+4*INDIRECT("W68")+5*INDIRECT("X68")+6*INDIRECT("Y68")+7*INDIRECT("Z68")+8*INDIRECT("AA68")</f>
        <v>0</v>
      </c>
      <c r="CN68" s="1">
        <v>0</v>
      </c>
      <c r="CO68" s="1">
        <f ca="1">INDIRECT("AB68")+2*INDIRECT("AC68")+3*INDIRECT("AD68")+4*INDIRECT("AE68")+5*INDIRECT("AF68")+6*INDIRECT("AG68")+7*INDIRECT("AH68")+8*INDIRECT("AI68")</f>
        <v>62160</v>
      </c>
      <c r="CP68" s="1">
        <v>62160</v>
      </c>
      <c r="CQ68" s="1">
        <f ca="1">INDIRECT("AJ68")+2*INDIRECT("AK68")+3*INDIRECT("AL68")+4*INDIRECT("AM68")+5*INDIRECT("AN68")+6*INDIRECT("AO68")+7*INDIRECT("AP68")+8*INDIRECT("AQ68")</f>
        <v>0</v>
      </c>
      <c r="CR68" s="1">
        <v>0</v>
      </c>
      <c r="CS68" s="1">
        <f ca="1">INDIRECT("AR68")+2*INDIRECT("AS68")+3*INDIRECT("AT68")+4*INDIRECT("AU68")+5*INDIRECT("AV68")+6*INDIRECT("AW68")+7*INDIRECT("AX68")+8*INDIRECT("AY68")</f>
        <v>0</v>
      </c>
      <c r="CT68" s="1">
        <v>0</v>
      </c>
      <c r="CU68" s="1">
        <f ca="1">INDIRECT("AZ68")+2*INDIRECT("BA68")+3*INDIRECT("BB68")+4*INDIRECT("BC68")+5*INDIRECT("BD68")+6*INDIRECT("BE68")+7*INDIRECT("BF68")+8*INDIRECT("BG68")</f>
        <v>0</v>
      </c>
      <c r="CV68" s="1">
        <v>0</v>
      </c>
      <c r="CW68" s="1">
        <f ca="1">INDIRECT("BH68")+2*INDIRECT("BI68")+3*INDIRECT("BJ68")+4*INDIRECT("BK68")+5*INDIRECT("BL68")+6*INDIRECT("BM68")+7*INDIRECT("BN68")+8*INDIRECT("BO68")</f>
        <v>0</v>
      </c>
      <c r="CX68" s="1">
        <v>0</v>
      </c>
    </row>
    <row r="69" spans="1:102" ht="11.25">
      <c r="A69" s="1" t="s">
        <v>0</v>
      </c>
      <c r="B69" s="1" t="s">
        <v>71</v>
      </c>
      <c r="C69" s="1" t="s">
        <v>72</v>
      </c>
      <c r="D69" s="1" t="s">
        <v>73</v>
      </c>
      <c r="E69" s="1" t="s">
        <v>23</v>
      </c>
      <c r="F69" s="7">
        <f ca="1">INDIRECT("T69")+INDIRECT("AB69")+INDIRECT("AJ69")+INDIRECT("AR69")+INDIRECT("AZ69")+INDIRECT("BH69")</f>
        <v>11563</v>
      </c>
      <c r="G69" s="6">
        <f ca="1">INDIRECT("U69")+INDIRECT("AC69")+INDIRECT("AK69")+INDIRECT("AS69")+INDIRECT("BA69")+INDIRECT("BI69")</f>
        <v>0</v>
      </c>
      <c r="H69" s="6">
        <f ca="1">INDIRECT("V69")+INDIRECT("AD69")+INDIRECT("AL69")+INDIRECT("AT69")+INDIRECT("BB69")+INDIRECT("BJ69")</f>
        <v>0</v>
      </c>
      <c r="I69" s="6">
        <f ca="1">INDIRECT("W69")+INDIRECT("AE69")+INDIRECT("AM69")+INDIRECT("AU69")+INDIRECT("BC69")+INDIRECT("BK69")</f>
        <v>0</v>
      </c>
      <c r="J69" s="6">
        <f ca="1">INDIRECT("X69")+INDIRECT("AF69")+INDIRECT("AN69")+INDIRECT("AV69")+INDIRECT("BD69")+INDIRECT("BL69")</f>
        <v>0</v>
      </c>
      <c r="K69" s="6">
        <f ca="1">INDIRECT("Y69")+INDIRECT("AG69")+INDIRECT("AO69")+INDIRECT("AW69")+INDIRECT("BE69")+INDIRECT("BM69")</f>
        <v>0</v>
      </c>
      <c r="L69" s="6">
        <f ca="1">INDIRECT("Z69")+INDIRECT("AH69")+INDIRECT("AP69")+INDIRECT("AX69")+INDIRECT("BF69")+INDIRECT("BN69")</f>
        <v>0</v>
      </c>
      <c r="M69" s="6">
        <f ca="1">INDIRECT("AA69")+INDIRECT("AI69")+INDIRECT("AQ69")+INDIRECT("AY69")+INDIRECT("BG69")+INDIRECT("BO69")</f>
        <v>0</v>
      </c>
      <c r="N69" s="7">
        <f ca="1">INDIRECT("T69")+INDIRECT("U69")+INDIRECT("V69")+INDIRECT("W69")+INDIRECT("X69")+INDIRECT("Y69")+INDIRECT("Z69")+INDIRECT("AA69")</f>
        <v>738</v>
      </c>
      <c r="O69" s="6">
        <f ca="1">INDIRECT("AB69")+INDIRECT("AC69")+INDIRECT("AD69")+INDIRECT("AE69")+INDIRECT("AF69")+INDIRECT("AG69")+INDIRECT("AH69")+INDIRECT("AI69")</f>
        <v>0</v>
      </c>
      <c r="P69" s="6">
        <f ca="1">INDIRECT("AJ69")+INDIRECT("AK69")+INDIRECT("AL69")+INDIRECT("AM69")+INDIRECT("AN69")+INDIRECT("AO69")+INDIRECT("AP69")+INDIRECT("AQ69")</f>
        <v>3608</v>
      </c>
      <c r="Q69" s="6">
        <f ca="1">INDIRECT("AR69")+INDIRECT("AS69")+INDIRECT("AT69")+INDIRECT("AU69")+INDIRECT("AV69")+INDIRECT("AW69")+INDIRECT("AX69")+INDIRECT("AY69")</f>
        <v>7217</v>
      </c>
      <c r="R69" s="6">
        <f ca="1">INDIRECT("AZ69")+INDIRECT("BA69")+INDIRECT("BB69")+INDIRECT("BC69")+INDIRECT("BD69")+INDIRECT("BE69")+INDIRECT("BF69")+INDIRECT("BG69")</f>
        <v>0</v>
      </c>
      <c r="S69" s="6">
        <f ca="1">INDIRECT("BH69")+INDIRECT("BI69")+INDIRECT("BJ69")+INDIRECT("BK69")+INDIRECT("BL69")+INDIRECT("BM69")+INDIRECT("BN69")+INDIRECT("BO69")</f>
        <v>0</v>
      </c>
      <c r="T69" s="28">
        <v>738</v>
      </c>
      <c r="U69" s="29"/>
      <c r="V69" s="29"/>
      <c r="W69" s="29"/>
      <c r="X69" s="29"/>
      <c r="Y69" s="29"/>
      <c r="Z69" s="29"/>
      <c r="AA69" s="29"/>
      <c r="AB69" s="28"/>
      <c r="AC69" s="29"/>
      <c r="AD69" s="29"/>
      <c r="AE69" s="29"/>
      <c r="AF69" s="29"/>
      <c r="AG69" s="29"/>
      <c r="AH69" s="29"/>
      <c r="AI69" s="29"/>
      <c r="AJ69" s="28">
        <v>3608</v>
      </c>
      <c r="AK69" s="29"/>
      <c r="AL69" s="29"/>
      <c r="AM69" s="29"/>
      <c r="AN69" s="29"/>
      <c r="AO69" s="29"/>
      <c r="AP69" s="29"/>
      <c r="AQ69" s="29"/>
      <c r="AR69" s="28">
        <v>7217</v>
      </c>
      <c r="AS69" s="29"/>
      <c r="AT69" s="29"/>
      <c r="AU69" s="29"/>
      <c r="AV69" s="29"/>
      <c r="AW69" s="29"/>
      <c r="AX69" s="29"/>
      <c r="AY69" s="29"/>
      <c r="AZ69" s="28"/>
      <c r="BA69" s="29"/>
      <c r="BB69" s="29"/>
      <c r="BC69" s="29"/>
      <c r="BD69" s="29"/>
      <c r="BE69" s="29"/>
      <c r="BF69" s="29"/>
      <c r="BG69" s="29"/>
      <c r="BH69" s="28"/>
      <c r="BI69" s="29"/>
      <c r="BJ69" s="29"/>
      <c r="BK69" s="29"/>
      <c r="BL69" s="29"/>
      <c r="BM69" s="29"/>
      <c r="BN69" s="29"/>
      <c r="BO69" s="29"/>
      <c r="BP69" s="9">
        <v>0</v>
      </c>
      <c r="BQ69" s="1" t="s">
        <v>0</v>
      </c>
      <c r="BR69" s="1" t="s">
        <v>0</v>
      </c>
      <c r="BS69" s="1" t="s">
        <v>0</v>
      </c>
      <c r="BT69" s="1" t="s">
        <v>0</v>
      </c>
      <c r="BU69" s="1" t="s">
        <v>0</v>
      </c>
      <c r="BW69" s="1">
        <f ca="1">INDIRECT("T69")+2*INDIRECT("AB69")+3*INDIRECT("AJ69")+4*INDIRECT("AR69")+5*INDIRECT("AZ69")+6*INDIRECT("BH69")</f>
        <v>40430</v>
      </c>
      <c r="BX69" s="1">
        <v>40430</v>
      </c>
      <c r="BY69" s="1">
        <f ca="1">INDIRECT("U69")+2*INDIRECT("AC69")+3*INDIRECT("AK69")+4*INDIRECT("AS69")+5*INDIRECT("BA69")+6*INDIRECT("BI69")</f>
        <v>0</v>
      </c>
      <c r="BZ69" s="1">
        <v>0</v>
      </c>
      <c r="CA69" s="1">
        <f ca="1">INDIRECT("V69")+2*INDIRECT("AD69")+3*INDIRECT("AL69")+4*INDIRECT("AT69")+5*INDIRECT("BB69")+6*INDIRECT("BJ69")</f>
        <v>0</v>
      </c>
      <c r="CB69" s="1">
        <v>0</v>
      </c>
      <c r="CC69" s="1">
        <f ca="1">INDIRECT("W69")+2*INDIRECT("AE69")+3*INDIRECT("AM69")+4*INDIRECT("AU69")+5*INDIRECT("BC69")+6*INDIRECT("BK69")</f>
        <v>0</v>
      </c>
      <c r="CD69" s="1">
        <v>0</v>
      </c>
      <c r="CE69" s="1">
        <f ca="1">INDIRECT("X69")+2*INDIRECT("AF69")+3*INDIRECT("AN69")+4*INDIRECT("AV69")+5*INDIRECT("BD69")+6*INDIRECT("BL69")</f>
        <v>0</v>
      </c>
      <c r="CF69" s="1">
        <v>0</v>
      </c>
      <c r="CG69" s="1">
        <f ca="1">INDIRECT("Y69")+2*INDIRECT("AG69")+3*INDIRECT("AO69")+4*INDIRECT("AW69")+5*INDIRECT("BE69")+6*INDIRECT("BM69")</f>
        <v>0</v>
      </c>
      <c r="CH69" s="1">
        <v>0</v>
      </c>
      <c r="CI69" s="1">
        <f ca="1">INDIRECT("Z69")+2*INDIRECT("AH69")+3*INDIRECT("AP69")+4*INDIRECT("AX69")+5*INDIRECT("BF69")+6*INDIRECT("BN69")</f>
        <v>0</v>
      </c>
      <c r="CJ69" s="1">
        <v>0</v>
      </c>
      <c r="CK69" s="1">
        <f ca="1">INDIRECT("AA69")+2*INDIRECT("AI69")+3*INDIRECT("AQ69")+4*INDIRECT("AY69")+5*INDIRECT("BG69")+6*INDIRECT("BO69")</f>
        <v>0</v>
      </c>
      <c r="CL69" s="1">
        <v>0</v>
      </c>
      <c r="CM69" s="1">
        <f ca="1">INDIRECT("T69")+2*INDIRECT("U69")+3*INDIRECT("V69")+4*INDIRECT("W69")+5*INDIRECT("X69")+6*INDIRECT("Y69")+7*INDIRECT("Z69")+8*INDIRECT("AA69")</f>
        <v>738</v>
      </c>
      <c r="CN69" s="1">
        <v>738</v>
      </c>
      <c r="CO69" s="1">
        <f ca="1">INDIRECT("AB69")+2*INDIRECT("AC69")+3*INDIRECT("AD69")+4*INDIRECT("AE69")+5*INDIRECT("AF69")+6*INDIRECT("AG69")+7*INDIRECT("AH69")+8*INDIRECT("AI69")</f>
        <v>0</v>
      </c>
      <c r="CP69" s="1">
        <v>0</v>
      </c>
      <c r="CQ69" s="1">
        <f ca="1">INDIRECT("AJ69")+2*INDIRECT("AK69")+3*INDIRECT("AL69")+4*INDIRECT("AM69")+5*INDIRECT("AN69")+6*INDIRECT("AO69")+7*INDIRECT("AP69")+8*INDIRECT("AQ69")</f>
        <v>3608</v>
      </c>
      <c r="CR69" s="1">
        <v>3608</v>
      </c>
      <c r="CS69" s="1">
        <f ca="1">INDIRECT("AR69")+2*INDIRECT("AS69")+3*INDIRECT("AT69")+4*INDIRECT("AU69")+5*INDIRECT("AV69")+6*INDIRECT("AW69")+7*INDIRECT("AX69")+8*INDIRECT("AY69")</f>
        <v>7217</v>
      </c>
      <c r="CT69" s="1">
        <v>7217</v>
      </c>
      <c r="CU69" s="1">
        <f ca="1">INDIRECT("AZ69")+2*INDIRECT("BA69")+3*INDIRECT("BB69")+4*INDIRECT("BC69")+5*INDIRECT("BD69")+6*INDIRECT("BE69")+7*INDIRECT("BF69")+8*INDIRECT("BG69")</f>
        <v>0</v>
      </c>
      <c r="CV69" s="1">
        <v>0</v>
      </c>
      <c r="CW69" s="1">
        <f ca="1">INDIRECT("BH69")+2*INDIRECT("BI69")+3*INDIRECT("BJ69")+4*INDIRECT("BK69")+5*INDIRECT("BL69")+6*INDIRECT("BM69")+7*INDIRECT("BN69")+8*INDIRECT("BO69")</f>
        <v>0</v>
      </c>
      <c r="CX69" s="1">
        <v>0</v>
      </c>
    </row>
    <row r="70" spans="1:73" ht="11.25">
      <c r="A70" s="25"/>
      <c r="B70" s="25"/>
      <c r="C70" s="27" t="s">
        <v>119</v>
      </c>
      <c r="D70" s="26" t="s">
        <v>0</v>
      </c>
      <c r="E70" s="1" t="s">
        <v>6</v>
      </c>
      <c r="F70" s="7">
        <f>SUM(F68:F69)</f>
        <v>11563</v>
      </c>
      <c r="G70" s="6">
        <f>SUM(G68:G69)</f>
        <v>0</v>
      </c>
      <c r="H70" s="6">
        <f>SUM(H68:H69)</f>
        <v>720</v>
      </c>
      <c r="I70" s="6">
        <f>SUM(I68:I69)</f>
        <v>4000</v>
      </c>
      <c r="J70" s="6">
        <f>SUM(J68:J69)</f>
        <v>4000</v>
      </c>
      <c r="K70" s="6">
        <f>SUM(K68:K69)</f>
        <v>4000</v>
      </c>
      <c r="L70" s="6">
        <f>SUM(L68:L69)</f>
        <v>0</v>
      </c>
      <c r="M70" s="6">
        <f>SUM(M68:M69)</f>
        <v>0</v>
      </c>
      <c r="N70" s="7">
        <f>SUM(N68:N69)</f>
        <v>738</v>
      </c>
      <c r="O70" s="6">
        <f>SUM(O68:O69)</f>
        <v>12720</v>
      </c>
      <c r="P70" s="6">
        <f>SUM(P68:P69)</f>
        <v>3608</v>
      </c>
      <c r="Q70" s="6">
        <f>SUM(Q68:Q69)</f>
        <v>7217</v>
      </c>
      <c r="R70" s="6">
        <f>SUM(R68:R69)</f>
        <v>0</v>
      </c>
      <c r="S70" s="6">
        <f>SUM(S68:S69)</f>
        <v>0</v>
      </c>
      <c r="T70" s="8"/>
      <c r="U70" s="5"/>
      <c r="V70" s="5"/>
      <c r="W70" s="5"/>
      <c r="X70" s="5"/>
      <c r="Y70" s="5"/>
      <c r="Z70" s="5"/>
      <c r="AA70" s="5"/>
      <c r="AB70" s="8"/>
      <c r="AC70" s="5"/>
      <c r="AD70" s="5"/>
      <c r="AE70" s="5"/>
      <c r="AF70" s="5"/>
      <c r="AG70" s="5"/>
      <c r="AH70" s="5"/>
      <c r="AI70" s="5"/>
      <c r="AJ70" s="8"/>
      <c r="AK70" s="5"/>
      <c r="AL70" s="5"/>
      <c r="AM70" s="5"/>
      <c r="AN70" s="5"/>
      <c r="AO70" s="5"/>
      <c r="AP70" s="5"/>
      <c r="AQ70" s="5"/>
      <c r="AR70" s="8"/>
      <c r="AS70" s="5"/>
      <c r="AT70" s="5"/>
      <c r="AU70" s="5"/>
      <c r="AV70" s="5"/>
      <c r="AW70" s="5"/>
      <c r="AX70" s="5"/>
      <c r="AY70" s="5"/>
      <c r="AZ70" s="8"/>
      <c r="BA70" s="5"/>
      <c r="BB70" s="5"/>
      <c r="BC70" s="5"/>
      <c r="BD70" s="5"/>
      <c r="BE70" s="5"/>
      <c r="BF70" s="5"/>
      <c r="BG70" s="5"/>
      <c r="BH70" s="8"/>
      <c r="BI70" s="5"/>
      <c r="BJ70" s="5"/>
      <c r="BK70" s="5"/>
      <c r="BL70" s="5"/>
      <c r="BM70" s="5"/>
      <c r="BN70" s="5"/>
      <c r="BO70" s="5"/>
      <c r="BP70" s="9">
        <v>0</v>
      </c>
      <c r="BQ70" s="1" t="s">
        <v>0</v>
      </c>
      <c r="BR70" s="1" t="s">
        <v>0</v>
      </c>
      <c r="BS70" s="1" t="s">
        <v>0</v>
      </c>
      <c r="BT70" s="1" t="s">
        <v>0</v>
      </c>
      <c r="BU70" s="1" t="s">
        <v>0</v>
      </c>
    </row>
    <row r="71" spans="3:73" ht="11.25">
      <c r="C71" s="1" t="s">
        <v>0</v>
      </c>
      <c r="D71" s="1" t="s">
        <v>0</v>
      </c>
      <c r="E71" s="1" t="s">
        <v>0</v>
      </c>
      <c r="F71" s="7"/>
      <c r="G71" s="6"/>
      <c r="H71" s="6"/>
      <c r="I71" s="6"/>
      <c r="J71" s="6"/>
      <c r="K71" s="6"/>
      <c r="L71" s="6"/>
      <c r="M71" s="6"/>
      <c r="N71" s="7"/>
      <c r="O71" s="6"/>
      <c r="P71" s="6"/>
      <c r="Q71" s="6"/>
      <c r="R71" s="6"/>
      <c r="S71" s="6"/>
      <c r="T71" s="8"/>
      <c r="U71" s="5"/>
      <c r="V71" s="5"/>
      <c r="W71" s="5"/>
      <c r="X71" s="5"/>
      <c r="Y71" s="5"/>
      <c r="Z71" s="5"/>
      <c r="AA71" s="5"/>
      <c r="AB71" s="8"/>
      <c r="AC71" s="5"/>
      <c r="AD71" s="5"/>
      <c r="AE71" s="5"/>
      <c r="AF71" s="5"/>
      <c r="AG71" s="5"/>
      <c r="AH71" s="5"/>
      <c r="AI71" s="5"/>
      <c r="AJ71" s="8"/>
      <c r="AK71" s="5"/>
      <c r="AL71" s="5"/>
      <c r="AM71" s="5"/>
      <c r="AN71" s="5"/>
      <c r="AO71" s="5"/>
      <c r="AP71" s="5"/>
      <c r="AQ71" s="5"/>
      <c r="AR71" s="8"/>
      <c r="AS71" s="5"/>
      <c r="AT71" s="5"/>
      <c r="AU71" s="5"/>
      <c r="AV71" s="5"/>
      <c r="AW71" s="5"/>
      <c r="AX71" s="5"/>
      <c r="AY71" s="5"/>
      <c r="AZ71" s="8"/>
      <c r="BA71" s="5"/>
      <c r="BB71" s="5"/>
      <c r="BC71" s="5"/>
      <c r="BD71" s="5"/>
      <c r="BE71" s="5"/>
      <c r="BF71" s="5"/>
      <c r="BG71" s="5"/>
      <c r="BH71" s="8"/>
      <c r="BI71" s="5"/>
      <c r="BJ71" s="5"/>
      <c r="BK71" s="5"/>
      <c r="BL71" s="5"/>
      <c r="BM71" s="5"/>
      <c r="BN71" s="5"/>
      <c r="BO71" s="5"/>
      <c r="BP71" s="9"/>
      <c r="BT71" s="1" t="s">
        <v>0</v>
      </c>
      <c r="BU71" s="1" t="s">
        <v>0</v>
      </c>
    </row>
    <row r="72" spans="1:102" ht="11.25">
      <c r="A72" s="30" t="s">
        <v>1</v>
      </c>
      <c r="B72" s="31" t="str">
        <f>HYPERLINK("http://www.dot.ca.gov/hq/transprog/stip2004/ff_sheets/04-0443s.xls","0443S")</f>
        <v>0443S</v>
      </c>
      <c r="C72" s="30" t="s">
        <v>54</v>
      </c>
      <c r="D72" s="30" t="s">
        <v>11</v>
      </c>
      <c r="E72" s="30" t="s">
        <v>3</v>
      </c>
      <c r="F72" s="32">
        <f ca="1">INDIRECT("T72")+INDIRECT("AB72")+INDIRECT("AJ72")+INDIRECT("AR72")+INDIRECT("AZ72")+INDIRECT("BH72")</f>
        <v>0</v>
      </c>
      <c r="G72" s="33">
        <f ca="1">INDIRECT("U72")+INDIRECT("AC72")+INDIRECT("AK72")+INDIRECT("AS72")+INDIRECT("BA72")+INDIRECT("BI72")</f>
        <v>0</v>
      </c>
      <c r="H72" s="33">
        <f ca="1">INDIRECT("V72")+INDIRECT("AD72")+INDIRECT("AL72")+INDIRECT("AT72")+INDIRECT("BB72")+INDIRECT("BJ72")</f>
        <v>828</v>
      </c>
      <c r="I72" s="33">
        <f ca="1">INDIRECT("W72")+INDIRECT("AE72")+INDIRECT("AM72")+INDIRECT("AU72")+INDIRECT("BC72")+INDIRECT("BK72")</f>
        <v>4700</v>
      </c>
      <c r="J72" s="33">
        <f ca="1">INDIRECT("X72")+INDIRECT("AF72")+INDIRECT("AN72")+INDIRECT("AV72")+INDIRECT("BD72")+INDIRECT("BL72")</f>
        <v>4700</v>
      </c>
      <c r="K72" s="33">
        <f ca="1">INDIRECT("Y72")+INDIRECT("AG72")+INDIRECT("AO72")+INDIRECT("AW72")+INDIRECT("BE72")+INDIRECT("BM72")</f>
        <v>4700</v>
      </c>
      <c r="L72" s="33">
        <f ca="1">INDIRECT("Z72")+INDIRECT("AH72")+INDIRECT("AP72")+INDIRECT("AX72")+INDIRECT("BF72")+INDIRECT("BN72")</f>
        <v>0</v>
      </c>
      <c r="M72" s="33">
        <f ca="1">INDIRECT("AA72")+INDIRECT("AI72")+INDIRECT("AQ72")+INDIRECT("AY72")+INDIRECT("BG72")+INDIRECT("BO72")</f>
        <v>0</v>
      </c>
      <c r="N72" s="32">
        <f ca="1">INDIRECT("T72")+INDIRECT("U72")+INDIRECT("V72")+INDIRECT("W72")+INDIRECT("X72")+INDIRECT("Y72")+INDIRECT("Z72")+INDIRECT("AA72")</f>
        <v>0</v>
      </c>
      <c r="O72" s="33">
        <f ca="1">INDIRECT("AB72")+INDIRECT("AC72")+INDIRECT("AD72")+INDIRECT("AE72")+INDIRECT("AF72")+INDIRECT("AG72")+INDIRECT("AH72")+INDIRECT("AI72")</f>
        <v>14928</v>
      </c>
      <c r="P72" s="33">
        <f ca="1">INDIRECT("AJ72")+INDIRECT("AK72")+INDIRECT("AL72")+INDIRECT("AM72")+INDIRECT("AN72")+INDIRECT("AO72")+INDIRECT("AP72")+INDIRECT("AQ72")</f>
        <v>0</v>
      </c>
      <c r="Q72" s="33">
        <f ca="1">INDIRECT("AR72")+INDIRECT("AS72")+INDIRECT("AT72")+INDIRECT("AU72")+INDIRECT("AV72")+INDIRECT("AW72")+INDIRECT("AX72")+INDIRECT("AY72")</f>
        <v>0</v>
      </c>
      <c r="R72" s="33">
        <f ca="1">INDIRECT("AZ72")+INDIRECT("BA72")+INDIRECT("BB72")+INDIRECT("BC72")+INDIRECT("BD72")+INDIRECT("BE72")+INDIRECT("BF72")+INDIRECT("BG72")</f>
        <v>0</v>
      </c>
      <c r="S72" s="33">
        <f ca="1">INDIRECT("BH72")+INDIRECT("BI72")+INDIRECT("BJ72")+INDIRECT("BK72")+INDIRECT("BL72")+INDIRECT("BM72")+INDIRECT("BN72")+INDIRECT("BO72")</f>
        <v>0</v>
      </c>
      <c r="T72" s="34"/>
      <c r="U72" s="35"/>
      <c r="V72" s="35"/>
      <c r="W72" s="35"/>
      <c r="X72" s="35"/>
      <c r="Y72" s="35"/>
      <c r="Z72" s="35"/>
      <c r="AA72" s="35"/>
      <c r="AB72" s="34"/>
      <c r="AC72" s="35"/>
      <c r="AD72" s="35">
        <v>828</v>
      </c>
      <c r="AE72" s="35">
        <v>4700</v>
      </c>
      <c r="AF72" s="35">
        <v>4700</v>
      </c>
      <c r="AG72" s="35">
        <v>4700</v>
      </c>
      <c r="AH72" s="35"/>
      <c r="AI72" s="35"/>
      <c r="AJ72" s="34"/>
      <c r="AK72" s="35"/>
      <c r="AL72" s="35"/>
      <c r="AM72" s="35"/>
      <c r="AN72" s="35"/>
      <c r="AO72" s="35"/>
      <c r="AP72" s="35"/>
      <c r="AQ72" s="35"/>
      <c r="AR72" s="34"/>
      <c r="AS72" s="35"/>
      <c r="AT72" s="35"/>
      <c r="AU72" s="35"/>
      <c r="AV72" s="35"/>
      <c r="AW72" s="35"/>
      <c r="AX72" s="35"/>
      <c r="AY72" s="35"/>
      <c r="AZ72" s="34"/>
      <c r="BA72" s="35"/>
      <c r="BB72" s="35"/>
      <c r="BC72" s="35"/>
      <c r="BD72" s="35"/>
      <c r="BE72" s="35"/>
      <c r="BF72" s="35"/>
      <c r="BG72" s="35"/>
      <c r="BH72" s="34"/>
      <c r="BI72" s="35"/>
      <c r="BJ72" s="35"/>
      <c r="BK72" s="35"/>
      <c r="BL72" s="35"/>
      <c r="BM72" s="35"/>
      <c r="BN72" s="35"/>
      <c r="BO72" s="36"/>
      <c r="BP72" s="9">
        <v>20600001305</v>
      </c>
      <c r="BQ72" s="1" t="s">
        <v>3</v>
      </c>
      <c r="BR72" s="1" t="s">
        <v>0</v>
      </c>
      <c r="BS72" s="1" t="s">
        <v>0</v>
      </c>
      <c r="BT72" s="1" t="s">
        <v>70</v>
      </c>
      <c r="BU72" s="1" t="s">
        <v>0</v>
      </c>
      <c r="BW72" s="1">
        <f ca="1">INDIRECT("T72")+2*INDIRECT("AB72")+3*INDIRECT("AJ72")+4*INDIRECT("AR72")+5*INDIRECT("AZ72")+6*INDIRECT("BH72")</f>
        <v>0</v>
      </c>
      <c r="BX72" s="1">
        <v>0</v>
      </c>
      <c r="BY72" s="1">
        <f ca="1">INDIRECT("U72")+2*INDIRECT("AC72")+3*INDIRECT("AK72")+4*INDIRECT("AS72")+5*INDIRECT("BA72")+6*INDIRECT("BI72")</f>
        <v>0</v>
      </c>
      <c r="BZ72" s="1">
        <v>0</v>
      </c>
      <c r="CA72" s="1">
        <f ca="1">INDIRECT("V72")+2*INDIRECT("AD72")+3*INDIRECT("AL72")+4*INDIRECT("AT72")+5*INDIRECT("BB72")+6*INDIRECT("BJ72")</f>
        <v>1656</v>
      </c>
      <c r="CB72" s="1">
        <v>1656</v>
      </c>
      <c r="CC72" s="1">
        <f ca="1">INDIRECT("W72")+2*INDIRECT("AE72")+3*INDIRECT("AM72")+4*INDIRECT("AU72")+5*INDIRECT("BC72")+6*INDIRECT("BK72")</f>
        <v>9400</v>
      </c>
      <c r="CD72" s="1">
        <v>9400</v>
      </c>
      <c r="CE72" s="1">
        <f ca="1">INDIRECT("X72")+2*INDIRECT("AF72")+3*INDIRECT("AN72")+4*INDIRECT("AV72")+5*INDIRECT("BD72")+6*INDIRECT("BL72")</f>
        <v>9400</v>
      </c>
      <c r="CF72" s="1">
        <v>9400</v>
      </c>
      <c r="CG72" s="1">
        <f ca="1">INDIRECT("Y72")+2*INDIRECT("AG72")+3*INDIRECT("AO72")+4*INDIRECT("AW72")+5*INDIRECT("BE72")+6*INDIRECT("BM72")</f>
        <v>9400</v>
      </c>
      <c r="CH72" s="1">
        <v>9400</v>
      </c>
      <c r="CI72" s="1">
        <f ca="1">INDIRECT("Z72")+2*INDIRECT("AH72")+3*INDIRECT("AP72")+4*INDIRECT("AX72")+5*INDIRECT("BF72")+6*INDIRECT("BN72")</f>
        <v>0</v>
      </c>
      <c r="CJ72" s="1">
        <v>0</v>
      </c>
      <c r="CK72" s="1">
        <f ca="1">INDIRECT("AA72")+2*INDIRECT("AI72")+3*INDIRECT("AQ72")+4*INDIRECT("AY72")+5*INDIRECT("BG72")+6*INDIRECT("BO72")</f>
        <v>0</v>
      </c>
      <c r="CL72" s="1">
        <v>0</v>
      </c>
      <c r="CM72" s="1">
        <f ca="1">INDIRECT("T72")+2*INDIRECT("U72")+3*INDIRECT("V72")+4*INDIRECT("W72")+5*INDIRECT("X72")+6*INDIRECT("Y72")+7*INDIRECT("Z72")+8*INDIRECT("AA72")</f>
        <v>0</v>
      </c>
      <c r="CN72" s="1">
        <v>0</v>
      </c>
      <c r="CO72" s="1">
        <f ca="1">INDIRECT("AB72")+2*INDIRECT("AC72")+3*INDIRECT("AD72")+4*INDIRECT("AE72")+5*INDIRECT("AF72")+6*INDIRECT("AG72")+7*INDIRECT("AH72")+8*INDIRECT("AI72")</f>
        <v>72984</v>
      </c>
      <c r="CP72" s="1">
        <v>72984</v>
      </c>
      <c r="CQ72" s="1">
        <f ca="1">INDIRECT("AJ72")+2*INDIRECT("AK72")+3*INDIRECT("AL72")+4*INDIRECT("AM72")+5*INDIRECT("AN72")+6*INDIRECT("AO72")+7*INDIRECT("AP72")+8*INDIRECT("AQ72")</f>
        <v>0</v>
      </c>
      <c r="CR72" s="1">
        <v>0</v>
      </c>
      <c r="CS72" s="1">
        <f ca="1">INDIRECT("AR72")+2*INDIRECT("AS72")+3*INDIRECT("AT72")+4*INDIRECT("AU72")+5*INDIRECT("AV72")+6*INDIRECT("AW72")+7*INDIRECT("AX72")+8*INDIRECT("AY72")</f>
        <v>0</v>
      </c>
      <c r="CT72" s="1">
        <v>0</v>
      </c>
      <c r="CU72" s="1">
        <f ca="1">INDIRECT("AZ72")+2*INDIRECT("BA72")+3*INDIRECT("BB72")+4*INDIRECT("BC72")+5*INDIRECT("BD72")+6*INDIRECT("BE72")+7*INDIRECT("BF72")+8*INDIRECT("BG72")</f>
        <v>0</v>
      </c>
      <c r="CV72" s="1">
        <v>0</v>
      </c>
      <c r="CW72" s="1">
        <f ca="1">INDIRECT("BH72")+2*INDIRECT("BI72")+3*INDIRECT("BJ72")+4*INDIRECT("BK72")+5*INDIRECT("BL72")+6*INDIRECT("BM72")+7*INDIRECT("BN72")+8*INDIRECT("BO72")</f>
        <v>0</v>
      </c>
      <c r="CX72" s="1">
        <v>0</v>
      </c>
    </row>
    <row r="73" spans="1:102" ht="11.25">
      <c r="A73" s="1" t="s">
        <v>0</v>
      </c>
      <c r="B73" s="1" t="s">
        <v>74</v>
      </c>
      <c r="C73" s="1" t="s">
        <v>75</v>
      </c>
      <c r="D73" s="1" t="s">
        <v>76</v>
      </c>
      <c r="E73" s="1" t="s">
        <v>23</v>
      </c>
      <c r="F73" s="7">
        <f ca="1">INDIRECT("T73")+INDIRECT("AB73")+INDIRECT("AJ73")+INDIRECT("AR73")+INDIRECT("AZ73")+INDIRECT("BH73")</f>
        <v>12727</v>
      </c>
      <c r="G73" s="6">
        <f ca="1">INDIRECT("U73")+INDIRECT("AC73")+INDIRECT("AK73")+INDIRECT("AS73")+INDIRECT("BA73")+INDIRECT("BI73")</f>
        <v>0</v>
      </c>
      <c r="H73" s="6">
        <f ca="1">INDIRECT("V73")+INDIRECT("AD73")+INDIRECT("AL73")+INDIRECT("AT73")+INDIRECT("BB73")+INDIRECT("BJ73")</f>
        <v>0</v>
      </c>
      <c r="I73" s="6">
        <f ca="1">INDIRECT("W73")+INDIRECT("AE73")+INDIRECT("AM73")+INDIRECT("AU73")+INDIRECT("BC73")+INDIRECT("BK73")</f>
        <v>0</v>
      </c>
      <c r="J73" s="6">
        <f ca="1">INDIRECT("X73")+INDIRECT("AF73")+INDIRECT("AN73")+INDIRECT("AV73")+INDIRECT("BD73")+INDIRECT("BL73")</f>
        <v>0</v>
      </c>
      <c r="K73" s="6">
        <f ca="1">INDIRECT("Y73")+INDIRECT("AG73")+INDIRECT("AO73")+INDIRECT("AW73")+INDIRECT("BE73")+INDIRECT("BM73")</f>
        <v>0</v>
      </c>
      <c r="L73" s="6">
        <f ca="1">INDIRECT("Z73")+INDIRECT("AH73")+INDIRECT("AP73")+INDIRECT("AX73")+INDIRECT("BF73")+INDIRECT("BN73")</f>
        <v>0</v>
      </c>
      <c r="M73" s="6">
        <f ca="1">INDIRECT("AA73")+INDIRECT("AI73")+INDIRECT("AQ73")+INDIRECT("AY73")+INDIRECT("BG73")+INDIRECT("BO73")</f>
        <v>0</v>
      </c>
      <c r="N73" s="7">
        <f ca="1">INDIRECT("T73")+INDIRECT("U73")+INDIRECT("V73")+INDIRECT("W73")+INDIRECT("X73")+INDIRECT("Y73")+INDIRECT("Z73")+INDIRECT("AA73")</f>
        <v>100</v>
      </c>
      <c r="O73" s="6">
        <f ca="1">INDIRECT("AB73")+INDIRECT("AC73")+INDIRECT("AD73")+INDIRECT("AE73")+INDIRECT("AF73")+INDIRECT("AG73")+INDIRECT("AH73")+INDIRECT("AI73")</f>
        <v>0</v>
      </c>
      <c r="P73" s="6">
        <f ca="1">INDIRECT("AJ73")+INDIRECT("AK73")+INDIRECT("AL73")+INDIRECT("AM73")+INDIRECT("AN73")+INDIRECT("AO73")+INDIRECT("AP73")+INDIRECT("AQ73")</f>
        <v>4209</v>
      </c>
      <c r="Q73" s="6">
        <f ca="1">INDIRECT("AR73")+INDIRECT("AS73")+INDIRECT("AT73")+INDIRECT("AU73")+INDIRECT("AV73")+INDIRECT("AW73")+INDIRECT("AX73")+INDIRECT("AY73")</f>
        <v>8418</v>
      </c>
      <c r="R73" s="6">
        <f ca="1">INDIRECT("AZ73")+INDIRECT("BA73")+INDIRECT("BB73")+INDIRECT("BC73")+INDIRECT("BD73")+INDIRECT("BE73")+INDIRECT("BF73")+INDIRECT("BG73")</f>
        <v>0</v>
      </c>
      <c r="S73" s="6">
        <f ca="1">INDIRECT("BH73")+INDIRECT("BI73")+INDIRECT("BJ73")+INDIRECT("BK73")+INDIRECT("BL73")+INDIRECT("BM73")+INDIRECT("BN73")+INDIRECT("BO73")</f>
        <v>0</v>
      </c>
      <c r="T73" s="28">
        <v>100</v>
      </c>
      <c r="U73" s="29"/>
      <c r="V73" s="29"/>
      <c r="W73" s="29"/>
      <c r="X73" s="29"/>
      <c r="Y73" s="29"/>
      <c r="Z73" s="29"/>
      <c r="AA73" s="29"/>
      <c r="AB73" s="28"/>
      <c r="AC73" s="29"/>
      <c r="AD73" s="29"/>
      <c r="AE73" s="29"/>
      <c r="AF73" s="29"/>
      <c r="AG73" s="29"/>
      <c r="AH73" s="29"/>
      <c r="AI73" s="29"/>
      <c r="AJ73" s="28">
        <v>4209</v>
      </c>
      <c r="AK73" s="29"/>
      <c r="AL73" s="29"/>
      <c r="AM73" s="29"/>
      <c r="AN73" s="29"/>
      <c r="AO73" s="29"/>
      <c r="AP73" s="29"/>
      <c r="AQ73" s="29"/>
      <c r="AR73" s="28">
        <v>8418</v>
      </c>
      <c r="AS73" s="29"/>
      <c r="AT73" s="29"/>
      <c r="AU73" s="29"/>
      <c r="AV73" s="29"/>
      <c r="AW73" s="29"/>
      <c r="AX73" s="29"/>
      <c r="AY73" s="29"/>
      <c r="AZ73" s="28"/>
      <c r="BA73" s="29"/>
      <c r="BB73" s="29"/>
      <c r="BC73" s="29"/>
      <c r="BD73" s="29"/>
      <c r="BE73" s="29"/>
      <c r="BF73" s="29"/>
      <c r="BG73" s="29"/>
      <c r="BH73" s="28"/>
      <c r="BI73" s="29"/>
      <c r="BJ73" s="29"/>
      <c r="BK73" s="29"/>
      <c r="BL73" s="29"/>
      <c r="BM73" s="29"/>
      <c r="BN73" s="29"/>
      <c r="BO73" s="29"/>
      <c r="BP73" s="9">
        <v>0</v>
      </c>
      <c r="BQ73" s="1" t="s">
        <v>0</v>
      </c>
      <c r="BR73" s="1" t="s">
        <v>0</v>
      </c>
      <c r="BS73" s="1" t="s">
        <v>0</v>
      </c>
      <c r="BT73" s="1" t="s">
        <v>0</v>
      </c>
      <c r="BU73" s="1" t="s">
        <v>0</v>
      </c>
      <c r="BW73" s="1">
        <f ca="1">INDIRECT("T73")+2*INDIRECT("AB73")+3*INDIRECT("AJ73")+4*INDIRECT("AR73")+5*INDIRECT("AZ73")+6*INDIRECT("BH73")</f>
        <v>46399</v>
      </c>
      <c r="BX73" s="1">
        <v>46399</v>
      </c>
      <c r="BY73" s="1">
        <f ca="1">INDIRECT("U73")+2*INDIRECT("AC73")+3*INDIRECT("AK73")+4*INDIRECT("AS73")+5*INDIRECT("BA73")+6*INDIRECT("BI73")</f>
        <v>0</v>
      </c>
      <c r="BZ73" s="1">
        <v>0</v>
      </c>
      <c r="CA73" s="1">
        <f ca="1">INDIRECT("V73")+2*INDIRECT("AD73")+3*INDIRECT("AL73")+4*INDIRECT("AT73")+5*INDIRECT("BB73")+6*INDIRECT("BJ73")</f>
        <v>0</v>
      </c>
      <c r="CB73" s="1">
        <v>0</v>
      </c>
      <c r="CC73" s="1">
        <f ca="1">INDIRECT("W73")+2*INDIRECT("AE73")+3*INDIRECT("AM73")+4*INDIRECT("AU73")+5*INDIRECT("BC73")+6*INDIRECT("BK73")</f>
        <v>0</v>
      </c>
      <c r="CD73" s="1">
        <v>0</v>
      </c>
      <c r="CE73" s="1">
        <f ca="1">INDIRECT("X73")+2*INDIRECT("AF73")+3*INDIRECT("AN73")+4*INDIRECT("AV73")+5*INDIRECT("BD73")+6*INDIRECT("BL73")</f>
        <v>0</v>
      </c>
      <c r="CF73" s="1">
        <v>0</v>
      </c>
      <c r="CG73" s="1">
        <f ca="1">INDIRECT("Y73")+2*INDIRECT("AG73")+3*INDIRECT("AO73")+4*INDIRECT("AW73")+5*INDIRECT("BE73")+6*INDIRECT("BM73")</f>
        <v>0</v>
      </c>
      <c r="CH73" s="1">
        <v>0</v>
      </c>
      <c r="CI73" s="1">
        <f ca="1">INDIRECT("Z73")+2*INDIRECT("AH73")+3*INDIRECT("AP73")+4*INDIRECT("AX73")+5*INDIRECT("BF73")+6*INDIRECT("BN73")</f>
        <v>0</v>
      </c>
      <c r="CJ73" s="1">
        <v>0</v>
      </c>
      <c r="CK73" s="1">
        <f ca="1">INDIRECT("AA73")+2*INDIRECT("AI73")+3*INDIRECT("AQ73")+4*INDIRECT("AY73")+5*INDIRECT("BG73")+6*INDIRECT("BO73")</f>
        <v>0</v>
      </c>
      <c r="CL73" s="1">
        <v>0</v>
      </c>
      <c r="CM73" s="1">
        <f ca="1">INDIRECT("T73")+2*INDIRECT("U73")+3*INDIRECT("V73")+4*INDIRECT("W73")+5*INDIRECT("X73")+6*INDIRECT("Y73")+7*INDIRECT("Z73")+8*INDIRECT("AA73")</f>
        <v>100</v>
      </c>
      <c r="CN73" s="1">
        <v>100</v>
      </c>
      <c r="CO73" s="1">
        <f ca="1">INDIRECT("AB73")+2*INDIRECT("AC73")+3*INDIRECT("AD73")+4*INDIRECT("AE73")+5*INDIRECT("AF73")+6*INDIRECT("AG73")+7*INDIRECT("AH73")+8*INDIRECT("AI73")</f>
        <v>0</v>
      </c>
      <c r="CP73" s="1">
        <v>0</v>
      </c>
      <c r="CQ73" s="1">
        <f ca="1">INDIRECT("AJ73")+2*INDIRECT("AK73")+3*INDIRECT("AL73")+4*INDIRECT("AM73")+5*INDIRECT("AN73")+6*INDIRECT("AO73")+7*INDIRECT("AP73")+8*INDIRECT("AQ73")</f>
        <v>4209</v>
      </c>
      <c r="CR73" s="1">
        <v>4209</v>
      </c>
      <c r="CS73" s="1">
        <f ca="1">INDIRECT("AR73")+2*INDIRECT("AS73")+3*INDIRECT("AT73")+4*INDIRECT("AU73")+5*INDIRECT("AV73")+6*INDIRECT("AW73")+7*INDIRECT("AX73")+8*INDIRECT("AY73")</f>
        <v>8418</v>
      </c>
      <c r="CT73" s="1">
        <v>8418</v>
      </c>
      <c r="CU73" s="1">
        <f ca="1">INDIRECT("AZ73")+2*INDIRECT("BA73")+3*INDIRECT("BB73")+4*INDIRECT("BC73")+5*INDIRECT("BD73")+6*INDIRECT("BE73")+7*INDIRECT("BF73")+8*INDIRECT("BG73")</f>
        <v>0</v>
      </c>
      <c r="CV73" s="1">
        <v>0</v>
      </c>
      <c r="CW73" s="1">
        <f ca="1">INDIRECT("BH73")+2*INDIRECT("BI73")+3*INDIRECT("BJ73")+4*INDIRECT("BK73")+5*INDIRECT("BL73")+6*INDIRECT("BM73")+7*INDIRECT("BN73")+8*INDIRECT("BO73")</f>
        <v>0</v>
      </c>
      <c r="CX73" s="1">
        <v>0</v>
      </c>
    </row>
    <row r="74" spans="1:73" ht="11.25">
      <c r="A74" s="25"/>
      <c r="B74" s="25"/>
      <c r="C74" s="27" t="s">
        <v>119</v>
      </c>
      <c r="D74" s="26" t="s">
        <v>0</v>
      </c>
      <c r="E74" s="1" t="s">
        <v>6</v>
      </c>
      <c r="F74" s="7">
        <f>SUM(F72:F73)</f>
        <v>12727</v>
      </c>
      <c r="G74" s="6">
        <f>SUM(G72:G73)</f>
        <v>0</v>
      </c>
      <c r="H74" s="6">
        <f>SUM(H72:H73)</f>
        <v>828</v>
      </c>
      <c r="I74" s="6">
        <f>SUM(I72:I73)</f>
        <v>4700</v>
      </c>
      <c r="J74" s="6">
        <f>SUM(J72:J73)</f>
        <v>4700</v>
      </c>
      <c r="K74" s="6">
        <f>SUM(K72:K73)</f>
        <v>4700</v>
      </c>
      <c r="L74" s="6">
        <f>SUM(L72:L73)</f>
        <v>0</v>
      </c>
      <c r="M74" s="6">
        <f>SUM(M72:M73)</f>
        <v>0</v>
      </c>
      <c r="N74" s="7">
        <f>SUM(N72:N73)</f>
        <v>100</v>
      </c>
      <c r="O74" s="6">
        <f>SUM(O72:O73)</f>
        <v>14928</v>
      </c>
      <c r="P74" s="6">
        <f>SUM(P72:P73)</f>
        <v>4209</v>
      </c>
      <c r="Q74" s="6">
        <f>SUM(Q72:Q73)</f>
        <v>8418</v>
      </c>
      <c r="R74" s="6">
        <f>SUM(R72:R73)</f>
        <v>0</v>
      </c>
      <c r="S74" s="6">
        <f>SUM(S72:S73)</f>
        <v>0</v>
      </c>
      <c r="T74" s="8"/>
      <c r="U74" s="5"/>
      <c r="V74" s="5"/>
      <c r="W74" s="5"/>
      <c r="X74" s="5"/>
      <c r="Y74" s="5"/>
      <c r="Z74" s="5"/>
      <c r="AA74" s="5"/>
      <c r="AB74" s="8"/>
      <c r="AC74" s="5"/>
      <c r="AD74" s="5"/>
      <c r="AE74" s="5"/>
      <c r="AF74" s="5"/>
      <c r="AG74" s="5"/>
      <c r="AH74" s="5"/>
      <c r="AI74" s="5"/>
      <c r="AJ74" s="8"/>
      <c r="AK74" s="5"/>
      <c r="AL74" s="5"/>
      <c r="AM74" s="5"/>
      <c r="AN74" s="5"/>
      <c r="AO74" s="5"/>
      <c r="AP74" s="5"/>
      <c r="AQ74" s="5"/>
      <c r="AR74" s="8"/>
      <c r="AS74" s="5"/>
      <c r="AT74" s="5"/>
      <c r="AU74" s="5"/>
      <c r="AV74" s="5"/>
      <c r="AW74" s="5"/>
      <c r="AX74" s="5"/>
      <c r="AY74" s="5"/>
      <c r="AZ74" s="8"/>
      <c r="BA74" s="5"/>
      <c r="BB74" s="5"/>
      <c r="BC74" s="5"/>
      <c r="BD74" s="5"/>
      <c r="BE74" s="5"/>
      <c r="BF74" s="5"/>
      <c r="BG74" s="5"/>
      <c r="BH74" s="8"/>
      <c r="BI74" s="5"/>
      <c r="BJ74" s="5"/>
      <c r="BK74" s="5"/>
      <c r="BL74" s="5"/>
      <c r="BM74" s="5"/>
      <c r="BN74" s="5"/>
      <c r="BO74" s="5"/>
      <c r="BP74" s="9">
        <v>0</v>
      </c>
      <c r="BQ74" s="1" t="s">
        <v>0</v>
      </c>
      <c r="BR74" s="1" t="s">
        <v>0</v>
      </c>
      <c r="BS74" s="1" t="s">
        <v>0</v>
      </c>
      <c r="BT74" s="1" t="s">
        <v>0</v>
      </c>
      <c r="BU74" s="1" t="s">
        <v>0</v>
      </c>
    </row>
    <row r="75" spans="3:73" ht="11.25">
      <c r="C75" s="1" t="s">
        <v>0</v>
      </c>
      <c r="D75" s="1" t="s">
        <v>0</v>
      </c>
      <c r="E75" s="1" t="s">
        <v>0</v>
      </c>
      <c r="F75" s="7"/>
      <c r="G75" s="6"/>
      <c r="H75" s="6"/>
      <c r="I75" s="6"/>
      <c r="J75" s="6"/>
      <c r="K75" s="6"/>
      <c r="L75" s="6"/>
      <c r="M75" s="6"/>
      <c r="N75" s="7"/>
      <c r="O75" s="6"/>
      <c r="P75" s="6"/>
      <c r="Q75" s="6"/>
      <c r="R75" s="6"/>
      <c r="S75" s="6"/>
      <c r="T75" s="8"/>
      <c r="U75" s="5"/>
      <c r="V75" s="5"/>
      <c r="W75" s="5"/>
      <c r="X75" s="5"/>
      <c r="Y75" s="5"/>
      <c r="Z75" s="5"/>
      <c r="AA75" s="5"/>
      <c r="AB75" s="8"/>
      <c r="AC75" s="5"/>
      <c r="AD75" s="5"/>
      <c r="AE75" s="5"/>
      <c r="AF75" s="5"/>
      <c r="AG75" s="5"/>
      <c r="AH75" s="5"/>
      <c r="AI75" s="5"/>
      <c r="AJ75" s="8"/>
      <c r="AK75" s="5"/>
      <c r="AL75" s="5"/>
      <c r="AM75" s="5"/>
      <c r="AN75" s="5"/>
      <c r="AO75" s="5"/>
      <c r="AP75" s="5"/>
      <c r="AQ75" s="5"/>
      <c r="AR75" s="8"/>
      <c r="AS75" s="5"/>
      <c r="AT75" s="5"/>
      <c r="AU75" s="5"/>
      <c r="AV75" s="5"/>
      <c r="AW75" s="5"/>
      <c r="AX75" s="5"/>
      <c r="AY75" s="5"/>
      <c r="AZ75" s="8"/>
      <c r="BA75" s="5"/>
      <c r="BB75" s="5"/>
      <c r="BC75" s="5"/>
      <c r="BD75" s="5"/>
      <c r="BE75" s="5"/>
      <c r="BF75" s="5"/>
      <c r="BG75" s="5"/>
      <c r="BH75" s="8"/>
      <c r="BI75" s="5"/>
      <c r="BJ75" s="5"/>
      <c r="BK75" s="5"/>
      <c r="BL75" s="5"/>
      <c r="BM75" s="5"/>
      <c r="BN75" s="5"/>
      <c r="BO75" s="5"/>
      <c r="BP75" s="9"/>
      <c r="BT75" s="1" t="s">
        <v>0</v>
      </c>
      <c r="BU75" s="1" t="s">
        <v>0</v>
      </c>
    </row>
    <row r="76" spans="1:102" ht="11.25">
      <c r="A76" s="30" t="s">
        <v>1</v>
      </c>
      <c r="B76" s="31" t="str">
        <f>HYPERLINK("http://www.dot.ca.gov/hq/transprog/stip2004/ff_sheets/04-0418f.xls","0418F")</f>
        <v>0418F</v>
      </c>
      <c r="C76" s="30" t="s">
        <v>77</v>
      </c>
      <c r="D76" s="30" t="s">
        <v>25</v>
      </c>
      <c r="E76" s="30" t="s">
        <v>3</v>
      </c>
      <c r="F76" s="32">
        <f ca="1">INDIRECT("T76")+INDIRECT("AB76")+INDIRECT("AJ76")+INDIRECT("AR76")+INDIRECT("AZ76")+INDIRECT("BH76")</f>
        <v>0</v>
      </c>
      <c r="G76" s="33">
        <f ca="1">INDIRECT("U76")+INDIRECT("AC76")+INDIRECT("AK76")+INDIRECT("AS76")+INDIRECT("BA76")+INDIRECT("BI76")</f>
        <v>0</v>
      </c>
      <c r="H76" s="33">
        <f ca="1">INDIRECT("V76")+INDIRECT("AD76")+INDIRECT("AL76")+INDIRECT("AT76")+INDIRECT("BB76")+INDIRECT("BJ76")</f>
        <v>0</v>
      </c>
      <c r="I76" s="33">
        <f ca="1">INDIRECT("W76")+INDIRECT("AE76")+INDIRECT("AM76")+INDIRECT("AU76")+INDIRECT("BC76")+INDIRECT("BK76")</f>
        <v>1336</v>
      </c>
      <c r="J76" s="33">
        <f ca="1">INDIRECT("X76")+INDIRECT("AF76")+INDIRECT("AN76")+INDIRECT("AV76")+INDIRECT("BD76")+INDIRECT("BL76")</f>
        <v>0</v>
      </c>
      <c r="K76" s="33">
        <f ca="1">INDIRECT("Y76")+INDIRECT("AG76")+INDIRECT("AO76")+INDIRECT("AW76")+INDIRECT("BE76")+INDIRECT("BM76")</f>
        <v>0</v>
      </c>
      <c r="L76" s="33">
        <f ca="1">INDIRECT("Z76")+INDIRECT("AH76")+INDIRECT("AP76")+INDIRECT("AX76")+INDIRECT("BF76")+INDIRECT("BN76")</f>
        <v>0</v>
      </c>
      <c r="M76" s="33">
        <f ca="1">INDIRECT("AA76")+INDIRECT("AI76")+INDIRECT("AQ76")+INDIRECT("AY76")+INDIRECT("BG76")+INDIRECT("BO76")</f>
        <v>0</v>
      </c>
      <c r="N76" s="32">
        <f ca="1">INDIRECT("T76")+INDIRECT("U76")+INDIRECT("V76")+INDIRECT("W76")+INDIRECT("X76")+INDIRECT("Y76")+INDIRECT("Z76")+INDIRECT("AA76")</f>
        <v>0</v>
      </c>
      <c r="O76" s="33">
        <f ca="1">INDIRECT("AB76")+INDIRECT("AC76")+INDIRECT("AD76")+INDIRECT("AE76")+INDIRECT("AF76")+INDIRECT("AG76")+INDIRECT("AH76")+INDIRECT("AI76")</f>
        <v>1026</v>
      </c>
      <c r="P76" s="33">
        <f ca="1">INDIRECT("AJ76")+INDIRECT("AK76")+INDIRECT("AL76")+INDIRECT("AM76")+INDIRECT("AN76")+INDIRECT("AO76")+INDIRECT("AP76")+INDIRECT("AQ76")</f>
        <v>0</v>
      </c>
      <c r="Q76" s="33">
        <f ca="1">INDIRECT("AR76")+INDIRECT("AS76")+INDIRECT("AT76")+INDIRECT("AU76")+INDIRECT("AV76")+INDIRECT("AW76")+INDIRECT("AX76")+INDIRECT("AY76")</f>
        <v>0</v>
      </c>
      <c r="R76" s="33">
        <f ca="1">INDIRECT("AZ76")+INDIRECT("BA76")+INDIRECT("BB76")+INDIRECT("BC76")+INDIRECT("BD76")+INDIRECT("BE76")+INDIRECT("BF76")+INDIRECT("BG76")</f>
        <v>0</v>
      </c>
      <c r="S76" s="33">
        <f ca="1">INDIRECT("BH76")+INDIRECT("BI76")+INDIRECT("BJ76")+INDIRECT("BK76")+INDIRECT("BL76")+INDIRECT("BM76")+INDIRECT("BN76")+INDIRECT("BO76")</f>
        <v>310</v>
      </c>
      <c r="T76" s="34"/>
      <c r="U76" s="35"/>
      <c r="V76" s="35"/>
      <c r="W76" s="35"/>
      <c r="X76" s="35"/>
      <c r="Y76" s="35"/>
      <c r="Z76" s="35"/>
      <c r="AA76" s="35"/>
      <c r="AB76" s="34"/>
      <c r="AC76" s="35"/>
      <c r="AD76" s="35"/>
      <c r="AE76" s="35">
        <v>1026</v>
      </c>
      <c r="AF76" s="35"/>
      <c r="AG76" s="35"/>
      <c r="AH76" s="35"/>
      <c r="AI76" s="35"/>
      <c r="AJ76" s="34"/>
      <c r="AK76" s="35"/>
      <c r="AL76" s="35"/>
      <c r="AM76" s="35"/>
      <c r="AN76" s="35"/>
      <c r="AO76" s="35"/>
      <c r="AP76" s="35"/>
      <c r="AQ76" s="35"/>
      <c r="AR76" s="34"/>
      <c r="AS76" s="35"/>
      <c r="AT76" s="35"/>
      <c r="AU76" s="35"/>
      <c r="AV76" s="35"/>
      <c r="AW76" s="35"/>
      <c r="AX76" s="35"/>
      <c r="AY76" s="35"/>
      <c r="AZ76" s="34"/>
      <c r="BA76" s="35"/>
      <c r="BB76" s="35"/>
      <c r="BC76" s="35"/>
      <c r="BD76" s="35"/>
      <c r="BE76" s="35"/>
      <c r="BF76" s="35"/>
      <c r="BG76" s="35"/>
      <c r="BH76" s="34"/>
      <c r="BI76" s="35"/>
      <c r="BJ76" s="35"/>
      <c r="BK76" s="35">
        <v>310</v>
      </c>
      <c r="BL76" s="35"/>
      <c r="BM76" s="35"/>
      <c r="BN76" s="35"/>
      <c r="BO76" s="36"/>
      <c r="BP76" s="9">
        <v>10600000341</v>
      </c>
      <c r="BQ76" s="1" t="s">
        <v>3</v>
      </c>
      <c r="BR76" s="1" t="s">
        <v>0</v>
      </c>
      <c r="BS76" s="1" t="s">
        <v>0</v>
      </c>
      <c r="BT76" s="1" t="s">
        <v>0</v>
      </c>
      <c r="BU76" s="1" t="s">
        <v>13</v>
      </c>
      <c r="BW76" s="1">
        <f ca="1">INDIRECT("T76")+2*INDIRECT("AB76")+3*INDIRECT("AJ76")+4*INDIRECT("AR76")+5*INDIRECT("AZ76")+6*INDIRECT("BH76")</f>
        <v>0</v>
      </c>
      <c r="BX76" s="1">
        <v>0</v>
      </c>
      <c r="BY76" s="1">
        <f ca="1">INDIRECT("U76")+2*INDIRECT("AC76")+3*INDIRECT("AK76")+4*INDIRECT("AS76")+5*INDIRECT("BA76")+6*INDIRECT("BI76")</f>
        <v>0</v>
      </c>
      <c r="BZ76" s="1">
        <v>0</v>
      </c>
      <c r="CA76" s="1">
        <f ca="1">INDIRECT("V76")+2*INDIRECT("AD76")+3*INDIRECT("AL76")+4*INDIRECT("AT76")+5*INDIRECT("BB76")+6*INDIRECT("BJ76")</f>
        <v>0</v>
      </c>
      <c r="CB76" s="1">
        <v>0</v>
      </c>
      <c r="CC76" s="1">
        <f ca="1">INDIRECT("W76")+2*INDIRECT("AE76")+3*INDIRECT("AM76")+4*INDIRECT("AU76")+5*INDIRECT("BC76")+6*INDIRECT("BK76")</f>
        <v>3912</v>
      </c>
      <c r="CD76" s="1">
        <v>3912</v>
      </c>
      <c r="CE76" s="1">
        <f ca="1">INDIRECT("X76")+2*INDIRECT("AF76")+3*INDIRECT("AN76")+4*INDIRECT("AV76")+5*INDIRECT("BD76")+6*INDIRECT("BL76")</f>
        <v>0</v>
      </c>
      <c r="CF76" s="1">
        <v>0</v>
      </c>
      <c r="CG76" s="1">
        <f ca="1">INDIRECT("Y76")+2*INDIRECT("AG76")+3*INDIRECT("AO76")+4*INDIRECT("AW76")+5*INDIRECT("BE76")+6*INDIRECT("BM76")</f>
        <v>0</v>
      </c>
      <c r="CH76" s="1">
        <v>0</v>
      </c>
      <c r="CI76" s="1">
        <f ca="1">INDIRECT("Z76")+2*INDIRECT("AH76")+3*INDIRECT("AP76")+4*INDIRECT("AX76")+5*INDIRECT("BF76")+6*INDIRECT("BN76")</f>
        <v>0</v>
      </c>
      <c r="CJ76" s="1">
        <v>0</v>
      </c>
      <c r="CK76" s="1">
        <f ca="1">INDIRECT("AA76")+2*INDIRECT("AI76")+3*INDIRECT("AQ76")+4*INDIRECT("AY76")+5*INDIRECT("BG76")+6*INDIRECT("BO76")</f>
        <v>0</v>
      </c>
      <c r="CL76" s="1">
        <v>0</v>
      </c>
      <c r="CM76" s="1">
        <f ca="1">INDIRECT("T76")+2*INDIRECT("U76")+3*INDIRECT("V76")+4*INDIRECT("W76")+5*INDIRECT("X76")+6*INDIRECT("Y76")+7*INDIRECT("Z76")+8*INDIRECT("AA76")</f>
        <v>0</v>
      </c>
      <c r="CN76" s="1">
        <v>0</v>
      </c>
      <c r="CO76" s="1">
        <f ca="1">INDIRECT("AB76")+2*INDIRECT("AC76")+3*INDIRECT("AD76")+4*INDIRECT("AE76")+5*INDIRECT("AF76")+6*INDIRECT("AG76")+7*INDIRECT("AH76")+8*INDIRECT("AI76")</f>
        <v>4104</v>
      </c>
      <c r="CP76" s="1">
        <v>4104</v>
      </c>
      <c r="CQ76" s="1">
        <f ca="1">INDIRECT("AJ76")+2*INDIRECT("AK76")+3*INDIRECT("AL76")+4*INDIRECT("AM76")+5*INDIRECT("AN76")+6*INDIRECT("AO76")+7*INDIRECT("AP76")+8*INDIRECT("AQ76")</f>
        <v>0</v>
      </c>
      <c r="CR76" s="1">
        <v>0</v>
      </c>
      <c r="CS76" s="1">
        <f ca="1">INDIRECT("AR76")+2*INDIRECT("AS76")+3*INDIRECT("AT76")+4*INDIRECT("AU76")+5*INDIRECT("AV76")+6*INDIRECT("AW76")+7*INDIRECT("AX76")+8*INDIRECT("AY76")</f>
        <v>0</v>
      </c>
      <c r="CT76" s="1">
        <v>0</v>
      </c>
      <c r="CU76" s="1">
        <f ca="1">INDIRECT("AZ76")+2*INDIRECT("BA76")+3*INDIRECT("BB76")+4*INDIRECT("BC76")+5*INDIRECT("BD76")+6*INDIRECT("BE76")+7*INDIRECT("BF76")+8*INDIRECT("BG76")</f>
        <v>0</v>
      </c>
      <c r="CV76" s="1">
        <v>0</v>
      </c>
      <c r="CW76" s="1">
        <f ca="1">INDIRECT("BH76")+2*INDIRECT("BI76")+3*INDIRECT("BJ76")+4*INDIRECT("BK76")+5*INDIRECT("BL76")+6*INDIRECT("BM76")+7*INDIRECT("BN76")+8*INDIRECT("BO76")</f>
        <v>1240</v>
      </c>
      <c r="CX76" s="1">
        <v>1240</v>
      </c>
    </row>
    <row r="77" spans="1:73" ht="11.25">
      <c r="A77" s="1" t="s">
        <v>0</v>
      </c>
      <c r="B77" s="1" t="s">
        <v>78</v>
      </c>
      <c r="C77" s="1" t="s">
        <v>79</v>
      </c>
      <c r="D77" s="1" t="s">
        <v>80</v>
      </c>
      <c r="E77" s="1" t="s">
        <v>6</v>
      </c>
      <c r="F77" s="7">
        <f>SUM(F76:F76)</f>
        <v>0</v>
      </c>
      <c r="G77" s="6">
        <f>SUM(G76:G76)</f>
        <v>0</v>
      </c>
      <c r="H77" s="6">
        <f>SUM(H76:H76)</f>
        <v>0</v>
      </c>
      <c r="I77" s="6">
        <f>SUM(I76:I76)</f>
        <v>1336</v>
      </c>
      <c r="J77" s="6">
        <f>SUM(J76:J76)</f>
        <v>0</v>
      </c>
      <c r="K77" s="6">
        <f>SUM(K76:K76)</f>
        <v>0</v>
      </c>
      <c r="L77" s="6">
        <f>SUM(L76:L76)</f>
        <v>0</v>
      </c>
      <c r="M77" s="6">
        <f>SUM(M76:M76)</f>
        <v>0</v>
      </c>
      <c r="N77" s="7">
        <f>SUM(N76:N76)</f>
        <v>0</v>
      </c>
      <c r="O77" s="6">
        <f>SUM(O76:O76)</f>
        <v>1026</v>
      </c>
      <c r="P77" s="6">
        <f>SUM(P76:P76)</f>
        <v>0</v>
      </c>
      <c r="Q77" s="6">
        <f>SUM(Q76:Q76)</f>
        <v>0</v>
      </c>
      <c r="R77" s="6">
        <f>SUM(R76:R76)</f>
        <v>0</v>
      </c>
      <c r="S77" s="6">
        <f>SUM(S76:S76)</f>
        <v>310</v>
      </c>
      <c r="T77" s="8"/>
      <c r="U77" s="5"/>
      <c r="V77" s="5"/>
      <c r="W77" s="5"/>
      <c r="X77" s="5"/>
      <c r="Y77" s="5"/>
      <c r="Z77" s="5"/>
      <c r="AA77" s="5"/>
      <c r="AB77" s="8"/>
      <c r="AC77" s="5"/>
      <c r="AD77" s="5"/>
      <c r="AE77" s="5"/>
      <c r="AF77" s="5"/>
      <c r="AG77" s="5"/>
      <c r="AH77" s="5"/>
      <c r="AI77" s="5"/>
      <c r="AJ77" s="8"/>
      <c r="AK77" s="5"/>
      <c r="AL77" s="5"/>
      <c r="AM77" s="5"/>
      <c r="AN77" s="5"/>
      <c r="AO77" s="5"/>
      <c r="AP77" s="5"/>
      <c r="AQ77" s="5"/>
      <c r="AR77" s="8"/>
      <c r="AS77" s="5"/>
      <c r="AT77" s="5"/>
      <c r="AU77" s="5"/>
      <c r="AV77" s="5"/>
      <c r="AW77" s="5"/>
      <c r="AX77" s="5"/>
      <c r="AY77" s="5"/>
      <c r="AZ77" s="8"/>
      <c r="BA77" s="5"/>
      <c r="BB77" s="5"/>
      <c r="BC77" s="5"/>
      <c r="BD77" s="5"/>
      <c r="BE77" s="5"/>
      <c r="BF77" s="5"/>
      <c r="BG77" s="5"/>
      <c r="BH77" s="8"/>
      <c r="BI77" s="5"/>
      <c r="BJ77" s="5"/>
      <c r="BK77" s="5"/>
      <c r="BL77" s="5"/>
      <c r="BM77" s="5"/>
      <c r="BN77" s="5"/>
      <c r="BO77" s="5"/>
      <c r="BP77" s="9">
        <v>0</v>
      </c>
      <c r="BQ77" s="1" t="s">
        <v>0</v>
      </c>
      <c r="BR77" s="1" t="s">
        <v>0</v>
      </c>
      <c r="BS77" s="1" t="s">
        <v>0</v>
      </c>
      <c r="BT77" s="1" t="s">
        <v>0</v>
      </c>
      <c r="BU77" s="1" t="s">
        <v>0</v>
      </c>
    </row>
    <row r="78" spans="1:73" ht="11.25">
      <c r="A78" s="25"/>
      <c r="B78" s="25"/>
      <c r="C78" s="27" t="s">
        <v>119</v>
      </c>
      <c r="D78" s="26" t="s">
        <v>0</v>
      </c>
      <c r="E78" s="1" t="s">
        <v>0</v>
      </c>
      <c r="F78" s="7"/>
      <c r="G78" s="6"/>
      <c r="H78" s="6"/>
      <c r="I78" s="6"/>
      <c r="J78" s="6"/>
      <c r="K78" s="6"/>
      <c r="L78" s="6"/>
      <c r="M78" s="6"/>
      <c r="N78" s="7"/>
      <c r="O78" s="6"/>
      <c r="P78" s="6"/>
      <c r="Q78" s="6"/>
      <c r="R78" s="6"/>
      <c r="S78" s="6"/>
      <c r="T78" s="8"/>
      <c r="U78" s="5"/>
      <c r="V78" s="5"/>
      <c r="W78" s="5"/>
      <c r="X78" s="5"/>
      <c r="Y78" s="5"/>
      <c r="Z78" s="5"/>
      <c r="AA78" s="5"/>
      <c r="AB78" s="8"/>
      <c r="AC78" s="5"/>
      <c r="AD78" s="5"/>
      <c r="AE78" s="5"/>
      <c r="AF78" s="5"/>
      <c r="AG78" s="5"/>
      <c r="AH78" s="5"/>
      <c r="AI78" s="5"/>
      <c r="AJ78" s="8"/>
      <c r="AK78" s="5"/>
      <c r="AL78" s="5"/>
      <c r="AM78" s="5"/>
      <c r="AN78" s="5"/>
      <c r="AO78" s="5"/>
      <c r="AP78" s="5"/>
      <c r="AQ78" s="5"/>
      <c r="AR78" s="8"/>
      <c r="AS78" s="5"/>
      <c r="AT78" s="5"/>
      <c r="AU78" s="5"/>
      <c r="AV78" s="5"/>
      <c r="AW78" s="5"/>
      <c r="AX78" s="5"/>
      <c r="AY78" s="5"/>
      <c r="AZ78" s="8"/>
      <c r="BA78" s="5"/>
      <c r="BB78" s="5"/>
      <c r="BC78" s="5"/>
      <c r="BD78" s="5"/>
      <c r="BE78" s="5"/>
      <c r="BF78" s="5"/>
      <c r="BG78" s="5"/>
      <c r="BH78" s="8"/>
      <c r="BI78" s="5"/>
      <c r="BJ78" s="5"/>
      <c r="BK78" s="5"/>
      <c r="BL78" s="5"/>
      <c r="BM78" s="5"/>
      <c r="BN78" s="5"/>
      <c r="BO78" s="5"/>
      <c r="BP78" s="9">
        <v>0</v>
      </c>
      <c r="BQ78" s="1" t="s">
        <v>0</v>
      </c>
      <c r="BR78" s="1" t="s">
        <v>0</v>
      </c>
      <c r="BS78" s="1" t="s">
        <v>0</v>
      </c>
      <c r="BT78" s="1" t="s">
        <v>0</v>
      </c>
      <c r="BU78" s="1" t="s">
        <v>0</v>
      </c>
    </row>
    <row r="79" spans="1:102" ht="11.25">
      <c r="A79" s="30" t="s">
        <v>1</v>
      </c>
      <c r="B79" s="31" t="str">
        <f>HYPERLINK("http://www.dot.ca.gov/hq/transprog/stip2004/ff_sheets/04-0408e.xls","0408E")</f>
        <v>0408E</v>
      </c>
      <c r="C79" s="30" t="s">
        <v>77</v>
      </c>
      <c r="D79" s="30" t="s">
        <v>25</v>
      </c>
      <c r="E79" s="30" t="s">
        <v>3</v>
      </c>
      <c r="F79" s="32">
        <f ca="1">INDIRECT("T79")+INDIRECT("AB79")+INDIRECT("AJ79")+INDIRECT("AR79")+INDIRECT("AZ79")+INDIRECT("BH79")</f>
        <v>0</v>
      </c>
      <c r="G79" s="33">
        <f ca="1">INDIRECT("U79")+INDIRECT("AC79")+INDIRECT("AK79")+INDIRECT("AS79")+INDIRECT("BA79")+INDIRECT("BI79")</f>
        <v>0</v>
      </c>
      <c r="H79" s="33">
        <f ca="1">INDIRECT("V79")+INDIRECT("AD79")+INDIRECT("AL79")+INDIRECT("AT79")+INDIRECT("BB79")+INDIRECT("BJ79")</f>
        <v>0</v>
      </c>
      <c r="I79" s="33">
        <f ca="1">INDIRECT("W79")+INDIRECT("AE79")+INDIRECT("AM79")+INDIRECT("AU79")+INDIRECT("BC79")+INDIRECT("BK79")</f>
        <v>34</v>
      </c>
      <c r="J79" s="33">
        <f ca="1">INDIRECT("X79")+INDIRECT("AF79")+INDIRECT("AN79")+INDIRECT("AV79")+INDIRECT("BD79")+INDIRECT("BL79")</f>
        <v>284</v>
      </c>
      <c r="K79" s="33">
        <f ca="1">INDIRECT("Y79")+INDIRECT("AG79")+INDIRECT("AO79")+INDIRECT("AW79")+INDIRECT("BE79")+INDIRECT("BM79")</f>
        <v>2059</v>
      </c>
      <c r="L79" s="33">
        <f ca="1">INDIRECT("Z79")+INDIRECT("AH79")+INDIRECT("AP79")+INDIRECT("AX79")+INDIRECT("BF79")+INDIRECT("BN79")</f>
        <v>0</v>
      </c>
      <c r="M79" s="33">
        <f ca="1">INDIRECT("AA79")+INDIRECT("AI79")+INDIRECT("AQ79")+INDIRECT("AY79")+INDIRECT("BG79")+INDIRECT("BO79")</f>
        <v>0</v>
      </c>
      <c r="N79" s="32">
        <f ca="1">INDIRECT("T79")+INDIRECT("U79")+INDIRECT("V79")+INDIRECT("W79")+INDIRECT("X79")+INDIRECT("Y79")+INDIRECT("Z79")+INDIRECT("AA79")</f>
        <v>62</v>
      </c>
      <c r="O79" s="33">
        <f ca="1">INDIRECT("AB79")+INDIRECT("AC79")+INDIRECT("AD79")+INDIRECT("AE79")+INDIRECT("AF79")+INDIRECT("AG79")+INDIRECT("AH79")+INDIRECT("AI79")</f>
        <v>1760</v>
      </c>
      <c r="P79" s="33">
        <f ca="1">INDIRECT("AJ79")+INDIRECT("AK79")+INDIRECT("AL79")+INDIRECT("AM79")+INDIRECT("AN79")+INDIRECT("AO79")+INDIRECT("AP79")+INDIRECT("AQ79")</f>
        <v>34</v>
      </c>
      <c r="Q79" s="33">
        <f ca="1">INDIRECT("AR79")+INDIRECT("AS79")+INDIRECT("AT79")+INDIRECT("AU79")+INDIRECT("AV79")+INDIRECT("AW79")+INDIRECT("AX79")+INDIRECT("AY79")</f>
        <v>222</v>
      </c>
      <c r="R79" s="33">
        <f ca="1">INDIRECT("AZ79")+INDIRECT("BA79")+INDIRECT("BB79")+INDIRECT("BC79")+INDIRECT("BD79")+INDIRECT("BE79")+INDIRECT("BF79")+INDIRECT("BG79")</f>
        <v>0</v>
      </c>
      <c r="S79" s="33">
        <f ca="1">INDIRECT("BH79")+INDIRECT("BI79")+INDIRECT("BJ79")+INDIRECT("BK79")+INDIRECT("BL79")+INDIRECT("BM79")+INDIRECT("BN79")+INDIRECT("BO79")</f>
        <v>299</v>
      </c>
      <c r="T79" s="34"/>
      <c r="U79" s="35"/>
      <c r="V79" s="35"/>
      <c r="W79" s="35"/>
      <c r="X79" s="35">
        <v>62</v>
      </c>
      <c r="Y79" s="35"/>
      <c r="Z79" s="35"/>
      <c r="AA79" s="35"/>
      <c r="AB79" s="34"/>
      <c r="AC79" s="35"/>
      <c r="AD79" s="35"/>
      <c r="AE79" s="35"/>
      <c r="AF79" s="35"/>
      <c r="AG79" s="35">
        <v>1760</v>
      </c>
      <c r="AH79" s="35"/>
      <c r="AI79" s="35"/>
      <c r="AJ79" s="34"/>
      <c r="AK79" s="35"/>
      <c r="AL79" s="35"/>
      <c r="AM79" s="35">
        <v>34</v>
      </c>
      <c r="AN79" s="35"/>
      <c r="AO79" s="35"/>
      <c r="AP79" s="35"/>
      <c r="AQ79" s="35"/>
      <c r="AR79" s="34"/>
      <c r="AS79" s="35"/>
      <c r="AT79" s="35"/>
      <c r="AU79" s="35"/>
      <c r="AV79" s="35">
        <v>222</v>
      </c>
      <c r="AW79" s="35"/>
      <c r="AX79" s="35"/>
      <c r="AY79" s="35"/>
      <c r="AZ79" s="34"/>
      <c r="BA79" s="35"/>
      <c r="BB79" s="35"/>
      <c r="BC79" s="35"/>
      <c r="BD79" s="35"/>
      <c r="BE79" s="35"/>
      <c r="BF79" s="35"/>
      <c r="BG79" s="35"/>
      <c r="BH79" s="34"/>
      <c r="BI79" s="35"/>
      <c r="BJ79" s="35"/>
      <c r="BK79" s="35"/>
      <c r="BL79" s="35"/>
      <c r="BM79" s="35">
        <v>299</v>
      </c>
      <c r="BN79" s="35"/>
      <c r="BO79" s="36"/>
      <c r="BP79" s="9">
        <v>20600002277</v>
      </c>
      <c r="BQ79" s="1" t="s">
        <v>3</v>
      </c>
      <c r="BR79" s="1" t="s">
        <v>0</v>
      </c>
      <c r="BS79" s="1" t="s">
        <v>0</v>
      </c>
      <c r="BT79" s="1" t="s">
        <v>0</v>
      </c>
      <c r="BU79" s="1" t="s">
        <v>13</v>
      </c>
      <c r="BW79" s="1">
        <f ca="1">INDIRECT("T79")+2*INDIRECT("AB79")+3*INDIRECT("AJ79")+4*INDIRECT("AR79")+5*INDIRECT("AZ79")+6*INDIRECT("BH79")</f>
        <v>0</v>
      </c>
      <c r="BX79" s="1">
        <v>0</v>
      </c>
      <c r="BY79" s="1">
        <f ca="1">INDIRECT("U79")+2*INDIRECT("AC79")+3*INDIRECT("AK79")+4*INDIRECT("AS79")+5*INDIRECT("BA79")+6*INDIRECT("BI79")</f>
        <v>0</v>
      </c>
      <c r="BZ79" s="1">
        <v>0</v>
      </c>
      <c r="CA79" s="1">
        <f ca="1">INDIRECT("V79")+2*INDIRECT("AD79")+3*INDIRECT("AL79")+4*INDIRECT("AT79")+5*INDIRECT("BB79")+6*INDIRECT("BJ79")</f>
        <v>0</v>
      </c>
      <c r="CB79" s="1">
        <v>0</v>
      </c>
      <c r="CC79" s="1">
        <f ca="1">INDIRECT("W79")+2*INDIRECT("AE79")+3*INDIRECT("AM79")+4*INDIRECT("AU79")+5*INDIRECT("BC79")+6*INDIRECT("BK79")</f>
        <v>102</v>
      </c>
      <c r="CD79" s="1">
        <v>102</v>
      </c>
      <c r="CE79" s="1">
        <f ca="1">INDIRECT("X79")+2*INDIRECT("AF79")+3*INDIRECT("AN79")+4*INDIRECT("AV79")+5*INDIRECT("BD79")+6*INDIRECT("BL79")</f>
        <v>950</v>
      </c>
      <c r="CF79" s="1">
        <v>950</v>
      </c>
      <c r="CG79" s="1">
        <f ca="1">INDIRECT("Y79")+2*INDIRECT("AG79")+3*INDIRECT("AO79")+4*INDIRECT("AW79")+5*INDIRECT("BE79")+6*INDIRECT("BM79")</f>
        <v>5314</v>
      </c>
      <c r="CH79" s="1">
        <v>5314</v>
      </c>
      <c r="CI79" s="1">
        <f ca="1">INDIRECT("Z79")+2*INDIRECT("AH79")+3*INDIRECT("AP79")+4*INDIRECT("AX79")+5*INDIRECT("BF79")+6*INDIRECT("BN79")</f>
        <v>0</v>
      </c>
      <c r="CJ79" s="1">
        <v>0</v>
      </c>
      <c r="CK79" s="1">
        <f ca="1">INDIRECT("AA79")+2*INDIRECT("AI79")+3*INDIRECT("AQ79")+4*INDIRECT("AY79")+5*INDIRECT("BG79")+6*INDIRECT("BO79")</f>
        <v>0</v>
      </c>
      <c r="CL79" s="1">
        <v>0</v>
      </c>
      <c r="CM79" s="1">
        <f ca="1">INDIRECT("T79")+2*INDIRECT("U79")+3*INDIRECT("V79")+4*INDIRECT("W79")+5*INDIRECT("X79")+6*INDIRECT("Y79")+7*INDIRECT("Z79")+8*INDIRECT("AA79")</f>
        <v>310</v>
      </c>
      <c r="CN79" s="1">
        <v>310</v>
      </c>
      <c r="CO79" s="1">
        <f ca="1">INDIRECT("AB79")+2*INDIRECT("AC79")+3*INDIRECT("AD79")+4*INDIRECT("AE79")+5*INDIRECT("AF79")+6*INDIRECT("AG79")+7*INDIRECT("AH79")+8*INDIRECT("AI79")</f>
        <v>10560</v>
      </c>
      <c r="CP79" s="1">
        <v>10560</v>
      </c>
      <c r="CQ79" s="1">
        <f ca="1">INDIRECT("AJ79")+2*INDIRECT("AK79")+3*INDIRECT("AL79")+4*INDIRECT("AM79")+5*INDIRECT("AN79")+6*INDIRECT("AO79")+7*INDIRECT("AP79")+8*INDIRECT("AQ79")</f>
        <v>136</v>
      </c>
      <c r="CR79" s="1">
        <v>136</v>
      </c>
      <c r="CS79" s="1">
        <f ca="1">INDIRECT("AR79")+2*INDIRECT("AS79")+3*INDIRECT("AT79")+4*INDIRECT("AU79")+5*INDIRECT("AV79")+6*INDIRECT("AW79")+7*INDIRECT("AX79")+8*INDIRECT("AY79")</f>
        <v>1110</v>
      </c>
      <c r="CT79" s="1">
        <v>1110</v>
      </c>
      <c r="CU79" s="1">
        <f ca="1">INDIRECT("AZ79")+2*INDIRECT("BA79")+3*INDIRECT("BB79")+4*INDIRECT("BC79")+5*INDIRECT("BD79")+6*INDIRECT("BE79")+7*INDIRECT("BF79")+8*INDIRECT("BG79")</f>
        <v>0</v>
      </c>
      <c r="CV79" s="1">
        <v>0</v>
      </c>
      <c r="CW79" s="1">
        <f ca="1">INDIRECT("BH79")+2*INDIRECT("BI79")+3*INDIRECT("BJ79")+4*INDIRECT("BK79")+5*INDIRECT("BL79")+6*INDIRECT("BM79")+7*INDIRECT("BN79")+8*INDIRECT("BO79")</f>
        <v>1794</v>
      </c>
      <c r="CX79" s="1">
        <v>1794</v>
      </c>
    </row>
    <row r="80" spans="1:73" ht="11.25">
      <c r="A80" s="1" t="s">
        <v>0</v>
      </c>
      <c r="B80" s="1" t="s">
        <v>81</v>
      </c>
      <c r="C80" s="1" t="s">
        <v>82</v>
      </c>
      <c r="D80" s="1" t="s">
        <v>83</v>
      </c>
      <c r="E80" s="1" t="s">
        <v>6</v>
      </c>
      <c r="F80" s="7">
        <f>SUM(F79:F79)</f>
        <v>0</v>
      </c>
      <c r="G80" s="6">
        <f>SUM(G79:G79)</f>
        <v>0</v>
      </c>
      <c r="H80" s="6">
        <f>SUM(H79:H79)</f>
        <v>0</v>
      </c>
      <c r="I80" s="6">
        <f>SUM(I79:I79)</f>
        <v>34</v>
      </c>
      <c r="J80" s="6">
        <f>SUM(J79:J79)</f>
        <v>284</v>
      </c>
      <c r="K80" s="6">
        <f>SUM(K79:K79)</f>
        <v>2059</v>
      </c>
      <c r="L80" s="6">
        <f>SUM(L79:L79)</f>
        <v>0</v>
      </c>
      <c r="M80" s="6">
        <f>SUM(M79:M79)</f>
        <v>0</v>
      </c>
      <c r="N80" s="7">
        <f>SUM(N79:N79)</f>
        <v>62</v>
      </c>
      <c r="O80" s="6">
        <f>SUM(O79:O79)</f>
        <v>1760</v>
      </c>
      <c r="P80" s="6">
        <f>SUM(P79:P79)</f>
        <v>34</v>
      </c>
      <c r="Q80" s="6">
        <f>SUM(Q79:Q79)</f>
        <v>222</v>
      </c>
      <c r="R80" s="6">
        <f>SUM(R79:R79)</f>
        <v>0</v>
      </c>
      <c r="S80" s="6">
        <f>SUM(S79:S79)</f>
        <v>299</v>
      </c>
      <c r="T80" s="8"/>
      <c r="U80" s="5"/>
      <c r="V80" s="5"/>
      <c r="W80" s="5"/>
      <c r="X80" s="5"/>
      <c r="Y80" s="5"/>
      <c r="Z80" s="5"/>
      <c r="AA80" s="5"/>
      <c r="AB80" s="8"/>
      <c r="AC80" s="5"/>
      <c r="AD80" s="5"/>
      <c r="AE80" s="5"/>
      <c r="AF80" s="5"/>
      <c r="AG80" s="5"/>
      <c r="AH80" s="5"/>
      <c r="AI80" s="5"/>
      <c r="AJ80" s="8"/>
      <c r="AK80" s="5"/>
      <c r="AL80" s="5"/>
      <c r="AM80" s="5"/>
      <c r="AN80" s="5"/>
      <c r="AO80" s="5"/>
      <c r="AP80" s="5"/>
      <c r="AQ80" s="5"/>
      <c r="AR80" s="8"/>
      <c r="AS80" s="5"/>
      <c r="AT80" s="5"/>
      <c r="AU80" s="5"/>
      <c r="AV80" s="5"/>
      <c r="AW80" s="5"/>
      <c r="AX80" s="5"/>
      <c r="AY80" s="5"/>
      <c r="AZ80" s="8"/>
      <c r="BA80" s="5"/>
      <c r="BB80" s="5"/>
      <c r="BC80" s="5"/>
      <c r="BD80" s="5"/>
      <c r="BE80" s="5"/>
      <c r="BF80" s="5"/>
      <c r="BG80" s="5"/>
      <c r="BH80" s="8"/>
      <c r="BI80" s="5"/>
      <c r="BJ80" s="5"/>
      <c r="BK80" s="5"/>
      <c r="BL80" s="5"/>
      <c r="BM80" s="5"/>
      <c r="BN80" s="5"/>
      <c r="BO80" s="5"/>
      <c r="BP80" s="9">
        <v>0</v>
      </c>
      <c r="BQ80" s="1" t="s">
        <v>0</v>
      </c>
      <c r="BR80" s="1" t="s">
        <v>0</v>
      </c>
      <c r="BS80" s="1" t="s">
        <v>0</v>
      </c>
      <c r="BT80" s="1" t="s">
        <v>0</v>
      </c>
      <c r="BU80" s="1" t="s">
        <v>0</v>
      </c>
    </row>
    <row r="81" spans="1:73" ht="11.25">
      <c r="A81" s="25"/>
      <c r="B81" s="25"/>
      <c r="C81" s="27" t="s">
        <v>119</v>
      </c>
      <c r="D81" s="26" t="s">
        <v>0</v>
      </c>
      <c r="E81" s="1" t="s">
        <v>0</v>
      </c>
      <c r="F81" s="7"/>
      <c r="G81" s="6"/>
      <c r="H81" s="6"/>
      <c r="I81" s="6"/>
      <c r="J81" s="6"/>
      <c r="K81" s="6"/>
      <c r="L81" s="6"/>
      <c r="M81" s="6"/>
      <c r="N81" s="7"/>
      <c r="O81" s="6"/>
      <c r="P81" s="6"/>
      <c r="Q81" s="6"/>
      <c r="R81" s="6"/>
      <c r="S81" s="6"/>
      <c r="T81" s="8"/>
      <c r="U81" s="5"/>
      <c r="V81" s="5"/>
      <c r="W81" s="5"/>
      <c r="X81" s="5"/>
      <c r="Y81" s="5"/>
      <c r="Z81" s="5"/>
      <c r="AA81" s="5"/>
      <c r="AB81" s="8"/>
      <c r="AC81" s="5"/>
      <c r="AD81" s="5"/>
      <c r="AE81" s="5"/>
      <c r="AF81" s="5"/>
      <c r="AG81" s="5"/>
      <c r="AH81" s="5"/>
      <c r="AI81" s="5"/>
      <c r="AJ81" s="8"/>
      <c r="AK81" s="5"/>
      <c r="AL81" s="5"/>
      <c r="AM81" s="5"/>
      <c r="AN81" s="5"/>
      <c r="AO81" s="5"/>
      <c r="AP81" s="5"/>
      <c r="AQ81" s="5"/>
      <c r="AR81" s="8"/>
      <c r="AS81" s="5"/>
      <c r="AT81" s="5"/>
      <c r="AU81" s="5"/>
      <c r="AV81" s="5"/>
      <c r="AW81" s="5"/>
      <c r="AX81" s="5"/>
      <c r="AY81" s="5"/>
      <c r="AZ81" s="8"/>
      <c r="BA81" s="5"/>
      <c r="BB81" s="5"/>
      <c r="BC81" s="5"/>
      <c r="BD81" s="5"/>
      <c r="BE81" s="5"/>
      <c r="BF81" s="5"/>
      <c r="BG81" s="5"/>
      <c r="BH81" s="8"/>
      <c r="BI81" s="5"/>
      <c r="BJ81" s="5"/>
      <c r="BK81" s="5"/>
      <c r="BL81" s="5"/>
      <c r="BM81" s="5"/>
      <c r="BN81" s="5"/>
      <c r="BO81" s="5"/>
      <c r="BP81" s="9">
        <v>0</v>
      </c>
      <c r="BQ81" s="1" t="s">
        <v>0</v>
      </c>
      <c r="BR81" s="1" t="s">
        <v>0</v>
      </c>
      <c r="BS81" s="1" t="s">
        <v>0</v>
      </c>
      <c r="BT81" s="1" t="s">
        <v>0</v>
      </c>
      <c r="BU81" s="1" t="s">
        <v>0</v>
      </c>
    </row>
    <row r="82" spans="1:102" ht="11.25">
      <c r="A82" s="30" t="s">
        <v>1</v>
      </c>
      <c r="B82" s="31" t="str">
        <f>HYPERLINK("http://www.dot.ca.gov/hq/transprog/stip2004/ff_sheets/04-0409c.xls","0409C")</f>
        <v>0409C</v>
      </c>
      <c r="C82" s="30" t="s">
        <v>77</v>
      </c>
      <c r="D82" s="30" t="s">
        <v>11</v>
      </c>
      <c r="E82" s="30" t="s">
        <v>3</v>
      </c>
      <c r="F82" s="32">
        <f ca="1">INDIRECT("T82")+INDIRECT("AB82")+INDIRECT("AJ82")+INDIRECT("AR82")+INDIRECT("AZ82")+INDIRECT("BH82")</f>
        <v>0</v>
      </c>
      <c r="G82" s="33">
        <f ca="1">INDIRECT("U82")+INDIRECT("AC82")+INDIRECT("AK82")+INDIRECT("AS82")+INDIRECT("BA82")+INDIRECT("BI82")</f>
        <v>0</v>
      </c>
      <c r="H82" s="33">
        <f ca="1">INDIRECT("V82")+INDIRECT("AD82")+INDIRECT("AL82")+INDIRECT("AT82")+INDIRECT("BB82")+INDIRECT("BJ82")</f>
        <v>1300</v>
      </c>
      <c r="I82" s="33">
        <f ca="1">INDIRECT("W82")+INDIRECT("AE82")+INDIRECT("AM82")+INDIRECT("AU82")+INDIRECT("BC82")+INDIRECT("BK82")</f>
        <v>7400</v>
      </c>
      <c r="J82" s="33">
        <f ca="1">INDIRECT("X82")+INDIRECT("AF82")+INDIRECT("AN82")+INDIRECT("AV82")+INDIRECT("BD82")+INDIRECT("BL82")</f>
        <v>7400</v>
      </c>
      <c r="K82" s="33">
        <f ca="1">INDIRECT("Y82")+INDIRECT("AG82")+INDIRECT("AO82")+INDIRECT("AW82")+INDIRECT("BE82")+INDIRECT("BM82")</f>
        <v>7400</v>
      </c>
      <c r="L82" s="33">
        <f ca="1">INDIRECT("Z82")+INDIRECT("AH82")+INDIRECT("AP82")+INDIRECT("AX82")+INDIRECT("BF82")+INDIRECT("BN82")</f>
        <v>7400</v>
      </c>
      <c r="M82" s="33">
        <f ca="1">INDIRECT("AA82")+INDIRECT("AI82")+INDIRECT("AQ82")+INDIRECT("AY82")+INDIRECT("BG82")+INDIRECT("BO82")</f>
        <v>7400</v>
      </c>
      <c r="N82" s="32">
        <f ca="1">INDIRECT("T82")+INDIRECT("U82")+INDIRECT("V82")+INDIRECT("W82")+INDIRECT("X82")+INDIRECT("Y82")+INDIRECT("Z82")+INDIRECT("AA82")</f>
        <v>0</v>
      </c>
      <c r="O82" s="33">
        <f ca="1">INDIRECT("AB82")+INDIRECT("AC82")+INDIRECT("AD82")+INDIRECT("AE82")+INDIRECT("AF82")+INDIRECT("AG82")+INDIRECT("AH82")+INDIRECT("AI82")</f>
        <v>38300</v>
      </c>
      <c r="P82" s="33">
        <f ca="1">INDIRECT("AJ82")+INDIRECT("AK82")+INDIRECT("AL82")+INDIRECT("AM82")+INDIRECT("AN82")+INDIRECT("AO82")+INDIRECT("AP82")+INDIRECT("AQ82")</f>
        <v>0</v>
      </c>
      <c r="Q82" s="33">
        <f ca="1">INDIRECT("AR82")+INDIRECT("AS82")+INDIRECT("AT82")+INDIRECT("AU82")+INDIRECT("AV82")+INDIRECT("AW82")+INDIRECT("AX82")+INDIRECT("AY82")</f>
        <v>0</v>
      </c>
      <c r="R82" s="33">
        <f ca="1">INDIRECT("AZ82")+INDIRECT("BA82")+INDIRECT("BB82")+INDIRECT("BC82")+INDIRECT("BD82")+INDIRECT("BE82")+INDIRECT("BF82")+INDIRECT("BG82")</f>
        <v>0</v>
      </c>
      <c r="S82" s="33">
        <f ca="1">INDIRECT("BH82")+INDIRECT("BI82")+INDIRECT("BJ82")+INDIRECT("BK82")+INDIRECT("BL82")+INDIRECT("BM82")+INDIRECT("BN82")+INDIRECT("BO82")</f>
        <v>0</v>
      </c>
      <c r="T82" s="34"/>
      <c r="U82" s="35"/>
      <c r="V82" s="35"/>
      <c r="W82" s="35"/>
      <c r="X82" s="35"/>
      <c r="Y82" s="35"/>
      <c r="Z82" s="35"/>
      <c r="AA82" s="35"/>
      <c r="AB82" s="34"/>
      <c r="AC82" s="35"/>
      <c r="AD82" s="35">
        <v>1300</v>
      </c>
      <c r="AE82" s="35">
        <v>7400</v>
      </c>
      <c r="AF82" s="35">
        <v>7400</v>
      </c>
      <c r="AG82" s="35">
        <v>7400</v>
      </c>
      <c r="AH82" s="35">
        <v>7400</v>
      </c>
      <c r="AI82" s="35">
        <v>7400</v>
      </c>
      <c r="AJ82" s="34"/>
      <c r="AK82" s="35"/>
      <c r="AL82" s="35"/>
      <c r="AM82" s="35"/>
      <c r="AN82" s="35"/>
      <c r="AO82" s="35"/>
      <c r="AP82" s="35"/>
      <c r="AQ82" s="35"/>
      <c r="AR82" s="34"/>
      <c r="AS82" s="35"/>
      <c r="AT82" s="35"/>
      <c r="AU82" s="35"/>
      <c r="AV82" s="35"/>
      <c r="AW82" s="35"/>
      <c r="AX82" s="35"/>
      <c r="AY82" s="35"/>
      <c r="AZ82" s="34"/>
      <c r="BA82" s="35"/>
      <c r="BB82" s="35"/>
      <c r="BC82" s="35"/>
      <c r="BD82" s="35"/>
      <c r="BE82" s="35"/>
      <c r="BF82" s="35"/>
      <c r="BG82" s="35"/>
      <c r="BH82" s="34"/>
      <c r="BI82" s="35"/>
      <c r="BJ82" s="35"/>
      <c r="BK82" s="35"/>
      <c r="BL82" s="35"/>
      <c r="BM82" s="35"/>
      <c r="BN82" s="35"/>
      <c r="BO82" s="36"/>
      <c r="BP82" s="9">
        <v>20600002181</v>
      </c>
      <c r="BQ82" s="1" t="s">
        <v>3</v>
      </c>
      <c r="BR82" s="1" t="s">
        <v>0</v>
      </c>
      <c r="BS82" s="1" t="s">
        <v>0</v>
      </c>
      <c r="BT82" s="1" t="s">
        <v>70</v>
      </c>
      <c r="BU82" s="1" t="s">
        <v>0</v>
      </c>
      <c r="BW82" s="1">
        <f ca="1">INDIRECT("T82")+2*INDIRECT("AB82")+3*INDIRECT("AJ82")+4*INDIRECT("AR82")+5*INDIRECT("AZ82")+6*INDIRECT("BH82")</f>
        <v>0</v>
      </c>
      <c r="BX82" s="1">
        <v>0</v>
      </c>
      <c r="BY82" s="1">
        <f ca="1">INDIRECT("U82")+2*INDIRECT("AC82")+3*INDIRECT("AK82")+4*INDIRECT("AS82")+5*INDIRECT("BA82")+6*INDIRECT("BI82")</f>
        <v>0</v>
      </c>
      <c r="BZ82" s="1">
        <v>0</v>
      </c>
      <c r="CA82" s="1">
        <f ca="1">INDIRECT("V82")+2*INDIRECT("AD82")+3*INDIRECT("AL82")+4*INDIRECT("AT82")+5*INDIRECT("BB82")+6*INDIRECT("BJ82")</f>
        <v>2600</v>
      </c>
      <c r="CB82" s="1">
        <v>2600</v>
      </c>
      <c r="CC82" s="1">
        <f ca="1">INDIRECT("W82")+2*INDIRECT("AE82")+3*INDIRECT("AM82")+4*INDIRECT("AU82")+5*INDIRECT("BC82")+6*INDIRECT("BK82")</f>
        <v>14800</v>
      </c>
      <c r="CD82" s="1">
        <v>14800</v>
      </c>
      <c r="CE82" s="1">
        <f ca="1">INDIRECT("X82")+2*INDIRECT("AF82")+3*INDIRECT("AN82")+4*INDIRECT("AV82")+5*INDIRECT("BD82")+6*INDIRECT("BL82")</f>
        <v>14800</v>
      </c>
      <c r="CF82" s="1">
        <v>14800</v>
      </c>
      <c r="CG82" s="1">
        <f ca="1">INDIRECT("Y82")+2*INDIRECT("AG82")+3*INDIRECT("AO82")+4*INDIRECT("AW82")+5*INDIRECT("BE82")+6*INDIRECT("BM82")</f>
        <v>14800</v>
      </c>
      <c r="CH82" s="1">
        <v>14800</v>
      </c>
      <c r="CI82" s="1">
        <f ca="1">INDIRECT("Z82")+2*INDIRECT("AH82")+3*INDIRECT("AP82")+4*INDIRECT("AX82")+5*INDIRECT("BF82")+6*INDIRECT("BN82")</f>
        <v>14800</v>
      </c>
      <c r="CJ82" s="1">
        <v>14800</v>
      </c>
      <c r="CK82" s="1">
        <f ca="1">INDIRECT("AA82")+2*INDIRECT("AI82")+3*INDIRECT("AQ82")+4*INDIRECT("AY82")+5*INDIRECT("BG82")+6*INDIRECT("BO82")</f>
        <v>14800</v>
      </c>
      <c r="CL82" s="1">
        <v>14800</v>
      </c>
      <c r="CM82" s="1">
        <f ca="1">INDIRECT("T82")+2*INDIRECT("U82")+3*INDIRECT("V82")+4*INDIRECT("W82")+5*INDIRECT("X82")+6*INDIRECT("Y82")+7*INDIRECT("Z82")+8*INDIRECT("AA82")</f>
        <v>0</v>
      </c>
      <c r="CN82" s="1">
        <v>0</v>
      </c>
      <c r="CO82" s="1">
        <f ca="1">INDIRECT("AB82")+2*INDIRECT("AC82")+3*INDIRECT("AD82")+4*INDIRECT("AE82")+5*INDIRECT("AF82")+6*INDIRECT("AG82")+7*INDIRECT("AH82")+8*INDIRECT("AI82")</f>
        <v>225900</v>
      </c>
      <c r="CP82" s="1">
        <v>225900</v>
      </c>
      <c r="CQ82" s="1">
        <f ca="1">INDIRECT("AJ82")+2*INDIRECT("AK82")+3*INDIRECT("AL82")+4*INDIRECT("AM82")+5*INDIRECT("AN82")+6*INDIRECT("AO82")+7*INDIRECT("AP82")+8*INDIRECT("AQ82")</f>
        <v>0</v>
      </c>
      <c r="CR82" s="1">
        <v>0</v>
      </c>
      <c r="CS82" s="1">
        <f ca="1">INDIRECT("AR82")+2*INDIRECT("AS82")+3*INDIRECT("AT82")+4*INDIRECT("AU82")+5*INDIRECT("AV82")+6*INDIRECT("AW82")+7*INDIRECT("AX82")+8*INDIRECT("AY82")</f>
        <v>0</v>
      </c>
      <c r="CT82" s="1">
        <v>0</v>
      </c>
      <c r="CU82" s="1">
        <f ca="1">INDIRECT("AZ82")+2*INDIRECT("BA82")+3*INDIRECT("BB82")+4*INDIRECT("BC82")+5*INDIRECT("BD82")+6*INDIRECT("BE82")+7*INDIRECT("BF82")+8*INDIRECT("BG82")</f>
        <v>0</v>
      </c>
      <c r="CV82" s="1">
        <v>0</v>
      </c>
      <c r="CW82" s="1">
        <f ca="1">INDIRECT("BH82")+2*INDIRECT("BI82")+3*INDIRECT("BJ82")+4*INDIRECT("BK82")+5*INDIRECT("BL82")+6*INDIRECT("BM82")+7*INDIRECT("BN82")+8*INDIRECT("BO82")</f>
        <v>0</v>
      </c>
      <c r="CX82" s="1">
        <v>0</v>
      </c>
    </row>
    <row r="83" spans="1:102" ht="11.25">
      <c r="A83" s="1" t="s">
        <v>0</v>
      </c>
      <c r="B83" s="1" t="s">
        <v>84</v>
      </c>
      <c r="C83" s="1" t="s">
        <v>85</v>
      </c>
      <c r="D83" s="1" t="s">
        <v>86</v>
      </c>
      <c r="E83" s="1" t="s">
        <v>87</v>
      </c>
      <c r="F83" s="7">
        <f ca="1">INDIRECT("T83")+INDIRECT("AB83")+INDIRECT("AJ83")+INDIRECT("AR83")+INDIRECT("AZ83")+INDIRECT("BH83")</f>
        <v>5000</v>
      </c>
      <c r="G83" s="6">
        <f ca="1">INDIRECT("U83")+INDIRECT("AC83")+INDIRECT("AK83")+INDIRECT("AS83")+INDIRECT("BA83")+INDIRECT("BI83")</f>
        <v>0</v>
      </c>
      <c r="H83" s="6">
        <f ca="1">INDIRECT("V83")+INDIRECT("AD83")+INDIRECT("AL83")+INDIRECT("AT83")+INDIRECT("BB83")+INDIRECT("BJ83")</f>
        <v>0</v>
      </c>
      <c r="I83" s="6">
        <f ca="1">INDIRECT("W83")+INDIRECT("AE83")+INDIRECT("AM83")+INDIRECT("AU83")+INDIRECT("BC83")+INDIRECT("BK83")</f>
        <v>0</v>
      </c>
      <c r="J83" s="6">
        <f ca="1">INDIRECT("X83")+INDIRECT("AF83")+INDIRECT("AN83")+INDIRECT("AV83")+INDIRECT("BD83")+INDIRECT("BL83")</f>
        <v>0</v>
      </c>
      <c r="K83" s="6">
        <f ca="1">INDIRECT("Y83")+INDIRECT("AG83")+INDIRECT("AO83")+INDIRECT("AW83")+INDIRECT("BE83")+INDIRECT("BM83")</f>
        <v>0</v>
      </c>
      <c r="L83" s="6">
        <f ca="1">INDIRECT("Z83")+INDIRECT("AH83")+INDIRECT("AP83")+INDIRECT("AX83")+INDIRECT("BF83")+INDIRECT("BN83")</f>
        <v>0</v>
      </c>
      <c r="M83" s="6">
        <f ca="1">INDIRECT("AA83")+INDIRECT("AI83")+INDIRECT("AQ83")+INDIRECT("AY83")+INDIRECT("BG83")+INDIRECT("BO83")</f>
        <v>0</v>
      </c>
      <c r="N83" s="7">
        <f ca="1">INDIRECT("T83")+INDIRECT("U83")+INDIRECT("V83")+INDIRECT("W83")+INDIRECT("X83")+INDIRECT("Y83")+INDIRECT("Z83")+INDIRECT("AA83")</f>
        <v>0</v>
      </c>
      <c r="O83" s="6">
        <f ca="1">INDIRECT("AB83")+INDIRECT("AC83")+INDIRECT("AD83")+INDIRECT("AE83")+INDIRECT("AF83")+INDIRECT("AG83")+INDIRECT("AH83")+INDIRECT("AI83")</f>
        <v>0</v>
      </c>
      <c r="P83" s="6">
        <f ca="1">INDIRECT("AJ83")+INDIRECT("AK83")+INDIRECT("AL83")+INDIRECT("AM83")+INDIRECT("AN83")+INDIRECT("AO83")+INDIRECT("AP83")+INDIRECT("AQ83")</f>
        <v>2000</v>
      </c>
      <c r="Q83" s="6">
        <f ca="1">INDIRECT("AR83")+INDIRECT("AS83")+INDIRECT("AT83")+INDIRECT("AU83")+INDIRECT("AV83")+INDIRECT("AW83")+INDIRECT("AX83")+INDIRECT("AY83")</f>
        <v>3000</v>
      </c>
      <c r="R83" s="6">
        <f ca="1">INDIRECT("AZ83")+INDIRECT("BA83")+INDIRECT("BB83")+INDIRECT("BC83")+INDIRECT("BD83")+INDIRECT("BE83")+INDIRECT("BF83")+INDIRECT("BG83")</f>
        <v>0</v>
      </c>
      <c r="S83" s="6">
        <f ca="1">INDIRECT("BH83")+INDIRECT("BI83")+INDIRECT("BJ83")+INDIRECT("BK83")+INDIRECT("BL83")+INDIRECT("BM83")+INDIRECT("BN83")+INDIRECT("BO83")</f>
        <v>0</v>
      </c>
      <c r="T83" s="28"/>
      <c r="U83" s="29"/>
      <c r="V83" s="29"/>
      <c r="W83" s="29"/>
      <c r="X83" s="29"/>
      <c r="Y83" s="29"/>
      <c r="Z83" s="29"/>
      <c r="AA83" s="29"/>
      <c r="AB83" s="28"/>
      <c r="AC83" s="29"/>
      <c r="AD83" s="29"/>
      <c r="AE83" s="29"/>
      <c r="AF83" s="29"/>
      <c r="AG83" s="29"/>
      <c r="AH83" s="29"/>
      <c r="AI83" s="29"/>
      <c r="AJ83" s="28">
        <v>2000</v>
      </c>
      <c r="AK83" s="29"/>
      <c r="AL83" s="29"/>
      <c r="AM83" s="29"/>
      <c r="AN83" s="29"/>
      <c r="AO83" s="29"/>
      <c r="AP83" s="29"/>
      <c r="AQ83" s="29"/>
      <c r="AR83" s="28">
        <v>3000</v>
      </c>
      <c r="AS83" s="29"/>
      <c r="AT83" s="29"/>
      <c r="AU83" s="29"/>
      <c r="AV83" s="29"/>
      <c r="AW83" s="29"/>
      <c r="AX83" s="29"/>
      <c r="AY83" s="29"/>
      <c r="AZ83" s="28"/>
      <c r="BA83" s="29"/>
      <c r="BB83" s="29"/>
      <c r="BC83" s="29"/>
      <c r="BD83" s="29"/>
      <c r="BE83" s="29"/>
      <c r="BF83" s="29"/>
      <c r="BG83" s="29"/>
      <c r="BH83" s="28"/>
      <c r="BI83" s="29"/>
      <c r="BJ83" s="29"/>
      <c r="BK83" s="29"/>
      <c r="BL83" s="29"/>
      <c r="BM83" s="29"/>
      <c r="BN83" s="29"/>
      <c r="BO83" s="29"/>
      <c r="BP83" s="9">
        <v>0</v>
      </c>
      <c r="BQ83" s="1" t="s">
        <v>0</v>
      </c>
      <c r="BR83" s="1" t="s">
        <v>0</v>
      </c>
      <c r="BS83" s="1" t="s">
        <v>0</v>
      </c>
      <c r="BT83" s="1" t="s">
        <v>0</v>
      </c>
      <c r="BU83" s="1" t="s">
        <v>0</v>
      </c>
      <c r="BW83" s="1">
        <f ca="1">INDIRECT("T83")+2*INDIRECT("AB83")+3*INDIRECT("AJ83")+4*INDIRECT("AR83")+5*INDIRECT("AZ83")+6*INDIRECT("BH83")</f>
        <v>18000</v>
      </c>
      <c r="BX83" s="1">
        <v>18000</v>
      </c>
      <c r="BY83" s="1">
        <f ca="1">INDIRECT("U83")+2*INDIRECT("AC83")+3*INDIRECT("AK83")+4*INDIRECT("AS83")+5*INDIRECT("BA83")+6*INDIRECT("BI83")</f>
        <v>0</v>
      </c>
      <c r="BZ83" s="1">
        <v>0</v>
      </c>
      <c r="CA83" s="1">
        <f ca="1">INDIRECT("V83")+2*INDIRECT("AD83")+3*INDIRECT("AL83")+4*INDIRECT("AT83")+5*INDIRECT("BB83")+6*INDIRECT("BJ83")</f>
        <v>0</v>
      </c>
      <c r="CB83" s="1">
        <v>0</v>
      </c>
      <c r="CC83" s="1">
        <f ca="1">INDIRECT("W83")+2*INDIRECT("AE83")+3*INDIRECT("AM83")+4*INDIRECT("AU83")+5*INDIRECT("BC83")+6*INDIRECT("BK83")</f>
        <v>0</v>
      </c>
      <c r="CD83" s="1">
        <v>0</v>
      </c>
      <c r="CE83" s="1">
        <f ca="1">INDIRECT("X83")+2*INDIRECT("AF83")+3*INDIRECT("AN83")+4*INDIRECT("AV83")+5*INDIRECT("BD83")+6*INDIRECT("BL83")</f>
        <v>0</v>
      </c>
      <c r="CF83" s="1">
        <v>0</v>
      </c>
      <c r="CG83" s="1">
        <f ca="1">INDIRECT("Y83")+2*INDIRECT("AG83")+3*INDIRECT("AO83")+4*INDIRECT("AW83")+5*INDIRECT("BE83")+6*INDIRECT("BM83")</f>
        <v>0</v>
      </c>
      <c r="CH83" s="1">
        <v>0</v>
      </c>
      <c r="CI83" s="1">
        <f ca="1">INDIRECT("Z83")+2*INDIRECT("AH83")+3*INDIRECT("AP83")+4*INDIRECT("AX83")+5*INDIRECT("BF83")+6*INDIRECT("BN83")</f>
        <v>0</v>
      </c>
      <c r="CJ83" s="1">
        <v>0</v>
      </c>
      <c r="CK83" s="1">
        <f ca="1">INDIRECT("AA83")+2*INDIRECT("AI83")+3*INDIRECT("AQ83")+4*INDIRECT("AY83")+5*INDIRECT("BG83")+6*INDIRECT("BO83")</f>
        <v>0</v>
      </c>
      <c r="CL83" s="1">
        <v>0</v>
      </c>
      <c r="CM83" s="1">
        <f ca="1">INDIRECT("T83")+2*INDIRECT("U83")+3*INDIRECT("V83")+4*INDIRECT("W83")+5*INDIRECT("X83")+6*INDIRECT("Y83")+7*INDIRECT("Z83")+8*INDIRECT("AA83")</f>
        <v>0</v>
      </c>
      <c r="CN83" s="1">
        <v>0</v>
      </c>
      <c r="CO83" s="1">
        <f ca="1">INDIRECT("AB83")+2*INDIRECT("AC83")+3*INDIRECT("AD83")+4*INDIRECT("AE83")+5*INDIRECT("AF83")+6*INDIRECT("AG83")+7*INDIRECT("AH83")+8*INDIRECT("AI83")</f>
        <v>0</v>
      </c>
      <c r="CP83" s="1">
        <v>0</v>
      </c>
      <c r="CQ83" s="1">
        <f ca="1">INDIRECT("AJ83")+2*INDIRECT("AK83")+3*INDIRECT("AL83")+4*INDIRECT("AM83")+5*INDIRECT("AN83")+6*INDIRECT("AO83")+7*INDIRECT("AP83")+8*INDIRECT("AQ83")</f>
        <v>2000</v>
      </c>
      <c r="CR83" s="1">
        <v>2000</v>
      </c>
      <c r="CS83" s="1">
        <f ca="1">INDIRECT("AR83")+2*INDIRECT("AS83")+3*INDIRECT("AT83")+4*INDIRECT("AU83")+5*INDIRECT("AV83")+6*INDIRECT("AW83")+7*INDIRECT("AX83")+8*INDIRECT("AY83")</f>
        <v>3000</v>
      </c>
      <c r="CT83" s="1">
        <v>3000</v>
      </c>
      <c r="CU83" s="1">
        <f ca="1">INDIRECT("AZ83")+2*INDIRECT("BA83")+3*INDIRECT("BB83")+4*INDIRECT("BC83")+5*INDIRECT("BD83")+6*INDIRECT("BE83")+7*INDIRECT("BF83")+8*INDIRECT("BG83")</f>
        <v>0</v>
      </c>
      <c r="CV83" s="1">
        <v>0</v>
      </c>
      <c r="CW83" s="1">
        <f ca="1">INDIRECT("BH83")+2*INDIRECT("BI83")+3*INDIRECT("BJ83")+4*INDIRECT("BK83")+5*INDIRECT("BL83")+6*INDIRECT("BM83")+7*INDIRECT("BN83")+8*INDIRECT("BO83")</f>
        <v>0</v>
      </c>
      <c r="CX83" s="1">
        <v>0</v>
      </c>
    </row>
    <row r="84" spans="1:102" ht="11.25">
      <c r="A84" s="25"/>
      <c r="B84" s="25"/>
      <c r="C84" s="27" t="s">
        <v>119</v>
      </c>
      <c r="D84" s="26" t="s">
        <v>0</v>
      </c>
      <c r="E84" s="1" t="s">
        <v>60</v>
      </c>
      <c r="F84" s="7">
        <f ca="1">INDIRECT("T84")+INDIRECT("AB84")+INDIRECT("AJ84")+INDIRECT("AR84")+INDIRECT("AZ84")+INDIRECT("BH84")</f>
        <v>5287</v>
      </c>
      <c r="G84" s="6">
        <f ca="1">INDIRECT("U84")+INDIRECT("AC84")+INDIRECT("AK84")+INDIRECT("AS84")+INDIRECT("BA84")+INDIRECT("BI84")</f>
        <v>0</v>
      </c>
      <c r="H84" s="6">
        <f ca="1">INDIRECT("V84")+INDIRECT("AD84")+INDIRECT("AL84")+INDIRECT("AT84")+INDIRECT("BB84")+INDIRECT("BJ84")</f>
        <v>0</v>
      </c>
      <c r="I84" s="6">
        <f ca="1">INDIRECT("W84")+INDIRECT("AE84")+INDIRECT("AM84")+INDIRECT("AU84")+INDIRECT("BC84")+INDIRECT("BK84")</f>
        <v>0</v>
      </c>
      <c r="J84" s="6">
        <f ca="1">INDIRECT("X84")+INDIRECT("AF84")+INDIRECT("AN84")+INDIRECT("AV84")+INDIRECT("BD84")+INDIRECT("BL84")</f>
        <v>0</v>
      </c>
      <c r="K84" s="6">
        <f ca="1">INDIRECT("Y84")+INDIRECT("AG84")+INDIRECT("AO84")+INDIRECT("AW84")+INDIRECT("BE84")+INDIRECT("BM84")</f>
        <v>0</v>
      </c>
      <c r="L84" s="6">
        <f ca="1">INDIRECT("Z84")+INDIRECT("AH84")+INDIRECT("AP84")+INDIRECT("AX84")+INDIRECT("BF84")+INDIRECT("BN84")</f>
        <v>0</v>
      </c>
      <c r="M84" s="6">
        <f ca="1">INDIRECT("AA84")+INDIRECT("AI84")+INDIRECT("AQ84")+INDIRECT("AY84")+INDIRECT("BG84")+INDIRECT("BO84")</f>
        <v>0</v>
      </c>
      <c r="N84" s="7">
        <f ca="1">INDIRECT("T84")+INDIRECT("U84")+INDIRECT("V84")+INDIRECT("W84")+INDIRECT("X84")+INDIRECT("Y84")+INDIRECT("Z84")+INDIRECT("AA84")</f>
        <v>0</v>
      </c>
      <c r="O84" s="6">
        <f ca="1">INDIRECT("AB84")+INDIRECT("AC84")+INDIRECT("AD84")+INDIRECT("AE84")+INDIRECT("AF84")+INDIRECT("AG84")+INDIRECT("AH84")+INDIRECT("AI84")</f>
        <v>0</v>
      </c>
      <c r="P84" s="6">
        <f ca="1">INDIRECT("AJ84")+INDIRECT("AK84")+INDIRECT("AL84")+INDIRECT("AM84")+INDIRECT("AN84")+INDIRECT("AO84")+INDIRECT("AP84")+INDIRECT("AQ84")</f>
        <v>3429</v>
      </c>
      <c r="Q84" s="6">
        <f ca="1">INDIRECT("AR84")+INDIRECT("AS84")+INDIRECT("AT84")+INDIRECT("AU84")+INDIRECT("AV84")+INDIRECT("AW84")+INDIRECT("AX84")+INDIRECT("AY84")</f>
        <v>1858</v>
      </c>
      <c r="R84" s="6">
        <f ca="1">INDIRECT("AZ84")+INDIRECT("BA84")+INDIRECT("BB84")+INDIRECT("BC84")+INDIRECT("BD84")+INDIRECT("BE84")+INDIRECT("BF84")+INDIRECT("BG84")</f>
        <v>0</v>
      </c>
      <c r="S84" s="6">
        <f ca="1">INDIRECT("BH84")+INDIRECT("BI84")+INDIRECT("BJ84")+INDIRECT("BK84")+INDIRECT("BL84")+INDIRECT("BM84")+INDIRECT("BN84")+INDIRECT("BO84")</f>
        <v>0</v>
      </c>
      <c r="T84" s="28"/>
      <c r="U84" s="29"/>
      <c r="V84" s="29"/>
      <c r="W84" s="29"/>
      <c r="X84" s="29"/>
      <c r="Y84" s="29"/>
      <c r="Z84" s="29"/>
      <c r="AA84" s="29"/>
      <c r="AB84" s="28"/>
      <c r="AC84" s="29"/>
      <c r="AD84" s="29"/>
      <c r="AE84" s="29"/>
      <c r="AF84" s="29"/>
      <c r="AG84" s="29"/>
      <c r="AH84" s="29"/>
      <c r="AI84" s="29"/>
      <c r="AJ84" s="28">
        <v>3429</v>
      </c>
      <c r="AK84" s="29"/>
      <c r="AL84" s="29"/>
      <c r="AM84" s="29"/>
      <c r="AN84" s="29"/>
      <c r="AO84" s="29"/>
      <c r="AP84" s="29"/>
      <c r="AQ84" s="29"/>
      <c r="AR84" s="28">
        <v>1858</v>
      </c>
      <c r="AS84" s="29"/>
      <c r="AT84" s="29"/>
      <c r="AU84" s="29"/>
      <c r="AV84" s="29"/>
      <c r="AW84" s="29"/>
      <c r="AX84" s="29"/>
      <c r="AY84" s="29"/>
      <c r="AZ84" s="28"/>
      <c r="BA84" s="29"/>
      <c r="BB84" s="29"/>
      <c r="BC84" s="29"/>
      <c r="BD84" s="29"/>
      <c r="BE84" s="29"/>
      <c r="BF84" s="29"/>
      <c r="BG84" s="29"/>
      <c r="BH84" s="28"/>
      <c r="BI84" s="29"/>
      <c r="BJ84" s="29"/>
      <c r="BK84" s="29"/>
      <c r="BL84" s="29"/>
      <c r="BM84" s="29"/>
      <c r="BN84" s="29"/>
      <c r="BO84" s="29"/>
      <c r="BP84" s="9">
        <v>0</v>
      </c>
      <c r="BQ84" s="1" t="s">
        <v>0</v>
      </c>
      <c r="BR84" s="1" t="s">
        <v>0</v>
      </c>
      <c r="BS84" s="1" t="s">
        <v>0</v>
      </c>
      <c r="BT84" s="1" t="s">
        <v>0</v>
      </c>
      <c r="BU84" s="1" t="s">
        <v>0</v>
      </c>
      <c r="BW84" s="1">
        <f ca="1">INDIRECT("T84")+2*INDIRECT("AB84")+3*INDIRECT("AJ84")+4*INDIRECT("AR84")+5*INDIRECT("AZ84")+6*INDIRECT("BH84")</f>
        <v>17719</v>
      </c>
      <c r="BX84" s="1">
        <v>17719</v>
      </c>
      <c r="BY84" s="1">
        <f ca="1">INDIRECT("U84")+2*INDIRECT("AC84")+3*INDIRECT("AK84")+4*INDIRECT("AS84")+5*INDIRECT("BA84")+6*INDIRECT("BI84")</f>
        <v>0</v>
      </c>
      <c r="BZ84" s="1">
        <v>0</v>
      </c>
      <c r="CA84" s="1">
        <f ca="1">INDIRECT("V84")+2*INDIRECT("AD84")+3*INDIRECT("AL84")+4*INDIRECT("AT84")+5*INDIRECT("BB84")+6*INDIRECT("BJ84")</f>
        <v>0</v>
      </c>
      <c r="CB84" s="1">
        <v>0</v>
      </c>
      <c r="CC84" s="1">
        <f ca="1">INDIRECT("W84")+2*INDIRECT("AE84")+3*INDIRECT("AM84")+4*INDIRECT("AU84")+5*INDIRECT("BC84")+6*INDIRECT("BK84")</f>
        <v>0</v>
      </c>
      <c r="CD84" s="1">
        <v>0</v>
      </c>
      <c r="CE84" s="1">
        <f ca="1">INDIRECT("X84")+2*INDIRECT("AF84")+3*INDIRECT("AN84")+4*INDIRECT("AV84")+5*INDIRECT("BD84")+6*INDIRECT("BL84")</f>
        <v>0</v>
      </c>
      <c r="CF84" s="1">
        <v>0</v>
      </c>
      <c r="CG84" s="1">
        <f ca="1">INDIRECT("Y84")+2*INDIRECT("AG84")+3*INDIRECT("AO84")+4*INDIRECT("AW84")+5*INDIRECT("BE84")+6*INDIRECT("BM84")</f>
        <v>0</v>
      </c>
      <c r="CH84" s="1">
        <v>0</v>
      </c>
      <c r="CI84" s="1">
        <f ca="1">INDIRECT("Z84")+2*INDIRECT("AH84")+3*INDIRECT("AP84")+4*INDIRECT("AX84")+5*INDIRECT("BF84")+6*INDIRECT("BN84")</f>
        <v>0</v>
      </c>
      <c r="CJ84" s="1">
        <v>0</v>
      </c>
      <c r="CK84" s="1">
        <f ca="1">INDIRECT("AA84")+2*INDIRECT("AI84")+3*INDIRECT("AQ84")+4*INDIRECT("AY84")+5*INDIRECT("BG84")+6*INDIRECT("BO84")</f>
        <v>0</v>
      </c>
      <c r="CL84" s="1">
        <v>0</v>
      </c>
      <c r="CM84" s="1">
        <f ca="1">INDIRECT("T84")+2*INDIRECT("U84")+3*INDIRECT("V84")+4*INDIRECT("W84")+5*INDIRECT("X84")+6*INDIRECT("Y84")+7*INDIRECT("Z84")+8*INDIRECT("AA84")</f>
        <v>0</v>
      </c>
      <c r="CN84" s="1">
        <v>0</v>
      </c>
      <c r="CO84" s="1">
        <f ca="1">INDIRECT("AB84")+2*INDIRECT("AC84")+3*INDIRECT("AD84")+4*INDIRECT("AE84")+5*INDIRECT("AF84")+6*INDIRECT("AG84")+7*INDIRECT("AH84")+8*INDIRECT("AI84")</f>
        <v>0</v>
      </c>
      <c r="CP84" s="1">
        <v>0</v>
      </c>
      <c r="CQ84" s="1">
        <f ca="1">INDIRECT("AJ84")+2*INDIRECT("AK84")+3*INDIRECT("AL84")+4*INDIRECT("AM84")+5*INDIRECT("AN84")+6*INDIRECT("AO84")+7*INDIRECT("AP84")+8*INDIRECT("AQ84")</f>
        <v>3429</v>
      </c>
      <c r="CR84" s="1">
        <v>3429</v>
      </c>
      <c r="CS84" s="1">
        <f ca="1">INDIRECT("AR84")+2*INDIRECT("AS84")+3*INDIRECT("AT84")+4*INDIRECT("AU84")+5*INDIRECT("AV84")+6*INDIRECT("AW84")+7*INDIRECT("AX84")+8*INDIRECT("AY84")</f>
        <v>1858</v>
      </c>
      <c r="CT84" s="1">
        <v>1858</v>
      </c>
      <c r="CU84" s="1">
        <f ca="1">INDIRECT("AZ84")+2*INDIRECT("BA84")+3*INDIRECT("BB84")+4*INDIRECT("BC84")+5*INDIRECT("BD84")+6*INDIRECT("BE84")+7*INDIRECT("BF84")+8*INDIRECT("BG84")</f>
        <v>0</v>
      </c>
      <c r="CV84" s="1">
        <v>0</v>
      </c>
      <c r="CW84" s="1">
        <f ca="1">INDIRECT("BH84")+2*INDIRECT("BI84")+3*INDIRECT("BJ84")+4*INDIRECT("BK84")+5*INDIRECT("BL84")+6*INDIRECT("BM84")+7*INDIRECT("BN84")+8*INDIRECT("BO84")</f>
        <v>0</v>
      </c>
      <c r="CX84" s="1">
        <v>0</v>
      </c>
    </row>
    <row r="85" spans="1:73" ht="11.25">
      <c r="A85" s="1" t="s">
        <v>0</v>
      </c>
      <c r="B85" s="1" t="s">
        <v>0</v>
      </c>
      <c r="C85" s="1" t="s">
        <v>0</v>
      </c>
      <c r="D85" s="1" t="s">
        <v>0</v>
      </c>
      <c r="E85" s="1" t="s">
        <v>6</v>
      </c>
      <c r="F85" s="7">
        <f>SUM(F82:F84)</f>
        <v>10287</v>
      </c>
      <c r="G85" s="6">
        <f>SUM(G82:G84)</f>
        <v>0</v>
      </c>
      <c r="H85" s="6">
        <f>SUM(H82:H84)</f>
        <v>1300</v>
      </c>
      <c r="I85" s="6">
        <f>SUM(I82:I84)</f>
        <v>7400</v>
      </c>
      <c r="J85" s="6">
        <f>SUM(J82:J84)</f>
        <v>7400</v>
      </c>
      <c r="K85" s="6">
        <f>SUM(K82:K84)</f>
        <v>7400</v>
      </c>
      <c r="L85" s="6">
        <f>SUM(L82:L84)</f>
        <v>7400</v>
      </c>
      <c r="M85" s="6">
        <f>SUM(M82:M84)</f>
        <v>7400</v>
      </c>
      <c r="N85" s="7">
        <f>SUM(N82:N84)</f>
        <v>0</v>
      </c>
      <c r="O85" s="6">
        <f>SUM(O82:O84)</f>
        <v>38300</v>
      </c>
      <c r="P85" s="6">
        <f>SUM(P82:P84)</f>
        <v>5429</v>
      </c>
      <c r="Q85" s="6">
        <f>SUM(Q82:Q84)</f>
        <v>4858</v>
      </c>
      <c r="R85" s="6">
        <f>SUM(R82:R84)</f>
        <v>0</v>
      </c>
      <c r="S85" s="6">
        <f>SUM(S82:S84)</f>
        <v>0</v>
      </c>
      <c r="T85" s="8"/>
      <c r="U85" s="5"/>
      <c r="V85" s="5"/>
      <c r="W85" s="5"/>
      <c r="X85" s="5"/>
      <c r="Y85" s="5"/>
      <c r="Z85" s="5"/>
      <c r="AA85" s="5"/>
      <c r="AB85" s="8"/>
      <c r="AC85" s="5"/>
      <c r="AD85" s="5"/>
      <c r="AE85" s="5"/>
      <c r="AF85" s="5"/>
      <c r="AG85" s="5"/>
      <c r="AH85" s="5"/>
      <c r="AI85" s="5"/>
      <c r="AJ85" s="8"/>
      <c r="AK85" s="5"/>
      <c r="AL85" s="5"/>
      <c r="AM85" s="5"/>
      <c r="AN85" s="5"/>
      <c r="AO85" s="5"/>
      <c r="AP85" s="5"/>
      <c r="AQ85" s="5"/>
      <c r="AR85" s="8"/>
      <c r="AS85" s="5"/>
      <c r="AT85" s="5"/>
      <c r="AU85" s="5"/>
      <c r="AV85" s="5"/>
      <c r="AW85" s="5"/>
      <c r="AX85" s="5"/>
      <c r="AY85" s="5"/>
      <c r="AZ85" s="8"/>
      <c r="BA85" s="5"/>
      <c r="BB85" s="5"/>
      <c r="BC85" s="5"/>
      <c r="BD85" s="5"/>
      <c r="BE85" s="5"/>
      <c r="BF85" s="5"/>
      <c r="BG85" s="5"/>
      <c r="BH85" s="8"/>
      <c r="BI85" s="5"/>
      <c r="BJ85" s="5"/>
      <c r="BK85" s="5"/>
      <c r="BL85" s="5"/>
      <c r="BM85" s="5"/>
      <c r="BN85" s="5"/>
      <c r="BO85" s="5"/>
      <c r="BP85" s="9">
        <v>0</v>
      </c>
      <c r="BQ85" s="1" t="s">
        <v>0</v>
      </c>
      <c r="BR85" s="1" t="s">
        <v>0</v>
      </c>
      <c r="BS85" s="1" t="s">
        <v>0</v>
      </c>
      <c r="BT85" s="1" t="s">
        <v>0</v>
      </c>
      <c r="BU85" s="1" t="s">
        <v>0</v>
      </c>
    </row>
    <row r="86" spans="1:73" ht="11.25">
      <c r="A86" s="37"/>
      <c r="B86" s="37"/>
      <c r="C86" s="37" t="s">
        <v>0</v>
      </c>
      <c r="D86" s="37" t="s">
        <v>0</v>
      </c>
      <c r="E86" s="37" t="s">
        <v>0</v>
      </c>
      <c r="F86" s="38"/>
      <c r="G86" s="39"/>
      <c r="H86" s="39"/>
      <c r="I86" s="39"/>
      <c r="J86" s="39"/>
      <c r="K86" s="39"/>
      <c r="L86" s="39"/>
      <c r="M86" s="39"/>
      <c r="N86" s="38"/>
      <c r="O86" s="39"/>
      <c r="P86" s="39"/>
      <c r="Q86" s="39"/>
      <c r="R86" s="39"/>
      <c r="S86" s="39"/>
      <c r="T86" s="40"/>
      <c r="U86" s="41"/>
      <c r="V86" s="41"/>
      <c r="W86" s="41"/>
      <c r="X86" s="41"/>
      <c r="Y86" s="41"/>
      <c r="Z86" s="41"/>
      <c r="AA86" s="41"/>
      <c r="AB86" s="40"/>
      <c r="AC86" s="41"/>
      <c r="AD86" s="41"/>
      <c r="AE86" s="41"/>
      <c r="AF86" s="41"/>
      <c r="AG86" s="41"/>
      <c r="AH86" s="41"/>
      <c r="AI86" s="41"/>
      <c r="AJ86" s="40"/>
      <c r="AK86" s="41"/>
      <c r="AL86" s="41"/>
      <c r="AM86" s="41"/>
      <c r="AN86" s="41"/>
      <c r="AO86" s="41"/>
      <c r="AP86" s="41"/>
      <c r="AQ86" s="41"/>
      <c r="AR86" s="40"/>
      <c r="AS86" s="41"/>
      <c r="AT86" s="41"/>
      <c r="AU86" s="41"/>
      <c r="AV86" s="41"/>
      <c r="AW86" s="41"/>
      <c r="AX86" s="41"/>
      <c r="AY86" s="41"/>
      <c r="AZ86" s="40"/>
      <c r="BA86" s="41"/>
      <c r="BB86" s="41"/>
      <c r="BC86" s="41"/>
      <c r="BD86" s="41"/>
      <c r="BE86" s="41"/>
      <c r="BF86" s="41"/>
      <c r="BG86" s="41"/>
      <c r="BH86" s="40"/>
      <c r="BI86" s="41"/>
      <c r="BJ86" s="41"/>
      <c r="BK86" s="41"/>
      <c r="BL86" s="41"/>
      <c r="BM86" s="41"/>
      <c r="BN86" s="41"/>
      <c r="BO86" s="42"/>
      <c r="BP86" s="9"/>
      <c r="BT86" s="1" t="s">
        <v>0</v>
      </c>
      <c r="BU86" s="1" t="s">
        <v>0</v>
      </c>
    </row>
    <row r="89" spans="5:13" ht="11.25">
      <c r="E89" s="3" t="s">
        <v>125</v>
      </c>
      <c r="F89" s="5">
        <f>SUMIF($BQ4:$BQ86,"=RIP",F4:F86)</f>
        <v>16266</v>
      </c>
      <c r="G89" s="5">
        <f aca="true" t="shared" si="0" ref="G89:M89">SUMIF($BQ4:$BQ86,"=RIP",G4:G86)</f>
        <v>1706</v>
      </c>
      <c r="H89" s="5">
        <f t="shared" si="0"/>
        <v>11670</v>
      </c>
      <c r="I89" s="5">
        <f t="shared" si="0"/>
        <v>34395</v>
      </c>
      <c r="J89" s="5">
        <f t="shared" si="0"/>
        <v>18067</v>
      </c>
      <c r="K89" s="5">
        <f t="shared" si="0"/>
        <v>36813</v>
      </c>
      <c r="L89" s="5">
        <f t="shared" si="0"/>
        <v>7400</v>
      </c>
      <c r="M89" s="5">
        <f t="shared" si="0"/>
        <v>7400</v>
      </c>
    </row>
    <row r="90" spans="5:13" ht="11.25">
      <c r="E90" s="3" t="s">
        <v>126</v>
      </c>
      <c r="F90" s="5">
        <f>SUMIF($BT4:$BT86,"=GARVEE",F4:F86)</f>
        <v>0</v>
      </c>
      <c r="G90" s="5">
        <f aca="true" t="shared" si="1" ref="G90:M90">SUMIF($BT4:$BT86,"=GARVEE",G4:G86)</f>
        <v>0</v>
      </c>
      <c r="H90" s="5">
        <f t="shared" si="1"/>
        <v>2848</v>
      </c>
      <c r="I90" s="5">
        <f t="shared" si="1"/>
        <v>16100</v>
      </c>
      <c r="J90" s="5">
        <f t="shared" si="1"/>
        <v>16100</v>
      </c>
      <c r="K90" s="5">
        <f t="shared" si="1"/>
        <v>16100</v>
      </c>
      <c r="L90" s="5">
        <f t="shared" si="1"/>
        <v>7400</v>
      </c>
      <c r="M90" s="5">
        <f t="shared" si="1"/>
        <v>7400</v>
      </c>
    </row>
    <row r="91" spans="5:13" ht="11.25">
      <c r="E91" s="3" t="s">
        <v>127</v>
      </c>
      <c r="F91" s="5">
        <f>SUMIF($BR4:$BR86,"=X",F4:F86)</f>
        <v>0</v>
      </c>
      <c r="G91" s="5">
        <f aca="true" t="shared" si="2" ref="G91:M91">SUMIF($BR4:$BR86,"=X",G4:G86)</f>
        <v>0</v>
      </c>
      <c r="H91" s="5">
        <f t="shared" si="2"/>
        <v>0</v>
      </c>
      <c r="I91" s="5">
        <f t="shared" si="2"/>
        <v>0</v>
      </c>
      <c r="J91" s="5">
        <f t="shared" si="2"/>
        <v>0</v>
      </c>
      <c r="K91" s="5">
        <f t="shared" si="2"/>
        <v>0</v>
      </c>
      <c r="L91" s="5">
        <f t="shared" si="2"/>
        <v>0</v>
      </c>
      <c r="M91" s="5">
        <f t="shared" si="2"/>
        <v>0</v>
      </c>
    </row>
    <row r="92" spans="5:13" ht="11.25">
      <c r="E92" s="3" t="s">
        <v>128</v>
      </c>
      <c r="F92" s="5">
        <f>SUMIF($BU4:$BU86,"=X",AJ4:AJ86)+SUMIF($BU4:$BU86,"=X",AR4:AR86)+SUMIF($BU4:$BU86,"=X",AZ4:AZ86)+SUMIF($BU4:$BU86,"=X",BH4:BH86)</f>
        <v>12651</v>
      </c>
      <c r="G92" s="5">
        <f>SUMIF($BU4:$BU86,"=X",AK4:AK86)+SUMIF($BU4:$BU86,"=X",AS4:AS86)+SUMIF($BU4:$BU86,"=X",BA4:BA86)+SUMIF($BU4:$BU86,"=X",BI4:BI86)</f>
        <v>1183</v>
      </c>
      <c r="H92" s="5"/>
      <c r="I92" s="5"/>
      <c r="J92" s="5"/>
      <c r="K92" s="5"/>
      <c r="L92" s="5"/>
      <c r="M92" s="5"/>
    </row>
    <row r="93" spans="5:13" ht="11.25">
      <c r="E93" s="3" t="s">
        <v>129</v>
      </c>
      <c r="F93" s="5">
        <f>SUMIF($BU4:$BU86,"=X",T4:T86)</f>
        <v>540</v>
      </c>
      <c r="G93" s="5">
        <f>SUMIF($BU4:$BU86,"=X",U4:U86)</f>
        <v>0</v>
      </c>
      <c r="H93" s="5"/>
      <c r="I93" s="5"/>
      <c r="J93" s="5"/>
      <c r="K93" s="5"/>
      <c r="L93" s="5"/>
      <c r="M93" s="5"/>
    </row>
    <row r="94" spans="5:13" ht="11.25">
      <c r="E94" s="3" t="s">
        <v>130</v>
      </c>
      <c r="F94" s="5">
        <f>F89-F90-F91-F92-F93</f>
        <v>3075</v>
      </c>
      <c r="G94" s="5">
        <f aca="true" t="shared" si="3" ref="G94:M94">G89-G90-G91-G92-G93</f>
        <v>523</v>
      </c>
      <c r="H94" s="5">
        <f t="shared" si="3"/>
        <v>8822</v>
      </c>
      <c r="I94" s="5">
        <f t="shared" si="3"/>
        <v>18295</v>
      </c>
      <c r="J94" s="5">
        <f t="shared" si="3"/>
        <v>1967</v>
      </c>
      <c r="K94" s="5">
        <f t="shared" si="3"/>
        <v>20713</v>
      </c>
      <c r="L94" s="5">
        <f t="shared" si="3"/>
        <v>0</v>
      </c>
      <c r="M94" s="5">
        <f t="shared" si="3"/>
        <v>0</v>
      </c>
    </row>
    <row r="96" spans="9:11" ht="11.25">
      <c r="I96" s="1">
        <f>SUM(F94:I94)</f>
        <v>30715</v>
      </c>
      <c r="J96" s="1">
        <f>J94</f>
        <v>1967</v>
      </c>
      <c r="K96" s="1">
        <f>K94</f>
        <v>20713</v>
      </c>
    </row>
  </sheetData>
  <sheetProtection password="CB9B" sheet="1" objects="1" scenarios="1"/>
  <conditionalFormatting sqref="F4 F7 F10 F13 F16 F19:F20 F23:F25 F28:F29 F32:F33 F36 F39 F42:F43 F46 F49 F52:F56 F59 F62 F65 F68:F69 F72:F73 F76 F79 F82:F84">
    <cfRule type="expression" priority="1" dxfId="0" stopIfTrue="1">
      <formula>BW4&lt;&gt;BX4</formula>
    </cfRule>
  </conditionalFormatting>
  <conditionalFormatting sqref="G4 G7 G10 G13 G16 G19:G20 G23:G25 G28:G29 G32:G33 G36 G39 G42:G43 G46 G49 G52:G56 G59 G62 G65 G68:G69 G72:G73 G76 G79 G82:G84">
    <cfRule type="expression" priority="2" dxfId="0" stopIfTrue="1">
      <formula>BY4&lt;&gt;BZ4</formula>
    </cfRule>
  </conditionalFormatting>
  <conditionalFormatting sqref="H4 H7 H10 H13 H16 H19:H20 H23:H25 H28:H29 H32:H33 H36 H39 H42:H43 H46 H49 H52:H56 H59 H62 H65 H68:H69 H72:H73 H76 H79 H82:H84">
    <cfRule type="expression" priority="3" dxfId="0" stopIfTrue="1">
      <formula>CA4&lt;&gt;CB4</formula>
    </cfRule>
  </conditionalFormatting>
  <conditionalFormatting sqref="I4 I7 I10 I13 I16 I19:I20 I23:I25 I28:I29 I32:I33 I36 I39 I42:I43 I46 I49 I52:I56 I59 I62 I65 I68:I69 I72:I73 I76 I79 I82:I84">
    <cfRule type="expression" priority="4" dxfId="0" stopIfTrue="1">
      <formula>CC4&lt;&gt;CD4</formula>
    </cfRule>
  </conditionalFormatting>
  <conditionalFormatting sqref="J4 J7 J10 J13 J16 J19:J20 J23:J25 J28:J29 J32:J33 J36 J39 J42:J43 J46 J49 J52:J56 J59 J62 J65 J68:J69 J72:J73 J76 J79 J82:J84">
    <cfRule type="expression" priority="5" dxfId="0" stopIfTrue="1">
      <formula>CE4&lt;&gt;CF4</formula>
    </cfRule>
  </conditionalFormatting>
  <conditionalFormatting sqref="K4 K7 K10 K13 K16 K19:K20 K23:K25 K28:K29 K32:K33 K36 K39 K42:K43 K46 K49 K52:K56 K59 K62 K65 K68:K69 K72:K73 K76 K79 K82:K84">
    <cfRule type="expression" priority="6" dxfId="0" stopIfTrue="1">
      <formula>CG4&lt;&gt;CH4</formula>
    </cfRule>
  </conditionalFormatting>
  <conditionalFormatting sqref="L4 L7 L10 L13 L16 L19:L20 L23:L25 L28:L29 L32:L33 L36 L39 L42:L43 L46 L49 L52:L56 L59 L62 L65 L68:L69 L72:L73 L76 L79 L82:L84">
    <cfRule type="expression" priority="7" dxfId="0" stopIfTrue="1">
      <formula>CI4&lt;&gt;CJ4</formula>
    </cfRule>
  </conditionalFormatting>
  <conditionalFormatting sqref="M4 M7 M10 M13 M16 M19:M20 M23:M25 M28:M29 M32:M33 M36 M39 M42:M43 M46 M49 M52:M56 M59 M62 M65 M68:M69 M72:M73 M76 M79 M82:M84">
    <cfRule type="expression" priority="8" dxfId="0" stopIfTrue="1">
      <formula>CK4&lt;&gt;CL4</formula>
    </cfRule>
  </conditionalFormatting>
  <conditionalFormatting sqref="N4 N7 N10 N13 N16 N19:N20 N23:N25 N28:N29 N32:N33 N36 N39 N42:N43 N46 N49 N52:N56 N59 N62 N65 N68:N69 N72:N73 N76 N79 N82:N84">
    <cfRule type="expression" priority="9" dxfId="0" stopIfTrue="1">
      <formula>CM4&lt;&gt;CN4</formula>
    </cfRule>
  </conditionalFormatting>
  <conditionalFormatting sqref="O4 O7 O10 O13 O16 O19:O20 O23:O25 O28:O29 O32:O33 O36 O39 O42:O43 O46 O49 O52:O56 O59 O62 O65 O68:O69 O72:O73 O76 O79 O82:O84">
    <cfRule type="expression" priority="10" dxfId="0" stopIfTrue="1">
      <formula>CO4&lt;&gt;CP4</formula>
    </cfRule>
  </conditionalFormatting>
  <conditionalFormatting sqref="P4 P7 P10 P13 P16 P19:P20 P23:P25 P28:P29 P32:P33 P36 P39 P42:P43 P46 P49 P52:P56 P59 P62 P65 P68:P69 P72:P73 P76 P79 P82:P84">
    <cfRule type="expression" priority="11" dxfId="0" stopIfTrue="1">
      <formula>CQ4&lt;&gt;CR4</formula>
    </cfRule>
  </conditionalFormatting>
  <conditionalFormatting sqref="Q4 Q7 Q10 Q13 Q16 Q19:Q20 Q23:Q25 Q28:Q29 Q32:Q33 Q36 Q39 Q42:Q43 Q46 Q49 Q52:Q56 Q59 Q62 Q65 Q68:Q69 Q72:Q73 Q76 Q79 Q82:Q84">
    <cfRule type="expression" priority="12" dxfId="0" stopIfTrue="1">
      <formula>CS4&lt;&gt;CT4</formula>
    </cfRule>
  </conditionalFormatting>
  <conditionalFormatting sqref="R4 R7 R10 R13 R16 R19:R20 R23:R25 R28:R29 R32:R33 R36 R39 R42:R43 R46 R49 R52:R56 R59 R62 R65 R68:R69 R72:R73 R76 R79 R82:R84">
    <cfRule type="expression" priority="13" dxfId="0" stopIfTrue="1">
      <formula>CU4&lt;&gt;CV4</formula>
    </cfRule>
  </conditionalFormatting>
  <conditionalFormatting sqref="S4 S7 S10 S13 S16 S19:S20 S23:S25 S28:S29 S32:S33 S36 S39 S42:S43 S46 S49 S52:S56 S59 S62 S65 S68:S69 S72:S73 S76 S79 S82:S84">
    <cfRule type="expression" priority="14" dxfId="0" stopIfTrue="1">
      <formula>CW4&lt;&gt;CX4</formula>
    </cfRule>
  </conditionalFormatting>
  <dataValidations count="132">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4">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86">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86">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InputMessage="1" showErrorMessage="1" promptTitle="No Input" prompt="This is not a funding line." errorTitle="Wrong Spot" error="This is either a total or blank funding line.  No Data Input Here." sqref="T5:BO5">
      <formula1>999999</formula1>
      <formula2>999999</formula2>
    </dataValidation>
    <dataValidation type="whole" showInputMessage="1" showErrorMessage="1" promptTitle="No Input" prompt="This is not a funding line." errorTitle="Wrong Spot" error="This is either a total or blank funding line.  No Data Input Here." sqref="T6:BO6">
      <formula1>999999</formula1>
      <formula2>999999</formula2>
    </dataValidation>
    <dataValidation type="whole" showErrorMessage="1" errorTitle="Maximum Dollar Input Exceeded" error="The maximum input value is $999,999 (x $1000), basically one billion dollars.  Please revise your figures." sqref="T7:BO7">
      <formula1>0</formula1>
      <formula2>999999</formula2>
    </dataValidation>
    <dataValidation type="whole" showInputMessage="1" showErrorMessage="1" promptTitle="No Input" prompt="This is not a funding line." errorTitle="Wrong Spot" error="This is either a total or blank funding line.  No Data Input Here." sqref="T8:BO8">
      <formula1>999999</formula1>
      <formula2>999999</formula2>
    </dataValidation>
    <dataValidation type="whole" showInputMessage="1" showErrorMessage="1" promptTitle="No Input" prompt="This is not a funding line." errorTitle="Wrong Spot" error="This is either a total or blank funding line.  No Data Input Here." sqref="T9:BO9">
      <formula1>999999</formula1>
      <formula2>999999</formula2>
    </dataValidation>
    <dataValidation type="whole" showErrorMessage="1" errorTitle="Maximum Dollar Input Exceeded" error="The maximum input value is $999,999 (x $1000), basically one billion dollars.  Please revise your figures." sqref="T10:BO10">
      <formula1>0</formula1>
      <formula2>999999</formula2>
    </dataValidation>
    <dataValidation type="whole" showInputMessage="1" showErrorMessage="1" promptTitle="No Input" prompt="This is not a funding line." errorTitle="Wrong Spot" error="This is either a total or blank funding line.  No Data Input Here." sqref="T11:BO11">
      <formula1>999999</formula1>
      <formula2>999999</formula2>
    </dataValidation>
    <dataValidation type="whole" showInputMessage="1" showErrorMessage="1" promptTitle="No Input" prompt="This is not a funding line." errorTitle="Wrong Spot" error="This is either a total or blank funding line.  No Data Input Here." sqref="T12:BO12">
      <formula1>999999</formula1>
      <formula2>999999</formula2>
    </dataValidation>
    <dataValidation type="whole" showErrorMessage="1" errorTitle="Maximum Dollar Input Exceeded" error="The maximum input value is $999,999 (x $1000), basically one billion dollars.  Please revise your figures." sqref="T13:BO13">
      <formula1>0</formula1>
      <formula2>999999</formula2>
    </dataValidation>
    <dataValidation type="whole" showInputMessage="1" showErrorMessage="1" promptTitle="No Input" prompt="This is not a funding line." errorTitle="Wrong Spot" error="This is either a total or blank funding line.  No Data Input Here." sqref="T14:BO14">
      <formula1>999999</formula1>
      <formula2>999999</formula2>
    </dataValidation>
    <dataValidation type="whole" showInputMessage="1" showErrorMessage="1" promptTitle="No Input" prompt="This is not a funding line." errorTitle="Wrong Spot" error="This is either a total or blank funding line.  No Data Input Here." sqref="T15:BO15">
      <formula1>999999</formula1>
      <formula2>999999</formula2>
    </dataValidation>
    <dataValidation type="whole" showErrorMessage="1" errorTitle="Maximum Dollar Input Exceeded" error="The maximum input value is $999,999 (x $1000), basically one billion dollars.  Please revise your figures." sqref="T16:BO16">
      <formula1>0</formula1>
      <formula2>999999</formula2>
    </dataValidation>
    <dataValidation type="whole" showInputMessage="1" showErrorMessage="1" promptTitle="No Input" prompt="This is not a funding line." errorTitle="Wrong Spot" error="This is either a total or blank funding line.  No Data Input Here." sqref="T17:BO17">
      <formula1>999999</formula1>
      <formula2>999999</formula2>
    </dataValidation>
    <dataValidation type="whole" showInputMessage="1" showErrorMessage="1" promptTitle="No Input" prompt="This is not a funding line." errorTitle="Wrong Spot" error="This is either a total or blank funding line.  No Data Input Here." sqref="T18:BO18">
      <formula1>999999</formula1>
      <formula2>999999</formula2>
    </dataValidation>
    <dataValidation type="whole" showErrorMessage="1" errorTitle="Maximum Dollar Input Exceeded" error="The maximum input value is $999,999 (x $1000), basically one billion dollars.  Please revise your figures." sqref="T19:BO19">
      <formula1>0</formula1>
      <formula2>999999</formula2>
    </dataValidation>
    <dataValidation type="whole" showErrorMessage="1" errorTitle="Maximum Dollar Input Exceeded" error="The maximum input value is $999,999 (x $1000), basically one billion dollars.  Please revise your figures." sqref="T20:BO20">
      <formula1>0</formula1>
      <formula2>999999</formula2>
    </dataValidation>
    <dataValidation type="whole" showInputMessage="1" showErrorMessage="1" promptTitle="No Input" prompt="This is not a funding line." errorTitle="Wrong Spot" error="This is either a total or blank funding line.  No Data Input Here." sqref="T21:BO21">
      <formula1>999999</formula1>
      <formula2>999999</formula2>
    </dataValidation>
    <dataValidation type="whole" showInputMessage="1" showErrorMessage="1" promptTitle="No Input" prompt="This is not a funding line." errorTitle="Wrong Spot" error="This is either a total or blank funding line.  No Data Input Here." sqref="T22:BO22">
      <formula1>999999</formula1>
      <formula2>999999</formula2>
    </dataValidation>
    <dataValidation type="whole" showErrorMessage="1" errorTitle="Maximum Dollar Input Exceeded" error="The maximum input value is $999,999 (x $1000), basically one billion dollars.  Please revise your figures." sqref="T23:BO23">
      <formula1>0</formula1>
      <formula2>999999</formula2>
    </dataValidation>
    <dataValidation type="whole" showErrorMessage="1" errorTitle="Maximum Dollar Input Exceeded" error="The maximum input value is $999,999 (x $1000), basically one billion dollars.  Please revise your figures." sqref="T24:BO24">
      <formula1>0</formula1>
      <formula2>999999</formula2>
    </dataValidation>
    <dataValidation type="whole" showErrorMessage="1" errorTitle="Maximum Dollar Input Exceeded" error="The maximum input value is $999,999 (x $1000), basically one billion dollars.  Please revise your figures." sqref="T25:BO25">
      <formula1>0</formula1>
      <formula2>999999</formula2>
    </dataValidation>
    <dataValidation type="whole" showInputMessage="1" showErrorMessage="1" promptTitle="No Input" prompt="This is not a funding line." errorTitle="Wrong Spot" error="This is either a total or blank funding line.  No Data Input Here." sqref="T26:BO26">
      <formula1>999999</formula1>
      <formula2>999999</formula2>
    </dataValidation>
    <dataValidation type="whole" showInputMessage="1" showErrorMessage="1" promptTitle="No Input" prompt="This is not a funding line." errorTitle="Wrong Spot" error="This is either a total or blank funding line.  No Data Input Here." sqref="T27:BO27">
      <formula1>999999</formula1>
      <formula2>999999</formula2>
    </dataValidation>
    <dataValidation type="whole" showErrorMessage="1" errorTitle="Maximum Dollar Input Exceeded" error="The maximum input value is $999,999 (x $1000), basically one billion dollars.  Please revise your figures." sqref="BJ28:BO28 AL28:AQ28 AT28:AY28 BB28:BG28 V28:AI28">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28:AK28 AR28:AS28 AZ28:BA28 BH28:BI28">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28:U28">
      <formula1>0</formula1>
      <formula2>999999</formula2>
    </dataValidation>
    <dataValidation type="whole" showErrorMessage="1" errorTitle="Maximum Dollar Input Exceeded" error="The maximum input value is $999,999 (x $1000), basically one billion dollars.  Please revise your figures." sqref="T29:BO29">
      <formula1>0</formula1>
      <formula2>999999</formula2>
    </dataValidation>
    <dataValidation type="whole" showInputMessage="1" showErrorMessage="1" promptTitle="No Input" prompt="This is not a funding line." errorTitle="Wrong Spot" error="This is either a total or blank funding line.  No Data Input Here." sqref="T30:BO30">
      <formula1>999999</formula1>
      <formula2>999999</formula2>
    </dataValidation>
    <dataValidation type="whole" showInputMessage="1" showErrorMessage="1" promptTitle="No Input" prompt="This is not a funding line." errorTitle="Wrong Spot" error="This is either a total or blank funding line.  No Data Input Here." sqref="T31:BO31">
      <formula1>999999</formula1>
      <formula2>999999</formula2>
    </dataValidation>
    <dataValidation type="whole" showErrorMessage="1" errorTitle="Maximum Dollar Input Exceeded" error="The maximum input value is $999,999 (x $1000), basically one billion dollars.  Please revise your figures." sqref="BJ32:BO32 AL32:AQ32 AT32:AY32 BB32:BG32 V32:AI32">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32:AK32 AR32:AS32 AZ32:BA32 BH32:BI32">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32:U32">
      <formula1>0</formula1>
      <formula2>999999</formula2>
    </dataValidation>
    <dataValidation type="whole" showErrorMessage="1" errorTitle="Maximum Dollar Input Exceeded" error="The maximum input value is $999,999 (x $1000), basically one billion dollars.  Please revise your figures." sqref="T33:BO33">
      <formula1>0</formula1>
      <formula2>999999</formula2>
    </dataValidation>
    <dataValidation type="whole" showInputMessage="1" showErrorMessage="1" promptTitle="No Input" prompt="This is not a funding line." errorTitle="Wrong Spot" error="This is either a total or blank funding line.  No Data Input Here." sqref="T34:BO34">
      <formula1>999999</formula1>
      <formula2>999999</formula2>
    </dataValidation>
    <dataValidation type="whole" showInputMessage="1" showErrorMessage="1" promptTitle="No Input" prompt="This is not a funding line." errorTitle="Wrong Spot" error="This is either a total or blank funding line.  No Data Input Here." sqref="T35:BO35">
      <formula1>999999</formula1>
      <formula2>999999</formula2>
    </dataValidation>
    <dataValidation type="whole" showErrorMessage="1" errorTitle="Maximum Dollar Input Exceeded" error="The maximum input value is $999,999 (x $1000), basically one billion dollars.  Please revise your figures." sqref="T36:BO36">
      <formula1>0</formula1>
      <formula2>999999</formula2>
    </dataValidation>
    <dataValidation type="whole" showInputMessage="1" showErrorMessage="1" promptTitle="No Input" prompt="This is not a funding line." errorTitle="Wrong Spot" error="This is either a total or blank funding line.  No Data Input Here." sqref="T37:BO37">
      <formula1>999999</formula1>
      <formula2>999999</formula2>
    </dataValidation>
    <dataValidation type="whole" showInputMessage="1" showErrorMessage="1" promptTitle="No Input" prompt="This is not a funding line." errorTitle="Wrong Spot" error="This is either a total or blank funding line.  No Data Input Here." sqref="T38:BO38">
      <formula1>999999</formula1>
      <formula2>999999</formula2>
    </dataValidation>
    <dataValidation type="whole" showErrorMessage="1" errorTitle="Maximum Dollar Input Exceeded" error="The maximum input value is $999,999 (x $1000), basically one billion dollars.  Please revise your figures." sqref="BJ39:BO39 AL39:AQ39 AT39:AY39 BB39:BG39 V39:AI39">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39:AK39 AR39:AS39 AZ39:BA39 BH39:BI39">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39:U39">
      <formula1>0</formula1>
      <formula2>999999</formula2>
    </dataValidation>
    <dataValidation type="whole" showInputMessage="1" showErrorMessage="1" promptTitle="No Input" prompt="This is not a funding line." errorTitle="Wrong Spot" error="This is either a total or blank funding line.  No Data Input Here." sqref="T40:BO40">
      <formula1>999999</formula1>
      <formula2>999999</formula2>
    </dataValidation>
    <dataValidation type="whole" showInputMessage="1" showErrorMessage="1" promptTitle="No Input" prompt="This is not a funding line." errorTitle="Wrong Spot" error="This is either a total or blank funding line.  No Data Input Here." sqref="T41:BO41">
      <formula1>999999</formula1>
      <formula2>999999</formula2>
    </dataValidation>
    <dataValidation type="whole" showErrorMessage="1" errorTitle="Maximum Dollar Input Exceeded" error="The maximum input value is $999,999 (x $1000), basically one billion dollars.  Please revise your figures." sqref="BJ42:BO42 AL42:AQ42 AT42:AY42 BB42:BG42 V42:AI42">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42:AK42 AR42:AS42 AZ42:BA42 BH42:BI42">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42:U42">
      <formula1>0</formula1>
      <formula2>999999</formula2>
    </dataValidation>
    <dataValidation type="whole" showErrorMessage="1" errorTitle="Maximum Dollar Input Exceeded" error="The maximum input value is $999,999 (x $1000), basically one billion dollars.  Please revise your figures." sqref="T43:BO43">
      <formula1>0</formula1>
      <formula2>999999</formula2>
    </dataValidation>
    <dataValidation type="whole" showInputMessage="1" showErrorMessage="1" promptTitle="No Input" prompt="This is not a funding line." errorTitle="Wrong Spot" error="This is either a total or blank funding line.  No Data Input Here." sqref="T44:BO44">
      <formula1>999999</formula1>
      <formula2>999999</formula2>
    </dataValidation>
    <dataValidation type="whole" showInputMessage="1" showErrorMessage="1" promptTitle="No Input" prompt="This is not a funding line." errorTitle="Wrong Spot" error="This is either a total or blank funding line.  No Data Input Here." sqref="T45:BO45">
      <formula1>999999</formula1>
      <formula2>999999</formula2>
    </dataValidation>
    <dataValidation type="whole" showErrorMessage="1" errorTitle="Maximum Dollar Input Exceeded" error="The maximum input value is $999,999 (x $1000), basically one billion dollars.  Please revise your figures." sqref="BJ46:BO46 AL46:AQ46 AT46:AY46 BB46:BG46 V46:AI46">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46:AK46 AR46:AS46 AZ46:BA46 BH46:BI46">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46:U46">
      <formula1>0</formula1>
      <formula2>999999</formula2>
    </dataValidation>
    <dataValidation type="whole" showInputMessage="1" showErrorMessage="1" promptTitle="No Input" prompt="This is not a funding line." errorTitle="Wrong Spot" error="This is either a total or blank funding line.  No Data Input Here." sqref="T47:BO47">
      <formula1>999999</formula1>
      <formula2>999999</formula2>
    </dataValidation>
    <dataValidation type="whole" showInputMessage="1" showErrorMessage="1" promptTitle="No Input" prompt="This is not a funding line." errorTitle="Wrong Spot" error="This is either a total or blank funding line.  No Data Input Here." sqref="T48:BO48">
      <formula1>999999</formula1>
      <formula2>999999</formula2>
    </dataValidation>
    <dataValidation type="whole" showErrorMessage="1" errorTitle="Maximum Dollar Input Exceeded" error="The maximum input value is $999,999 (x $1000), basically one billion dollars.  Please revise your figures." sqref="BJ49:BO49 AL49:AQ49 AT49:AY49 BB49:BG49 V49:AI49">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49:AK49 AR49:AS49 AZ49:BA49 BH49:BI49">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49:U49">
      <formula1>0</formula1>
      <formula2>999999</formula2>
    </dataValidation>
    <dataValidation type="whole" showInputMessage="1" showErrorMessage="1" promptTitle="No Input" prompt="This is not a funding line." errorTitle="Wrong Spot" error="This is either a total or blank funding line.  No Data Input Here." sqref="T50:BO50">
      <formula1>999999</formula1>
      <formula2>999999</formula2>
    </dataValidation>
    <dataValidation type="whole" showInputMessage="1" showErrorMessage="1" promptTitle="No Input" prompt="This is not a funding line." errorTitle="Wrong Spot" error="This is either a total or blank funding line.  No Data Input Here." sqref="T51:BO51">
      <formula1>999999</formula1>
      <formula2>999999</formula2>
    </dataValidation>
    <dataValidation type="whole" showErrorMessage="1" errorTitle="Maximum Dollar Input Exceeded" error="The maximum input value is $999,999 (x $1000), basically one billion dollars.  Please revise your figures." sqref="BJ52:BO52 AL52:AQ52 AT52:AY52 BB52:BG52 V52:AI52">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52:AK52 AR52:AS52 AZ52:BA52 BH52:BI52">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52:U52">
      <formula1>0</formula1>
      <formula2>999999</formula2>
    </dataValidation>
    <dataValidation type="whole" showErrorMessage="1" errorTitle="Maximum Dollar Input Exceeded" error="The maximum input value is $999,999 (x $1000), basically one billion dollars.  Please revise your figures." sqref="T53:BO53">
      <formula1>0</formula1>
      <formula2>999999</formula2>
    </dataValidation>
    <dataValidation type="whole" showErrorMessage="1" errorTitle="Maximum Dollar Input Exceeded" error="The maximum input value is $999,999 (x $1000), basically one billion dollars.  Please revise your figures." sqref="T54:BO54">
      <formula1>0</formula1>
      <formula2>999999</formula2>
    </dataValidation>
    <dataValidation type="whole" showErrorMessage="1" errorTitle="Maximum Dollar Input Exceeded" error="The maximum input value is $999,999 (x $1000), basically one billion dollars.  Please revise your figures." sqref="T55:BO55">
      <formula1>0</formula1>
      <formula2>999999</formula2>
    </dataValidation>
    <dataValidation type="whole" showErrorMessage="1" errorTitle="Maximum Dollar Input Exceeded" error="The maximum input value is $999,999 (x $1000), basically one billion dollars.  Please revise your figures." sqref="T56:BO56">
      <formula1>0</formula1>
      <formula2>999999</formula2>
    </dataValidation>
    <dataValidation type="whole" showInputMessage="1" showErrorMessage="1" promptTitle="No Input" prompt="This is not a funding line." errorTitle="Wrong Spot" error="This is either a total or blank funding line.  No Data Input Here." sqref="T57:BO57">
      <formula1>999999</formula1>
      <formula2>999999</formula2>
    </dataValidation>
    <dataValidation type="whole" showInputMessage="1" showErrorMessage="1" promptTitle="No Input" prompt="This is not a funding line." errorTitle="Wrong Spot" error="This is either a total or blank funding line.  No Data Input Here." sqref="T58:BO58">
      <formula1>999999</formula1>
      <formula2>999999</formula2>
    </dataValidation>
    <dataValidation type="whole" showErrorMessage="1" errorTitle="Maximum Dollar Input Exceeded" error="The maximum input value is $999,999 (x $1000), basically one billion dollars.  Please revise your figures." sqref="BJ59:BO59 AL59:AQ59 AT59:AY59 BB59:BG59 V59:AI59">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59:AK59 AR59:AS59 AZ59:BA59 BH59:BI59">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59:U59">
      <formula1>0</formula1>
      <formula2>999999</formula2>
    </dataValidation>
    <dataValidation type="whole" showInputMessage="1" showErrorMessage="1" promptTitle="No Input" prompt="This is not a funding line." errorTitle="Wrong Spot" error="This is either a total or blank funding line.  No Data Input Here." sqref="T60:BO60">
      <formula1>999999</formula1>
      <formula2>999999</formula2>
    </dataValidation>
    <dataValidation type="whole" showInputMessage="1" showErrorMessage="1" promptTitle="No Input" prompt="This is not a funding line." errorTitle="Wrong Spot" error="This is either a total or blank funding line.  No Data Input Here." sqref="T61:BO61">
      <formula1>999999</formula1>
      <formula2>999999</formula2>
    </dataValidation>
    <dataValidation type="whole" showErrorMessage="1" errorTitle="Maximum Dollar Input Exceeded" error="The maximum input value is $999,999 (x $1000), basically one billion dollars.  Please revise your figures." sqref="BJ62:BO62 AL62:AQ62 AT62:AY62 BB62:BG62 V62:AI62">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62:AK62 AR62:AS62 AZ62:BA62 BH62:BI62">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62:U62">
      <formula1>0</formula1>
      <formula2>999999</formula2>
    </dataValidation>
    <dataValidation type="whole" showInputMessage="1" showErrorMessage="1" promptTitle="No Input" prompt="This is not a funding line." errorTitle="Wrong Spot" error="This is either a total or blank funding line.  No Data Input Here." sqref="T63:BO63">
      <formula1>999999</formula1>
      <formula2>999999</formula2>
    </dataValidation>
    <dataValidation type="whole" showInputMessage="1" showErrorMessage="1" promptTitle="No Input" prompt="This is not a funding line." errorTitle="Wrong Spot" error="This is either a total or blank funding line.  No Data Input Here." sqref="T64:BO64">
      <formula1>999999</formula1>
      <formula2>999999</formula2>
    </dataValidation>
    <dataValidation type="whole" showErrorMessage="1" errorTitle="Maximum Dollar Input Exceeded" error="The maximum input value is $999,999 (x $1000), basically one billion dollars.  Please revise your figures." sqref="BJ65:BO65 AL65:AQ65 AT65:AY65 BB65:BG65 V65:AI65">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65:AK65 AR65:AS65 AZ65:BA65 BH65:BI65">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65:U65">
      <formula1>0</formula1>
      <formula2>999999</formula2>
    </dataValidation>
    <dataValidation type="whole" showInputMessage="1" showErrorMessage="1" promptTitle="No Input" prompt="This is not a funding line." errorTitle="Wrong Spot" error="This is either a total or blank funding line.  No Data Input Here." sqref="T66:BO66">
      <formula1>999999</formula1>
      <formula2>999999</formula2>
    </dataValidation>
    <dataValidation type="whole" showInputMessage="1" showErrorMessage="1" promptTitle="No Input" prompt="This is not a funding line." errorTitle="Wrong Spot" error="This is either a total or blank funding line.  No Data Input Here." sqref="T67:BO67">
      <formula1>999999</formula1>
      <formula2>999999</formula2>
    </dataValidation>
    <dataValidation type="whole" showErrorMessage="1" errorTitle="Maximum Dollar Input Exceeded" error="The maximum input value is $999,999 (x $1000), basically one billion dollars.  Please revise your figures." sqref="T68:BO68">
      <formula1>0</formula1>
      <formula2>999999</formula2>
    </dataValidation>
    <dataValidation type="whole" showErrorMessage="1" errorTitle="Maximum Dollar Input Exceeded" error="The maximum input value is $999,999 (x $1000), basically one billion dollars.  Please revise your figures." sqref="T69:BO69">
      <formula1>0</formula1>
      <formula2>999999</formula2>
    </dataValidation>
    <dataValidation type="whole" showInputMessage="1" showErrorMessage="1" promptTitle="No Input" prompt="This is not a funding line." errorTitle="Wrong Spot" error="This is either a total or blank funding line.  No Data Input Here." sqref="T70:BO70">
      <formula1>999999</formula1>
      <formula2>999999</formula2>
    </dataValidation>
    <dataValidation type="whole" showInputMessage="1" showErrorMessage="1" promptTitle="No Input" prompt="This is not a funding line." errorTitle="Wrong Spot" error="This is either a total or blank funding line.  No Data Input Here." sqref="T71:BO71">
      <formula1>999999</formula1>
      <formula2>999999</formula2>
    </dataValidation>
    <dataValidation type="whole" showErrorMessage="1" errorTitle="Maximum Dollar Input Exceeded" error="The maximum input value is $999,999 (x $1000), basically one billion dollars.  Please revise your figures." sqref="T72:BO72">
      <formula1>0</formula1>
      <formula2>999999</formula2>
    </dataValidation>
    <dataValidation type="whole" showErrorMessage="1" errorTitle="Maximum Dollar Input Exceeded" error="The maximum input value is $999,999 (x $1000), basically one billion dollars.  Please revise your figures." sqref="T73:BO73">
      <formula1>0</formula1>
      <formula2>999999</formula2>
    </dataValidation>
    <dataValidation type="whole" showInputMessage="1" showErrorMessage="1" promptTitle="No Input" prompt="This is not a funding line." errorTitle="Wrong Spot" error="This is either a total or blank funding line.  No Data Input Here." sqref="T74:BO74">
      <formula1>999999</formula1>
      <formula2>999999</formula2>
    </dataValidation>
    <dataValidation type="whole" showInputMessage="1" showErrorMessage="1" promptTitle="No Input" prompt="This is not a funding line." errorTitle="Wrong Spot" error="This is either a total or blank funding line.  No Data Input Here." sqref="T75:BO75">
      <formula1>999999</formula1>
      <formula2>999999</formula2>
    </dataValidation>
    <dataValidation type="whole" showErrorMessage="1" errorTitle="Maximum Dollar Input Exceeded" error="The maximum input value is $999,999 (x $1000), basically one billion dollars.  Please revise your figures." sqref="BJ76:BO76 AL76:AQ76 AT76:AY76 BB76:BG76 V76:AI76">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76:AK76 AR76:AS76 AZ76:BA76 BH76:BI76">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76:U76">
      <formula1>0</formula1>
      <formula2>999999</formula2>
    </dataValidation>
    <dataValidation type="whole" showInputMessage="1" showErrorMessage="1" promptTitle="No Input" prompt="This is not a funding line." errorTitle="Wrong Spot" error="This is either a total or blank funding line.  No Data Input Here." sqref="T77:BO77">
      <formula1>999999</formula1>
      <formula2>999999</formula2>
    </dataValidation>
    <dataValidation type="whole" showInputMessage="1" showErrorMessage="1" promptTitle="No Input" prompt="This is not a funding line." errorTitle="Wrong Spot" error="This is either a total or blank funding line.  No Data Input Here." sqref="T78:BO78">
      <formula1>999999</formula1>
      <formula2>999999</formula2>
    </dataValidation>
    <dataValidation type="whole" showErrorMessage="1" errorTitle="Maximum Dollar Input Exceeded" error="The maximum input value is $999,999 (x $1000), basically one billion dollars.  Please revise your figures." sqref="BJ79:BO79 AL79:AQ79 AT79:AY79 BB79:BG79 V79:AI79">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79:AK79 AR79:AS79 AZ79:BA79 BH79:BI79">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79:U79">
      <formula1>0</formula1>
      <formula2>999999</formula2>
    </dataValidation>
    <dataValidation type="whole" showInputMessage="1" showErrorMessage="1" promptTitle="No Input" prompt="This is not a funding line." errorTitle="Wrong Spot" error="This is either a total or blank funding line.  No Data Input Here." sqref="T80:BO80">
      <formula1>999999</formula1>
      <formula2>999999</formula2>
    </dataValidation>
    <dataValidation type="whole" showInputMessage="1" showErrorMessage="1" promptTitle="No Input" prompt="This is not a funding line." errorTitle="Wrong Spot" error="This is either a total or blank funding line.  No Data Input Here." sqref="T81:BO81">
      <formula1>999999</formula1>
      <formula2>999999</formula2>
    </dataValidation>
    <dataValidation type="whole" showErrorMessage="1" errorTitle="Maximum Dollar Input Exceeded" error="The maximum input value is $999,999 (x $1000), basically one billion dollars.  Please revise your figures." sqref="T82:BO82">
      <formula1>0</formula1>
      <formula2>999999</formula2>
    </dataValidation>
    <dataValidation type="whole" showErrorMessage="1" errorTitle="Maximum Dollar Input Exceeded" error="The maximum input value is $999,999 (x $1000), basically one billion dollars.  Please revise your figures." sqref="T83:BO83">
      <formula1>0</formula1>
      <formula2>999999</formula2>
    </dataValidation>
    <dataValidation type="whole" showErrorMessage="1" errorTitle="Maximum Dollar Input Exceeded" error="The maximum input value is $999,999 (x $1000), basically one billion dollars.  Please revise your figures." sqref="T84:BO84">
      <formula1>0</formula1>
      <formula2>999999</formula2>
    </dataValidation>
    <dataValidation type="whole" showInputMessage="1" showErrorMessage="1" promptTitle="No Input" prompt="This is not a funding line." errorTitle="Wrong Spot" error="This is either a total or blank funding line.  No Data Input Here." sqref="T85:BO85">
      <formula1>999999</formula1>
      <formula2>999999</formula2>
    </dataValidation>
    <dataValidation type="whole" showInputMessage="1" showErrorMessage="1" promptTitle="No Input" prompt="This is not a funding line." errorTitle="Wrong Spot" error="This is either a total or blank funding line.  No Data Input Here." sqref="T86:BO86">
      <formula1>999999</formula1>
      <formula2>999999</formula2>
    </dataValidation>
  </dataValidations>
  <printOptions gridLines="1"/>
  <pageMargins left="0.25" right="0.25" top="0.75" bottom="0.5" header="0.25" footer="0.25"/>
  <pageSetup blackAndWhite="1" fitToHeight="100" fitToWidth="1" horizontalDpi="600" verticalDpi="600" orientation="landscape" scale="83"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2003-11-25T22:44:35Z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