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Inventory'!$A$1:$S$117</definedName>
    <definedName name="_xlnm.Print_Titles" localSheetId="1">'Project Inventory'!$1:$3</definedName>
  </definedNames>
  <calcPr fullCalcOnLoad="1"/>
</workbook>
</file>

<file path=xl/sharedStrings.xml><?xml version="1.0" encoding="utf-8"?>
<sst xmlns="http://schemas.openxmlformats.org/spreadsheetml/2006/main" count="1066" uniqueCount="132">
  <si>
    <t/>
  </si>
  <si>
    <t>SF</t>
  </si>
  <si>
    <t>Bay Area Rapid Transit District</t>
  </si>
  <si>
    <t>RIP</t>
  </si>
  <si>
    <t>0.0</t>
  </si>
  <si>
    <t>BART Embarcadero and Montgomery Engineer</t>
  </si>
  <si>
    <t>TOTAL</t>
  </si>
  <si>
    <t>BART 16th St Mission Station Plaza Impro</t>
  </si>
  <si>
    <t>Future Need</t>
  </si>
  <si>
    <t>BART Downtown San Francisco Stations Tal</t>
  </si>
  <si>
    <t>BART SF Stations Platform Edge Tiles Rep</t>
  </si>
  <si>
    <t>Department of Parking &amp; Transportation</t>
  </si>
  <si>
    <t>Oak and Fell Streets ITMS Deployment</t>
  </si>
  <si>
    <t>Addison and Digby Traffic Circle</t>
  </si>
  <si>
    <t>Median Refuge Accessibility Retrofit</t>
  </si>
  <si>
    <t>Loc Funds (GEN)</t>
  </si>
  <si>
    <t>Phelan Ave. Crosswalk &amp; Traffic Calming.</t>
  </si>
  <si>
    <t>Golden Gate Bridge, Highway and Transportation District</t>
  </si>
  <si>
    <t>GGBHTD San Francisco Ferry Lay Berth</t>
  </si>
  <si>
    <t>RIP (MRN)</t>
  </si>
  <si>
    <t>GGBHTD San Francisco Ferry Terminal Reha</t>
  </si>
  <si>
    <t>Metropolitan Transportation Commission</t>
  </si>
  <si>
    <t>073324</t>
  </si>
  <si>
    <t>Planning, Programming and Monitoring</t>
  </si>
  <si>
    <t>073344</t>
  </si>
  <si>
    <t>Regional Rideshare Program</t>
  </si>
  <si>
    <t>072444</t>
  </si>
  <si>
    <t>CMAQ Match Reserve</t>
  </si>
  <si>
    <t>Peninsula Joint Powers Board</t>
  </si>
  <si>
    <t>FTA Funds</t>
  </si>
  <si>
    <t>Caltrain Electrification</t>
  </si>
  <si>
    <t>Loc Funds (JPB)</t>
  </si>
  <si>
    <t>Loc Funds (LTF)</t>
  </si>
  <si>
    <t>Caltrain Rapid Rail Improvements</t>
  </si>
  <si>
    <t>San Francisco County</t>
  </si>
  <si>
    <t>Crosswalk restripping &amp; crossing sign upgrades.</t>
  </si>
  <si>
    <t>San Francisco County Transportation Authority</t>
  </si>
  <si>
    <t>0U9301</t>
  </si>
  <si>
    <t>San Francisco Department of Parking and Traffic</t>
  </si>
  <si>
    <t>073034</t>
  </si>
  <si>
    <t>3rd St Integrated Traffic Management</t>
  </si>
  <si>
    <t>Audible Pedestrian Signals &amp; Pushbuttons</t>
  </si>
  <si>
    <t>073404</t>
  </si>
  <si>
    <t>Laguna Honda Blvd. Bike Ln. extension/rehab.</t>
  </si>
  <si>
    <t>San Francisco Municipal Railway (MUNI)</t>
  </si>
  <si>
    <t>R743SA</t>
  </si>
  <si>
    <t>SF Muni 3rd Street Light Rail Extension</t>
  </si>
  <si>
    <t>TCRP</t>
  </si>
  <si>
    <t>RSTP</t>
  </si>
  <si>
    <t>SF Muni Rail Replacement Program 1998-20</t>
  </si>
  <si>
    <t>Othr. State</t>
  </si>
  <si>
    <t>1401 Bryant Overhead Lines Building Seis</t>
  </si>
  <si>
    <t>San Francisco, City of</t>
  </si>
  <si>
    <t>3rd Street/Bayshore Pavement Rehab.</t>
  </si>
  <si>
    <t>101</t>
  </si>
  <si>
    <t>Caltrans</t>
  </si>
  <si>
    <t>CO</t>
  </si>
  <si>
    <t>X</t>
  </si>
  <si>
    <t>163700</t>
  </si>
  <si>
    <t>8.3/9.</t>
  </si>
  <si>
    <t>Doyle Drive Replacement</t>
  </si>
  <si>
    <t>IIP</t>
  </si>
  <si>
    <t>Demo</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</si>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</sst>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106</v>
      </c>
    </row>
    <row r="3" ht="12.75">
      <c r="B3" s="43"/>
    </row>
    <row r="4" ht="12.75">
      <c r="B4" s="46" t="s">
        <v>107</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110</v>
      </c>
    </row>
    <row r="7" ht="12.75">
      <c r="B7" s="50" t="s">
        <v>111</v>
      </c>
    </row>
    <row r="8" ht="12.75">
      <c r="B8" s="50" t="s">
        <v>112</v>
      </c>
    </row>
    <row r="9" ht="25.5">
      <c r="B9" s="50" t="s">
        <v>113</v>
      </c>
    </row>
    <row r="10" ht="12.75">
      <c r="B10" s="48"/>
    </row>
    <row r="11" ht="12.75">
      <c r="B11" s="49" t="s">
        <v>114</v>
      </c>
    </row>
    <row r="12" ht="12.75">
      <c r="B12" s="50" t="s">
        <v>115</v>
      </c>
    </row>
    <row r="13" ht="12.75">
      <c r="B13" s="50" t="s">
        <v>116</v>
      </c>
    </row>
    <row r="14" ht="12.75">
      <c r="B14" s="50" t="s">
        <v>117</v>
      </c>
    </row>
    <row r="15" ht="12.75">
      <c r="B15" s="48"/>
    </row>
    <row r="16" ht="12.75">
      <c r="B16" s="51" t="s">
        <v>118</v>
      </c>
    </row>
    <row r="17" ht="25.5">
      <c r="B17" s="48" t="s">
        <v>119</v>
      </c>
    </row>
    <row r="18" ht="12.75">
      <c r="B18" s="48" t="s">
        <v>120</v>
      </c>
    </row>
    <row r="19" ht="12.75">
      <c r="B19" s="48" t="s">
        <v>121</v>
      </c>
    </row>
    <row r="20" ht="25.5">
      <c r="B20" s="48" t="s">
        <v>122</v>
      </c>
    </row>
    <row r="21" ht="12.75">
      <c r="B21" s="48"/>
    </row>
    <row r="22" ht="38.25">
      <c r="B22" s="48" t="s">
        <v>123</v>
      </c>
    </row>
    <row r="23" ht="12.75">
      <c r="B23" s="48"/>
    </row>
    <row r="24" ht="12.75">
      <c r="B24" s="52" t="s">
        <v>124</v>
      </c>
    </row>
    <row r="25" ht="12.75">
      <c r="B25" s="48"/>
    </row>
    <row r="26" ht="12.75">
      <c r="B26" s="46" t="s">
        <v>125</v>
      </c>
    </row>
    <row r="27" ht="12.75">
      <c r="B27" s="53" t="s">
        <v>126</v>
      </c>
    </row>
    <row r="28" ht="12.75">
      <c r="B28" s="53" t="s">
        <v>127</v>
      </c>
    </row>
    <row r="29" ht="12.75">
      <c r="B29" s="53" t="s">
        <v>128</v>
      </c>
    </row>
    <row r="30" ht="12.75">
      <c r="B30" s="53" t="s">
        <v>129</v>
      </c>
    </row>
    <row r="31" ht="12.75">
      <c r="B31" s="53" t="s">
        <v>130</v>
      </c>
    </row>
    <row r="32" ht="12.75">
      <c r="B32" s="43"/>
    </row>
    <row r="33" ht="12.75">
      <c r="B33" s="43"/>
    </row>
    <row r="34" ht="12.75">
      <c r="B34" s="43"/>
    </row>
    <row r="35" ht="13.5" thickBot="1">
      <c r="B35" s="44"/>
    </row>
    <row r="36" ht="13.5" thickTop="1">
      <c r="B36" s="54" t="s">
        <v>131</v>
      </c>
    </row>
    <row r="100" spans="7:8" ht="12.75">
      <c r="G100" t="s">
        <v>108</v>
      </c>
      <c r="H100" t="s">
        <v>109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19"/>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28125" style="1" bestFit="1" customWidth="1"/>
    <col min="2" max="2" width="6.7109375" style="1" bestFit="1" customWidth="1"/>
    <col min="3" max="3" width="4.8515625" style="1" bestFit="1" customWidth="1"/>
    <col min="4" max="4" width="40.00390625" style="1" bestFit="1" customWidth="1"/>
    <col min="5" max="5" width="12.8515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34</v>
      </c>
      <c r="B1" s="10"/>
      <c r="C1" s="10"/>
      <c r="D1" s="10"/>
      <c r="E1" s="10"/>
      <c r="F1" s="10"/>
      <c r="G1" s="10"/>
      <c r="H1" s="10"/>
      <c r="I1" s="10"/>
      <c r="J1" s="10"/>
      <c r="K1" s="10"/>
      <c r="L1" s="10"/>
      <c r="M1" s="10"/>
      <c r="N1" s="10"/>
      <c r="O1" s="10"/>
      <c r="P1" s="10"/>
      <c r="Q1" s="10"/>
      <c r="R1" s="10"/>
      <c r="S1" s="10"/>
      <c r="T1" s="12" t="s">
        <v>92</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64</v>
      </c>
      <c r="C2" s="14" t="s">
        <v>65</v>
      </c>
      <c r="D2" s="14" t="s">
        <v>67</v>
      </c>
      <c r="E2" s="14"/>
      <c r="F2" s="15" t="s">
        <v>90</v>
      </c>
      <c r="G2" s="16"/>
      <c r="H2" s="16"/>
      <c r="I2" s="16"/>
      <c r="J2" s="16"/>
      <c r="K2" s="16"/>
      <c r="L2" s="16"/>
      <c r="M2" s="16"/>
      <c r="N2" s="15" t="s">
        <v>91</v>
      </c>
      <c r="O2" s="16"/>
      <c r="P2" s="16"/>
      <c r="Q2" s="16"/>
      <c r="R2" s="16"/>
      <c r="S2" s="16"/>
      <c r="T2" s="15" t="s">
        <v>78</v>
      </c>
      <c r="U2" s="16"/>
      <c r="V2" s="16"/>
      <c r="W2" s="16"/>
      <c r="X2" s="16"/>
      <c r="Y2" s="16"/>
      <c r="Z2" s="16"/>
      <c r="AA2" s="16"/>
      <c r="AB2" s="15" t="s">
        <v>79</v>
      </c>
      <c r="AC2" s="16"/>
      <c r="AD2" s="16"/>
      <c r="AE2" s="16"/>
      <c r="AF2" s="16"/>
      <c r="AG2" s="16"/>
      <c r="AH2" s="16"/>
      <c r="AI2" s="16"/>
      <c r="AJ2" s="15" t="s">
        <v>80</v>
      </c>
      <c r="AK2" s="16"/>
      <c r="AL2" s="16"/>
      <c r="AM2" s="16"/>
      <c r="AN2" s="16"/>
      <c r="AO2" s="16"/>
      <c r="AP2" s="16"/>
      <c r="AQ2" s="16"/>
      <c r="AR2" s="15" t="s">
        <v>81</v>
      </c>
      <c r="AS2" s="16"/>
      <c r="AT2" s="16"/>
      <c r="AU2" s="16"/>
      <c r="AV2" s="16"/>
      <c r="AW2" s="16"/>
      <c r="AX2" s="16"/>
      <c r="AY2" s="16"/>
      <c r="AZ2" s="15" t="s">
        <v>82</v>
      </c>
      <c r="BA2" s="16"/>
      <c r="BB2" s="16"/>
      <c r="BC2" s="16"/>
      <c r="BD2" s="16"/>
      <c r="BE2" s="16"/>
      <c r="BF2" s="16"/>
      <c r="BG2" s="16"/>
      <c r="BH2" s="15" t="s">
        <v>83</v>
      </c>
      <c r="BI2" s="16"/>
      <c r="BJ2" s="16"/>
      <c r="BK2" s="16"/>
      <c r="BL2" s="16"/>
      <c r="BM2" s="16"/>
      <c r="BN2" s="16"/>
      <c r="BO2" s="23"/>
      <c r="BP2" s="22"/>
      <c r="BW2" s="15" t="s">
        <v>90</v>
      </c>
      <c r="BX2" s="16" t="s">
        <v>90</v>
      </c>
      <c r="BY2" s="16"/>
      <c r="BZ2" s="16"/>
      <c r="CA2" s="16"/>
      <c r="CB2" s="16"/>
      <c r="CC2" s="16"/>
      <c r="CD2" s="16"/>
      <c r="CE2" s="15" t="s">
        <v>91</v>
      </c>
      <c r="CF2" s="16" t="s">
        <v>91</v>
      </c>
      <c r="CG2" s="16"/>
      <c r="CH2" s="16"/>
      <c r="CI2" s="16"/>
      <c r="CJ2" s="16"/>
    </row>
    <row r="3" spans="1:88" s="4" customFormat="1" ht="11.25">
      <c r="A3" s="17" t="s">
        <v>56</v>
      </c>
      <c r="B3" s="18" t="s">
        <v>63</v>
      </c>
      <c r="C3" s="18" t="s">
        <v>66</v>
      </c>
      <c r="D3" s="18" t="s">
        <v>68</v>
      </c>
      <c r="E3" s="18" t="s">
        <v>69</v>
      </c>
      <c r="F3" s="19" t="s">
        <v>70</v>
      </c>
      <c r="G3" s="20" t="s">
        <v>71</v>
      </c>
      <c r="H3" s="20" t="s">
        <v>72</v>
      </c>
      <c r="I3" s="20" t="s">
        <v>73</v>
      </c>
      <c r="J3" s="20" t="s">
        <v>74</v>
      </c>
      <c r="K3" s="20" t="s">
        <v>75</v>
      </c>
      <c r="L3" s="20" t="s">
        <v>76</v>
      </c>
      <c r="M3" s="20" t="s">
        <v>77</v>
      </c>
      <c r="N3" s="19" t="s">
        <v>84</v>
      </c>
      <c r="O3" s="21" t="s">
        <v>85</v>
      </c>
      <c r="P3" s="21" t="s">
        <v>86</v>
      </c>
      <c r="Q3" s="21" t="s">
        <v>87</v>
      </c>
      <c r="R3" s="21" t="s">
        <v>88</v>
      </c>
      <c r="S3" s="21" t="s">
        <v>89</v>
      </c>
      <c r="T3" s="19" t="s">
        <v>70</v>
      </c>
      <c r="U3" s="20" t="s">
        <v>71</v>
      </c>
      <c r="V3" s="20" t="s">
        <v>72</v>
      </c>
      <c r="W3" s="20" t="s">
        <v>73</v>
      </c>
      <c r="X3" s="20" t="s">
        <v>74</v>
      </c>
      <c r="Y3" s="20" t="s">
        <v>75</v>
      </c>
      <c r="Z3" s="20" t="s">
        <v>76</v>
      </c>
      <c r="AA3" s="20" t="s">
        <v>77</v>
      </c>
      <c r="AB3" s="19" t="s">
        <v>70</v>
      </c>
      <c r="AC3" s="20" t="s">
        <v>71</v>
      </c>
      <c r="AD3" s="20" t="s">
        <v>72</v>
      </c>
      <c r="AE3" s="20" t="s">
        <v>73</v>
      </c>
      <c r="AF3" s="20" t="s">
        <v>74</v>
      </c>
      <c r="AG3" s="20" t="s">
        <v>75</v>
      </c>
      <c r="AH3" s="20" t="s">
        <v>76</v>
      </c>
      <c r="AI3" s="20" t="s">
        <v>77</v>
      </c>
      <c r="AJ3" s="19" t="s">
        <v>70</v>
      </c>
      <c r="AK3" s="20" t="s">
        <v>71</v>
      </c>
      <c r="AL3" s="20" t="s">
        <v>72</v>
      </c>
      <c r="AM3" s="20" t="s">
        <v>73</v>
      </c>
      <c r="AN3" s="20" t="s">
        <v>74</v>
      </c>
      <c r="AO3" s="20" t="s">
        <v>75</v>
      </c>
      <c r="AP3" s="20" t="s">
        <v>76</v>
      </c>
      <c r="AQ3" s="20" t="s">
        <v>77</v>
      </c>
      <c r="AR3" s="19" t="s">
        <v>70</v>
      </c>
      <c r="AS3" s="20" t="s">
        <v>71</v>
      </c>
      <c r="AT3" s="20" t="s">
        <v>72</v>
      </c>
      <c r="AU3" s="20" t="s">
        <v>73</v>
      </c>
      <c r="AV3" s="20" t="s">
        <v>74</v>
      </c>
      <c r="AW3" s="20" t="s">
        <v>75</v>
      </c>
      <c r="AX3" s="20" t="s">
        <v>76</v>
      </c>
      <c r="AY3" s="20" t="s">
        <v>77</v>
      </c>
      <c r="AZ3" s="19" t="s">
        <v>70</v>
      </c>
      <c r="BA3" s="20" t="s">
        <v>71</v>
      </c>
      <c r="BB3" s="20" t="s">
        <v>72</v>
      </c>
      <c r="BC3" s="20" t="s">
        <v>73</v>
      </c>
      <c r="BD3" s="20" t="s">
        <v>74</v>
      </c>
      <c r="BE3" s="20" t="s">
        <v>75</v>
      </c>
      <c r="BF3" s="20" t="s">
        <v>76</v>
      </c>
      <c r="BG3" s="20" t="s">
        <v>77</v>
      </c>
      <c r="BH3" s="19" t="s">
        <v>70</v>
      </c>
      <c r="BI3" s="20" t="s">
        <v>71</v>
      </c>
      <c r="BJ3" s="20" t="s">
        <v>72</v>
      </c>
      <c r="BK3" s="20" t="s">
        <v>73</v>
      </c>
      <c r="BL3" s="20" t="s">
        <v>74</v>
      </c>
      <c r="BM3" s="20" t="s">
        <v>75</v>
      </c>
      <c r="BN3" s="20" t="s">
        <v>76</v>
      </c>
      <c r="BO3" s="24" t="s">
        <v>77</v>
      </c>
      <c r="BP3" s="22" t="s">
        <v>94</v>
      </c>
      <c r="BQ3" s="4" t="s">
        <v>95</v>
      </c>
      <c r="BR3" s="4" t="s">
        <v>96</v>
      </c>
      <c r="BS3" s="4" t="s">
        <v>97</v>
      </c>
      <c r="BT3" s="4" t="s">
        <v>98</v>
      </c>
      <c r="BU3" s="4" t="s">
        <v>99</v>
      </c>
      <c r="BW3" s="19" t="s">
        <v>70</v>
      </c>
      <c r="BX3" s="20" t="s">
        <v>70</v>
      </c>
      <c r="BY3" s="20" t="s">
        <v>72</v>
      </c>
      <c r="BZ3" s="20" t="s">
        <v>72</v>
      </c>
      <c r="CA3" s="20" t="s">
        <v>74</v>
      </c>
      <c r="CB3" s="20" t="s">
        <v>74</v>
      </c>
      <c r="CC3" s="20" t="s">
        <v>76</v>
      </c>
      <c r="CD3" s="20" t="s">
        <v>76</v>
      </c>
      <c r="CE3" s="19" t="s">
        <v>84</v>
      </c>
      <c r="CF3" s="21" t="s">
        <v>84</v>
      </c>
      <c r="CG3" s="21" t="s">
        <v>86</v>
      </c>
      <c r="CH3" s="21" t="s">
        <v>86</v>
      </c>
      <c r="CI3" s="21" t="s">
        <v>88</v>
      </c>
      <c r="CJ3" s="21" t="s">
        <v>88</v>
      </c>
    </row>
    <row r="4" spans="1:102" ht="11.25">
      <c r="A4" s="1" t="s">
        <v>1</v>
      </c>
      <c r="B4" s="2" t="str">
        <f>HYPERLINK("http://www.dot.ca.gov/hq/transprog/stip2004/ff_sheets/04-2014r.xls","2014R")</f>
        <v>2014R</v>
      </c>
      <c r="C4" s="1" t="s">
        <v>0</v>
      </c>
      <c r="D4" s="1" t="s">
        <v>2</v>
      </c>
      <c r="E4" s="1" t="s">
        <v>3</v>
      </c>
      <c r="F4" s="7">
        <f ca="1">INDIRECT("T4")+INDIRECT("AB4")+INDIRECT("AJ4")+INDIRECT("AR4")+INDIRECT("AZ4")+INDIRECT("BH4")</f>
        <v>0</v>
      </c>
      <c r="G4" s="6">
        <f ca="1">INDIRECT("U4")+INDIRECT("AC4")+INDIRECT("AK4")+INDIRECT("AS4")+INDIRECT("BA4")+INDIRECT("BI4")</f>
        <v>442</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0</v>
      </c>
      <c r="P4" s="6">
        <f ca="1">INDIRECT("AJ4")+INDIRECT("AK4")+INDIRECT("AL4")+INDIRECT("AM4")+INDIRECT("AN4")+INDIRECT("AO4")+INDIRECT("AP4")+INDIRECT("AQ4")</f>
        <v>442</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c r="AF4" s="29"/>
      <c r="AG4" s="29"/>
      <c r="AH4" s="29"/>
      <c r="AI4" s="29"/>
      <c r="AJ4" s="28"/>
      <c r="AK4" s="29">
        <v>442</v>
      </c>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20600002152</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1326</v>
      </c>
      <c r="BZ4" s="1">
        <v>1326</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0</v>
      </c>
      <c r="CP4" s="1">
        <v>0</v>
      </c>
      <c r="CQ4" s="1">
        <f ca="1">INDIRECT("AJ4")+2*INDIRECT("AK4")+3*INDIRECT("AL4")+4*INDIRECT("AM4")+5*INDIRECT("AN4")+6*INDIRECT("AO4")+7*INDIRECT("AP4")+8*INDIRECT("AQ4")</f>
        <v>884</v>
      </c>
      <c r="CR4" s="1">
        <v>884</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0</v>
      </c>
      <c r="C5" s="1" t="s">
        <v>4</v>
      </c>
      <c r="D5" s="1" t="s">
        <v>5</v>
      </c>
      <c r="E5" s="1" t="s">
        <v>6</v>
      </c>
      <c r="F5" s="7">
        <f>SUM(F4:F4)</f>
        <v>0</v>
      </c>
      <c r="G5" s="6">
        <f>SUM(G4:G4)</f>
        <v>442</v>
      </c>
      <c r="H5" s="6">
        <f>SUM(H4:H4)</f>
        <v>0</v>
      </c>
      <c r="I5" s="6">
        <f>SUM(I4:I4)</f>
        <v>0</v>
      </c>
      <c r="J5" s="6">
        <f>SUM(J4:J4)</f>
        <v>0</v>
      </c>
      <c r="K5" s="6">
        <f>SUM(K4:K4)</f>
        <v>0</v>
      </c>
      <c r="L5" s="6">
        <f>SUM(L4:L4)</f>
        <v>0</v>
      </c>
      <c r="M5" s="6">
        <f>SUM(M4:M4)</f>
        <v>0</v>
      </c>
      <c r="N5" s="7">
        <f>SUM(N4:N4)</f>
        <v>0</v>
      </c>
      <c r="O5" s="6">
        <f>SUM(O4:O4)</f>
        <v>0</v>
      </c>
      <c r="P5" s="6">
        <f>SUM(P4:P4)</f>
        <v>442</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93</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HYPERLINK("http://www.dot.ca.gov/hq/transprog/stip2004/ff_sheets/04-1003f.xls","1003F")</f>
        <v>1003F</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7</v>
      </c>
      <c r="I7" s="33">
        <f ca="1">INDIRECT("W7")+INDIRECT("AE7")+INDIRECT("AM7")+INDIRECT("AU7")+INDIRECT("BC7")+INDIRECT("BK7")</f>
        <v>70</v>
      </c>
      <c r="J7" s="33">
        <f ca="1">INDIRECT("X7")+INDIRECT("AF7")+INDIRECT("AN7")+INDIRECT("AV7")+INDIRECT("BD7")+INDIRECT("BL7")</f>
        <v>2099</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2099</v>
      </c>
      <c r="P7" s="33">
        <f ca="1">INDIRECT("AJ7")+INDIRECT("AK7")+INDIRECT("AL7")+INDIRECT("AM7")+INDIRECT("AN7")+INDIRECT("AO7")+INDIRECT("AP7")+INDIRECT("AQ7")</f>
        <v>7</v>
      </c>
      <c r="Q7" s="33">
        <f ca="1">INDIRECT("AR7")+INDIRECT("AS7")+INDIRECT("AT7")+INDIRECT("AU7")+INDIRECT("AV7")+INDIRECT("AW7")+INDIRECT("AX7")+INDIRECT("AY7")</f>
        <v>70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c r="AF7" s="35">
        <v>2099</v>
      </c>
      <c r="AG7" s="35"/>
      <c r="AH7" s="35"/>
      <c r="AI7" s="35"/>
      <c r="AJ7" s="34"/>
      <c r="AK7" s="35"/>
      <c r="AL7" s="35">
        <v>7</v>
      </c>
      <c r="AM7" s="35"/>
      <c r="AN7" s="35"/>
      <c r="AO7" s="35"/>
      <c r="AP7" s="35"/>
      <c r="AQ7" s="35"/>
      <c r="AR7" s="34"/>
      <c r="AS7" s="35"/>
      <c r="AT7" s="35"/>
      <c r="AU7" s="35">
        <v>70</v>
      </c>
      <c r="AV7" s="35"/>
      <c r="AW7" s="35"/>
      <c r="AX7" s="35"/>
      <c r="AY7" s="35"/>
      <c r="AZ7" s="34"/>
      <c r="BA7" s="35"/>
      <c r="BB7" s="35"/>
      <c r="BC7" s="35"/>
      <c r="BD7" s="35"/>
      <c r="BE7" s="35"/>
      <c r="BF7" s="35"/>
      <c r="BG7" s="35"/>
      <c r="BH7" s="34"/>
      <c r="BI7" s="35"/>
      <c r="BJ7" s="35"/>
      <c r="BK7" s="35"/>
      <c r="BL7" s="35"/>
      <c r="BM7" s="35"/>
      <c r="BN7" s="35"/>
      <c r="BO7" s="36"/>
      <c r="BP7" s="9">
        <v>20600002177</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21</v>
      </c>
      <c r="CB7" s="1">
        <v>21</v>
      </c>
      <c r="CC7" s="1">
        <f ca="1">INDIRECT("W7")+2*INDIRECT("AE7")+3*INDIRECT("AM7")+4*INDIRECT("AU7")+5*INDIRECT("BC7")+6*INDIRECT("BK7")</f>
        <v>280</v>
      </c>
      <c r="CD7" s="1">
        <v>280</v>
      </c>
      <c r="CE7" s="1">
        <f ca="1">INDIRECT("X7")+2*INDIRECT("AF7")+3*INDIRECT("AN7")+4*INDIRECT("AV7")+5*INDIRECT("BD7")+6*INDIRECT("BL7")</f>
        <v>4198</v>
      </c>
      <c r="CF7" s="1">
        <v>4198</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10495</v>
      </c>
      <c r="CP7" s="1">
        <v>10495</v>
      </c>
      <c r="CQ7" s="1">
        <f ca="1">INDIRECT("AJ7")+2*INDIRECT("AK7")+3*INDIRECT("AL7")+4*INDIRECT("AM7")+5*INDIRECT("AN7")+6*INDIRECT("AO7")+7*INDIRECT("AP7")+8*INDIRECT("AQ7")</f>
        <v>21</v>
      </c>
      <c r="CR7" s="1">
        <v>21</v>
      </c>
      <c r="CS7" s="1">
        <f ca="1">INDIRECT("AR7")+2*INDIRECT("AS7")+3*INDIRECT("AT7")+4*INDIRECT("AU7")+5*INDIRECT("AV7")+6*INDIRECT("AW7")+7*INDIRECT("AX7")+8*INDIRECT("AY7")</f>
        <v>280</v>
      </c>
      <c r="CT7" s="1">
        <v>280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102" ht="11.25">
      <c r="A8" s="1" t="s">
        <v>0</v>
      </c>
      <c r="B8" s="1" t="s">
        <v>0</v>
      </c>
      <c r="C8" s="1" t="s">
        <v>4</v>
      </c>
      <c r="D8" s="1" t="s">
        <v>7</v>
      </c>
      <c r="E8" s="1" t="s">
        <v>8</v>
      </c>
      <c r="F8" s="7">
        <f ca="1">INDIRECT("T8")+INDIRECT("AB8")+INDIRECT("AJ8")+INDIRECT("AR8")+INDIRECT("AZ8")+INDIRECT("BH8")</f>
        <v>0</v>
      </c>
      <c r="G8" s="6">
        <f ca="1">INDIRECT("U8")+INDIRECT("AC8")+INDIRECT("AK8")+INDIRECT("AS8")+INDIRECT("BA8")+INDIRECT("BI8")</f>
        <v>0</v>
      </c>
      <c r="H8" s="6">
        <f ca="1">INDIRECT("V8")+INDIRECT("AD8")+INDIRECT("AL8")+INDIRECT("AT8")+INDIRECT("BB8")+INDIRECT("BJ8")</f>
        <v>1648</v>
      </c>
      <c r="I8" s="6">
        <f ca="1">INDIRECT("W8")+INDIRECT("AE8")+INDIRECT("AM8")+INDIRECT("AU8")+INDIRECT("BC8")+INDIRECT("BK8")</f>
        <v>0</v>
      </c>
      <c r="J8" s="6">
        <f ca="1">INDIRECT("X8")+INDIRECT("AF8")+INDIRECT("AN8")+INDIRECT("AV8")+INDIRECT("BD8")+INDIRECT("BL8")</f>
        <v>0</v>
      </c>
      <c r="K8" s="6">
        <f ca="1">INDIRECT("Y8")+INDIRECT("AG8")+INDIRECT("AO8")+INDIRECT("AW8")+INDIRECT("BE8")+INDIRECT("BM8")</f>
        <v>0</v>
      </c>
      <c r="L8" s="6">
        <f ca="1">INDIRECT("Z8")+INDIRECT("AH8")+INDIRECT("AP8")+INDIRECT("AX8")+INDIRECT("BF8")+INDIRECT("BN8")</f>
        <v>0</v>
      </c>
      <c r="M8" s="6">
        <f ca="1">INDIRECT("AA8")+INDIRECT("AI8")+INDIRECT("AQ8")+INDIRECT("AY8")+INDIRECT("BG8")+INDIRECT("BO8")</f>
        <v>0</v>
      </c>
      <c r="N8" s="7">
        <f ca="1">INDIRECT("T8")+INDIRECT("U8")+INDIRECT("V8")+INDIRECT("W8")+INDIRECT("X8")+INDIRECT("Y8")+INDIRECT("Z8")+INDIRECT("AA8")</f>
        <v>0</v>
      </c>
      <c r="O8" s="6">
        <f ca="1">INDIRECT("AB8")+INDIRECT("AC8")+INDIRECT("AD8")+INDIRECT("AE8")+INDIRECT("AF8")+INDIRECT("AG8")+INDIRECT("AH8")+INDIRECT("AI8")</f>
        <v>1055</v>
      </c>
      <c r="P8" s="6">
        <f ca="1">INDIRECT("AJ8")+INDIRECT("AK8")+INDIRECT("AL8")+INDIRECT("AM8")+INDIRECT("AN8")+INDIRECT("AO8")+INDIRECT("AP8")+INDIRECT("AQ8")</f>
        <v>53</v>
      </c>
      <c r="Q8" s="6">
        <f ca="1">INDIRECT("AR8")+INDIRECT("AS8")+INDIRECT("AT8")+INDIRECT("AU8")+INDIRECT("AV8")+INDIRECT("AW8")+INDIRECT("AX8")+INDIRECT("AY8")</f>
        <v>540</v>
      </c>
      <c r="R8" s="6">
        <f ca="1">INDIRECT("AZ8")+INDIRECT("BA8")+INDIRECT("BB8")+INDIRECT("BC8")+INDIRECT("BD8")+INDIRECT("BE8")+INDIRECT("BF8")+INDIRECT("BG8")</f>
        <v>0</v>
      </c>
      <c r="S8" s="6">
        <f ca="1">INDIRECT("BH8")+INDIRECT("BI8")+INDIRECT("BJ8")+INDIRECT("BK8")+INDIRECT("BL8")+INDIRECT("BM8")+INDIRECT("BN8")+INDIRECT("BO8")</f>
        <v>0</v>
      </c>
      <c r="T8" s="28"/>
      <c r="U8" s="29"/>
      <c r="V8" s="29"/>
      <c r="W8" s="29"/>
      <c r="X8" s="29"/>
      <c r="Y8" s="29"/>
      <c r="Z8" s="29"/>
      <c r="AA8" s="29"/>
      <c r="AB8" s="28"/>
      <c r="AC8" s="29"/>
      <c r="AD8" s="29">
        <v>1055</v>
      </c>
      <c r="AE8" s="29"/>
      <c r="AF8" s="29"/>
      <c r="AG8" s="29"/>
      <c r="AH8" s="29"/>
      <c r="AI8" s="29"/>
      <c r="AJ8" s="28"/>
      <c r="AK8" s="29"/>
      <c r="AL8" s="29">
        <v>53</v>
      </c>
      <c r="AM8" s="29"/>
      <c r="AN8" s="29"/>
      <c r="AO8" s="29"/>
      <c r="AP8" s="29"/>
      <c r="AQ8" s="29"/>
      <c r="AR8" s="28"/>
      <c r="AS8" s="29"/>
      <c r="AT8" s="29">
        <v>540</v>
      </c>
      <c r="AU8" s="29"/>
      <c r="AV8" s="29"/>
      <c r="AW8" s="29"/>
      <c r="AX8" s="29"/>
      <c r="AY8" s="29"/>
      <c r="AZ8" s="28"/>
      <c r="BA8" s="29"/>
      <c r="BB8" s="29"/>
      <c r="BC8" s="29"/>
      <c r="BD8" s="29"/>
      <c r="BE8" s="29"/>
      <c r="BF8" s="29"/>
      <c r="BG8" s="29"/>
      <c r="BH8" s="28"/>
      <c r="BI8" s="29"/>
      <c r="BJ8" s="29"/>
      <c r="BK8" s="29"/>
      <c r="BL8" s="29"/>
      <c r="BM8" s="29"/>
      <c r="BN8" s="29"/>
      <c r="BO8" s="29"/>
      <c r="BP8" s="9">
        <v>0</v>
      </c>
      <c r="BQ8" s="1" t="s">
        <v>0</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4429</v>
      </c>
      <c r="CB8" s="1">
        <v>4429</v>
      </c>
      <c r="CC8" s="1">
        <f ca="1">INDIRECT("W8")+2*INDIRECT("AE8")+3*INDIRECT("AM8")+4*INDIRECT("AU8")+5*INDIRECT("BC8")+6*INDIRECT("BK8")</f>
        <v>0</v>
      </c>
      <c r="CD8" s="1">
        <v>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3165</v>
      </c>
      <c r="CP8" s="1">
        <v>3165</v>
      </c>
      <c r="CQ8" s="1">
        <f ca="1">INDIRECT("AJ8")+2*INDIRECT("AK8")+3*INDIRECT("AL8")+4*INDIRECT("AM8")+5*INDIRECT("AN8")+6*INDIRECT("AO8")+7*INDIRECT("AP8")+8*INDIRECT("AQ8")</f>
        <v>159</v>
      </c>
      <c r="CR8" s="1">
        <v>159</v>
      </c>
      <c r="CS8" s="1">
        <f ca="1">INDIRECT("AR8")+2*INDIRECT("AS8")+3*INDIRECT("AT8")+4*INDIRECT("AU8")+5*INDIRECT("AV8")+6*INDIRECT("AW8")+7*INDIRECT("AX8")+8*INDIRECT("AY8")</f>
        <v>1620</v>
      </c>
      <c r="CT8" s="1">
        <v>1620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73" ht="11.25">
      <c r="A9" s="25"/>
      <c r="B9" s="25"/>
      <c r="C9" s="27" t="s">
        <v>93</v>
      </c>
      <c r="D9" s="26" t="s">
        <v>0</v>
      </c>
      <c r="E9" s="1" t="s">
        <v>6</v>
      </c>
      <c r="F9" s="7">
        <f>SUM(F7:F8)</f>
        <v>0</v>
      </c>
      <c r="G9" s="6">
        <f>SUM(G7:G8)</f>
        <v>0</v>
      </c>
      <c r="H9" s="6">
        <f>SUM(H7:H8)</f>
        <v>1655</v>
      </c>
      <c r="I9" s="6">
        <f>SUM(I7:I8)</f>
        <v>70</v>
      </c>
      <c r="J9" s="6">
        <f>SUM(J7:J8)</f>
        <v>2099</v>
      </c>
      <c r="K9" s="6">
        <f>SUM(K7:K8)</f>
        <v>0</v>
      </c>
      <c r="L9" s="6">
        <f>SUM(L7:L8)</f>
        <v>0</v>
      </c>
      <c r="M9" s="6">
        <f>SUM(M7:M8)</f>
        <v>0</v>
      </c>
      <c r="N9" s="7">
        <f>SUM(N7:N8)</f>
        <v>0</v>
      </c>
      <c r="O9" s="6">
        <f>SUM(O7:O8)</f>
        <v>3154</v>
      </c>
      <c r="P9" s="6">
        <f>SUM(P7:P8)</f>
        <v>60</v>
      </c>
      <c r="Q9" s="6">
        <f>SUM(Q7:Q8)</f>
        <v>610</v>
      </c>
      <c r="R9" s="6">
        <f>SUM(R7:R8)</f>
        <v>0</v>
      </c>
      <c r="S9" s="6">
        <f>SUM(S7:S8)</f>
        <v>0</v>
      </c>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3:73" ht="11.25">
      <c r="C10" s="1" t="s">
        <v>0</v>
      </c>
      <c r="D10" s="1" t="s">
        <v>0</v>
      </c>
      <c r="E10" s="1" t="s">
        <v>0</v>
      </c>
      <c r="F10" s="7"/>
      <c r="G10" s="6"/>
      <c r="H10" s="6"/>
      <c r="I10" s="6"/>
      <c r="J10" s="6"/>
      <c r="K10" s="6"/>
      <c r="L10" s="6"/>
      <c r="M10" s="6"/>
      <c r="N10" s="7"/>
      <c r="O10" s="6"/>
      <c r="P10" s="6"/>
      <c r="Q10" s="6"/>
      <c r="R10" s="6"/>
      <c r="S10" s="6"/>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c r="BT10" s="1" t="s">
        <v>0</v>
      </c>
      <c r="BU10" s="1" t="s">
        <v>0</v>
      </c>
    </row>
    <row r="11" spans="1:102" ht="11.25">
      <c r="A11" s="30" t="s">
        <v>1</v>
      </c>
      <c r="B11" s="31" t="str">
        <f>HYPERLINK("http://www.dot.ca.gov/hq/transprog/stip2004/ff_sheets/04-2014m.xls","2014M")</f>
        <v>2014M</v>
      </c>
      <c r="C11" s="30" t="s">
        <v>0</v>
      </c>
      <c r="D11" s="30" t="s">
        <v>2</v>
      </c>
      <c r="E11" s="30" t="s">
        <v>3</v>
      </c>
      <c r="F11" s="32">
        <f ca="1">INDIRECT("T11")+INDIRECT("AB11")+INDIRECT("AJ11")+INDIRECT("AR11")+INDIRECT("AZ11")+INDIRECT("BH11")</f>
        <v>0</v>
      </c>
      <c r="G11" s="33">
        <f ca="1">INDIRECT("U11")+INDIRECT("AC11")+INDIRECT("AK11")+INDIRECT("AS11")+INDIRECT("BA11")+INDIRECT("BI11")</f>
        <v>0</v>
      </c>
      <c r="H11" s="33">
        <f ca="1">INDIRECT("V11")+INDIRECT("AD11")+INDIRECT("AL11")+INDIRECT("AT11")+INDIRECT("BB11")+INDIRECT("BJ11")</f>
        <v>63</v>
      </c>
      <c r="I11" s="33">
        <f ca="1">INDIRECT("W11")+INDIRECT("AE11")+INDIRECT("AM11")+INDIRECT("AU11")+INDIRECT("BC11")+INDIRECT("BK11")</f>
        <v>0</v>
      </c>
      <c r="J11" s="33">
        <f ca="1">INDIRECT("X11")+INDIRECT("AF11")+INDIRECT("AN11")+INDIRECT("AV11")+INDIRECT("BD11")+INDIRECT("BL11")</f>
        <v>1017</v>
      </c>
      <c r="K11" s="33">
        <f ca="1">INDIRECT("Y11")+INDIRECT("AG11")+INDIRECT("AO11")+INDIRECT("AW11")+INDIRECT("BE11")+INDIRECT("BM11")</f>
        <v>0</v>
      </c>
      <c r="L11" s="33">
        <f ca="1">INDIRECT("Z11")+INDIRECT("AH11")+INDIRECT("AP11")+INDIRECT("AX11")+INDIRECT("BF11")+INDIRECT("BN11")</f>
        <v>0</v>
      </c>
      <c r="M11" s="33">
        <f ca="1">INDIRECT("AA11")+INDIRECT("AI11")+INDIRECT("AQ11")+INDIRECT("AY11")+INDIRECT("BG11")+INDIRECT("BO11")</f>
        <v>0</v>
      </c>
      <c r="N11" s="32">
        <f ca="1">INDIRECT("T11")+INDIRECT("U11")+INDIRECT("V11")+INDIRECT("W11")+INDIRECT("X11")+INDIRECT("Y11")+INDIRECT("Z11")+INDIRECT("AA11")</f>
        <v>0</v>
      </c>
      <c r="O11" s="33">
        <f ca="1">INDIRECT("AB11")+INDIRECT("AC11")+INDIRECT("AD11")+INDIRECT("AE11")+INDIRECT("AF11")+INDIRECT("AG11")+INDIRECT("AH11")+INDIRECT("AI11")</f>
        <v>1017</v>
      </c>
      <c r="P11" s="33">
        <f ca="1">INDIRECT("AJ11")+INDIRECT("AK11")+INDIRECT("AL11")+INDIRECT("AM11")+INDIRECT("AN11")+INDIRECT("AO11")+INDIRECT("AP11")+INDIRECT("AQ11")</f>
        <v>0</v>
      </c>
      <c r="Q11" s="33">
        <f ca="1">INDIRECT("AR11")+INDIRECT("AS11")+INDIRECT("AT11")+INDIRECT("AU11")+INDIRECT("AV11")+INDIRECT("AW11")+INDIRECT("AX11")+INDIRECT("AY11")</f>
        <v>63</v>
      </c>
      <c r="R11" s="33">
        <f ca="1">INDIRECT("AZ11")+INDIRECT("BA11")+INDIRECT("BB11")+INDIRECT("BC11")+INDIRECT("BD11")+INDIRECT("BE11")+INDIRECT("BF11")+INDIRECT("BG11")</f>
        <v>0</v>
      </c>
      <c r="S11" s="33">
        <f ca="1">INDIRECT("BH11")+INDIRECT("BI11")+INDIRECT("BJ11")+INDIRECT("BK11")+INDIRECT("BL11")+INDIRECT("BM11")+INDIRECT("BN11")+INDIRECT("BO11")</f>
        <v>0</v>
      </c>
      <c r="T11" s="34"/>
      <c r="U11" s="35"/>
      <c r="V11" s="35"/>
      <c r="W11" s="35"/>
      <c r="X11" s="35"/>
      <c r="Y11" s="35"/>
      <c r="Z11" s="35"/>
      <c r="AA11" s="35"/>
      <c r="AB11" s="34"/>
      <c r="AC11" s="35"/>
      <c r="AD11" s="35"/>
      <c r="AE11" s="35"/>
      <c r="AF11" s="35">
        <v>1017</v>
      </c>
      <c r="AG11" s="35"/>
      <c r="AH11" s="35"/>
      <c r="AI11" s="35"/>
      <c r="AJ11" s="34"/>
      <c r="AK11" s="35"/>
      <c r="AL11" s="35"/>
      <c r="AM11" s="35"/>
      <c r="AN11" s="35"/>
      <c r="AO11" s="35"/>
      <c r="AP11" s="35"/>
      <c r="AQ11" s="35"/>
      <c r="AR11" s="34"/>
      <c r="AS11" s="35"/>
      <c r="AT11" s="35">
        <v>63</v>
      </c>
      <c r="AU11" s="35"/>
      <c r="AV11" s="35"/>
      <c r="AW11" s="35"/>
      <c r="AX11" s="35"/>
      <c r="AY11" s="35"/>
      <c r="AZ11" s="34"/>
      <c r="BA11" s="35"/>
      <c r="BB11" s="35"/>
      <c r="BC11" s="35"/>
      <c r="BD11" s="35"/>
      <c r="BE11" s="35"/>
      <c r="BF11" s="35"/>
      <c r="BG11" s="35"/>
      <c r="BH11" s="34"/>
      <c r="BI11" s="35"/>
      <c r="BJ11" s="35"/>
      <c r="BK11" s="35"/>
      <c r="BL11" s="35"/>
      <c r="BM11" s="35"/>
      <c r="BN11" s="35"/>
      <c r="BO11" s="36"/>
      <c r="BP11" s="9">
        <v>20600002220</v>
      </c>
      <c r="BQ11" s="1" t="s">
        <v>3</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252</v>
      </c>
      <c r="CB11" s="1">
        <v>252</v>
      </c>
      <c r="CC11" s="1">
        <f ca="1">INDIRECT("W11")+2*INDIRECT("AE11")+3*INDIRECT("AM11")+4*INDIRECT("AU11")+5*INDIRECT("BC11")+6*INDIRECT("BK11")</f>
        <v>0</v>
      </c>
      <c r="CD11" s="1">
        <v>0</v>
      </c>
      <c r="CE11" s="1">
        <f ca="1">INDIRECT("X11")+2*INDIRECT("AF11")+3*INDIRECT("AN11")+4*INDIRECT("AV11")+5*INDIRECT("BD11")+6*INDIRECT("BL11")</f>
        <v>2034</v>
      </c>
      <c r="CF11" s="1">
        <v>2034</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5085</v>
      </c>
      <c r="CP11" s="1">
        <v>5085</v>
      </c>
      <c r="CQ11" s="1">
        <f ca="1">INDIRECT("AJ11")+2*INDIRECT("AK11")+3*INDIRECT("AL11")+4*INDIRECT("AM11")+5*INDIRECT("AN11")+6*INDIRECT("AO11")+7*INDIRECT("AP11")+8*INDIRECT("AQ11")</f>
        <v>0</v>
      </c>
      <c r="CR11" s="1">
        <v>0</v>
      </c>
      <c r="CS11" s="1">
        <f ca="1">INDIRECT("AR11")+2*INDIRECT("AS11")+3*INDIRECT("AT11")+4*INDIRECT("AU11")+5*INDIRECT("AV11")+6*INDIRECT("AW11")+7*INDIRECT("AX11")+8*INDIRECT("AY11")</f>
        <v>189</v>
      </c>
      <c r="CT11" s="1">
        <v>189</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73" ht="11.25">
      <c r="A12" s="1" t="s">
        <v>0</v>
      </c>
      <c r="B12" s="1" t="s">
        <v>0</v>
      </c>
      <c r="C12" s="1" t="s">
        <v>4</v>
      </c>
      <c r="D12" s="1" t="s">
        <v>9</v>
      </c>
      <c r="E12" s="1" t="s">
        <v>6</v>
      </c>
      <c r="F12" s="7">
        <f>SUM(F11:F11)</f>
        <v>0</v>
      </c>
      <c r="G12" s="6">
        <f>SUM(G11:G11)</f>
        <v>0</v>
      </c>
      <c r="H12" s="6">
        <f>SUM(H11:H11)</f>
        <v>63</v>
      </c>
      <c r="I12" s="6">
        <f>SUM(I11:I11)</f>
        <v>0</v>
      </c>
      <c r="J12" s="6">
        <f>SUM(J11:J11)</f>
        <v>1017</v>
      </c>
      <c r="K12" s="6">
        <f>SUM(K11:K11)</f>
        <v>0</v>
      </c>
      <c r="L12" s="6">
        <f>SUM(L11:L11)</f>
        <v>0</v>
      </c>
      <c r="M12" s="6">
        <f>SUM(M11:M11)</f>
        <v>0</v>
      </c>
      <c r="N12" s="7">
        <f>SUM(N11:N11)</f>
        <v>0</v>
      </c>
      <c r="O12" s="6">
        <f>SUM(O11:O11)</f>
        <v>1017</v>
      </c>
      <c r="P12" s="6">
        <f>SUM(P11:P11)</f>
        <v>0</v>
      </c>
      <c r="Q12" s="6">
        <f>SUM(Q11:Q11)</f>
        <v>63</v>
      </c>
      <c r="R12" s="6">
        <f>SUM(R11:R11)</f>
        <v>0</v>
      </c>
      <c r="S12" s="6">
        <f>SUM(S11:S11)</f>
        <v>0</v>
      </c>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73" ht="11.25">
      <c r="A13" s="25"/>
      <c r="B13" s="25"/>
      <c r="C13" s="27" t="s">
        <v>93</v>
      </c>
      <c r="D13" s="26" t="s">
        <v>0</v>
      </c>
      <c r="E13" s="1" t="s">
        <v>0</v>
      </c>
      <c r="F13" s="7"/>
      <c r="G13" s="6"/>
      <c r="H13" s="6"/>
      <c r="I13" s="6"/>
      <c r="J13" s="6"/>
      <c r="K13" s="6"/>
      <c r="L13" s="6"/>
      <c r="M13" s="6"/>
      <c r="N13" s="7"/>
      <c r="O13" s="6"/>
      <c r="P13" s="6"/>
      <c r="Q13" s="6"/>
      <c r="R13" s="6"/>
      <c r="S13" s="6"/>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1:102" ht="11.25">
      <c r="A14" s="30" t="s">
        <v>1</v>
      </c>
      <c r="B14" s="31" t="str">
        <f>HYPERLINK("http://www.dot.ca.gov/hq/transprog/stip2004/ff_sheets/04-2014n.xls","2014N")</f>
        <v>2014N</v>
      </c>
      <c r="C14" s="30" t="s">
        <v>0</v>
      </c>
      <c r="D14" s="30" t="s">
        <v>2</v>
      </c>
      <c r="E14" s="30" t="s">
        <v>3</v>
      </c>
      <c r="F14" s="32">
        <f ca="1">INDIRECT("T14")+INDIRECT("AB14")+INDIRECT("AJ14")+INDIRECT("AR14")+INDIRECT("AZ14")+INDIRECT("BH14")</f>
        <v>0</v>
      </c>
      <c r="G14" s="33">
        <f ca="1">INDIRECT("U14")+INDIRECT("AC14")+INDIRECT("AK14")+INDIRECT("AS14")+INDIRECT("BA14")+INDIRECT("BI14")</f>
        <v>0</v>
      </c>
      <c r="H14" s="33">
        <f ca="1">INDIRECT("V14")+INDIRECT("AD14")+INDIRECT("AL14")+INDIRECT("AT14")+INDIRECT("BB14")+INDIRECT("BJ14")</f>
        <v>50</v>
      </c>
      <c r="I14" s="33">
        <f ca="1">INDIRECT("W14")+INDIRECT("AE14")+INDIRECT("AM14")+INDIRECT("AU14")+INDIRECT("BC14")+INDIRECT("BK14")</f>
        <v>0</v>
      </c>
      <c r="J14" s="33">
        <f ca="1">INDIRECT("X14")+INDIRECT("AF14")+INDIRECT("AN14")+INDIRECT("AV14")+INDIRECT("BD14")+INDIRECT("BL14")</f>
        <v>1200</v>
      </c>
      <c r="K14" s="33">
        <f ca="1">INDIRECT("Y14")+INDIRECT("AG14")+INDIRECT("AO14")+INDIRECT("AW14")+INDIRECT("BE14")+INDIRECT("BM14")</f>
        <v>0</v>
      </c>
      <c r="L14" s="33">
        <f ca="1">INDIRECT("Z14")+INDIRECT("AH14")+INDIRECT("AP14")+INDIRECT("AX14")+INDIRECT("BF14")+INDIRECT("BN14")</f>
        <v>0</v>
      </c>
      <c r="M14" s="33">
        <f ca="1">INDIRECT("AA14")+INDIRECT("AI14")+INDIRECT("AQ14")+INDIRECT("AY14")+INDIRECT("BG14")+INDIRECT("BO14")</f>
        <v>0</v>
      </c>
      <c r="N14" s="32">
        <f ca="1">INDIRECT("T14")+INDIRECT("U14")+INDIRECT("V14")+INDIRECT("W14")+INDIRECT("X14")+INDIRECT("Y14")+INDIRECT("Z14")+INDIRECT("AA14")</f>
        <v>0</v>
      </c>
      <c r="O14" s="33">
        <f ca="1">INDIRECT("AB14")+INDIRECT("AC14")+INDIRECT("AD14")+INDIRECT("AE14")+INDIRECT("AF14")+INDIRECT("AG14")+INDIRECT("AH14")+INDIRECT("AI14")</f>
        <v>1200</v>
      </c>
      <c r="P14" s="33">
        <f ca="1">INDIRECT("AJ14")+INDIRECT("AK14")+INDIRECT("AL14")+INDIRECT("AM14")+INDIRECT("AN14")+INDIRECT("AO14")+INDIRECT("AP14")+INDIRECT("AQ14")</f>
        <v>0</v>
      </c>
      <c r="Q14" s="33">
        <f ca="1">INDIRECT("AR14")+INDIRECT("AS14")+INDIRECT("AT14")+INDIRECT("AU14")+INDIRECT("AV14")+INDIRECT("AW14")+INDIRECT("AX14")+INDIRECT("AY14")</f>
        <v>50</v>
      </c>
      <c r="R14" s="33">
        <f ca="1">INDIRECT("AZ14")+INDIRECT("BA14")+INDIRECT("BB14")+INDIRECT("BC14")+INDIRECT("BD14")+INDIRECT("BE14")+INDIRECT("BF14")+INDIRECT("BG14")</f>
        <v>0</v>
      </c>
      <c r="S14" s="33">
        <f ca="1">INDIRECT("BH14")+INDIRECT("BI14")+INDIRECT("BJ14")+INDIRECT("BK14")+INDIRECT("BL14")+INDIRECT("BM14")+INDIRECT("BN14")+INDIRECT("BO14")</f>
        <v>0</v>
      </c>
      <c r="T14" s="34"/>
      <c r="U14" s="35"/>
      <c r="V14" s="35"/>
      <c r="W14" s="35"/>
      <c r="X14" s="35"/>
      <c r="Y14" s="35"/>
      <c r="Z14" s="35"/>
      <c r="AA14" s="35"/>
      <c r="AB14" s="34"/>
      <c r="AC14" s="35"/>
      <c r="AD14" s="35"/>
      <c r="AE14" s="35"/>
      <c r="AF14" s="35">
        <v>1200</v>
      </c>
      <c r="AG14" s="35"/>
      <c r="AH14" s="35"/>
      <c r="AI14" s="35"/>
      <c r="AJ14" s="34"/>
      <c r="AK14" s="35"/>
      <c r="AL14" s="35"/>
      <c r="AM14" s="35"/>
      <c r="AN14" s="35"/>
      <c r="AO14" s="35"/>
      <c r="AP14" s="35"/>
      <c r="AQ14" s="35"/>
      <c r="AR14" s="34"/>
      <c r="AS14" s="35"/>
      <c r="AT14" s="35">
        <v>50</v>
      </c>
      <c r="AU14" s="35"/>
      <c r="AV14" s="35"/>
      <c r="AW14" s="35"/>
      <c r="AX14" s="35"/>
      <c r="AY14" s="35"/>
      <c r="AZ14" s="34"/>
      <c r="BA14" s="35"/>
      <c r="BB14" s="35"/>
      <c r="BC14" s="35"/>
      <c r="BD14" s="35"/>
      <c r="BE14" s="35"/>
      <c r="BF14" s="35"/>
      <c r="BG14" s="35"/>
      <c r="BH14" s="34"/>
      <c r="BI14" s="35"/>
      <c r="BJ14" s="35"/>
      <c r="BK14" s="35"/>
      <c r="BL14" s="35"/>
      <c r="BM14" s="35"/>
      <c r="BN14" s="35"/>
      <c r="BO14" s="36"/>
      <c r="BP14" s="9">
        <v>20600002221</v>
      </c>
      <c r="BQ14" s="1" t="s">
        <v>3</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0</v>
      </c>
      <c r="BZ14" s="1">
        <v>0</v>
      </c>
      <c r="CA14" s="1">
        <f ca="1">INDIRECT("V14")+2*INDIRECT("AD14")+3*INDIRECT("AL14")+4*INDIRECT("AT14")+5*INDIRECT("BB14")+6*INDIRECT("BJ14")</f>
        <v>200</v>
      </c>
      <c r="CB14" s="1">
        <v>200</v>
      </c>
      <c r="CC14" s="1">
        <f ca="1">INDIRECT("W14")+2*INDIRECT("AE14")+3*INDIRECT("AM14")+4*INDIRECT("AU14")+5*INDIRECT("BC14")+6*INDIRECT("BK14")</f>
        <v>0</v>
      </c>
      <c r="CD14" s="1">
        <v>0</v>
      </c>
      <c r="CE14" s="1">
        <f ca="1">INDIRECT("X14")+2*INDIRECT("AF14")+3*INDIRECT("AN14")+4*INDIRECT("AV14")+5*INDIRECT("BD14")+6*INDIRECT("BL14")</f>
        <v>2400</v>
      </c>
      <c r="CF14" s="1">
        <v>2400</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6000</v>
      </c>
      <c r="CP14" s="1">
        <v>6000</v>
      </c>
      <c r="CQ14" s="1">
        <f ca="1">INDIRECT("AJ14")+2*INDIRECT("AK14")+3*INDIRECT("AL14")+4*INDIRECT("AM14")+5*INDIRECT("AN14")+6*INDIRECT("AO14")+7*INDIRECT("AP14")+8*INDIRECT("AQ14")</f>
        <v>0</v>
      </c>
      <c r="CR14" s="1">
        <v>0</v>
      </c>
      <c r="CS14" s="1">
        <f ca="1">INDIRECT("AR14")+2*INDIRECT("AS14")+3*INDIRECT("AT14")+4*INDIRECT("AU14")+5*INDIRECT("AV14")+6*INDIRECT("AW14")+7*INDIRECT("AX14")+8*INDIRECT("AY14")</f>
        <v>150</v>
      </c>
      <c r="CT14" s="1">
        <v>150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73" ht="11.25">
      <c r="A15" s="1" t="s">
        <v>0</v>
      </c>
      <c r="B15" s="1" t="s">
        <v>0</v>
      </c>
      <c r="C15" s="1" t="s">
        <v>4</v>
      </c>
      <c r="D15" s="1" t="s">
        <v>10</v>
      </c>
      <c r="E15" s="1" t="s">
        <v>6</v>
      </c>
      <c r="F15" s="7">
        <f>SUM(F14:F14)</f>
        <v>0</v>
      </c>
      <c r="G15" s="6">
        <f>SUM(G14:G14)</f>
        <v>0</v>
      </c>
      <c r="H15" s="6">
        <f>SUM(H14:H14)</f>
        <v>50</v>
      </c>
      <c r="I15" s="6">
        <f>SUM(I14:I14)</f>
        <v>0</v>
      </c>
      <c r="J15" s="6">
        <f>SUM(J14:J14)</f>
        <v>1200</v>
      </c>
      <c r="K15" s="6">
        <f>SUM(K14:K14)</f>
        <v>0</v>
      </c>
      <c r="L15" s="6">
        <f>SUM(L14:L14)</f>
        <v>0</v>
      </c>
      <c r="M15" s="6">
        <f>SUM(M14:M14)</f>
        <v>0</v>
      </c>
      <c r="N15" s="7">
        <f>SUM(N14:N14)</f>
        <v>0</v>
      </c>
      <c r="O15" s="6">
        <f>SUM(O14:O14)</f>
        <v>1200</v>
      </c>
      <c r="P15" s="6">
        <f>SUM(P14:P14)</f>
        <v>0</v>
      </c>
      <c r="Q15" s="6">
        <f>SUM(Q14:Q14)</f>
        <v>50</v>
      </c>
      <c r="R15" s="6">
        <f>SUM(R14:R14)</f>
        <v>0</v>
      </c>
      <c r="S15" s="6">
        <f>SUM(S14:S14)</f>
        <v>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73" ht="11.25">
      <c r="A16" s="25"/>
      <c r="B16" s="25"/>
      <c r="C16" s="27" t="s">
        <v>93</v>
      </c>
      <c r="D16" s="26"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1:102" ht="11.25">
      <c r="A17" s="30" t="s">
        <v>1</v>
      </c>
      <c r="B17" s="31" t="str">
        <f>HYPERLINK("http://www.dot.ca.gov/hq/transprog/stip2004/ff_sheets/04-2014b.xls","2014B")</f>
        <v>2014B</v>
      </c>
      <c r="C17" s="30" t="s">
        <v>0</v>
      </c>
      <c r="D17" s="30" t="s">
        <v>11</v>
      </c>
      <c r="E17" s="30" t="s">
        <v>3</v>
      </c>
      <c r="F17" s="32">
        <f ca="1">INDIRECT("T17")+INDIRECT("AB17")+INDIRECT("AJ17")+INDIRECT("AR17")+INDIRECT("AZ17")+INDIRECT("BH17")</f>
        <v>0</v>
      </c>
      <c r="G17" s="33">
        <f ca="1">INDIRECT("U17")+INDIRECT("AC17")+INDIRECT("AK17")+INDIRECT("AS17")+INDIRECT("BA17")+INDIRECT("BI17")</f>
        <v>0</v>
      </c>
      <c r="H17" s="33">
        <f ca="1">INDIRECT("V17")+INDIRECT("AD17")+INDIRECT("AL17")+INDIRECT("AT17")+INDIRECT("BB17")+INDIRECT("BJ17")</f>
        <v>0</v>
      </c>
      <c r="I17" s="33">
        <f ca="1">INDIRECT("W17")+INDIRECT("AE17")+INDIRECT("AM17")+INDIRECT("AU17")+INDIRECT("BC17")+INDIRECT("BK17")</f>
        <v>0</v>
      </c>
      <c r="J17" s="33">
        <f ca="1">INDIRECT("X17")+INDIRECT("AF17")+INDIRECT("AN17")+INDIRECT("AV17")+INDIRECT("BD17")+INDIRECT("BL17")</f>
        <v>136</v>
      </c>
      <c r="K17" s="33">
        <f ca="1">INDIRECT("Y17")+INDIRECT("AG17")+INDIRECT("AO17")+INDIRECT("AW17")+INDIRECT("BE17")+INDIRECT("BM17")</f>
        <v>1135</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0</v>
      </c>
      <c r="O17" s="33">
        <f ca="1">INDIRECT("AB17")+INDIRECT("AC17")+INDIRECT("AD17")+INDIRECT("AE17")+INDIRECT("AF17")+INDIRECT("AG17")+INDIRECT("AH17")+INDIRECT("AI17")</f>
        <v>1135</v>
      </c>
      <c r="P17" s="33">
        <f ca="1">INDIRECT("AJ17")+INDIRECT("AK17")+INDIRECT("AL17")+INDIRECT("AM17")+INDIRECT("AN17")+INDIRECT("AO17")+INDIRECT("AP17")+INDIRECT("AQ17")</f>
        <v>0</v>
      </c>
      <c r="Q17" s="33">
        <f ca="1">INDIRECT("AR17")+INDIRECT("AS17")+INDIRECT("AT17")+INDIRECT("AU17")+INDIRECT("AV17")+INDIRECT("AW17")+INDIRECT("AX17")+INDIRECT("AY17")</f>
        <v>136</v>
      </c>
      <c r="R17" s="33">
        <f ca="1">INDIRECT("AZ17")+INDIRECT("BA17")+INDIRECT("BB17")+INDIRECT("BC17")+INDIRECT("BD17")+INDIRECT("BE17")+INDIRECT("BF17")+INDIRECT("BG17")</f>
        <v>0</v>
      </c>
      <c r="S17" s="33">
        <f ca="1">INDIRECT("BH17")+INDIRECT("BI17")+INDIRECT("BJ17")+INDIRECT("BK17")+INDIRECT("BL17")+INDIRECT("BM17")+INDIRECT("BN17")+INDIRECT("BO17")</f>
        <v>0</v>
      </c>
      <c r="T17" s="34"/>
      <c r="U17" s="35"/>
      <c r="V17" s="35"/>
      <c r="W17" s="35"/>
      <c r="X17" s="35"/>
      <c r="Y17" s="35"/>
      <c r="Z17" s="35"/>
      <c r="AA17" s="35"/>
      <c r="AB17" s="34"/>
      <c r="AC17" s="35"/>
      <c r="AD17" s="35"/>
      <c r="AE17" s="35"/>
      <c r="AF17" s="35"/>
      <c r="AG17" s="35">
        <v>1135</v>
      </c>
      <c r="AH17" s="35"/>
      <c r="AI17" s="35"/>
      <c r="AJ17" s="34"/>
      <c r="AK17" s="35"/>
      <c r="AL17" s="35"/>
      <c r="AM17" s="35"/>
      <c r="AN17" s="35"/>
      <c r="AO17" s="35"/>
      <c r="AP17" s="35"/>
      <c r="AQ17" s="35"/>
      <c r="AR17" s="34"/>
      <c r="AS17" s="35"/>
      <c r="AT17" s="35"/>
      <c r="AU17" s="35"/>
      <c r="AV17" s="35">
        <v>136</v>
      </c>
      <c r="AW17" s="35"/>
      <c r="AX17" s="35"/>
      <c r="AY17" s="35"/>
      <c r="AZ17" s="34"/>
      <c r="BA17" s="35"/>
      <c r="BB17" s="35"/>
      <c r="BC17" s="35"/>
      <c r="BD17" s="35"/>
      <c r="BE17" s="35"/>
      <c r="BF17" s="35"/>
      <c r="BG17" s="35"/>
      <c r="BH17" s="34"/>
      <c r="BI17" s="35"/>
      <c r="BJ17" s="35"/>
      <c r="BK17" s="35"/>
      <c r="BL17" s="35"/>
      <c r="BM17" s="35"/>
      <c r="BN17" s="35"/>
      <c r="BO17" s="36"/>
      <c r="BP17" s="9">
        <v>20600002141</v>
      </c>
      <c r="BQ17" s="1" t="s">
        <v>3</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0</v>
      </c>
      <c r="BZ17" s="1">
        <v>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544</v>
      </c>
      <c r="CF17" s="1">
        <v>544</v>
      </c>
      <c r="CG17" s="1">
        <f ca="1">INDIRECT("Y17")+2*INDIRECT("AG17")+3*INDIRECT("AO17")+4*INDIRECT("AW17")+5*INDIRECT("BE17")+6*INDIRECT("BM17")</f>
        <v>2270</v>
      </c>
      <c r="CH17" s="1">
        <v>2270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6810</v>
      </c>
      <c r="CP17" s="1">
        <v>6810</v>
      </c>
      <c r="CQ17" s="1">
        <f ca="1">INDIRECT("AJ17")+2*INDIRECT("AK17")+3*INDIRECT("AL17")+4*INDIRECT("AM17")+5*INDIRECT("AN17")+6*INDIRECT("AO17")+7*INDIRECT("AP17")+8*INDIRECT("AQ17")</f>
        <v>0</v>
      </c>
      <c r="CR17" s="1">
        <v>0</v>
      </c>
      <c r="CS17" s="1">
        <f ca="1">INDIRECT("AR17")+2*INDIRECT("AS17")+3*INDIRECT("AT17")+4*INDIRECT("AU17")+5*INDIRECT("AV17")+6*INDIRECT("AW17")+7*INDIRECT("AX17")+8*INDIRECT("AY17")</f>
        <v>680</v>
      </c>
      <c r="CT17" s="1">
        <v>680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1" t="s">
        <v>0</v>
      </c>
      <c r="B18" s="1" t="s">
        <v>0</v>
      </c>
      <c r="C18" s="1" t="s">
        <v>4</v>
      </c>
      <c r="D18" s="1" t="s">
        <v>12</v>
      </c>
      <c r="E18" s="1" t="s">
        <v>6</v>
      </c>
      <c r="F18" s="7">
        <f>SUM(F17:F17)</f>
        <v>0</v>
      </c>
      <c r="G18" s="6">
        <f>SUM(G17:G17)</f>
        <v>0</v>
      </c>
      <c r="H18" s="6">
        <f>SUM(H17:H17)</f>
        <v>0</v>
      </c>
      <c r="I18" s="6">
        <f>SUM(I17:I17)</f>
        <v>0</v>
      </c>
      <c r="J18" s="6">
        <f>SUM(J17:J17)</f>
        <v>136</v>
      </c>
      <c r="K18" s="6">
        <f>SUM(K17:K17)</f>
        <v>1135</v>
      </c>
      <c r="L18" s="6">
        <f>SUM(L17:L17)</f>
        <v>0</v>
      </c>
      <c r="M18" s="6">
        <f>SUM(M17:M17)</f>
        <v>0</v>
      </c>
      <c r="N18" s="7">
        <f>SUM(N17:N17)</f>
        <v>0</v>
      </c>
      <c r="O18" s="6">
        <f>SUM(O17:O17)</f>
        <v>1135</v>
      </c>
      <c r="P18" s="6">
        <f>SUM(P17:P17)</f>
        <v>0</v>
      </c>
      <c r="Q18" s="6">
        <f>SUM(Q17:Q17)</f>
        <v>136</v>
      </c>
      <c r="R18" s="6">
        <f>SUM(R17:R17)</f>
        <v>0</v>
      </c>
      <c r="S18" s="6">
        <f>SUM(S17:S17)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73" ht="11.25">
      <c r="A19" s="25"/>
      <c r="B19" s="25"/>
      <c r="C19" s="27" t="s">
        <v>93</v>
      </c>
      <c r="D19" s="26"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1:102" ht="11.25">
      <c r="A20" s="30" t="s">
        <v>1</v>
      </c>
      <c r="B20" s="31" t="str">
        <f>HYPERLINK("http://www.dot.ca.gov/hq/transprog/stip2004/ff_sheets/04-2014d.xls","2014D")</f>
        <v>2014D</v>
      </c>
      <c r="C20" s="30" t="s">
        <v>0</v>
      </c>
      <c r="D20" s="30" t="s">
        <v>11</v>
      </c>
      <c r="E20" s="30" t="s">
        <v>3</v>
      </c>
      <c r="F20" s="32">
        <f ca="1">INDIRECT("T20")+INDIRECT("AB20")+INDIRECT("AJ20")+INDIRECT("AR20")+INDIRECT("AZ20")+INDIRECT("BH20")</f>
        <v>0</v>
      </c>
      <c r="G20" s="33">
        <f ca="1">INDIRECT("U20")+INDIRECT("AC20")+INDIRECT("AK20")+INDIRECT("AS20")+INDIRECT("BA20")+INDIRECT("BI20")</f>
        <v>0</v>
      </c>
      <c r="H20" s="33">
        <f ca="1">INDIRECT("V20")+INDIRECT("AD20")+INDIRECT("AL20")+INDIRECT("AT20")+INDIRECT("BB20")+INDIRECT("BJ20")</f>
        <v>0</v>
      </c>
      <c r="I20" s="33">
        <f ca="1">INDIRECT("W20")+INDIRECT("AE20")+INDIRECT("AM20")+INDIRECT("AU20")+INDIRECT("BC20")+INDIRECT("BK20")</f>
        <v>50</v>
      </c>
      <c r="J20" s="33">
        <f ca="1">INDIRECT("X20")+INDIRECT("AF20")+INDIRECT("AN20")+INDIRECT("AV20")+INDIRECT("BD20")+INDIRECT("BL20")</f>
        <v>150</v>
      </c>
      <c r="K20" s="33">
        <f ca="1">INDIRECT("Y20")+INDIRECT("AG20")+INDIRECT("AO20")+INDIRECT("AW20")+INDIRECT("BE20")+INDIRECT("BM20")</f>
        <v>0</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0</v>
      </c>
      <c r="O20" s="33">
        <f ca="1">INDIRECT("AB20")+INDIRECT("AC20")+INDIRECT("AD20")+INDIRECT("AE20")+INDIRECT("AF20")+INDIRECT("AG20")+INDIRECT("AH20")+INDIRECT("AI20")</f>
        <v>150</v>
      </c>
      <c r="P20" s="33">
        <f ca="1">INDIRECT("AJ20")+INDIRECT("AK20")+INDIRECT("AL20")+INDIRECT("AM20")+INDIRECT("AN20")+INDIRECT("AO20")+INDIRECT("AP20")+INDIRECT("AQ20")</f>
        <v>0</v>
      </c>
      <c r="Q20" s="33">
        <f ca="1">INDIRECT("AR20")+INDIRECT("AS20")+INDIRECT("AT20")+INDIRECT("AU20")+INDIRECT("AV20")+INDIRECT("AW20")+INDIRECT("AX20")+INDIRECT("AY20")</f>
        <v>50</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c r="Z20" s="35"/>
      <c r="AA20" s="35"/>
      <c r="AB20" s="34"/>
      <c r="AC20" s="35"/>
      <c r="AD20" s="35"/>
      <c r="AE20" s="35"/>
      <c r="AF20" s="35">
        <v>150</v>
      </c>
      <c r="AG20" s="35"/>
      <c r="AH20" s="35"/>
      <c r="AI20" s="35"/>
      <c r="AJ20" s="34"/>
      <c r="AK20" s="35"/>
      <c r="AL20" s="35"/>
      <c r="AM20" s="35"/>
      <c r="AN20" s="35"/>
      <c r="AO20" s="35"/>
      <c r="AP20" s="35"/>
      <c r="AQ20" s="35"/>
      <c r="AR20" s="34"/>
      <c r="AS20" s="35"/>
      <c r="AT20" s="35"/>
      <c r="AU20" s="35">
        <v>50</v>
      </c>
      <c r="AV20" s="35"/>
      <c r="AW20" s="35"/>
      <c r="AX20" s="35"/>
      <c r="AY20" s="35"/>
      <c r="AZ20" s="34"/>
      <c r="BA20" s="35"/>
      <c r="BB20" s="35"/>
      <c r="BC20" s="35"/>
      <c r="BD20" s="35"/>
      <c r="BE20" s="35"/>
      <c r="BF20" s="35"/>
      <c r="BG20" s="35"/>
      <c r="BH20" s="34"/>
      <c r="BI20" s="35"/>
      <c r="BJ20" s="35"/>
      <c r="BK20" s="35"/>
      <c r="BL20" s="35"/>
      <c r="BM20" s="35"/>
      <c r="BN20" s="35"/>
      <c r="BO20" s="36"/>
      <c r="BP20" s="9">
        <v>20600002143</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200</v>
      </c>
      <c r="CD20" s="1">
        <v>200</v>
      </c>
      <c r="CE20" s="1">
        <f ca="1">INDIRECT("X20")+2*INDIRECT("AF20")+3*INDIRECT("AN20")+4*INDIRECT("AV20")+5*INDIRECT("BD20")+6*INDIRECT("BL20")</f>
        <v>300</v>
      </c>
      <c r="CF20" s="1">
        <v>300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750</v>
      </c>
      <c r="CP20" s="1">
        <v>750</v>
      </c>
      <c r="CQ20" s="1">
        <f ca="1">INDIRECT("AJ20")+2*INDIRECT("AK20")+3*INDIRECT("AL20")+4*INDIRECT("AM20")+5*INDIRECT("AN20")+6*INDIRECT("AO20")+7*INDIRECT("AP20")+8*INDIRECT("AQ20")</f>
        <v>0</v>
      </c>
      <c r="CR20" s="1">
        <v>0</v>
      </c>
      <c r="CS20" s="1">
        <f ca="1">INDIRECT("AR20")+2*INDIRECT("AS20")+3*INDIRECT("AT20")+4*INDIRECT("AU20")+5*INDIRECT("AV20")+6*INDIRECT("AW20")+7*INDIRECT("AX20")+8*INDIRECT("AY20")</f>
        <v>200</v>
      </c>
      <c r="CT20" s="1">
        <v>200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73" ht="11.25">
      <c r="A21" s="1" t="s">
        <v>0</v>
      </c>
      <c r="B21" s="1" t="s">
        <v>0</v>
      </c>
      <c r="C21" s="1" t="s">
        <v>4</v>
      </c>
      <c r="D21" s="1" t="s">
        <v>13</v>
      </c>
      <c r="E21" s="1" t="s">
        <v>6</v>
      </c>
      <c r="F21" s="7">
        <f>SUM(F20:F20)</f>
        <v>0</v>
      </c>
      <c r="G21" s="6">
        <f>SUM(G20:G20)</f>
        <v>0</v>
      </c>
      <c r="H21" s="6">
        <f>SUM(H20:H20)</f>
        <v>0</v>
      </c>
      <c r="I21" s="6">
        <f>SUM(I20:I20)</f>
        <v>50</v>
      </c>
      <c r="J21" s="6">
        <f>SUM(J20:J20)</f>
        <v>150</v>
      </c>
      <c r="K21" s="6">
        <f>SUM(K20:K20)</f>
        <v>0</v>
      </c>
      <c r="L21" s="6">
        <f>SUM(L20:L20)</f>
        <v>0</v>
      </c>
      <c r="M21" s="6">
        <f>SUM(M20:M20)</f>
        <v>0</v>
      </c>
      <c r="N21" s="7">
        <f>SUM(N20:N20)</f>
        <v>0</v>
      </c>
      <c r="O21" s="6">
        <f>SUM(O20:O20)</f>
        <v>150</v>
      </c>
      <c r="P21" s="6">
        <f>SUM(P20:P20)</f>
        <v>0</v>
      </c>
      <c r="Q21" s="6">
        <f>SUM(Q20:Q20)</f>
        <v>50</v>
      </c>
      <c r="R21" s="6">
        <f>SUM(R20:R20)</f>
        <v>0</v>
      </c>
      <c r="S21" s="6">
        <f>SUM(S20:S20)</f>
        <v>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73" ht="11.25">
      <c r="A22" s="25"/>
      <c r="B22" s="25"/>
      <c r="C22" s="27" t="s">
        <v>93</v>
      </c>
      <c r="D22" s="26"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1:102" ht="11.25">
      <c r="A23" s="30" t="s">
        <v>1</v>
      </c>
      <c r="B23" s="31" t="str">
        <f>HYPERLINK("http://www.dot.ca.gov/hq/transprog/stip2004/ff_sheets/04-2014f.xls","2014F")</f>
        <v>2014F</v>
      </c>
      <c r="C23" s="30" t="s">
        <v>0</v>
      </c>
      <c r="D23" s="30" t="s">
        <v>11</v>
      </c>
      <c r="E23" s="30" t="s">
        <v>3</v>
      </c>
      <c r="F23" s="32">
        <f ca="1">INDIRECT("T23")+INDIRECT("AB23")+INDIRECT("AJ23")+INDIRECT("AR23")+INDIRECT("AZ23")+INDIRECT("BH23")</f>
        <v>0</v>
      </c>
      <c r="G23" s="33">
        <f ca="1">INDIRECT("U23")+INDIRECT("AC23")+INDIRECT("AK23")+INDIRECT("AS23")+INDIRECT("BA23")+INDIRECT("BI23")</f>
        <v>0</v>
      </c>
      <c r="H23" s="33">
        <f ca="1">INDIRECT("V23")+INDIRECT("AD23")+INDIRECT("AL23")+INDIRECT("AT23")+INDIRECT("BB23")+INDIRECT("BJ23")</f>
        <v>6</v>
      </c>
      <c r="I23" s="33">
        <f ca="1">INDIRECT("W23")+INDIRECT("AE23")+INDIRECT("AM23")+INDIRECT("AU23")+INDIRECT("BC23")+INDIRECT("BK23")</f>
        <v>44</v>
      </c>
      <c r="J23" s="33">
        <f ca="1">INDIRECT("X23")+INDIRECT("AF23")+INDIRECT("AN23")+INDIRECT("AV23")+INDIRECT("BD23")+INDIRECT("BL23")</f>
        <v>0</v>
      </c>
      <c r="K23" s="33">
        <f ca="1">INDIRECT("Y23")+INDIRECT("AG23")+INDIRECT("AO23")+INDIRECT("AW23")+INDIRECT("BE23")+INDIRECT("BM23")</f>
        <v>0</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0</v>
      </c>
      <c r="O23" s="33">
        <f ca="1">INDIRECT("AB23")+INDIRECT("AC23")+INDIRECT("AD23")+INDIRECT("AE23")+INDIRECT("AF23")+INDIRECT("AG23")+INDIRECT("AH23")+INDIRECT("AI23")</f>
        <v>44</v>
      </c>
      <c r="P23" s="33">
        <f ca="1">INDIRECT("AJ23")+INDIRECT("AK23")+INDIRECT("AL23")+INDIRECT("AM23")+INDIRECT("AN23")+INDIRECT("AO23")+INDIRECT("AP23")+INDIRECT("AQ23")</f>
        <v>0</v>
      </c>
      <c r="Q23" s="33">
        <f ca="1">INDIRECT("AR23")+INDIRECT("AS23")+INDIRECT("AT23")+INDIRECT("AU23")+INDIRECT("AV23")+INDIRECT("AW23")+INDIRECT("AX23")+INDIRECT("AY23")</f>
        <v>6</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c r="Z23" s="35"/>
      <c r="AA23" s="35"/>
      <c r="AB23" s="34"/>
      <c r="AC23" s="35"/>
      <c r="AD23" s="35"/>
      <c r="AE23" s="35">
        <v>44</v>
      </c>
      <c r="AF23" s="35"/>
      <c r="AG23" s="35"/>
      <c r="AH23" s="35"/>
      <c r="AI23" s="35"/>
      <c r="AJ23" s="34"/>
      <c r="AK23" s="35"/>
      <c r="AL23" s="35"/>
      <c r="AM23" s="35"/>
      <c r="AN23" s="35"/>
      <c r="AO23" s="35"/>
      <c r="AP23" s="35"/>
      <c r="AQ23" s="35"/>
      <c r="AR23" s="34"/>
      <c r="AS23" s="35"/>
      <c r="AT23" s="35">
        <v>6</v>
      </c>
      <c r="AU23" s="35"/>
      <c r="AV23" s="35"/>
      <c r="AW23" s="35"/>
      <c r="AX23" s="35"/>
      <c r="AY23" s="35"/>
      <c r="AZ23" s="34"/>
      <c r="BA23" s="35"/>
      <c r="BB23" s="35"/>
      <c r="BC23" s="35"/>
      <c r="BD23" s="35"/>
      <c r="BE23" s="35"/>
      <c r="BF23" s="35"/>
      <c r="BG23" s="35"/>
      <c r="BH23" s="34"/>
      <c r="BI23" s="35"/>
      <c r="BJ23" s="35"/>
      <c r="BK23" s="35"/>
      <c r="BL23" s="35"/>
      <c r="BM23" s="35"/>
      <c r="BN23" s="35"/>
      <c r="BO23" s="36"/>
      <c r="BP23" s="9">
        <v>20600002145</v>
      </c>
      <c r="BQ23" s="1" t="s">
        <v>3</v>
      </c>
      <c r="BR23" s="1" t="s">
        <v>0</v>
      </c>
      <c r="BS23" s="1" t="s">
        <v>0</v>
      </c>
      <c r="BT23" s="1" t="s">
        <v>0</v>
      </c>
      <c r="BU23" s="1" t="s">
        <v>0</v>
      </c>
      <c r="BW23" s="1">
        <f ca="1">INDIRECT("T23")+2*INDIRECT("AB23")+3*INDIRECT("AJ23")+4*INDIRECT("AR23")+5*INDIRECT("AZ23")+6*INDIRECT("BH23")</f>
        <v>0</v>
      </c>
      <c r="BX23" s="1">
        <v>0</v>
      </c>
      <c r="BY23" s="1">
        <f ca="1">INDIRECT("U23")+2*INDIRECT("AC23")+3*INDIRECT("AK23")+4*INDIRECT("AS23")+5*INDIRECT("BA23")+6*INDIRECT("BI23")</f>
        <v>0</v>
      </c>
      <c r="BZ23" s="1">
        <v>0</v>
      </c>
      <c r="CA23" s="1">
        <f ca="1">INDIRECT("V23")+2*INDIRECT("AD23")+3*INDIRECT("AL23")+4*INDIRECT("AT23")+5*INDIRECT("BB23")+6*INDIRECT("BJ23")</f>
        <v>24</v>
      </c>
      <c r="CB23" s="1">
        <v>24</v>
      </c>
      <c r="CC23" s="1">
        <f ca="1">INDIRECT("W23")+2*INDIRECT("AE23")+3*INDIRECT("AM23")+4*INDIRECT("AU23")+5*INDIRECT("BC23")+6*INDIRECT("BK23")</f>
        <v>88</v>
      </c>
      <c r="CD23" s="1">
        <v>88</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176</v>
      </c>
      <c r="CP23" s="1">
        <v>176</v>
      </c>
      <c r="CQ23" s="1">
        <f ca="1">INDIRECT("AJ23")+2*INDIRECT("AK23")+3*INDIRECT("AL23")+4*INDIRECT("AM23")+5*INDIRECT("AN23")+6*INDIRECT("AO23")+7*INDIRECT("AP23")+8*INDIRECT("AQ23")</f>
        <v>0</v>
      </c>
      <c r="CR23" s="1">
        <v>0</v>
      </c>
      <c r="CS23" s="1">
        <f ca="1">INDIRECT("AR23")+2*INDIRECT("AS23")+3*INDIRECT("AT23")+4*INDIRECT("AU23")+5*INDIRECT("AV23")+6*INDIRECT("AW23")+7*INDIRECT("AX23")+8*INDIRECT("AY23")</f>
        <v>18</v>
      </c>
      <c r="CT23" s="1">
        <v>18</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102" ht="11.25">
      <c r="A24" s="1" t="s">
        <v>0</v>
      </c>
      <c r="B24" s="1" t="s">
        <v>0</v>
      </c>
      <c r="C24" s="1" t="s">
        <v>4</v>
      </c>
      <c r="D24" s="1" t="s">
        <v>14</v>
      </c>
      <c r="E24" s="1" t="s">
        <v>15</v>
      </c>
      <c r="F24" s="7">
        <f ca="1">INDIRECT("T24")+INDIRECT("AB24")+INDIRECT("AJ24")+INDIRECT("AR24")+INDIRECT("AZ24")+INDIRECT("BH24")</f>
        <v>0</v>
      </c>
      <c r="G24" s="6">
        <f ca="1">INDIRECT("U24")+INDIRECT("AC24")+INDIRECT("AK24")+INDIRECT("AS24")+INDIRECT("BA24")+INDIRECT("BI24")</f>
        <v>2</v>
      </c>
      <c r="H24" s="6">
        <f ca="1">INDIRECT("V24")+INDIRECT("AD24")+INDIRECT("AL24")+INDIRECT("AT24")+INDIRECT("BB24")+INDIRECT("BJ24")</f>
        <v>5</v>
      </c>
      <c r="I24" s="6">
        <f ca="1">INDIRECT("W24")+INDIRECT("AE24")+INDIRECT("AM24")+INDIRECT("AU24")+INDIRECT("BC24")+INDIRECT("BK24")</f>
        <v>0</v>
      </c>
      <c r="J24" s="6">
        <f ca="1">INDIRECT("X24")+INDIRECT("AF24")+INDIRECT("AN24")+INDIRECT("AV24")+INDIRECT("BD24")+INDIRECT("BL24")</f>
        <v>0</v>
      </c>
      <c r="K24" s="6">
        <f ca="1">INDIRECT("Y24")+INDIRECT("AG24")+INDIRECT("AO24")+INDIRECT("AW24")+INDIRECT("BE24")+INDIRECT("BM24")</f>
        <v>0</v>
      </c>
      <c r="L24" s="6">
        <f ca="1">INDIRECT("Z24")+INDIRECT("AH24")+INDIRECT("AP24")+INDIRECT("AX24")+INDIRECT("BF24")+INDIRECT("BN24")</f>
        <v>0</v>
      </c>
      <c r="M24" s="6">
        <f ca="1">INDIRECT("AA24")+INDIRECT("AI24")+INDIRECT("AQ24")+INDIRECT("AY24")+INDIRECT("BG24")+INDIRECT("BO24")</f>
        <v>0</v>
      </c>
      <c r="N24" s="7">
        <f ca="1">INDIRECT("T24")+INDIRECT("U24")+INDIRECT("V24")+INDIRECT("W24")+INDIRECT("X24")+INDIRECT("Y24")+INDIRECT("Z24")+INDIRECT("AA24")</f>
        <v>0</v>
      </c>
      <c r="O24" s="6">
        <f ca="1">INDIRECT("AB24")+INDIRECT("AC24")+INDIRECT("AD24")+INDIRECT("AE24")+INDIRECT("AF24")+INDIRECT("AG24")+INDIRECT("AH24")+INDIRECT("AI24")</f>
        <v>5</v>
      </c>
      <c r="P24" s="6">
        <f ca="1">INDIRECT("AJ24")+INDIRECT("AK24")+INDIRECT("AL24")+INDIRECT("AM24")+INDIRECT("AN24")+INDIRECT("AO24")+INDIRECT("AP24")+INDIRECT("AQ24")</f>
        <v>2</v>
      </c>
      <c r="Q24" s="6">
        <f ca="1">INDIRECT("AR24")+INDIRECT("AS24")+INDIRECT("AT24")+INDIRECT("AU24")+INDIRECT("AV24")+INDIRECT("AW24")+INDIRECT("AX24")+INDIRECT("AY24")</f>
        <v>0</v>
      </c>
      <c r="R24" s="6">
        <f ca="1">INDIRECT("AZ24")+INDIRECT("BA24")+INDIRECT("BB24")+INDIRECT("BC24")+INDIRECT("BD24")+INDIRECT("BE24")+INDIRECT("BF24")+INDIRECT("BG24")</f>
        <v>0</v>
      </c>
      <c r="S24" s="6">
        <f ca="1">INDIRECT("BH24")+INDIRECT("BI24")+INDIRECT("BJ24")+INDIRECT("BK24")+INDIRECT("BL24")+INDIRECT("BM24")+INDIRECT("BN24")+INDIRECT("BO24")</f>
        <v>0</v>
      </c>
      <c r="T24" s="28"/>
      <c r="U24" s="29"/>
      <c r="V24" s="29"/>
      <c r="W24" s="29"/>
      <c r="X24" s="29"/>
      <c r="Y24" s="29"/>
      <c r="Z24" s="29"/>
      <c r="AA24" s="29"/>
      <c r="AB24" s="28"/>
      <c r="AC24" s="29"/>
      <c r="AD24" s="29">
        <v>5</v>
      </c>
      <c r="AE24" s="29"/>
      <c r="AF24" s="29"/>
      <c r="AG24" s="29"/>
      <c r="AH24" s="29"/>
      <c r="AI24" s="29"/>
      <c r="AJ24" s="28"/>
      <c r="AK24" s="29">
        <v>2</v>
      </c>
      <c r="AL24" s="29"/>
      <c r="AM24" s="29"/>
      <c r="AN24" s="29"/>
      <c r="AO24" s="29"/>
      <c r="AP24" s="29"/>
      <c r="AQ24" s="29"/>
      <c r="AR24" s="28"/>
      <c r="AS24" s="29"/>
      <c r="AT24" s="29"/>
      <c r="AU24" s="29"/>
      <c r="AV24" s="29"/>
      <c r="AW24" s="29"/>
      <c r="AX24" s="29"/>
      <c r="AY24" s="29"/>
      <c r="AZ24" s="28"/>
      <c r="BA24" s="29"/>
      <c r="BB24" s="29"/>
      <c r="BC24" s="29"/>
      <c r="BD24" s="29"/>
      <c r="BE24" s="29"/>
      <c r="BF24" s="29"/>
      <c r="BG24" s="29"/>
      <c r="BH24" s="28"/>
      <c r="BI24" s="29"/>
      <c r="BJ24" s="29"/>
      <c r="BK24" s="29"/>
      <c r="BL24" s="29"/>
      <c r="BM24" s="29"/>
      <c r="BN24" s="29"/>
      <c r="BO24" s="29"/>
      <c r="BP24" s="9">
        <v>0</v>
      </c>
      <c r="BQ24" s="1" t="s">
        <v>0</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6</v>
      </c>
      <c r="BZ24" s="1">
        <v>6</v>
      </c>
      <c r="CA24" s="1">
        <f ca="1">INDIRECT("V24")+2*INDIRECT("AD24")+3*INDIRECT("AL24")+4*INDIRECT("AT24")+5*INDIRECT("BB24")+6*INDIRECT("BJ24")</f>
        <v>10</v>
      </c>
      <c r="CB24" s="1">
        <v>10</v>
      </c>
      <c r="CC24" s="1">
        <f ca="1">INDIRECT("W24")+2*INDIRECT("AE24")+3*INDIRECT("AM24")+4*INDIRECT("AU24")+5*INDIRECT("BC24")+6*INDIRECT("BK24")</f>
        <v>0</v>
      </c>
      <c r="CD24" s="1">
        <v>0</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0</v>
      </c>
      <c r="CN24" s="1">
        <v>0</v>
      </c>
      <c r="CO24" s="1">
        <f ca="1">INDIRECT("AB24")+2*INDIRECT("AC24")+3*INDIRECT("AD24")+4*INDIRECT("AE24")+5*INDIRECT("AF24")+6*INDIRECT("AG24")+7*INDIRECT("AH24")+8*INDIRECT("AI24")</f>
        <v>15</v>
      </c>
      <c r="CP24" s="1">
        <v>15</v>
      </c>
      <c r="CQ24" s="1">
        <f ca="1">INDIRECT("AJ24")+2*INDIRECT("AK24")+3*INDIRECT("AL24")+4*INDIRECT("AM24")+5*INDIRECT("AN24")+6*INDIRECT("AO24")+7*INDIRECT("AP24")+8*INDIRECT("AQ24")</f>
        <v>4</v>
      </c>
      <c r="CR24" s="1">
        <v>4</v>
      </c>
      <c r="CS24" s="1">
        <f ca="1">INDIRECT("AR24")+2*INDIRECT("AS24")+3*INDIRECT("AT24")+4*INDIRECT("AU24")+5*INDIRECT("AV24")+6*INDIRECT("AW24")+7*INDIRECT("AX24")+8*INDIRECT("AY24")</f>
        <v>0</v>
      </c>
      <c r="CT24" s="1">
        <v>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73" ht="11.25">
      <c r="A25" s="25"/>
      <c r="B25" s="25"/>
      <c r="C25" s="27" t="s">
        <v>93</v>
      </c>
      <c r="D25" s="26" t="s">
        <v>0</v>
      </c>
      <c r="E25" s="1" t="s">
        <v>6</v>
      </c>
      <c r="F25" s="7">
        <f>SUM(F23:F24)</f>
        <v>0</v>
      </c>
      <c r="G25" s="6">
        <f>SUM(G23:G24)</f>
        <v>2</v>
      </c>
      <c r="H25" s="6">
        <f>SUM(H23:H24)</f>
        <v>11</v>
      </c>
      <c r="I25" s="6">
        <f>SUM(I23:I24)</f>
        <v>44</v>
      </c>
      <c r="J25" s="6">
        <f>SUM(J23:J24)</f>
        <v>0</v>
      </c>
      <c r="K25" s="6">
        <f>SUM(K23:K24)</f>
        <v>0</v>
      </c>
      <c r="L25" s="6">
        <f>SUM(L23:L24)</f>
        <v>0</v>
      </c>
      <c r="M25" s="6">
        <f>SUM(M23:M24)</f>
        <v>0</v>
      </c>
      <c r="N25" s="7">
        <f>SUM(N23:N24)</f>
        <v>0</v>
      </c>
      <c r="O25" s="6">
        <f>SUM(O23:O24)</f>
        <v>49</v>
      </c>
      <c r="P25" s="6">
        <f>SUM(P23:P24)</f>
        <v>2</v>
      </c>
      <c r="Q25" s="6">
        <f>SUM(Q23:Q24)</f>
        <v>6</v>
      </c>
      <c r="R25" s="6">
        <f>SUM(R23:R24)</f>
        <v>0</v>
      </c>
      <c r="S25" s="6">
        <f>SUM(S23:S24)</f>
        <v>0</v>
      </c>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v>0</v>
      </c>
      <c r="BQ25" s="1" t="s">
        <v>0</v>
      </c>
      <c r="BR25" s="1" t="s">
        <v>0</v>
      </c>
      <c r="BS25" s="1" t="s">
        <v>0</v>
      </c>
      <c r="BT25" s="1" t="s">
        <v>0</v>
      </c>
      <c r="BU25" s="1" t="s">
        <v>0</v>
      </c>
    </row>
    <row r="26" spans="3:73" ht="11.25">
      <c r="C26" s="1" t="s">
        <v>0</v>
      </c>
      <c r="D26" s="1" t="s">
        <v>0</v>
      </c>
      <c r="E26" s="1" t="s">
        <v>0</v>
      </c>
      <c r="F26" s="7"/>
      <c r="G26" s="6"/>
      <c r="H26" s="6"/>
      <c r="I26" s="6"/>
      <c r="J26" s="6"/>
      <c r="K26" s="6"/>
      <c r="L26" s="6"/>
      <c r="M26" s="6"/>
      <c r="N26" s="7"/>
      <c r="O26" s="6"/>
      <c r="P26" s="6"/>
      <c r="Q26" s="6"/>
      <c r="R26" s="6"/>
      <c r="S26" s="6"/>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c r="BT26" s="1" t="s">
        <v>0</v>
      </c>
      <c r="BU26" s="1" t="s">
        <v>0</v>
      </c>
    </row>
    <row r="27" spans="1:102" ht="11.25">
      <c r="A27" s="30" t="s">
        <v>1</v>
      </c>
      <c r="B27" s="31" t="str">
        <f>HYPERLINK("http://www.dot.ca.gov/hq/transprog/stip2004/ff_sheets/04-2014g.xls","2014G")</f>
        <v>2014G</v>
      </c>
      <c r="C27" s="30" t="s">
        <v>0</v>
      </c>
      <c r="D27" s="30" t="s">
        <v>11</v>
      </c>
      <c r="E27" s="30" t="s">
        <v>3</v>
      </c>
      <c r="F27" s="32">
        <f ca="1">INDIRECT("T27")+INDIRECT("AB27")+INDIRECT("AJ27")+INDIRECT("AR27")+INDIRECT("AZ27")+INDIRECT("BH27")</f>
        <v>0</v>
      </c>
      <c r="G27" s="33">
        <f ca="1">INDIRECT("U27")+INDIRECT("AC27")+INDIRECT("AK27")+INDIRECT("AS27")+INDIRECT("BA27")+INDIRECT("BI27")</f>
        <v>0</v>
      </c>
      <c r="H27" s="33">
        <f ca="1">INDIRECT("V27")+INDIRECT("AD27")+INDIRECT("AL27")+INDIRECT("AT27")+INDIRECT("BB27")+INDIRECT("BJ27")</f>
        <v>0</v>
      </c>
      <c r="I27" s="33">
        <f ca="1">INDIRECT("W27")+INDIRECT("AE27")+INDIRECT("AM27")+INDIRECT("AU27")+INDIRECT("BC27")+INDIRECT("BK27")</f>
        <v>14</v>
      </c>
      <c r="J27" s="33">
        <f ca="1">INDIRECT("X27")+INDIRECT("AF27")+INDIRECT("AN27")+INDIRECT("AV27")+INDIRECT("BD27")+INDIRECT("BL27")</f>
        <v>186</v>
      </c>
      <c r="K27" s="33">
        <f ca="1">INDIRECT("Y27")+INDIRECT("AG27")+INDIRECT("AO27")+INDIRECT("AW27")+INDIRECT("BE27")+INDIRECT("BM27")</f>
        <v>0</v>
      </c>
      <c r="L27" s="33">
        <f ca="1">INDIRECT("Z27")+INDIRECT("AH27")+INDIRECT("AP27")+INDIRECT("AX27")+INDIRECT("BF27")+INDIRECT("BN27")</f>
        <v>0</v>
      </c>
      <c r="M27" s="33">
        <f ca="1">INDIRECT("AA27")+INDIRECT("AI27")+INDIRECT("AQ27")+INDIRECT("AY27")+INDIRECT("BG27")+INDIRECT("BO27")</f>
        <v>0</v>
      </c>
      <c r="N27" s="32">
        <f ca="1">INDIRECT("T27")+INDIRECT("U27")+INDIRECT("V27")+INDIRECT("W27")+INDIRECT("X27")+INDIRECT("Y27")+INDIRECT("Z27")+INDIRECT("AA27")</f>
        <v>0</v>
      </c>
      <c r="O27" s="33">
        <f ca="1">INDIRECT("AB27")+INDIRECT("AC27")+INDIRECT("AD27")+INDIRECT("AE27")+INDIRECT("AF27")+INDIRECT("AG27")+INDIRECT("AH27")+INDIRECT("AI27")</f>
        <v>186</v>
      </c>
      <c r="P27" s="33">
        <f ca="1">INDIRECT("AJ27")+INDIRECT("AK27")+INDIRECT("AL27")+INDIRECT("AM27")+INDIRECT("AN27")+INDIRECT("AO27")+INDIRECT("AP27")+INDIRECT("AQ27")</f>
        <v>0</v>
      </c>
      <c r="Q27" s="33">
        <f ca="1">INDIRECT("AR27")+INDIRECT("AS27")+INDIRECT("AT27")+INDIRECT("AU27")+INDIRECT("AV27")+INDIRECT("AW27")+INDIRECT("AX27")+INDIRECT("AY27")</f>
        <v>14</v>
      </c>
      <c r="R27" s="33">
        <f ca="1">INDIRECT("AZ27")+INDIRECT("BA27")+INDIRECT("BB27")+INDIRECT("BC27")+INDIRECT("BD27")+INDIRECT("BE27")+INDIRECT("BF27")+INDIRECT("BG27")</f>
        <v>0</v>
      </c>
      <c r="S27" s="33">
        <f ca="1">INDIRECT("BH27")+INDIRECT("BI27")+INDIRECT("BJ27")+INDIRECT("BK27")+INDIRECT("BL27")+INDIRECT("BM27")+INDIRECT("BN27")+INDIRECT("BO27")</f>
        <v>0</v>
      </c>
      <c r="T27" s="34"/>
      <c r="U27" s="35"/>
      <c r="V27" s="35"/>
      <c r="W27" s="35"/>
      <c r="X27" s="35"/>
      <c r="Y27" s="35"/>
      <c r="Z27" s="35"/>
      <c r="AA27" s="35"/>
      <c r="AB27" s="34"/>
      <c r="AC27" s="35"/>
      <c r="AD27" s="35"/>
      <c r="AE27" s="35"/>
      <c r="AF27" s="35">
        <v>186</v>
      </c>
      <c r="AG27" s="35"/>
      <c r="AH27" s="35"/>
      <c r="AI27" s="35"/>
      <c r="AJ27" s="34"/>
      <c r="AK27" s="35"/>
      <c r="AL27" s="35"/>
      <c r="AM27" s="35"/>
      <c r="AN27" s="35"/>
      <c r="AO27" s="35"/>
      <c r="AP27" s="35"/>
      <c r="AQ27" s="35"/>
      <c r="AR27" s="34"/>
      <c r="AS27" s="35"/>
      <c r="AT27" s="35"/>
      <c r="AU27" s="35">
        <v>14</v>
      </c>
      <c r="AV27" s="35"/>
      <c r="AW27" s="35"/>
      <c r="AX27" s="35"/>
      <c r="AY27" s="35"/>
      <c r="AZ27" s="34"/>
      <c r="BA27" s="35"/>
      <c r="BB27" s="35"/>
      <c r="BC27" s="35"/>
      <c r="BD27" s="35"/>
      <c r="BE27" s="35"/>
      <c r="BF27" s="35"/>
      <c r="BG27" s="35"/>
      <c r="BH27" s="34"/>
      <c r="BI27" s="35"/>
      <c r="BJ27" s="35"/>
      <c r="BK27" s="35"/>
      <c r="BL27" s="35"/>
      <c r="BM27" s="35"/>
      <c r="BN27" s="35"/>
      <c r="BO27" s="36"/>
      <c r="BP27" s="9">
        <v>20600002146</v>
      </c>
      <c r="BQ27" s="1" t="s">
        <v>3</v>
      </c>
      <c r="BR27" s="1" t="s">
        <v>0</v>
      </c>
      <c r="BS27" s="1" t="s">
        <v>0</v>
      </c>
      <c r="BT27" s="1" t="s">
        <v>0</v>
      </c>
      <c r="BU27" s="1" t="s">
        <v>0</v>
      </c>
      <c r="BW27" s="1">
        <f ca="1">INDIRECT("T27")+2*INDIRECT("AB27")+3*INDIRECT("AJ27")+4*INDIRECT("AR27")+5*INDIRECT("AZ27")+6*INDIRECT("BH27")</f>
        <v>0</v>
      </c>
      <c r="BX27" s="1">
        <v>0</v>
      </c>
      <c r="BY27" s="1">
        <f ca="1">INDIRECT("U27")+2*INDIRECT("AC27")+3*INDIRECT("AK27")+4*INDIRECT("AS27")+5*INDIRECT("BA27")+6*INDIRECT("BI27")</f>
        <v>0</v>
      </c>
      <c r="BZ27" s="1">
        <v>0</v>
      </c>
      <c r="CA27" s="1">
        <f ca="1">INDIRECT("V27")+2*INDIRECT("AD27")+3*INDIRECT("AL27")+4*INDIRECT("AT27")+5*INDIRECT("BB27")+6*INDIRECT("BJ27")</f>
        <v>0</v>
      </c>
      <c r="CB27" s="1">
        <v>0</v>
      </c>
      <c r="CC27" s="1">
        <f ca="1">INDIRECT("W27")+2*INDIRECT("AE27")+3*INDIRECT("AM27")+4*INDIRECT("AU27")+5*INDIRECT("BC27")+6*INDIRECT("BK27")</f>
        <v>56</v>
      </c>
      <c r="CD27" s="1">
        <v>56</v>
      </c>
      <c r="CE27" s="1">
        <f ca="1">INDIRECT("X27")+2*INDIRECT("AF27")+3*INDIRECT("AN27")+4*INDIRECT("AV27")+5*INDIRECT("BD27")+6*INDIRECT("BL27")</f>
        <v>372</v>
      </c>
      <c r="CF27" s="1">
        <v>372</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0</v>
      </c>
      <c r="CN27" s="1">
        <v>0</v>
      </c>
      <c r="CO27" s="1">
        <f ca="1">INDIRECT("AB27")+2*INDIRECT("AC27")+3*INDIRECT("AD27")+4*INDIRECT("AE27")+5*INDIRECT("AF27")+6*INDIRECT("AG27")+7*INDIRECT("AH27")+8*INDIRECT("AI27")</f>
        <v>930</v>
      </c>
      <c r="CP27" s="1">
        <v>930</v>
      </c>
      <c r="CQ27" s="1">
        <f ca="1">INDIRECT("AJ27")+2*INDIRECT("AK27")+3*INDIRECT("AL27")+4*INDIRECT("AM27")+5*INDIRECT("AN27")+6*INDIRECT("AO27")+7*INDIRECT("AP27")+8*INDIRECT("AQ27")</f>
        <v>0</v>
      </c>
      <c r="CR27" s="1">
        <v>0</v>
      </c>
      <c r="CS27" s="1">
        <f ca="1">INDIRECT("AR27")+2*INDIRECT("AS27")+3*INDIRECT("AT27")+4*INDIRECT("AU27")+5*INDIRECT("AV27")+6*INDIRECT("AW27")+7*INDIRECT("AX27")+8*INDIRECT("AY27")</f>
        <v>56</v>
      </c>
      <c r="CT27" s="1">
        <v>56</v>
      </c>
      <c r="CU27" s="1">
        <f ca="1">INDIRECT("AZ27")+2*INDIRECT("BA27")+3*INDIRECT("BB27")+4*INDIRECT("BC27")+5*INDIRECT("BD27")+6*INDIRECT("BE27")+7*INDIRECT("BF27")+8*INDIRECT("BG27")</f>
        <v>0</v>
      </c>
      <c r="CV27" s="1">
        <v>0</v>
      </c>
      <c r="CW27" s="1">
        <f ca="1">INDIRECT("BH27")+2*INDIRECT("BI27")+3*INDIRECT("BJ27")+4*INDIRECT("BK27")+5*INDIRECT("BL27")+6*INDIRECT("BM27")+7*INDIRECT("BN27")+8*INDIRECT("BO27")</f>
        <v>0</v>
      </c>
      <c r="CX27" s="1">
        <v>0</v>
      </c>
    </row>
    <row r="28" spans="1:102" ht="11.25">
      <c r="A28" s="1" t="s">
        <v>0</v>
      </c>
      <c r="B28" s="1" t="s">
        <v>0</v>
      </c>
      <c r="C28" s="1" t="s">
        <v>4</v>
      </c>
      <c r="D28" s="1" t="s">
        <v>16</v>
      </c>
      <c r="E28" s="1" t="s">
        <v>15</v>
      </c>
      <c r="F28" s="7">
        <f ca="1">INDIRECT("T28")+INDIRECT("AB28")+INDIRECT("AJ28")+INDIRECT("AR28")+INDIRECT("AZ28")+INDIRECT("BH28")</f>
        <v>20</v>
      </c>
      <c r="G28" s="6">
        <f ca="1">INDIRECT("U28")+INDIRECT("AC28")+INDIRECT("AK28")+INDIRECT("AS28")+INDIRECT("BA28")+INDIRECT("BI28")</f>
        <v>0</v>
      </c>
      <c r="H28" s="6">
        <f ca="1">INDIRECT("V28")+INDIRECT("AD28")+INDIRECT("AL28")+INDIRECT("AT28")+INDIRECT("BB28")+INDIRECT("BJ28")</f>
        <v>0</v>
      </c>
      <c r="I28" s="6">
        <f ca="1">INDIRECT("W28")+INDIRECT("AE28")+INDIRECT("AM28")+INDIRECT("AU28")+INDIRECT("BC28")+INDIRECT("BK28")</f>
        <v>0</v>
      </c>
      <c r="J28" s="6">
        <f ca="1">INDIRECT("X28")+INDIRECT("AF28")+INDIRECT("AN28")+INDIRECT("AV28")+INDIRECT("BD28")+INDIRECT("BL28")</f>
        <v>0</v>
      </c>
      <c r="K28" s="6">
        <f ca="1">INDIRECT("Y28")+INDIRECT("AG28")+INDIRECT("AO28")+INDIRECT("AW28")+INDIRECT("BE28")+INDIRECT("BM28")</f>
        <v>0</v>
      </c>
      <c r="L28" s="6">
        <f ca="1">INDIRECT("Z28")+INDIRECT("AH28")+INDIRECT("AP28")+INDIRECT("AX28")+INDIRECT("BF28")+INDIRECT("BN28")</f>
        <v>0</v>
      </c>
      <c r="M28" s="6">
        <f ca="1">INDIRECT("AA28")+INDIRECT("AI28")+INDIRECT("AQ28")+INDIRECT("AY28")+INDIRECT("BG28")+INDIRECT("BO28")</f>
        <v>0</v>
      </c>
      <c r="N28" s="7">
        <f ca="1">INDIRECT("T28")+INDIRECT("U28")+INDIRECT("V28")+INDIRECT("W28")+INDIRECT("X28")+INDIRECT("Y28")+INDIRECT("Z28")+INDIRECT("AA28")</f>
        <v>0</v>
      </c>
      <c r="O28" s="6">
        <f ca="1">INDIRECT("AB28")+INDIRECT("AC28")+INDIRECT("AD28")+INDIRECT("AE28")+INDIRECT("AF28")+INDIRECT("AG28")+INDIRECT("AH28")+INDIRECT("AI28")</f>
        <v>0</v>
      </c>
      <c r="P28" s="6">
        <f ca="1">INDIRECT("AJ28")+INDIRECT("AK28")+INDIRECT("AL28")+INDIRECT("AM28")+INDIRECT("AN28")+INDIRECT("AO28")+INDIRECT("AP28")+INDIRECT("AQ28")</f>
        <v>0</v>
      </c>
      <c r="Q28" s="6">
        <f ca="1">INDIRECT("AR28")+INDIRECT("AS28")+INDIRECT("AT28")+INDIRECT("AU28")+INDIRECT("AV28")+INDIRECT("AW28")+INDIRECT("AX28")+INDIRECT("AY28")</f>
        <v>20</v>
      </c>
      <c r="R28" s="6">
        <f ca="1">INDIRECT("AZ28")+INDIRECT("BA28")+INDIRECT("BB28")+INDIRECT("BC28")+INDIRECT("BD28")+INDIRECT("BE28")+INDIRECT("BF28")+INDIRECT("BG28")</f>
        <v>0</v>
      </c>
      <c r="S28" s="6">
        <f ca="1">INDIRECT("BH28")+INDIRECT("BI28")+INDIRECT("BJ28")+INDIRECT("BK28")+INDIRECT("BL28")+INDIRECT("BM28")+INDIRECT("BN28")+INDIRECT("BO28")</f>
        <v>0</v>
      </c>
      <c r="T28" s="28"/>
      <c r="U28" s="29"/>
      <c r="V28" s="29"/>
      <c r="W28" s="29"/>
      <c r="X28" s="29"/>
      <c r="Y28" s="29"/>
      <c r="Z28" s="29"/>
      <c r="AA28" s="29"/>
      <c r="AB28" s="28"/>
      <c r="AC28" s="29"/>
      <c r="AD28" s="29"/>
      <c r="AE28" s="29"/>
      <c r="AF28" s="29"/>
      <c r="AG28" s="29"/>
      <c r="AH28" s="29"/>
      <c r="AI28" s="29"/>
      <c r="AJ28" s="28"/>
      <c r="AK28" s="29"/>
      <c r="AL28" s="29"/>
      <c r="AM28" s="29"/>
      <c r="AN28" s="29"/>
      <c r="AO28" s="29"/>
      <c r="AP28" s="29"/>
      <c r="AQ28" s="29"/>
      <c r="AR28" s="28">
        <v>20</v>
      </c>
      <c r="AS28" s="29"/>
      <c r="AT28" s="29"/>
      <c r="AU28" s="29"/>
      <c r="AV28" s="29"/>
      <c r="AW28" s="29"/>
      <c r="AX28" s="29"/>
      <c r="AY28" s="29"/>
      <c r="AZ28" s="28"/>
      <c r="BA28" s="29"/>
      <c r="BB28" s="29"/>
      <c r="BC28" s="29"/>
      <c r="BD28" s="29"/>
      <c r="BE28" s="29"/>
      <c r="BF28" s="29"/>
      <c r="BG28" s="29"/>
      <c r="BH28" s="28"/>
      <c r="BI28" s="29"/>
      <c r="BJ28" s="29"/>
      <c r="BK28" s="29"/>
      <c r="BL28" s="29"/>
      <c r="BM28" s="29"/>
      <c r="BN28" s="29"/>
      <c r="BO28" s="29"/>
      <c r="BP28" s="9">
        <v>0</v>
      </c>
      <c r="BQ28" s="1" t="s">
        <v>0</v>
      </c>
      <c r="BR28" s="1" t="s">
        <v>0</v>
      </c>
      <c r="BS28" s="1" t="s">
        <v>0</v>
      </c>
      <c r="BT28" s="1" t="s">
        <v>0</v>
      </c>
      <c r="BU28" s="1" t="s">
        <v>0</v>
      </c>
      <c r="BW28" s="1">
        <f ca="1">INDIRECT("T28")+2*INDIRECT("AB28")+3*INDIRECT("AJ28")+4*INDIRECT("AR28")+5*INDIRECT("AZ28")+6*INDIRECT("BH28")</f>
        <v>80</v>
      </c>
      <c r="BX28" s="1">
        <v>80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0</v>
      </c>
      <c r="CP28" s="1">
        <v>0</v>
      </c>
      <c r="CQ28" s="1">
        <f ca="1">INDIRECT("AJ28")+2*INDIRECT("AK28")+3*INDIRECT("AL28")+4*INDIRECT("AM28")+5*INDIRECT("AN28")+6*INDIRECT("AO28")+7*INDIRECT("AP28")+8*INDIRECT("AQ28")</f>
        <v>0</v>
      </c>
      <c r="CR28" s="1">
        <v>0</v>
      </c>
      <c r="CS28" s="1">
        <f ca="1">INDIRECT("AR28")+2*INDIRECT("AS28")+3*INDIRECT("AT28")+4*INDIRECT("AU28")+5*INDIRECT("AV28")+6*INDIRECT("AW28")+7*INDIRECT("AX28")+8*INDIRECT("AY28")</f>
        <v>20</v>
      </c>
      <c r="CT28" s="1">
        <v>20</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73" ht="11.25">
      <c r="A29" s="25"/>
      <c r="B29" s="25"/>
      <c r="C29" s="27" t="s">
        <v>93</v>
      </c>
      <c r="D29" s="26" t="s">
        <v>0</v>
      </c>
      <c r="E29" s="1" t="s">
        <v>6</v>
      </c>
      <c r="F29" s="7">
        <f>SUM(F27:F28)</f>
        <v>20</v>
      </c>
      <c r="G29" s="6">
        <f>SUM(G27:G28)</f>
        <v>0</v>
      </c>
      <c r="H29" s="6">
        <f>SUM(H27:H28)</f>
        <v>0</v>
      </c>
      <c r="I29" s="6">
        <f>SUM(I27:I28)</f>
        <v>14</v>
      </c>
      <c r="J29" s="6">
        <f>SUM(J27:J28)</f>
        <v>186</v>
      </c>
      <c r="K29" s="6">
        <f>SUM(K27:K28)</f>
        <v>0</v>
      </c>
      <c r="L29" s="6">
        <f>SUM(L27:L28)</f>
        <v>0</v>
      </c>
      <c r="M29" s="6">
        <f>SUM(M27:M28)</f>
        <v>0</v>
      </c>
      <c r="N29" s="7">
        <f>SUM(N27:N28)</f>
        <v>0</v>
      </c>
      <c r="O29" s="6">
        <f>SUM(O27:O28)</f>
        <v>186</v>
      </c>
      <c r="P29" s="6">
        <f>SUM(P27:P28)</f>
        <v>0</v>
      </c>
      <c r="Q29" s="6">
        <f>SUM(Q27:Q28)</f>
        <v>34</v>
      </c>
      <c r="R29" s="6">
        <f>SUM(R27:R28)</f>
        <v>0</v>
      </c>
      <c r="S29" s="6">
        <f>SUM(S27:S28)</f>
        <v>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3:73" ht="11.25">
      <c r="C30" s="1" t="s">
        <v>0</v>
      </c>
      <c r="D30" s="1"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c r="BT30" s="1" t="s">
        <v>0</v>
      </c>
      <c r="BU30" s="1" t="s">
        <v>0</v>
      </c>
    </row>
    <row r="31" spans="1:102" ht="11.25">
      <c r="A31" s="30" t="s">
        <v>1</v>
      </c>
      <c r="B31" s="31" t="str">
        <f>HYPERLINK("http://www.dot.ca.gov/hq/transprog/stip2004/ff_sheets/04-2014j.xls","2014J")</f>
        <v>2014J</v>
      </c>
      <c r="C31" s="30" t="s">
        <v>0</v>
      </c>
      <c r="D31" s="30" t="s">
        <v>17</v>
      </c>
      <c r="E31" s="30" t="s">
        <v>3</v>
      </c>
      <c r="F31" s="32">
        <f ca="1">INDIRECT("T31")+INDIRECT("AB31")+INDIRECT("AJ31")+INDIRECT("AR31")+INDIRECT("AZ31")+INDIRECT("BH31")</f>
        <v>0</v>
      </c>
      <c r="G31" s="33">
        <f ca="1">INDIRECT("U31")+INDIRECT("AC31")+INDIRECT("AK31")+INDIRECT("AS31")+INDIRECT("BA31")+INDIRECT("BI31")</f>
        <v>0</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0</v>
      </c>
      <c r="K31" s="33">
        <f ca="1">INDIRECT("Y31")+INDIRECT("AG31")+INDIRECT("AO31")+INDIRECT("AW31")+INDIRECT("BE31")+INDIRECT("BM31")</f>
        <v>1000</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1000</v>
      </c>
      <c r="P31" s="33">
        <f ca="1">INDIRECT("AJ31")+INDIRECT("AK31")+INDIRECT("AL31")+INDIRECT("AM31")+INDIRECT("AN31")+INDIRECT("AO31")+INDIRECT("AP31")+INDIRECT("AQ31")</f>
        <v>0</v>
      </c>
      <c r="Q31" s="33">
        <f ca="1">INDIRECT("AR31")+INDIRECT("AS31")+INDIRECT("AT31")+INDIRECT("AU31")+INDIRECT("AV31")+INDIRECT("AW31")+INDIRECT("AX31")+INDIRECT("AY31")</f>
        <v>0</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c r="AD31" s="35"/>
      <c r="AE31" s="35"/>
      <c r="AF31" s="35"/>
      <c r="AG31" s="35">
        <v>1000</v>
      </c>
      <c r="AH31" s="35"/>
      <c r="AI31" s="35"/>
      <c r="AJ31" s="34"/>
      <c r="AK31" s="35"/>
      <c r="AL31" s="35"/>
      <c r="AM31" s="35"/>
      <c r="AN31" s="35"/>
      <c r="AO31" s="35"/>
      <c r="AP31" s="35"/>
      <c r="AQ31" s="35"/>
      <c r="AR31" s="34"/>
      <c r="AS31" s="35"/>
      <c r="AT31" s="35"/>
      <c r="AU31" s="35"/>
      <c r="AV31" s="35"/>
      <c r="AW31" s="35"/>
      <c r="AX31" s="35"/>
      <c r="AY31" s="35"/>
      <c r="AZ31" s="34"/>
      <c r="BA31" s="35"/>
      <c r="BB31" s="35"/>
      <c r="BC31" s="35"/>
      <c r="BD31" s="35"/>
      <c r="BE31" s="35"/>
      <c r="BF31" s="35"/>
      <c r="BG31" s="35"/>
      <c r="BH31" s="34"/>
      <c r="BI31" s="35"/>
      <c r="BJ31" s="35"/>
      <c r="BK31" s="35"/>
      <c r="BL31" s="35"/>
      <c r="BM31" s="35"/>
      <c r="BN31" s="35"/>
      <c r="BO31" s="36"/>
      <c r="BP31" s="9">
        <v>20600002148</v>
      </c>
      <c r="BQ31" s="1" t="s">
        <v>3</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2000</v>
      </c>
      <c r="CH31" s="1">
        <v>2000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6000</v>
      </c>
      <c r="CP31" s="1">
        <v>6000</v>
      </c>
      <c r="CQ31" s="1">
        <f ca="1">INDIRECT("AJ31")+2*INDIRECT("AK31")+3*INDIRECT("AL31")+4*INDIRECT("AM31")+5*INDIRECT("AN31")+6*INDIRECT("AO31")+7*INDIRECT("AP31")+8*INDIRECT("AQ31")</f>
        <v>0</v>
      </c>
      <c r="CR31" s="1">
        <v>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102" ht="11.25">
      <c r="A32" s="1" t="s">
        <v>0</v>
      </c>
      <c r="B32" s="1" t="s">
        <v>0</v>
      </c>
      <c r="C32" s="1" t="s">
        <v>4</v>
      </c>
      <c r="D32" s="1" t="s">
        <v>18</v>
      </c>
      <c r="E32" s="1" t="s">
        <v>19</v>
      </c>
      <c r="F32" s="7">
        <f ca="1">INDIRECT("T32")+INDIRECT("AB32")+INDIRECT("AJ32")+INDIRECT("AR32")+INDIRECT("AZ32")+INDIRECT("BH32")</f>
        <v>0</v>
      </c>
      <c r="G32" s="6">
        <f ca="1">INDIRECT("U32")+INDIRECT("AC32")+INDIRECT("AK32")+INDIRECT("AS32")+INDIRECT("BA32")+INDIRECT("BI32")</f>
        <v>0</v>
      </c>
      <c r="H32" s="6">
        <f ca="1">INDIRECT("V32")+INDIRECT("AD32")+INDIRECT("AL32")+INDIRECT("AT32")+INDIRECT("BB32")+INDIRECT("BJ32")</f>
        <v>0</v>
      </c>
      <c r="I32" s="6">
        <f ca="1">INDIRECT("W32")+INDIRECT("AE32")+INDIRECT("AM32")+INDIRECT("AU32")+INDIRECT("BC32")+INDIRECT("BK32")</f>
        <v>0</v>
      </c>
      <c r="J32" s="6">
        <f ca="1">INDIRECT("X32")+INDIRECT("AF32")+INDIRECT("AN32")+INDIRECT("AV32")+INDIRECT("BD32")+INDIRECT("BL32")</f>
        <v>0</v>
      </c>
      <c r="K32" s="6">
        <f ca="1">INDIRECT("Y32")+INDIRECT("AG32")+INDIRECT("AO32")+INDIRECT("AW32")+INDIRECT("BE32")+INDIRECT("BM32")</f>
        <v>305</v>
      </c>
      <c r="L32" s="6">
        <f ca="1">INDIRECT("Z32")+INDIRECT("AH32")+INDIRECT("AP32")+INDIRECT("AX32")+INDIRECT("BF32")+INDIRECT("BN32")</f>
        <v>0</v>
      </c>
      <c r="M32" s="6">
        <f ca="1">INDIRECT("AA32")+INDIRECT("AI32")+INDIRECT("AQ32")+INDIRECT("AY32")+INDIRECT("BG32")+INDIRECT("BO32")</f>
        <v>0</v>
      </c>
      <c r="N32" s="7">
        <f ca="1">INDIRECT("T32")+INDIRECT("U32")+INDIRECT("V32")+INDIRECT("W32")+INDIRECT("X32")+INDIRECT("Y32")+INDIRECT("Z32")+INDIRECT("AA32")</f>
        <v>0</v>
      </c>
      <c r="O32" s="6">
        <f ca="1">INDIRECT("AB32")+INDIRECT("AC32")+INDIRECT("AD32")+INDIRECT("AE32")+INDIRECT("AF32")+INDIRECT("AG32")+INDIRECT("AH32")+INDIRECT("AI32")</f>
        <v>305</v>
      </c>
      <c r="P32" s="6">
        <f ca="1">INDIRECT("AJ32")+INDIRECT("AK32")+INDIRECT("AL32")+INDIRECT("AM32")+INDIRECT("AN32")+INDIRECT("AO32")+INDIRECT("AP32")+INDIRECT("AQ32")</f>
        <v>0</v>
      </c>
      <c r="Q32" s="6">
        <f ca="1">INDIRECT("AR32")+INDIRECT("AS32")+INDIRECT("AT32")+INDIRECT("AU32")+INDIRECT("AV32")+INDIRECT("AW32")+INDIRECT("AX32")+INDIRECT("AY32")</f>
        <v>0</v>
      </c>
      <c r="R32" s="6">
        <f ca="1">INDIRECT("AZ32")+INDIRECT("BA32")+INDIRECT("BB32")+INDIRECT("BC32")+INDIRECT("BD32")+INDIRECT("BE32")+INDIRECT("BF32")+INDIRECT("BG32")</f>
        <v>0</v>
      </c>
      <c r="S32" s="6">
        <f ca="1">INDIRECT("BH32")+INDIRECT("BI32")+INDIRECT("BJ32")+INDIRECT("BK32")+INDIRECT("BL32")+INDIRECT("BM32")+INDIRECT("BN32")+INDIRECT("BO32")</f>
        <v>0</v>
      </c>
      <c r="T32" s="28"/>
      <c r="U32" s="29"/>
      <c r="V32" s="29"/>
      <c r="W32" s="29"/>
      <c r="X32" s="29"/>
      <c r="Y32" s="29"/>
      <c r="Z32" s="29"/>
      <c r="AA32" s="29"/>
      <c r="AB32" s="28"/>
      <c r="AC32" s="29"/>
      <c r="AD32" s="29"/>
      <c r="AE32" s="29"/>
      <c r="AF32" s="29"/>
      <c r="AG32" s="29">
        <v>305</v>
      </c>
      <c r="AH32" s="29"/>
      <c r="AI32" s="29"/>
      <c r="AJ32" s="28"/>
      <c r="AK32" s="29"/>
      <c r="AL32" s="29"/>
      <c r="AM32" s="29"/>
      <c r="AN32" s="29"/>
      <c r="AO32" s="29"/>
      <c r="AP32" s="29"/>
      <c r="AQ32" s="29"/>
      <c r="AR32" s="28"/>
      <c r="AS32" s="29"/>
      <c r="AT32" s="29"/>
      <c r="AU32" s="29"/>
      <c r="AV32" s="29"/>
      <c r="AW32" s="29"/>
      <c r="AX32" s="29"/>
      <c r="AY32" s="29"/>
      <c r="AZ32" s="28"/>
      <c r="BA32" s="29"/>
      <c r="BB32" s="29"/>
      <c r="BC32" s="29"/>
      <c r="BD32" s="29"/>
      <c r="BE32" s="29"/>
      <c r="BF32" s="29"/>
      <c r="BG32" s="29"/>
      <c r="BH32" s="28"/>
      <c r="BI32" s="29"/>
      <c r="BJ32" s="29"/>
      <c r="BK32" s="29"/>
      <c r="BL32" s="29"/>
      <c r="BM32" s="29"/>
      <c r="BN32" s="29"/>
      <c r="BO32" s="29"/>
      <c r="BP32" s="9">
        <v>0</v>
      </c>
      <c r="BQ32" s="1" t="s">
        <v>0</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0</v>
      </c>
      <c r="CB32" s="1">
        <v>0</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610</v>
      </c>
      <c r="CH32" s="1">
        <v>610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1830</v>
      </c>
      <c r="CP32" s="1">
        <v>1830</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102" ht="11.25">
      <c r="A33" s="25"/>
      <c r="B33" s="25"/>
      <c r="C33" s="27" t="s">
        <v>93</v>
      </c>
      <c r="D33" s="26" t="s">
        <v>0</v>
      </c>
      <c r="E33" s="1" t="s">
        <v>15</v>
      </c>
      <c r="F33" s="7">
        <f ca="1">INDIRECT("T33")+INDIRECT("AB33")+INDIRECT("AJ33")+INDIRECT("AR33")+INDIRECT("AZ33")+INDIRECT("BH33")</f>
        <v>350</v>
      </c>
      <c r="G33" s="6">
        <f ca="1">INDIRECT("U33")+INDIRECT("AC33")+INDIRECT("AK33")+INDIRECT("AS33")+INDIRECT("BA33")+INDIRECT("BI33")</f>
        <v>0</v>
      </c>
      <c r="H33" s="6">
        <f ca="1">INDIRECT("V33")+INDIRECT("AD33")+INDIRECT("AL33")+INDIRECT("AT33")+INDIRECT("BB33")+INDIRECT("BJ33")</f>
        <v>0</v>
      </c>
      <c r="I33" s="6">
        <f ca="1">INDIRECT("W33")+INDIRECT("AE33")+INDIRECT("AM33")+INDIRECT("AU33")+INDIRECT("BC33")+INDIRECT("BK33")</f>
        <v>0</v>
      </c>
      <c r="J33" s="6">
        <f ca="1">INDIRECT("X33")+INDIRECT("AF33")+INDIRECT("AN33")+INDIRECT("AV33")+INDIRECT("BD33")+INDIRECT("BL33")</f>
        <v>0</v>
      </c>
      <c r="K33" s="6">
        <f ca="1">INDIRECT("Y33")+INDIRECT("AG33")+INDIRECT("AO33")+INDIRECT("AW33")+INDIRECT("BE33")+INDIRECT("BM33")</f>
        <v>0</v>
      </c>
      <c r="L33" s="6">
        <f ca="1">INDIRECT("Z33")+INDIRECT("AH33")+INDIRECT("AP33")+INDIRECT("AX33")+INDIRECT("BF33")+INDIRECT("BN33")</f>
        <v>0</v>
      </c>
      <c r="M33" s="6">
        <f ca="1">INDIRECT("AA33")+INDIRECT("AI33")+INDIRECT("AQ33")+INDIRECT("AY33")+INDIRECT("BG33")+INDIRECT("BO33")</f>
        <v>0</v>
      </c>
      <c r="N33" s="7">
        <f ca="1">INDIRECT("T33")+INDIRECT("U33")+INDIRECT("V33")+INDIRECT("W33")+INDIRECT("X33")+INDIRECT("Y33")+INDIRECT("Z33")+INDIRECT("AA33")</f>
        <v>0</v>
      </c>
      <c r="O33" s="6">
        <f ca="1">INDIRECT("AB33")+INDIRECT("AC33")+INDIRECT("AD33")+INDIRECT("AE33")+INDIRECT("AF33")+INDIRECT("AG33")+INDIRECT("AH33")+INDIRECT("AI33")</f>
        <v>250</v>
      </c>
      <c r="P33" s="6">
        <f ca="1">INDIRECT("AJ33")+INDIRECT("AK33")+INDIRECT("AL33")+INDIRECT("AM33")+INDIRECT("AN33")+INDIRECT("AO33")+INDIRECT("AP33")+INDIRECT("AQ33")</f>
        <v>0</v>
      </c>
      <c r="Q33" s="6">
        <f ca="1">INDIRECT("AR33")+INDIRECT("AS33")+INDIRECT("AT33")+INDIRECT("AU33")+INDIRECT("AV33")+INDIRECT("AW33")+INDIRECT("AX33")+INDIRECT("AY33")</f>
        <v>100</v>
      </c>
      <c r="R33" s="6">
        <f ca="1">INDIRECT("AZ33")+INDIRECT("BA33")+INDIRECT("BB33")+INDIRECT("BC33")+INDIRECT("BD33")+INDIRECT("BE33")+INDIRECT("BF33")+INDIRECT("BG33")</f>
        <v>0</v>
      </c>
      <c r="S33" s="6">
        <f ca="1">INDIRECT("BH33")+INDIRECT("BI33")+INDIRECT("BJ33")+INDIRECT("BK33")+INDIRECT("BL33")+INDIRECT("BM33")+INDIRECT("BN33")+INDIRECT("BO33")</f>
        <v>0</v>
      </c>
      <c r="T33" s="28"/>
      <c r="U33" s="29"/>
      <c r="V33" s="29"/>
      <c r="W33" s="29"/>
      <c r="X33" s="29"/>
      <c r="Y33" s="29"/>
      <c r="Z33" s="29"/>
      <c r="AA33" s="29"/>
      <c r="AB33" s="28">
        <v>250</v>
      </c>
      <c r="AC33" s="29"/>
      <c r="AD33" s="29"/>
      <c r="AE33" s="29"/>
      <c r="AF33" s="29"/>
      <c r="AG33" s="29"/>
      <c r="AH33" s="29"/>
      <c r="AI33" s="29"/>
      <c r="AJ33" s="28"/>
      <c r="AK33" s="29"/>
      <c r="AL33" s="29"/>
      <c r="AM33" s="29"/>
      <c r="AN33" s="29"/>
      <c r="AO33" s="29"/>
      <c r="AP33" s="29"/>
      <c r="AQ33" s="29"/>
      <c r="AR33" s="28">
        <v>100</v>
      </c>
      <c r="AS33" s="29"/>
      <c r="AT33" s="29"/>
      <c r="AU33" s="29"/>
      <c r="AV33" s="29"/>
      <c r="AW33" s="29"/>
      <c r="AX33" s="29"/>
      <c r="AY33" s="29"/>
      <c r="AZ33" s="28"/>
      <c r="BA33" s="29"/>
      <c r="BB33" s="29"/>
      <c r="BC33" s="29"/>
      <c r="BD33" s="29"/>
      <c r="BE33" s="29"/>
      <c r="BF33" s="29"/>
      <c r="BG33" s="29"/>
      <c r="BH33" s="28"/>
      <c r="BI33" s="29"/>
      <c r="BJ33" s="29"/>
      <c r="BK33" s="29"/>
      <c r="BL33" s="29"/>
      <c r="BM33" s="29"/>
      <c r="BN33" s="29"/>
      <c r="BO33" s="29"/>
      <c r="BP33" s="9">
        <v>0</v>
      </c>
      <c r="BQ33" s="1" t="s">
        <v>0</v>
      </c>
      <c r="BR33" s="1" t="s">
        <v>0</v>
      </c>
      <c r="BS33" s="1" t="s">
        <v>0</v>
      </c>
      <c r="BT33" s="1" t="s">
        <v>0</v>
      </c>
      <c r="BU33" s="1" t="s">
        <v>0</v>
      </c>
      <c r="BW33" s="1">
        <f ca="1">INDIRECT("T33")+2*INDIRECT("AB33")+3*INDIRECT("AJ33")+4*INDIRECT("AR33")+5*INDIRECT("AZ33")+6*INDIRECT("BH33")</f>
        <v>900</v>
      </c>
      <c r="BX33" s="1">
        <v>900</v>
      </c>
      <c r="BY33" s="1">
        <f ca="1">INDIRECT("U33")+2*INDIRECT("AC33")+3*INDIRECT("AK33")+4*INDIRECT("AS33")+5*INDIRECT("BA33")+6*INDIRECT("BI33")</f>
        <v>0</v>
      </c>
      <c r="BZ33" s="1">
        <v>0</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0</v>
      </c>
      <c r="CH33" s="1">
        <v>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0</v>
      </c>
      <c r="CN33" s="1">
        <v>0</v>
      </c>
      <c r="CO33" s="1">
        <f ca="1">INDIRECT("AB33")+2*INDIRECT("AC33")+3*INDIRECT("AD33")+4*INDIRECT("AE33")+5*INDIRECT("AF33")+6*INDIRECT("AG33")+7*INDIRECT("AH33")+8*INDIRECT("AI33")</f>
        <v>250</v>
      </c>
      <c r="CP33" s="1">
        <v>250</v>
      </c>
      <c r="CQ33" s="1">
        <f ca="1">INDIRECT("AJ33")+2*INDIRECT("AK33")+3*INDIRECT("AL33")+4*INDIRECT("AM33")+5*INDIRECT("AN33")+6*INDIRECT("AO33")+7*INDIRECT("AP33")+8*INDIRECT("AQ33")</f>
        <v>0</v>
      </c>
      <c r="CR33" s="1">
        <v>0</v>
      </c>
      <c r="CS33" s="1">
        <f ca="1">INDIRECT("AR33")+2*INDIRECT("AS33")+3*INDIRECT("AT33")+4*INDIRECT("AU33")+5*INDIRECT("AV33")+6*INDIRECT("AW33")+7*INDIRECT("AX33")+8*INDIRECT("AY33")</f>
        <v>100</v>
      </c>
      <c r="CT33" s="1">
        <v>100</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73" ht="11.25">
      <c r="A34" s="1" t="s">
        <v>0</v>
      </c>
      <c r="B34" s="1" t="s">
        <v>0</v>
      </c>
      <c r="C34" s="1" t="s">
        <v>0</v>
      </c>
      <c r="D34" s="1" t="s">
        <v>0</v>
      </c>
      <c r="E34" s="1" t="s">
        <v>6</v>
      </c>
      <c r="F34" s="7">
        <f>SUM(F31:F33)</f>
        <v>350</v>
      </c>
      <c r="G34" s="6">
        <f>SUM(G31:G33)</f>
        <v>0</v>
      </c>
      <c r="H34" s="6">
        <f>SUM(H31:H33)</f>
        <v>0</v>
      </c>
      <c r="I34" s="6">
        <f>SUM(I31:I33)</f>
        <v>0</v>
      </c>
      <c r="J34" s="6">
        <f>SUM(J31:J33)</f>
        <v>0</v>
      </c>
      <c r="K34" s="6">
        <f>SUM(K31:K33)</f>
        <v>1305</v>
      </c>
      <c r="L34" s="6">
        <f>SUM(L31:L33)</f>
        <v>0</v>
      </c>
      <c r="M34" s="6">
        <f>SUM(M31:M33)</f>
        <v>0</v>
      </c>
      <c r="N34" s="7">
        <f>SUM(N31:N33)</f>
        <v>0</v>
      </c>
      <c r="O34" s="6">
        <f>SUM(O31:O33)</f>
        <v>1555</v>
      </c>
      <c r="P34" s="6">
        <f>SUM(P31:P33)</f>
        <v>0</v>
      </c>
      <c r="Q34" s="6">
        <f>SUM(Q31:Q33)</f>
        <v>100</v>
      </c>
      <c r="R34" s="6">
        <f>SUM(R31:R33)</f>
        <v>0</v>
      </c>
      <c r="S34" s="6">
        <f>SUM(S31:S33)</f>
        <v>0</v>
      </c>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3:73" ht="11.25">
      <c r="C35" s="1" t="s">
        <v>0</v>
      </c>
      <c r="D35" s="1" t="s">
        <v>0</v>
      </c>
      <c r="E35" s="1" t="s">
        <v>0</v>
      </c>
      <c r="F35" s="7"/>
      <c r="G35" s="6"/>
      <c r="H35" s="6"/>
      <c r="I35" s="6"/>
      <c r="J35" s="6"/>
      <c r="K35" s="6"/>
      <c r="L35" s="6"/>
      <c r="M35" s="6"/>
      <c r="N35" s="7"/>
      <c r="O35" s="6"/>
      <c r="P35" s="6"/>
      <c r="Q35" s="6"/>
      <c r="R35" s="6"/>
      <c r="S35" s="6"/>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c r="BT35" s="1" t="s">
        <v>0</v>
      </c>
      <c r="BU35" s="1" t="s">
        <v>0</v>
      </c>
    </row>
    <row r="36" spans="1:102" ht="11.25">
      <c r="A36" s="30" t="s">
        <v>1</v>
      </c>
      <c r="B36" s="31" t="str">
        <f>HYPERLINK("http://www.dot.ca.gov/hq/transprog/stip2004/ff_sheets/04-2014p.xls","2014P")</f>
        <v>2014P</v>
      </c>
      <c r="C36" s="30" t="s">
        <v>0</v>
      </c>
      <c r="D36" s="30" t="s">
        <v>17</v>
      </c>
      <c r="E36" s="30" t="s">
        <v>3</v>
      </c>
      <c r="F36" s="32">
        <f ca="1">INDIRECT("T36")+INDIRECT("AB36")+INDIRECT("AJ36")+INDIRECT("AR36")+INDIRECT("AZ36")+INDIRECT("BH36")</f>
        <v>0</v>
      </c>
      <c r="G36" s="33">
        <f ca="1">INDIRECT("U36")+INDIRECT("AC36")+INDIRECT("AK36")+INDIRECT("AS36")+INDIRECT("BA36")+INDIRECT("BI36")</f>
        <v>0</v>
      </c>
      <c r="H36" s="33">
        <f ca="1">INDIRECT("V36")+INDIRECT("AD36")+INDIRECT("AL36")+INDIRECT("AT36")+INDIRECT("BB36")+INDIRECT("BJ36")</f>
        <v>0</v>
      </c>
      <c r="I36" s="33">
        <f ca="1">INDIRECT("W36")+INDIRECT("AE36")+INDIRECT("AM36")+INDIRECT("AU36")+INDIRECT("BC36")+INDIRECT("BK36")</f>
        <v>0</v>
      </c>
      <c r="J36" s="33">
        <f ca="1">INDIRECT("X36")+INDIRECT("AF36")+INDIRECT("AN36")+INDIRECT("AV36")+INDIRECT("BD36")+INDIRECT("BL36")</f>
        <v>450</v>
      </c>
      <c r="K36" s="33">
        <f ca="1">INDIRECT("Y36")+INDIRECT("AG36")+INDIRECT("AO36")+INDIRECT("AW36")+INDIRECT("BE36")+INDIRECT("BM36")</f>
        <v>1800</v>
      </c>
      <c r="L36" s="33">
        <f ca="1">INDIRECT("Z36")+INDIRECT("AH36")+INDIRECT("AP36")+INDIRECT("AX36")+INDIRECT("BF36")+INDIRECT("BN36")</f>
        <v>0</v>
      </c>
      <c r="M36" s="33">
        <f ca="1">INDIRECT("AA36")+INDIRECT("AI36")+INDIRECT("AQ36")+INDIRECT("AY36")+INDIRECT("BG36")+INDIRECT("BO36")</f>
        <v>0</v>
      </c>
      <c r="N36" s="32">
        <f ca="1">INDIRECT("T36")+INDIRECT("U36")+INDIRECT("V36")+INDIRECT("W36")+INDIRECT("X36")+INDIRECT("Y36")+INDIRECT("Z36")+INDIRECT("AA36")</f>
        <v>0</v>
      </c>
      <c r="O36" s="33">
        <f ca="1">INDIRECT("AB36")+INDIRECT("AC36")+INDIRECT("AD36")+INDIRECT("AE36")+INDIRECT("AF36")+INDIRECT("AG36")+INDIRECT("AH36")+INDIRECT("AI36")</f>
        <v>1800</v>
      </c>
      <c r="P36" s="33">
        <f ca="1">INDIRECT("AJ36")+INDIRECT("AK36")+INDIRECT("AL36")+INDIRECT("AM36")+INDIRECT("AN36")+INDIRECT("AO36")+INDIRECT("AP36")+INDIRECT("AQ36")</f>
        <v>0</v>
      </c>
      <c r="Q36" s="33">
        <f ca="1">INDIRECT("AR36")+INDIRECT("AS36")+INDIRECT("AT36")+INDIRECT("AU36")+INDIRECT("AV36")+INDIRECT("AW36")+INDIRECT("AX36")+INDIRECT("AY36")</f>
        <v>450</v>
      </c>
      <c r="R36" s="33">
        <f ca="1">INDIRECT("AZ36")+INDIRECT("BA36")+INDIRECT("BB36")+INDIRECT("BC36")+INDIRECT("BD36")+INDIRECT("BE36")+INDIRECT("BF36")+INDIRECT("BG36")</f>
        <v>0</v>
      </c>
      <c r="S36" s="33">
        <f ca="1">INDIRECT("BH36")+INDIRECT("BI36")+INDIRECT("BJ36")+INDIRECT("BK36")+INDIRECT("BL36")+INDIRECT("BM36")+INDIRECT("BN36")+INDIRECT("BO36")</f>
        <v>0</v>
      </c>
      <c r="T36" s="34"/>
      <c r="U36" s="35"/>
      <c r="V36" s="35"/>
      <c r="W36" s="35"/>
      <c r="X36" s="35"/>
      <c r="Y36" s="35"/>
      <c r="Z36" s="35"/>
      <c r="AA36" s="35"/>
      <c r="AB36" s="34"/>
      <c r="AC36" s="35"/>
      <c r="AD36" s="35"/>
      <c r="AE36" s="35"/>
      <c r="AF36" s="35"/>
      <c r="AG36" s="35">
        <v>1800</v>
      </c>
      <c r="AH36" s="35"/>
      <c r="AI36" s="35"/>
      <c r="AJ36" s="34"/>
      <c r="AK36" s="35"/>
      <c r="AL36" s="35"/>
      <c r="AM36" s="35"/>
      <c r="AN36" s="35"/>
      <c r="AO36" s="35"/>
      <c r="AP36" s="35"/>
      <c r="AQ36" s="35"/>
      <c r="AR36" s="34"/>
      <c r="AS36" s="35"/>
      <c r="AT36" s="35"/>
      <c r="AU36" s="35"/>
      <c r="AV36" s="35">
        <v>450</v>
      </c>
      <c r="AW36" s="35"/>
      <c r="AX36" s="35"/>
      <c r="AY36" s="35"/>
      <c r="AZ36" s="34"/>
      <c r="BA36" s="35"/>
      <c r="BB36" s="35"/>
      <c r="BC36" s="35"/>
      <c r="BD36" s="35"/>
      <c r="BE36" s="35"/>
      <c r="BF36" s="35"/>
      <c r="BG36" s="35"/>
      <c r="BH36" s="34"/>
      <c r="BI36" s="35"/>
      <c r="BJ36" s="35"/>
      <c r="BK36" s="35"/>
      <c r="BL36" s="35"/>
      <c r="BM36" s="35"/>
      <c r="BN36" s="35"/>
      <c r="BO36" s="36"/>
      <c r="BP36" s="9">
        <v>20600002149</v>
      </c>
      <c r="BQ36" s="1" t="s">
        <v>3</v>
      </c>
      <c r="BR36" s="1" t="s">
        <v>0</v>
      </c>
      <c r="BS36" s="1" t="s">
        <v>0</v>
      </c>
      <c r="BT36" s="1" t="s">
        <v>0</v>
      </c>
      <c r="BU36" s="1" t="s">
        <v>0</v>
      </c>
      <c r="BW36" s="1">
        <f ca="1">INDIRECT("T36")+2*INDIRECT("AB36")+3*INDIRECT("AJ36")+4*INDIRECT("AR36")+5*INDIRECT("AZ36")+6*INDIRECT("BH36")</f>
        <v>0</v>
      </c>
      <c r="BX36" s="1">
        <v>0</v>
      </c>
      <c r="BY36" s="1">
        <f ca="1">INDIRECT("U36")+2*INDIRECT("AC36")+3*INDIRECT("AK36")+4*INDIRECT("AS36")+5*INDIRECT("BA36")+6*INDIRECT("BI36")</f>
        <v>0</v>
      </c>
      <c r="BZ36" s="1">
        <v>0</v>
      </c>
      <c r="CA36" s="1">
        <f ca="1">INDIRECT("V36")+2*INDIRECT("AD36")+3*INDIRECT("AL36")+4*INDIRECT("AT36")+5*INDIRECT("BB36")+6*INDIRECT("BJ36")</f>
        <v>0</v>
      </c>
      <c r="CB36" s="1">
        <v>0</v>
      </c>
      <c r="CC36" s="1">
        <f ca="1">INDIRECT("W36")+2*INDIRECT("AE36")+3*INDIRECT("AM36")+4*INDIRECT("AU36")+5*INDIRECT("BC36")+6*INDIRECT("BK36")</f>
        <v>0</v>
      </c>
      <c r="CD36" s="1">
        <v>0</v>
      </c>
      <c r="CE36" s="1">
        <f ca="1">INDIRECT("X36")+2*INDIRECT("AF36")+3*INDIRECT("AN36")+4*INDIRECT("AV36")+5*INDIRECT("BD36")+6*INDIRECT("BL36")</f>
        <v>1800</v>
      </c>
      <c r="CF36" s="1">
        <v>1800</v>
      </c>
      <c r="CG36" s="1">
        <f ca="1">INDIRECT("Y36")+2*INDIRECT("AG36")+3*INDIRECT("AO36")+4*INDIRECT("AW36")+5*INDIRECT("BE36")+6*INDIRECT("BM36")</f>
        <v>3600</v>
      </c>
      <c r="CH36" s="1">
        <v>3600</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0</v>
      </c>
      <c r="CN36" s="1">
        <v>0</v>
      </c>
      <c r="CO36" s="1">
        <f ca="1">INDIRECT("AB36")+2*INDIRECT("AC36")+3*INDIRECT("AD36")+4*INDIRECT("AE36")+5*INDIRECT("AF36")+6*INDIRECT("AG36")+7*INDIRECT("AH36")+8*INDIRECT("AI36")</f>
        <v>10800</v>
      </c>
      <c r="CP36" s="1">
        <v>10800</v>
      </c>
      <c r="CQ36" s="1">
        <f ca="1">INDIRECT("AJ36")+2*INDIRECT("AK36")+3*INDIRECT("AL36")+4*INDIRECT("AM36")+5*INDIRECT("AN36")+6*INDIRECT("AO36")+7*INDIRECT("AP36")+8*INDIRECT("AQ36")</f>
        <v>0</v>
      </c>
      <c r="CR36" s="1">
        <v>0</v>
      </c>
      <c r="CS36" s="1">
        <f ca="1">INDIRECT("AR36")+2*INDIRECT("AS36")+3*INDIRECT("AT36")+4*INDIRECT("AU36")+5*INDIRECT("AV36")+6*INDIRECT("AW36")+7*INDIRECT("AX36")+8*INDIRECT("AY36")</f>
        <v>2250</v>
      </c>
      <c r="CT36" s="1">
        <v>2250</v>
      </c>
      <c r="CU36" s="1">
        <f ca="1">INDIRECT("AZ36")+2*INDIRECT("BA36")+3*INDIRECT("BB36")+4*INDIRECT("BC36")+5*INDIRECT("BD36")+6*INDIRECT("BE36")+7*INDIRECT("BF36")+8*INDIRECT("BG36")</f>
        <v>0</v>
      </c>
      <c r="CV36" s="1">
        <v>0</v>
      </c>
      <c r="CW36" s="1">
        <f ca="1">INDIRECT("BH36")+2*INDIRECT("BI36")+3*INDIRECT("BJ36")+4*INDIRECT("BK36")+5*INDIRECT("BL36")+6*INDIRECT("BM36")+7*INDIRECT("BN36")+8*INDIRECT("BO36")</f>
        <v>0</v>
      </c>
      <c r="CX36" s="1">
        <v>0</v>
      </c>
    </row>
    <row r="37" spans="1:73" ht="11.25">
      <c r="A37" s="1" t="s">
        <v>0</v>
      </c>
      <c r="B37" s="1" t="s">
        <v>0</v>
      </c>
      <c r="C37" s="1" t="s">
        <v>4</v>
      </c>
      <c r="D37" s="1" t="s">
        <v>20</v>
      </c>
      <c r="E37" s="1" t="s">
        <v>6</v>
      </c>
      <c r="F37" s="7">
        <f>SUM(F36:F36)</f>
        <v>0</v>
      </c>
      <c r="G37" s="6">
        <f>SUM(G36:G36)</f>
        <v>0</v>
      </c>
      <c r="H37" s="6">
        <f>SUM(H36:H36)</f>
        <v>0</v>
      </c>
      <c r="I37" s="6">
        <f>SUM(I36:I36)</f>
        <v>0</v>
      </c>
      <c r="J37" s="6">
        <f>SUM(J36:J36)</f>
        <v>450</v>
      </c>
      <c r="K37" s="6">
        <f>SUM(K36:K36)</f>
        <v>1800</v>
      </c>
      <c r="L37" s="6">
        <f>SUM(L36:L36)</f>
        <v>0</v>
      </c>
      <c r="M37" s="6">
        <f>SUM(M36:M36)</f>
        <v>0</v>
      </c>
      <c r="N37" s="7">
        <f>SUM(N36:N36)</f>
        <v>0</v>
      </c>
      <c r="O37" s="6">
        <f>SUM(O36:O36)</f>
        <v>1800</v>
      </c>
      <c r="P37" s="6">
        <f>SUM(P36:P36)</f>
        <v>0</v>
      </c>
      <c r="Q37" s="6">
        <f>SUM(Q36:Q36)</f>
        <v>450</v>
      </c>
      <c r="R37" s="6">
        <f>SUM(R36:R36)</f>
        <v>0</v>
      </c>
      <c r="S37" s="6">
        <f>SUM(S36:S36)</f>
        <v>0</v>
      </c>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1:73" ht="11.25">
      <c r="A38" s="25"/>
      <c r="B38" s="25"/>
      <c r="C38" s="27" t="s">
        <v>93</v>
      </c>
      <c r="D38" s="26" t="s">
        <v>0</v>
      </c>
      <c r="E38" s="1" t="s">
        <v>0</v>
      </c>
      <c r="F38" s="7"/>
      <c r="G38" s="6"/>
      <c r="H38" s="6"/>
      <c r="I38" s="6"/>
      <c r="J38" s="6"/>
      <c r="K38" s="6"/>
      <c r="L38" s="6"/>
      <c r="M38" s="6"/>
      <c r="N38" s="7"/>
      <c r="O38" s="6"/>
      <c r="P38" s="6"/>
      <c r="Q38" s="6"/>
      <c r="R38" s="6"/>
      <c r="S38" s="6"/>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v>0</v>
      </c>
      <c r="BQ38" s="1" t="s">
        <v>0</v>
      </c>
      <c r="BR38" s="1" t="s">
        <v>0</v>
      </c>
      <c r="BS38" s="1" t="s">
        <v>0</v>
      </c>
      <c r="BT38" s="1" t="s">
        <v>0</v>
      </c>
      <c r="BU38" s="1" t="s">
        <v>0</v>
      </c>
    </row>
    <row r="39" spans="1:102" ht="11.25">
      <c r="A39" s="30" t="s">
        <v>1</v>
      </c>
      <c r="B39" s="31" t="str">
        <f>HYPERLINK("http://www.dot.ca.gov/hq/transprog/stip2004/ff_sheets/04-2131.xls","2131")</f>
        <v>2131</v>
      </c>
      <c r="C39" s="30" t="s">
        <v>0</v>
      </c>
      <c r="D39" s="30" t="s">
        <v>21</v>
      </c>
      <c r="E39" s="30" t="s">
        <v>3</v>
      </c>
      <c r="F39" s="32">
        <f ca="1">INDIRECT("T39")+INDIRECT("AB39")+INDIRECT("AJ39")+INDIRECT("AR39")+INDIRECT("AZ39")+INDIRECT("BH39")</f>
        <v>0</v>
      </c>
      <c r="G39" s="33">
        <f ca="1">INDIRECT("U39")+INDIRECT("AC39")+INDIRECT("AK39")+INDIRECT("AS39")+INDIRECT("BA39")+INDIRECT("BI39")</f>
        <v>0</v>
      </c>
      <c r="H39" s="33">
        <f ca="1">INDIRECT("V39")+INDIRECT("AD39")+INDIRECT("AL39")+INDIRECT("AT39")+INDIRECT("BB39")+INDIRECT("BJ39")</f>
        <v>46</v>
      </c>
      <c r="I39" s="33">
        <f ca="1">INDIRECT("W39")+INDIRECT("AE39")+INDIRECT("AM39")+INDIRECT("AU39")+INDIRECT("BC39")+INDIRECT("BK39")</f>
        <v>0</v>
      </c>
      <c r="J39" s="33">
        <f ca="1">INDIRECT("X39")+INDIRECT("AF39")+INDIRECT("AN39")+INDIRECT("AV39")+INDIRECT("BD39")+INDIRECT("BL39")</f>
        <v>0</v>
      </c>
      <c r="K39" s="33">
        <f ca="1">INDIRECT("Y39")+INDIRECT("AG39")+INDIRECT("AO39")+INDIRECT("AW39")+INDIRECT("BE39")+INDIRECT("BM39")</f>
        <v>0</v>
      </c>
      <c r="L39" s="33">
        <f ca="1">INDIRECT("Z39")+INDIRECT("AH39")+INDIRECT("AP39")+INDIRECT("AX39")+INDIRECT("BF39")+INDIRECT("BN39")</f>
        <v>0</v>
      </c>
      <c r="M39" s="33">
        <f ca="1">INDIRECT("AA39")+INDIRECT("AI39")+INDIRECT("AQ39")+INDIRECT("AY39")+INDIRECT("BG39")+INDIRECT("BO39")</f>
        <v>0</v>
      </c>
      <c r="N39" s="32">
        <f ca="1">INDIRECT("T39")+INDIRECT("U39")+INDIRECT("V39")+INDIRECT("W39")+INDIRECT("X39")+INDIRECT("Y39")+INDIRECT("Z39")+INDIRECT("AA39")</f>
        <v>0</v>
      </c>
      <c r="O39" s="33">
        <f ca="1">INDIRECT("AB39")+INDIRECT("AC39")+INDIRECT("AD39")+INDIRECT("AE39")+INDIRECT("AF39")+INDIRECT("AG39")+INDIRECT("AH39")+INDIRECT("AI39")</f>
        <v>46</v>
      </c>
      <c r="P39" s="33">
        <f ca="1">INDIRECT("AJ39")+INDIRECT("AK39")+INDIRECT("AL39")+INDIRECT("AM39")+INDIRECT("AN39")+INDIRECT("AO39")+INDIRECT("AP39")+INDIRECT("AQ39")</f>
        <v>0</v>
      </c>
      <c r="Q39" s="33">
        <f ca="1">INDIRECT("AR39")+INDIRECT("AS39")+INDIRECT("AT39")+INDIRECT("AU39")+INDIRECT("AV39")+INDIRECT("AW39")+INDIRECT("AX39")+INDIRECT("AY39")</f>
        <v>0</v>
      </c>
      <c r="R39" s="33">
        <f ca="1">INDIRECT("AZ39")+INDIRECT("BA39")+INDIRECT("BB39")+INDIRECT("BC39")+INDIRECT("BD39")+INDIRECT("BE39")+INDIRECT("BF39")+INDIRECT("BG39")</f>
        <v>0</v>
      </c>
      <c r="S39" s="33">
        <f ca="1">INDIRECT("BH39")+INDIRECT("BI39")+INDIRECT("BJ39")+INDIRECT("BK39")+INDIRECT("BL39")+INDIRECT("BM39")+INDIRECT("BN39")+INDIRECT("BO39")</f>
        <v>0</v>
      </c>
      <c r="T39" s="34"/>
      <c r="U39" s="35"/>
      <c r="V39" s="35"/>
      <c r="W39" s="35"/>
      <c r="X39" s="35"/>
      <c r="Y39" s="35"/>
      <c r="Z39" s="35"/>
      <c r="AA39" s="35"/>
      <c r="AB39" s="34"/>
      <c r="AC39" s="35"/>
      <c r="AD39" s="35">
        <v>46</v>
      </c>
      <c r="AE39" s="35"/>
      <c r="AF39" s="35"/>
      <c r="AG39" s="35"/>
      <c r="AH39" s="35"/>
      <c r="AI39" s="35"/>
      <c r="AJ39" s="34"/>
      <c r="AK39" s="35"/>
      <c r="AL39" s="35"/>
      <c r="AM39" s="35"/>
      <c r="AN39" s="35"/>
      <c r="AO39" s="35"/>
      <c r="AP39" s="35"/>
      <c r="AQ39" s="35"/>
      <c r="AR39" s="34"/>
      <c r="AS39" s="35"/>
      <c r="AT39" s="35"/>
      <c r="AU39" s="35"/>
      <c r="AV39" s="35"/>
      <c r="AW39" s="35"/>
      <c r="AX39" s="35"/>
      <c r="AY39" s="35"/>
      <c r="AZ39" s="34"/>
      <c r="BA39" s="35"/>
      <c r="BB39" s="35"/>
      <c r="BC39" s="35"/>
      <c r="BD39" s="35"/>
      <c r="BE39" s="35"/>
      <c r="BF39" s="35"/>
      <c r="BG39" s="35"/>
      <c r="BH39" s="34"/>
      <c r="BI39" s="35"/>
      <c r="BJ39" s="35"/>
      <c r="BK39" s="35"/>
      <c r="BL39" s="35"/>
      <c r="BM39" s="35"/>
      <c r="BN39" s="35"/>
      <c r="BO39" s="36"/>
      <c r="BP39" s="9">
        <v>10600000241</v>
      </c>
      <c r="BQ39" s="1" t="s">
        <v>3</v>
      </c>
      <c r="BR39" s="1" t="s">
        <v>0</v>
      </c>
      <c r="BS39" s="1" t="s">
        <v>0</v>
      </c>
      <c r="BT39" s="1" t="s">
        <v>0</v>
      </c>
      <c r="BU39" s="1" t="s">
        <v>0</v>
      </c>
      <c r="BW39" s="1">
        <f ca="1">INDIRECT("T39")+2*INDIRECT("AB39")+3*INDIRECT("AJ39")+4*INDIRECT("AR39")+5*INDIRECT("AZ39")+6*INDIRECT("BH39")</f>
        <v>0</v>
      </c>
      <c r="BX39" s="1">
        <v>0</v>
      </c>
      <c r="BY39" s="1">
        <f ca="1">INDIRECT("U39")+2*INDIRECT("AC39")+3*INDIRECT("AK39")+4*INDIRECT("AS39")+5*INDIRECT("BA39")+6*INDIRECT("BI39")</f>
        <v>0</v>
      </c>
      <c r="BZ39" s="1">
        <v>0</v>
      </c>
      <c r="CA39" s="1">
        <f ca="1">INDIRECT("V39")+2*INDIRECT("AD39")+3*INDIRECT("AL39")+4*INDIRECT("AT39")+5*INDIRECT("BB39")+6*INDIRECT("BJ39")</f>
        <v>92</v>
      </c>
      <c r="CB39" s="1">
        <v>92</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0</v>
      </c>
      <c r="CH39" s="1">
        <v>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0</v>
      </c>
      <c r="CN39" s="1">
        <v>0</v>
      </c>
      <c r="CO39" s="1">
        <f ca="1">INDIRECT("AB39")+2*INDIRECT("AC39")+3*INDIRECT("AD39")+4*INDIRECT("AE39")+5*INDIRECT("AF39")+6*INDIRECT("AG39")+7*INDIRECT("AH39")+8*INDIRECT("AI39")</f>
        <v>138</v>
      </c>
      <c r="CP39" s="1">
        <v>138</v>
      </c>
      <c r="CQ39" s="1">
        <f ca="1">INDIRECT("AJ39")+2*INDIRECT("AK39")+3*INDIRECT("AL39")+4*INDIRECT("AM39")+5*INDIRECT("AN39")+6*INDIRECT("AO39")+7*INDIRECT("AP39")+8*INDIRECT("AQ39")</f>
        <v>0</v>
      </c>
      <c r="CR39" s="1">
        <v>0</v>
      </c>
      <c r="CS39" s="1">
        <f ca="1">INDIRECT("AR39")+2*INDIRECT("AS39")+3*INDIRECT("AT39")+4*INDIRECT("AU39")+5*INDIRECT("AV39")+6*INDIRECT("AW39")+7*INDIRECT("AX39")+8*INDIRECT("AY39")</f>
        <v>0</v>
      </c>
      <c r="CT39" s="1">
        <v>0</v>
      </c>
      <c r="CU39" s="1">
        <f ca="1">INDIRECT("AZ39")+2*INDIRECT("BA39")+3*INDIRECT("BB39")+4*INDIRECT("BC39")+5*INDIRECT("BD39")+6*INDIRECT("BE39")+7*INDIRECT("BF39")+8*INDIRECT("BG39")</f>
        <v>0</v>
      </c>
      <c r="CV39" s="1">
        <v>0</v>
      </c>
      <c r="CW39" s="1">
        <f ca="1">INDIRECT("BH39")+2*INDIRECT("BI39")+3*INDIRECT("BJ39")+4*INDIRECT("BK39")+5*INDIRECT("BL39")+6*INDIRECT("BM39")+7*INDIRECT("BN39")+8*INDIRECT("BO39")</f>
        <v>0</v>
      </c>
      <c r="CX39" s="1">
        <v>0</v>
      </c>
    </row>
    <row r="40" spans="1:73" ht="11.25">
      <c r="A40" s="1" t="s">
        <v>0</v>
      </c>
      <c r="B40" s="1" t="s">
        <v>22</v>
      </c>
      <c r="C40" s="1" t="s">
        <v>0</v>
      </c>
      <c r="D40" s="1" t="s">
        <v>23</v>
      </c>
      <c r="E40" s="1" t="s">
        <v>6</v>
      </c>
      <c r="F40" s="7">
        <f>SUM(F39:F39)</f>
        <v>0</v>
      </c>
      <c r="G40" s="6">
        <f>SUM(G39:G39)</f>
        <v>0</v>
      </c>
      <c r="H40" s="6">
        <f>SUM(H39:H39)</f>
        <v>46</v>
      </c>
      <c r="I40" s="6">
        <f>SUM(I39:I39)</f>
        <v>0</v>
      </c>
      <c r="J40" s="6">
        <f>SUM(J39:J39)</f>
        <v>0</v>
      </c>
      <c r="K40" s="6">
        <f>SUM(K39:K39)</f>
        <v>0</v>
      </c>
      <c r="L40" s="6">
        <f>SUM(L39:L39)</f>
        <v>0</v>
      </c>
      <c r="M40" s="6">
        <f>SUM(M39:M39)</f>
        <v>0</v>
      </c>
      <c r="N40" s="7">
        <f>SUM(N39:N39)</f>
        <v>0</v>
      </c>
      <c r="O40" s="6">
        <f>SUM(O39:O39)</f>
        <v>46</v>
      </c>
      <c r="P40" s="6">
        <f>SUM(P39:P39)</f>
        <v>0</v>
      </c>
      <c r="Q40" s="6">
        <f>SUM(Q39:Q39)</f>
        <v>0</v>
      </c>
      <c r="R40" s="6">
        <f>SUM(R39:R39)</f>
        <v>0</v>
      </c>
      <c r="S40" s="6">
        <f>SUM(S39:S39)</f>
        <v>0</v>
      </c>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73" ht="11.25">
      <c r="A41" s="25"/>
      <c r="B41" s="25"/>
      <c r="C41" s="27" t="s">
        <v>93</v>
      </c>
      <c r="D41" s="26" t="s">
        <v>0</v>
      </c>
      <c r="E41" s="1" t="s">
        <v>0</v>
      </c>
      <c r="F41" s="7"/>
      <c r="G41" s="6"/>
      <c r="H41" s="6"/>
      <c r="I41" s="6"/>
      <c r="J41" s="6"/>
      <c r="K41" s="6"/>
      <c r="L41" s="6"/>
      <c r="M41" s="6"/>
      <c r="N41" s="7"/>
      <c r="O41" s="6"/>
      <c r="P41" s="6"/>
      <c r="Q41" s="6"/>
      <c r="R41" s="6"/>
      <c r="S41" s="6"/>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1:102" ht="11.25">
      <c r="A42" s="30" t="s">
        <v>1</v>
      </c>
      <c r="B42" s="31" t="str">
        <f>HYPERLINK("http://www.dot.ca.gov/hq/transprog/stip2004/ff_sheets/04-2133.xls","2133")</f>
        <v>2133</v>
      </c>
      <c r="C42" s="30" t="s">
        <v>0</v>
      </c>
      <c r="D42" s="30" t="s">
        <v>21</v>
      </c>
      <c r="E42" s="30" t="s">
        <v>3</v>
      </c>
      <c r="F42" s="32">
        <f ca="1">INDIRECT("T42")+INDIRECT("AB42")+INDIRECT("AJ42")+INDIRECT("AR42")+INDIRECT("AZ42")+INDIRECT("BH42")</f>
        <v>307</v>
      </c>
      <c r="G42" s="33">
        <f ca="1">INDIRECT("U42")+INDIRECT("AC42")+INDIRECT("AK42")+INDIRECT("AS42")+INDIRECT("BA42")+INDIRECT("BI42")</f>
        <v>0</v>
      </c>
      <c r="H42" s="33">
        <f ca="1">INDIRECT("V42")+INDIRECT("AD42")+INDIRECT("AL42")+INDIRECT("AT42")+INDIRECT("BB42")+INDIRECT("BJ42")</f>
        <v>0</v>
      </c>
      <c r="I42" s="33">
        <f ca="1">INDIRECT("W42")+INDIRECT("AE42")+INDIRECT("AM42")+INDIRECT("AU42")+INDIRECT("BC42")+INDIRECT("BK42")</f>
        <v>0</v>
      </c>
      <c r="J42" s="33">
        <f ca="1">INDIRECT("X42")+INDIRECT("AF42")+INDIRECT("AN42")+INDIRECT("AV42")+INDIRECT("BD42")+INDIRECT("BL42")</f>
        <v>0</v>
      </c>
      <c r="K42" s="33">
        <f ca="1">INDIRECT("Y42")+INDIRECT("AG42")+INDIRECT("AO42")+INDIRECT("AW42")+INDIRECT("BE42")+INDIRECT("BM42")</f>
        <v>0</v>
      </c>
      <c r="L42" s="33">
        <f ca="1">INDIRECT("Z42")+INDIRECT("AH42")+INDIRECT("AP42")+INDIRECT("AX42")+INDIRECT("BF42")+INDIRECT("BN42")</f>
        <v>0</v>
      </c>
      <c r="M42" s="33">
        <f ca="1">INDIRECT("AA42")+INDIRECT("AI42")+INDIRECT("AQ42")+INDIRECT("AY42")+INDIRECT("BG42")+INDIRECT("BO42")</f>
        <v>0</v>
      </c>
      <c r="N42" s="32">
        <f ca="1">INDIRECT("T42")+INDIRECT("U42")+INDIRECT("V42")+INDIRECT("W42")+INDIRECT("X42")+INDIRECT("Y42")+INDIRECT("Z42")+INDIRECT("AA42")</f>
        <v>0</v>
      </c>
      <c r="O42" s="33">
        <f ca="1">INDIRECT("AB42")+INDIRECT("AC42")+INDIRECT("AD42")+INDIRECT("AE42")+INDIRECT("AF42")+INDIRECT("AG42")+INDIRECT("AH42")+INDIRECT("AI42")</f>
        <v>307</v>
      </c>
      <c r="P42" s="33">
        <f ca="1">INDIRECT("AJ42")+INDIRECT("AK42")+INDIRECT("AL42")+INDIRECT("AM42")+INDIRECT("AN42")+INDIRECT("AO42")+INDIRECT("AP42")+INDIRECT("AQ42")</f>
        <v>0</v>
      </c>
      <c r="Q42" s="33">
        <f ca="1">INDIRECT("AR42")+INDIRECT("AS42")+INDIRECT("AT42")+INDIRECT("AU42")+INDIRECT("AV42")+INDIRECT("AW42")+INDIRECT("AX42")+INDIRECT("AY42")</f>
        <v>0</v>
      </c>
      <c r="R42" s="33">
        <f ca="1">INDIRECT("AZ42")+INDIRECT("BA42")+INDIRECT("BB42")+INDIRECT("BC42")+INDIRECT("BD42")+INDIRECT("BE42")+INDIRECT("BF42")+INDIRECT("BG42")</f>
        <v>0</v>
      </c>
      <c r="S42" s="33">
        <f ca="1">INDIRECT("BH42")+INDIRECT("BI42")+INDIRECT("BJ42")+INDIRECT("BK42")+INDIRECT("BL42")+INDIRECT("BM42")+INDIRECT("BN42")+INDIRECT("BO42")</f>
        <v>0</v>
      </c>
      <c r="T42" s="34"/>
      <c r="U42" s="35"/>
      <c r="V42" s="35"/>
      <c r="W42" s="35"/>
      <c r="X42" s="35"/>
      <c r="Y42" s="35"/>
      <c r="Z42" s="35"/>
      <c r="AA42" s="35"/>
      <c r="AB42" s="34">
        <v>307</v>
      </c>
      <c r="AC42" s="35"/>
      <c r="AD42" s="35"/>
      <c r="AE42" s="35"/>
      <c r="AF42" s="35"/>
      <c r="AG42" s="35"/>
      <c r="AH42" s="35"/>
      <c r="AI42" s="35"/>
      <c r="AJ42" s="34"/>
      <c r="AK42" s="35"/>
      <c r="AL42" s="35"/>
      <c r="AM42" s="35"/>
      <c r="AN42" s="35"/>
      <c r="AO42" s="35"/>
      <c r="AP42" s="35"/>
      <c r="AQ42" s="35"/>
      <c r="AR42" s="34"/>
      <c r="AS42" s="35"/>
      <c r="AT42" s="35"/>
      <c r="AU42" s="35"/>
      <c r="AV42" s="35"/>
      <c r="AW42" s="35"/>
      <c r="AX42" s="35"/>
      <c r="AY42" s="35"/>
      <c r="AZ42" s="34"/>
      <c r="BA42" s="35"/>
      <c r="BB42" s="35"/>
      <c r="BC42" s="35"/>
      <c r="BD42" s="35"/>
      <c r="BE42" s="35"/>
      <c r="BF42" s="35"/>
      <c r="BG42" s="35"/>
      <c r="BH42" s="34"/>
      <c r="BI42" s="35"/>
      <c r="BJ42" s="35"/>
      <c r="BK42" s="35"/>
      <c r="BL42" s="35"/>
      <c r="BM42" s="35"/>
      <c r="BN42" s="35"/>
      <c r="BO42" s="36"/>
      <c r="BP42" s="9">
        <v>10600000243</v>
      </c>
      <c r="BQ42" s="1" t="s">
        <v>3</v>
      </c>
      <c r="BR42" s="1" t="s">
        <v>0</v>
      </c>
      <c r="BS42" s="1" t="s">
        <v>0</v>
      </c>
      <c r="BT42" s="1" t="s">
        <v>0</v>
      </c>
      <c r="BU42" s="1" t="s">
        <v>0</v>
      </c>
      <c r="BW42" s="1">
        <f ca="1">INDIRECT("T42")+2*INDIRECT("AB42")+3*INDIRECT("AJ42")+4*INDIRECT("AR42")+5*INDIRECT("AZ42")+6*INDIRECT("BH42")</f>
        <v>614</v>
      </c>
      <c r="BX42" s="1">
        <v>614</v>
      </c>
      <c r="BY42" s="1">
        <f ca="1">INDIRECT("U42")+2*INDIRECT("AC42")+3*INDIRECT("AK42")+4*INDIRECT("AS42")+5*INDIRECT("BA42")+6*INDIRECT("BI42")</f>
        <v>0</v>
      </c>
      <c r="BZ42" s="1">
        <v>0</v>
      </c>
      <c r="CA42" s="1">
        <f ca="1">INDIRECT("V42")+2*INDIRECT("AD42")+3*INDIRECT("AL42")+4*INDIRECT("AT42")+5*INDIRECT("BB42")+6*INDIRECT("BJ42")</f>
        <v>0</v>
      </c>
      <c r="CB42" s="1">
        <v>0</v>
      </c>
      <c r="CC42" s="1">
        <f ca="1">INDIRECT("W42")+2*INDIRECT("AE42")+3*INDIRECT("AM42")+4*INDIRECT("AU42")+5*INDIRECT("BC42")+6*INDIRECT("BK42")</f>
        <v>0</v>
      </c>
      <c r="CD42" s="1">
        <v>0</v>
      </c>
      <c r="CE42" s="1">
        <f ca="1">INDIRECT("X42")+2*INDIRECT("AF42")+3*INDIRECT("AN42")+4*INDIRECT("AV42")+5*INDIRECT("BD42")+6*INDIRECT("BL42")</f>
        <v>0</v>
      </c>
      <c r="CF42" s="1">
        <v>0</v>
      </c>
      <c r="CG42" s="1">
        <f ca="1">INDIRECT("Y42")+2*INDIRECT("AG42")+3*INDIRECT("AO42")+4*INDIRECT("AW42")+5*INDIRECT("BE42")+6*INDIRECT("BM42")</f>
        <v>0</v>
      </c>
      <c r="CH42" s="1">
        <v>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0</v>
      </c>
      <c r="CN42" s="1">
        <v>0</v>
      </c>
      <c r="CO42" s="1">
        <f ca="1">INDIRECT("AB42")+2*INDIRECT("AC42")+3*INDIRECT("AD42")+4*INDIRECT("AE42")+5*INDIRECT("AF42")+6*INDIRECT("AG42")+7*INDIRECT("AH42")+8*INDIRECT("AI42")</f>
        <v>307</v>
      </c>
      <c r="CP42" s="1">
        <v>307</v>
      </c>
      <c r="CQ42" s="1">
        <f ca="1">INDIRECT("AJ42")+2*INDIRECT("AK42")+3*INDIRECT("AL42")+4*INDIRECT("AM42")+5*INDIRECT("AN42")+6*INDIRECT("AO42")+7*INDIRECT("AP42")+8*INDIRECT("AQ42")</f>
        <v>0</v>
      </c>
      <c r="CR42" s="1">
        <v>0</v>
      </c>
      <c r="CS42" s="1">
        <f ca="1">INDIRECT("AR42")+2*INDIRECT("AS42")+3*INDIRECT("AT42")+4*INDIRECT("AU42")+5*INDIRECT("AV42")+6*INDIRECT("AW42")+7*INDIRECT("AX42")+8*INDIRECT("AY42")</f>
        <v>0</v>
      </c>
      <c r="CT42" s="1">
        <v>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73" ht="11.25">
      <c r="A43" s="1" t="s">
        <v>0</v>
      </c>
      <c r="B43" s="1" t="s">
        <v>24</v>
      </c>
      <c r="C43" s="1" t="s">
        <v>0</v>
      </c>
      <c r="D43" s="1" t="s">
        <v>25</v>
      </c>
      <c r="E43" s="1" t="s">
        <v>6</v>
      </c>
      <c r="F43" s="7">
        <f>SUM(F42:F42)</f>
        <v>307</v>
      </c>
      <c r="G43" s="6">
        <f>SUM(G42:G42)</f>
        <v>0</v>
      </c>
      <c r="H43" s="6">
        <f>SUM(H42:H42)</f>
        <v>0</v>
      </c>
      <c r="I43" s="6">
        <f>SUM(I42:I42)</f>
        <v>0</v>
      </c>
      <c r="J43" s="6">
        <f>SUM(J42:J42)</f>
        <v>0</v>
      </c>
      <c r="K43" s="6">
        <f>SUM(K42:K42)</f>
        <v>0</v>
      </c>
      <c r="L43" s="6">
        <f>SUM(L42:L42)</f>
        <v>0</v>
      </c>
      <c r="M43" s="6">
        <f>SUM(M42:M42)</f>
        <v>0</v>
      </c>
      <c r="N43" s="7">
        <f>SUM(N42:N42)</f>
        <v>0</v>
      </c>
      <c r="O43" s="6">
        <f>SUM(O42:O42)</f>
        <v>307</v>
      </c>
      <c r="P43" s="6">
        <f>SUM(P42:P42)</f>
        <v>0</v>
      </c>
      <c r="Q43" s="6">
        <f>SUM(Q42:Q42)</f>
        <v>0</v>
      </c>
      <c r="R43" s="6">
        <f>SUM(R42:R42)</f>
        <v>0</v>
      </c>
      <c r="S43" s="6">
        <f>SUM(S42:S42)</f>
        <v>0</v>
      </c>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1:73" ht="11.25">
      <c r="A44" s="25"/>
      <c r="B44" s="25"/>
      <c r="C44" s="27" t="s">
        <v>93</v>
      </c>
      <c r="D44" s="26" t="s">
        <v>0</v>
      </c>
      <c r="E44" s="1" t="s">
        <v>0</v>
      </c>
      <c r="F44" s="7"/>
      <c r="G44" s="6"/>
      <c r="H44" s="6"/>
      <c r="I44" s="6"/>
      <c r="J44" s="6"/>
      <c r="K44" s="6"/>
      <c r="L44" s="6"/>
      <c r="M44" s="6"/>
      <c r="N44" s="7"/>
      <c r="O44" s="6"/>
      <c r="P44" s="6"/>
      <c r="Q44" s="6"/>
      <c r="R44" s="6"/>
      <c r="S44" s="6"/>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v>0</v>
      </c>
      <c r="BQ44" s="1" t="s">
        <v>0</v>
      </c>
      <c r="BR44" s="1" t="s">
        <v>0</v>
      </c>
      <c r="BS44" s="1" t="s">
        <v>0</v>
      </c>
      <c r="BT44" s="1" t="s">
        <v>0</v>
      </c>
      <c r="BU44" s="1" t="s">
        <v>0</v>
      </c>
    </row>
    <row r="45" spans="1:102" ht="11.25">
      <c r="A45" s="30" t="s">
        <v>1</v>
      </c>
      <c r="B45" s="31" t="str">
        <f>HYPERLINK("http://www.dot.ca.gov/hq/transprog/stip2004/ff_sheets/04-2164.xls","2164")</f>
        <v>2164</v>
      </c>
      <c r="C45" s="30" t="s">
        <v>0</v>
      </c>
      <c r="D45" s="30" t="s">
        <v>21</v>
      </c>
      <c r="E45" s="30" t="s">
        <v>3</v>
      </c>
      <c r="F45" s="32">
        <f ca="1">INDIRECT("T45")+INDIRECT("AB45")+INDIRECT("AJ45")+INDIRECT("AR45")+INDIRECT("AZ45")+INDIRECT("BH45")</f>
        <v>9</v>
      </c>
      <c r="G45" s="33">
        <f ca="1">INDIRECT("U45")+INDIRECT("AC45")+INDIRECT("AK45")+INDIRECT("AS45")+INDIRECT("BA45")+INDIRECT("BI45")</f>
        <v>0</v>
      </c>
      <c r="H45" s="33">
        <f ca="1">INDIRECT("V45")+INDIRECT("AD45")+INDIRECT("AL45")+INDIRECT("AT45")+INDIRECT("BB45")+INDIRECT("BJ45")</f>
        <v>0</v>
      </c>
      <c r="I45" s="33">
        <f ca="1">INDIRECT("W45")+INDIRECT("AE45")+INDIRECT("AM45")+INDIRECT("AU45")+INDIRECT("BC45")+INDIRECT("BK45")</f>
        <v>0</v>
      </c>
      <c r="J45" s="33">
        <f ca="1">INDIRECT("X45")+INDIRECT("AF45")+INDIRECT("AN45")+INDIRECT("AV45")+INDIRECT("BD45")+INDIRECT("BL45")</f>
        <v>0</v>
      </c>
      <c r="K45" s="33">
        <f ca="1">INDIRECT("Y45")+INDIRECT("AG45")+INDIRECT("AO45")+INDIRECT("AW45")+INDIRECT("BE45")+INDIRECT("BM45")</f>
        <v>0</v>
      </c>
      <c r="L45" s="33">
        <f ca="1">INDIRECT("Z45")+INDIRECT("AH45")+INDIRECT("AP45")+INDIRECT("AX45")+INDIRECT("BF45")+INDIRECT("BN45")</f>
        <v>0</v>
      </c>
      <c r="M45" s="33">
        <f ca="1">INDIRECT("AA45")+INDIRECT("AI45")+INDIRECT("AQ45")+INDIRECT("AY45")+INDIRECT("BG45")+INDIRECT("BO45")</f>
        <v>0</v>
      </c>
      <c r="N45" s="32">
        <f ca="1">INDIRECT("T45")+INDIRECT("U45")+INDIRECT("V45")+INDIRECT("W45")+INDIRECT("X45")+INDIRECT("Y45")+INDIRECT("Z45")+INDIRECT("AA45")</f>
        <v>0</v>
      </c>
      <c r="O45" s="33">
        <f ca="1">INDIRECT("AB45")+INDIRECT("AC45")+INDIRECT("AD45")+INDIRECT("AE45")+INDIRECT("AF45")+INDIRECT("AG45")+INDIRECT("AH45")+INDIRECT("AI45")</f>
        <v>9</v>
      </c>
      <c r="P45" s="33">
        <f ca="1">INDIRECT("AJ45")+INDIRECT("AK45")+INDIRECT("AL45")+INDIRECT("AM45")+INDIRECT("AN45")+INDIRECT("AO45")+INDIRECT("AP45")+INDIRECT("AQ45")</f>
        <v>0</v>
      </c>
      <c r="Q45" s="33">
        <f ca="1">INDIRECT("AR45")+INDIRECT("AS45")+INDIRECT("AT45")+INDIRECT("AU45")+INDIRECT("AV45")+INDIRECT("AW45")+INDIRECT("AX45")+INDIRECT("AY45")</f>
        <v>0</v>
      </c>
      <c r="R45" s="33">
        <f ca="1">INDIRECT("AZ45")+INDIRECT("BA45")+INDIRECT("BB45")+INDIRECT("BC45")+INDIRECT("BD45")+INDIRECT("BE45")+INDIRECT("BF45")+INDIRECT("BG45")</f>
        <v>0</v>
      </c>
      <c r="S45" s="33">
        <f ca="1">INDIRECT("BH45")+INDIRECT("BI45")+INDIRECT("BJ45")+INDIRECT("BK45")+INDIRECT("BL45")+INDIRECT("BM45")+INDIRECT("BN45")+INDIRECT("BO45")</f>
        <v>0</v>
      </c>
      <c r="T45" s="34"/>
      <c r="U45" s="35"/>
      <c r="V45" s="35"/>
      <c r="W45" s="35"/>
      <c r="X45" s="35"/>
      <c r="Y45" s="35"/>
      <c r="Z45" s="35"/>
      <c r="AA45" s="35"/>
      <c r="AB45" s="34">
        <v>9</v>
      </c>
      <c r="AC45" s="35"/>
      <c r="AD45" s="35"/>
      <c r="AE45" s="35"/>
      <c r="AF45" s="35"/>
      <c r="AG45" s="35"/>
      <c r="AH45" s="35"/>
      <c r="AI45" s="35"/>
      <c r="AJ45" s="34"/>
      <c r="AK45" s="35"/>
      <c r="AL45" s="35"/>
      <c r="AM45" s="35"/>
      <c r="AN45" s="35"/>
      <c r="AO45" s="35"/>
      <c r="AP45" s="35"/>
      <c r="AQ45" s="35"/>
      <c r="AR45" s="34"/>
      <c r="AS45" s="35"/>
      <c r="AT45" s="35"/>
      <c r="AU45" s="35"/>
      <c r="AV45" s="35"/>
      <c r="AW45" s="35"/>
      <c r="AX45" s="35"/>
      <c r="AY45" s="35"/>
      <c r="AZ45" s="34"/>
      <c r="BA45" s="35"/>
      <c r="BB45" s="35"/>
      <c r="BC45" s="35"/>
      <c r="BD45" s="35"/>
      <c r="BE45" s="35"/>
      <c r="BF45" s="35"/>
      <c r="BG45" s="35"/>
      <c r="BH45" s="34"/>
      <c r="BI45" s="35"/>
      <c r="BJ45" s="35"/>
      <c r="BK45" s="35"/>
      <c r="BL45" s="35"/>
      <c r="BM45" s="35"/>
      <c r="BN45" s="35"/>
      <c r="BO45" s="36"/>
      <c r="BP45" s="9">
        <v>10600000250</v>
      </c>
      <c r="BQ45" s="1" t="s">
        <v>3</v>
      </c>
      <c r="BR45" s="1" t="s">
        <v>0</v>
      </c>
      <c r="BS45" s="1" t="s">
        <v>0</v>
      </c>
      <c r="BT45" s="1" t="s">
        <v>0</v>
      </c>
      <c r="BU45" s="1" t="s">
        <v>0</v>
      </c>
      <c r="BW45" s="1">
        <f ca="1">INDIRECT("T45")+2*INDIRECT("AB45")+3*INDIRECT("AJ45")+4*INDIRECT("AR45")+5*INDIRECT("AZ45")+6*INDIRECT("BH45")</f>
        <v>18</v>
      </c>
      <c r="BX45" s="1">
        <v>18</v>
      </c>
      <c r="BY45" s="1">
        <f ca="1">INDIRECT("U45")+2*INDIRECT("AC45")+3*INDIRECT("AK45")+4*INDIRECT("AS45")+5*INDIRECT("BA45")+6*INDIRECT("BI45")</f>
        <v>0</v>
      </c>
      <c r="BZ45" s="1">
        <v>0</v>
      </c>
      <c r="CA45" s="1">
        <f ca="1">INDIRECT("V45")+2*INDIRECT("AD45")+3*INDIRECT("AL45")+4*INDIRECT("AT45")+5*INDIRECT("BB45")+6*INDIRECT("BJ45")</f>
        <v>0</v>
      </c>
      <c r="CB45" s="1">
        <v>0</v>
      </c>
      <c r="CC45" s="1">
        <f ca="1">INDIRECT("W45")+2*INDIRECT("AE45")+3*INDIRECT("AM45")+4*INDIRECT("AU45")+5*INDIRECT("BC45")+6*INDIRECT("BK45")</f>
        <v>0</v>
      </c>
      <c r="CD45" s="1">
        <v>0</v>
      </c>
      <c r="CE45" s="1">
        <f ca="1">INDIRECT("X45")+2*INDIRECT("AF45")+3*INDIRECT("AN45")+4*INDIRECT("AV45")+5*INDIRECT("BD45")+6*INDIRECT("BL45")</f>
        <v>0</v>
      </c>
      <c r="CF45" s="1">
        <v>0</v>
      </c>
      <c r="CG45" s="1">
        <f ca="1">INDIRECT("Y45")+2*INDIRECT("AG45")+3*INDIRECT("AO45")+4*INDIRECT("AW45")+5*INDIRECT("BE45")+6*INDIRECT("BM45")</f>
        <v>0</v>
      </c>
      <c r="CH45" s="1">
        <v>0</v>
      </c>
      <c r="CI45" s="1">
        <f ca="1">INDIRECT("Z45")+2*INDIRECT("AH45")+3*INDIRECT("AP45")+4*INDIRECT("AX45")+5*INDIRECT("BF45")+6*INDIRECT("BN45")</f>
        <v>0</v>
      </c>
      <c r="CJ45" s="1">
        <v>0</v>
      </c>
      <c r="CK45" s="1">
        <f ca="1">INDIRECT("AA45")+2*INDIRECT("AI45")+3*INDIRECT("AQ45")+4*INDIRECT("AY45")+5*INDIRECT("BG45")+6*INDIRECT("BO45")</f>
        <v>0</v>
      </c>
      <c r="CL45" s="1">
        <v>0</v>
      </c>
      <c r="CM45" s="1">
        <f ca="1">INDIRECT("T45")+2*INDIRECT("U45")+3*INDIRECT("V45")+4*INDIRECT("W45")+5*INDIRECT("X45")+6*INDIRECT("Y45")+7*INDIRECT("Z45")+8*INDIRECT("AA45")</f>
        <v>0</v>
      </c>
      <c r="CN45" s="1">
        <v>0</v>
      </c>
      <c r="CO45" s="1">
        <f ca="1">INDIRECT("AB45")+2*INDIRECT("AC45")+3*INDIRECT("AD45")+4*INDIRECT("AE45")+5*INDIRECT("AF45")+6*INDIRECT("AG45")+7*INDIRECT("AH45")+8*INDIRECT("AI45")</f>
        <v>9</v>
      </c>
      <c r="CP45" s="1">
        <v>9</v>
      </c>
      <c r="CQ45" s="1">
        <f ca="1">INDIRECT("AJ45")+2*INDIRECT("AK45")+3*INDIRECT("AL45")+4*INDIRECT("AM45")+5*INDIRECT("AN45")+6*INDIRECT("AO45")+7*INDIRECT("AP45")+8*INDIRECT("AQ45")</f>
        <v>0</v>
      </c>
      <c r="CR45" s="1">
        <v>0</v>
      </c>
      <c r="CS45" s="1">
        <f ca="1">INDIRECT("AR45")+2*INDIRECT("AS45")+3*INDIRECT("AT45")+4*INDIRECT("AU45")+5*INDIRECT("AV45")+6*INDIRECT("AW45")+7*INDIRECT("AX45")+8*INDIRECT("AY45")</f>
        <v>0</v>
      </c>
      <c r="CT45" s="1">
        <v>0</v>
      </c>
      <c r="CU45" s="1">
        <f ca="1">INDIRECT("AZ45")+2*INDIRECT("BA45")+3*INDIRECT("BB45")+4*INDIRECT("BC45")+5*INDIRECT("BD45")+6*INDIRECT("BE45")+7*INDIRECT("BF45")+8*INDIRECT("BG45")</f>
        <v>0</v>
      </c>
      <c r="CV45" s="1">
        <v>0</v>
      </c>
      <c r="CW45" s="1">
        <f ca="1">INDIRECT("BH45")+2*INDIRECT("BI45")+3*INDIRECT("BJ45")+4*INDIRECT("BK45")+5*INDIRECT("BL45")+6*INDIRECT("BM45")+7*INDIRECT("BN45")+8*INDIRECT("BO45")</f>
        <v>0</v>
      </c>
      <c r="CX45" s="1">
        <v>0</v>
      </c>
    </row>
    <row r="46" spans="1:73" ht="11.25">
      <c r="A46" s="1" t="s">
        <v>0</v>
      </c>
      <c r="B46" s="1" t="s">
        <v>26</v>
      </c>
      <c r="C46" s="1" t="s">
        <v>0</v>
      </c>
      <c r="D46" s="1" t="s">
        <v>27</v>
      </c>
      <c r="E46" s="1" t="s">
        <v>6</v>
      </c>
      <c r="F46" s="7">
        <f>SUM(F45:F45)</f>
        <v>9</v>
      </c>
      <c r="G46" s="6">
        <f>SUM(G45:G45)</f>
        <v>0</v>
      </c>
      <c r="H46" s="6">
        <f>SUM(H45:H45)</f>
        <v>0</v>
      </c>
      <c r="I46" s="6">
        <f>SUM(I45:I45)</f>
        <v>0</v>
      </c>
      <c r="J46" s="6">
        <f>SUM(J45:J45)</f>
        <v>0</v>
      </c>
      <c r="K46" s="6">
        <f>SUM(K45:K45)</f>
        <v>0</v>
      </c>
      <c r="L46" s="6">
        <f>SUM(L45:L45)</f>
        <v>0</v>
      </c>
      <c r="M46" s="6">
        <f>SUM(M45:M45)</f>
        <v>0</v>
      </c>
      <c r="N46" s="7">
        <f>SUM(N45:N45)</f>
        <v>0</v>
      </c>
      <c r="O46" s="6">
        <f>SUM(O45:O45)</f>
        <v>9</v>
      </c>
      <c r="P46" s="6">
        <f>SUM(P45:P45)</f>
        <v>0</v>
      </c>
      <c r="Q46" s="6">
        <f>SUM(Q45:Q45)</f>
        <v>0</v>
      </c>
      <c r="R46" s="6">
        <f>SUM(R45:R45)</f>
        <v>0</v>
      </c>
      <c r="S46" s="6">
        <f>SUM(S45:S45)</f>
        <v>0</v>
      </c>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v>0</v>
      </c>
      <c r="BQ46" s="1" t="s">
        <v>0</v>
      </c>
      <c r="BR46" s="1" t="s">
        <v>0</v>
      </c>
      <c r="BS46" s="1" t="s">
        <v>0</v>
      </c>
      <c r="BT46" s="1" t="s">
        <v>0</v>
      </c>
      <c r="BU46" s="1" t="s">
        <v>0</v>
      </c>
    </row>
    <row r="47" spans="1:73" ht="11.25">
      <c r="A47" s="25"/>
      <c r="B47" s="25"/>
      <c r="C47" s="27" t="s">
        <v>93</v>
      </c>
      <c r="D47" s="26" t="s">
        <v>0</v>
      </c>
      <c r="E47" s="1" t="s">
        <v>0</v>
      </c>
      <c r="F47" s="7"/>
      <c r="G47" s="6"/>
      <c r="H47" s="6"/>
      <c r="I47" s="6"/>
      <c r="J47" s="6"/>
      <c r="K47" s="6"/>
      <c r="L47" s="6"/>
      <c r="M47" s="6"/>
      <c r="N47" s="7"/>
      <c r="O47" s="6"/>
      <c r="P47" s="6"/>
      <c r="Q47" s="6"/>
      <c r="R47" s="6"/>
      <c r="S47" s="6"/>
      <c r="T47" s="8"/>
      <c r="U47" s="5"/>
      <c r="V47" s="5"/>
      <c r="W47" s="5"/>
      <c r="X47" s="5"/>
      <c r="Y47" s="5"/>
      <c r="Z47" s="5"/>
      <c r="AA47" s="5"/>
      <c r="AB47" s="8"/>
      <c r="AC47" s="5"/>
      <c r="AD47" s="5"/>
      <c r="AE47" s="5"/>
      <c r="AF47" s="5"/>
      <c r="AG47" s="5"/>
      <c r="AH47" s="5"/>
      <c r="AI47" s="5"/>
      <c r="AJ47" s="8"/>
      <c r="AK47" s="5"/>
      <c r="AL47" s="5"/>
      <c r="AM47" s="5"/>
      <c r="AN47" s="5"/>
      <c r="AO47" s="5"/>
      <c r="AP47" s="5"/>
      <c r="AQ47" s="5"/>
      <c r="AR47" s="8"/>
      <c r="AS47" s="5"/>
      <c r="AT47" s="5"/>
      <c r="AU47" s="5"/>
      <c r="AV47" s="5"/>
      <c r="AW47" s="5"/>
      <c r="AX47" s="5"/>
      <c r="AY47" s="5"/>
      <c r="AZ47" s="8"/>
      <c r="BA47" s="5"/>
      <c r="BB47" s="5"/>
      <c r="BC47" s="5"/>
      <c r="BD47" s="5"/>
      <c r="BE47" s="5"/>
      <c r="BF47" s="5"/>
      <c r="BG47" s="5"/>
      <c r="BH47" s="8"/>
      <c r="BI47" s="5"/>
      <c r="BJ47" s="5"/>
      <c r="BK47" s="5"/>
      <c r="BL47" s="5"/>
      <c r="BM47" s="5"/>
      <c r="BN47" s="5"/>
      <c r="BO47" s="5"/>
      <c r="BP47" s="9">
        <v>0</v>
      </c>
      <c r="BQ47" s="1" t="s">
        <v>0</v>
      </c>
      <c r="BR47" s="1" t="s">
        <v>0</v>
      </c>
      <c r="BS47" s="1" t="s">
        <v>0</v>
      </c>
      <c r="BT47" s="1" t="s">
        <v>0</v>
      </c>
      <c r="BU47" s="1" t="s">
        <v>0</v>
      </c>
    </row>
    <row r="48" spans="1:102" ht="11.25">
      <c r="A48" s="30" t="s">
        <v>1</v>
      </c>
      <c r="B48" s="31" t="str">
        <f>HYPERLINK("http://www.dot.ca.gov/hq/transprog/stip2004/ff_sheets/04-2014l.xls","2014L")</f>
        <v>2014L</v>
      </c>
      <c r="C48" s="30" t="s">
        <v>0</v>
      </c>
      <c r="D48" s="30" t="s">
        <v>28</v>
      </c>
      <c r="E48" s="30" t="s">
        <v>29</v>
      </c>
      <c r="F48" s="32">
        <f ca="1">INDIRECT("T48")+INDIRECT("AB48")+INDIRECT("AJ48")+INDIRECT("AR48")+INDIRECT("AZ48")+INDIRECT("BH48")</f>
        <v>3660</v>
      </c>
      <c r="G48" s="33">
        <f ca="1">INDIRECT("U48")+INDIRECT("AC48")+INDIRECT("AK48")+INDIRECT("AS48")+INDIRECT("BA48")+INDIRECT("BI48")</f>
        <v>0</v>
      </c>
      <c r="H48" s="33">
        <f ca="1">INDIRECT("V48")+INDIRECT("AD48")+INDIRECT("AL48")+INDIRECT("AT48")+INDIRECT("BB48")+INDIRECT("BJ48")</f>
        <v>0</v>
      </c>
      <c r="I48" s="33">
        <f ca="1">INDIRECT("W48")+INDIRECT("AE48")+INDIRECT("AM48")+INDIRECT("AU48")+INDIRECT("BC48")+INDIRECT("BK48")</f>
        <v>0</v>
      </c>
      <c r="J48" s="33">
        <f ca="1">INDIRECT("X48")+INDIRECT("AF48")+INDIRECT("AN48")+INDIRECT("AV48")+INDIRECT("BD48")+INDIRECT("BL48")</f>
        <v>0</v>
      </c>
      <c r="K48" s="33">
        <f ca="1">INDIRECT("Y48")+INDIRECT("AG48")+INDIRECT("AO48")+INDIRECT("AW48")+INDIRECT("BE48")+INDIRECT("BM48")</f>
        <v>0</v>
      </c>
      <c r="L48" s="33">
        <f ca="1">INDIRECT("Z48")+INDIRECT("AH48")+INDIRECT("AP48")+INDIRECT("AX48")+INDIRECT("BF48")+INDIRECT("BN48")</f>
        <v>0</v>
      </c>
      <c r="M48" s="33">
        <f ca="1">INDIRECT("AA48")+INDIRECT("AI48")+INDIRECT("AQ48")+INDIRECT("AY48")+INDIRECT("BG48")+INDIRECT("BO48")</f>
        <v>0</v>
      </c>
      <c r="N48" s="32">
        <f ca="1">INDIRECT("T48")+INDIRECT("U48")+INDIRECT("V48")+INDIRECT("W48")+INDIRECT("X48")+INDIRECT("Y48")+INDIRECT("Z48")+INDIRECT("AA48")</f>
        <v>0</v>
      </c>
      <c r="O48" s="33">
        <f ca="1">INDIRECT("AB48")+INDIRECT("AC48")+INDIRECT("AD48")+INDIRECT("AE48")+INDIRECT("AF48")+INDIRECT("AG48")+INDIRECT("AH48")+INDIRECT("AI48")</f>
        <v>0</v>
      </c>
      <c r="P48" s="33">
        <f ca="1">INDIRECT("AJ48")+INDIRECT("AK48")+INDIRECT("AL48")+INDIRECT("AM48")+INDIRECT("AN48")+INDIRECT("AO48")+INDIRECT("AP48")+INDIRECT("AQ48")</f>
        <v>3660</v>
      </c>
      <c r="Q48" s="33">
        <f ca="1">INDIRECT("AR48")+INDIRECT("AS48")+INDIRECT("AT48")+INDIRECT("AU48")+INDIRECT("AV48")+INDIRECT("AW48")+INDIRECT("AX48")+INDIRECT("AY48")</f>
        <v>0</v>
      </c>
      <c r="R48" s="33">
        <f ca="1">INDIRECT("AZ48")+INDIRECT("BA48")+INDIRECT("BB48")+INDIRECT("BC48")+INDIRECT("BD48")+INDIRECT("BE48")+INDIRECT("BF48")+INDIRECT("BG48")</f>
        <v>0</v>
      </c>
      <c r="S48" s="33">
        <f ca="1">INDIRECT("BH48")+INDIRECT("BI48")+INDIRECT("BJ48")+INDIRECT("BK48")+INDIRECT("BL48")+INDIRECT("BM48")+INDIRECT("BN48")+INDIRECT("BO48")</f>
        <v>0</v>
      </c>
      <c r="T48" s="34"/>
      <c r="U48" s="35"/>
      <c r="V48" s="35"/>
      <c r="W48" s="35"/>
      <c r="X48" s="35"/>
      <c r="Y48" s="35"/>
      <c r="Z48" s="35"/>
      <c r="AA48" s="35"/>
      <c r="AB48" s="34"/>
      <c r="AC48" s="35"/>
      <c r="AD48" s="35"/>
      <c r="AE48" s="35"/>
      <c r="AF48" s="35"/>
      <c r="AG48" s="35"/>
      <c r="AH48" s="35"/>
      <c r="AI48" s="35"/>
      <c r="AJ48" s="34">
        <v>3660</v>
      </c>
      <c r="AK48" s="35"/>
      <c r="AL48" s="35"/>
      <c r="AM48" s="35"/>
      <c r="AN48" s="35"/>
      <c r="AO48" s="35"/>
      <c r="AP48" s="35"/>
      <c r="AQ48" s="35"/>
      <c r="AR48" s="34"/>
      <c r="AS48" s="35"/>
      <c r="AT48" s="35"/>
      <c r="AU48" s="35"/>
      <c r="AV48" s="35"/>
      <c r="AW48" s="35"/>
      <c r="AX48" s="35"/>
      <c r="AY48" s="35"/>
      <c r="AZ48" s="34"/>
      <c r="BA48" s="35"/>
      <c r="BB48" s="35"/>
      <c r="BC48" s="35"/>
      <c r="BD48" s="35"/>
      <c r="BE48" s="35"/>
      <c r="BF48" s="35"/>
      <c r="BG48" s="35"/>
      <c r="BH48" s="34"/>
      <c r="BI48" s="35"/>
      <c r="BJ48" s="35"/>
      <c r="BK48" s="35"/>
      <c r="BL48" s="35"/>
      <c r="BM48" s="35"/>
      <c r="BN48" s="35"/>
      <c r="BO48" s="36"/>
      <c r="BP48" s="9">
        <v>10600000941</v>
      </c>
      <c r="BQ48" s="1" t="s">
        <v>0</v>
      </c>
      <c r="BR48" s="1" t="s">
        <v>0</v>
      </c>
      <c r="BS48" s="1" t="s">
        <v>0</v>
      </c>
      <c r="BT48" s="1" t="s">
        <v>0</v>
      </c>
      <c r="BU48" s="1" t="s">
        <v>0</v>
      </c>
      <c r="BW48" s="1">
        <f ca="1">INDIRECT("T48")+2*INDIRECT("AB48")+3*INDIRECT("AJ48")+4*INDIRECT("AR48")+5*INDIRECT("AZ48")+6*INDIRECT("BH48")</f>
        <v>10980</v>
      </c>
      <c r="BX48" s="1">
        <v>10980</v>
      </c>
      <c r="BY48" s="1">
        <f ca="1">INDIRECT("U48")+2*INDIRECT("AC48")+3*INDIRECT("AK48")+4*INDIRECT("AS48")+5*INDIRECT("BA48")+6*INDIRECT("BI48")</f>
        <v>0</v>
      </c>
      <c r="BZ48" s="1">
        <v>0</v>
      </c>
      <c r="CA48" s="1">
        <f ca="1">INDIRECT("V48")+2*INDIRECT("AD48")+3*INDIRECT("AL48")+4*INDIRECT("AT48")+5*INDIRECT("BB48")+6*INDIRECT("BJ48")</f>
        <v>0</v>
      </c>
      <c r="CB48" s="1">
        <v>0</v>
      </c>
      <c r="CC48" s="1">
        <f ca="1">INDIRECT("W48")+2*INDIRECT("AE48")+3*INDIRECT("AM48")+4*INDIRECT("AU48")+5*INDIRECT("BC48")+6*INDIRECT("BK48")</f>
        <v>0</v>
      </c>
      <c r="CD48" s="1">
        <v>0</v>
      </c>
      <c r="CE48" s="1">
        <f ca="1">INDIRECT("X48")+2*INDIRECT("AF48")+3*INDIRECT("AN48")+4*INDIRECT("AV48")+5*INDIRECT("BD48")+6*INDIRECT("BL48")</f>
        <v>0</v>
      </c>
      <c r="CF48" s="1">
        <v>0</v>
      </c>
      <c r="CG48" s="1">
        <f ca="1">INDIRECT("Y48")+2*INDIRECT("AG48")+3*INDIRECT("AO48")+4*INDIRECT("AW48")+5*INDIRECT("BE48")+6*INDIRECT("BM48")</f>
        <v>0</v>
      </c>
      <c r="CH48" s="1">
        <v>0</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0</v>
      </c>
      <c r="CN48" s="1">
        <v>0</v>
      </c>
      <c r="CO48" s="1">
        <f ca="1">INDIRECT("AB48")+2*INDIRECT("AC48")+3*INDIRECT("AD48")+4*INDIRECT("AE48")+5*INDIRECT("AF48")+6*INDIRECT("AG48")+7*INDIRECT("AH48")+8*INDIRECT("AI48")</f>
        <v>0</v>
      </c>
      <c r="CP48" s="1">
        <v>0</v>
      </c>
      <c r="CQ48" s="1">
        <f ca="1">INDIRECT("AJ48")+2*INDIRECT("AK48")+3*INDIRECT("AL48")+4*INDIRECT("AM48")+5*INDIRECT("AN48")+6*INDIRECT("AO48")+7*INDIRECT("AP48")+8*INDIRECT("AQ48")</f>
        <v>3660</v>
      </c>
      <c r="CR48" s="1">
        <v>3660</v>
      </c>
      <c r="CS48" s="1">
        <f ca="1">INDIRECT("AR48")+2*INDIRECT("AS48")+3*INDIRECT("AT48")+4*INDIRECT("AU48")+5*INDIRECT("AV48")+6*INDIRECT("AW48")+7*INDIRECT("AX48")+8*INDIRECT("AY48")</f>
        <v>0</v>
      </c>
      <c r="CT48" s="1">
        <v>0</v>
      </c>
      <c r="CU48" s="1">
        <f ca="1">INDIRECT("AZ48")+2*INDIRECT("BA48")+3*INDIRECT("BB48")+4*INDIRECT("BC48")+5*INDIRECT("BD48")+6*INDIRECT("BE48")+7*INDIRECT("BF48")+8*INDIRECT("BG48")</f>
        <v>0</v>
      </c>
      <c r="CV48" s="1">
        <v>0</v>
      </c>
      <c r="CW48" s="1">
        <f ca="1">INDIRECT("BH48")+2*INDIRECT("BI48")+3*INDIRECT("BJ48")+4*INDIRECT("BK48")+5*INDIRECT("BL48")+6*INDIRECT("BM48")+7*INDIRECT("BN48")+8*INDIRECT("BO48")</f>
        <v>0</v>
      </c>
      <c r="CX48" s="1">
        <v>0</v>
      </c>
    </row>
    <row r="49" spans="1:102" ht="11.25">
      <c r="A49" s="1" t="s">
        <v>0</v>
      </c>
      <c r="B49" s="1" t="s">
        <v>0</v>
      </c>
      <c r="C49" s="1" t="s">
        <v>0</v>
      </c>
      <c r="D49" s="1" t="s">
        <v>30</v>
      </c>
      <c r="E49" s="1" t="s">
        <v>3</v>
      </c>
      <c r="F49" s="7">
        <f ca="1">INDIRECT("T49")+INDIRECT("AB49")+INDIRECT("AJ49")+INDIRECT("AR49")+INDIRECT("AZ49")+INDIRECT("BH49")</f>
        <v>0</v>
      </c>
      <c r="G49" s="6">
        <f ca="1">INDIRECT("U49")+INDIRECT("AC49")+INDIRECT("AK49")+INDIRECT("AS49")+INDIRECT("BA49")+INDIRECT("BI49")</f>
        <v>0</v>
      </c>
      <c r="H49" s="6">
        <f ca="1">INDIRECT("V49")+INDIRECT("AD49")+INDIRECT("AL49")+INDIRECT("AT49")+INDIRECT("BB49")+INDIRECT("BJ49")</f>
        <v>0</v>
      </c>
      <c r="I49" s="6">
        <f ca="1">INDIRECT("W49")+INDIRECT("AE49")+INDIRECT("AM49")+INDIRECT("AU49")+INDIRECT("BC49")+INDIRECT("BK49")</f>
        <v>0</v>
      </c>
      <c r="J49" s="6">
        <f ca="1">INDIRECT("X49")+INDIRECT("AF49")+INDIRECT("AN49")+INDIRECT("AV49")+INDIRECT("BD49")+INDIRECT("BL49")</f>
        <v>0</v>
      </c>
      <c r="K49" s="6">
        <f ca="1">INDIRECT("Y49")+INDIRECT("AG49")+INDIRECT("AO49")+INDIRECT("AW49")+INDIRECT("BE49")+INDIRECT("BM49")</f>
        <v>4300</v>
      </c>
      <c r="L49" s="6">
        <f ca="1">INDIRECT("Z49")+INDIRECT("AH49")+INDIRECT("AP49")+INDIRECT("AX49")+INDIRECT("BF49")+INDIRECT("BN49")</f>
        <v>0</v>
      </c>
      <c r="M49" s="6">
        <f ca="1">INDIRECT("AA49")+INDIRECT("AI49")+INDIRECT("AQ49")+INDIRECT("AY49")+INDIRECT("BG49")+INDIRECT("BO49")</f>
        <v>0</v>
      </c>
      <c r="N49" s="7">
        <f ca="1">INDIRECT("T49")+INDIRECT("U49")+INDIRECT("V49")+INDIRECT("W49")+INDIRECT("X49")+INDIRECT("Y49")+INDIRECT("Z49")+INDIRECT("AA49")</f>
        <v>0</v>
      </c>
      <c r="O49" s="6">
        <f ca="1">INDIRECT("AB49")+INDIRECT("AC49")+INDIRECT("AD49")+INDIRECT("AE49")+INDIRECT("AF49")+INDIRECT("AG49")+INDIRECT("AH49")+INDIRECT("AI49")</f>
        <v>0</v>
      </c>
      <c r="P49" s="6">
        <f ca="1">INDIRECT("AJ49")+INDIRECT("AK49")+INDIRECT("AL49")+INDIRECT("AM49")+INDIRECT("AN49")+INDIRECT("AO49")+INDIRECT("AP49")+INDIRECT("AQ49")</f>
        <v>0</v>
      </c>
      <c r="Q49" s="6">
        <f ca="1">INDIRECT("AR49")+INDIRECT("AS49")+INDIRECT("AT49")+INDIRECT("AU49")+INDIRECT("AV49")+INDIRECT("AW49")+INDIRECT("AX49")+INDIRECT("AY49")</f>
        <v>4300</v>
      </c>
      <c r="R49" s="6">
        <f ca="1">INDIRECT("AZ49")+INDIRECT("BA49")+INDIRECT("BB49")+INDIRECT("BC49")+INDIRECT("BD49")+INDIRECT("BE49")+INDIRECT("BF49")+INDIRECT("BG49")</f>
        <v>0</v>
      </c>
      <c r="S49" s="6">
        <f ca="1">INDIRECT("BH49")+INDIRECT("BI49")+INDIRECT("BJ49")+INDIRECT("BK49")+INDIRECT("BL49")+INDIRECT("BM49")+INDIRECT("BN49")+INDIRECT("BO49")</f>
        <v>0</v>
      </c>
      <c r="T49" s="28"/>
      <c r="U49" s="29"/>
      <c r="V49" s="29"/>
      <c r="W49" s="29"/>
      <c r="X49" s="29"/>
      <c r="Y49" s="29"/>
      <c r="Z49" s="29"/>
      <c r="AA49" s="29"/>
      <c r="AB49" s="28"/>
      <c r="AC49" s="29"/>
      <c r="AD49" s="29"/>
      <c r="AE49" s="29"/>
      <c r="AF49" s="29"/>
      <c r="AG49" s="29"/>
      <c r="AH49" s="29"/>
      <c r="AI49" s="29"/>
      <c r="AJ49" s="28"/>
      <c r="AK49" s="29"/>
      <c r="AL49" s="29"/>
      <c r="AM49" s="29"/>
      <c r="AN49" s="29"/>
      <c r="AO49" s="29"/>
      <c r="AP49" s="29"/>
      <c r="AQ49" s="29"/>
      <c r="AR49" s="28"/>
      <c r="AS49" s="29"/>
      <c r="AT49" s="29"/>
      <c r="AU49" s="29"/>
      <c r="AV49" s="29"/>
      <c r="AW49" s="29">
        <v>4300</v>
      </c>
      <c r="AX49" s="29"/>
      <c r="AY49" s="29"/>
      <c r="AZ49" s="28"/>
      <c r="BA49" s="29"/>
      <c r="BB49" s="29"/>
      <c r="BC49" s="29"/>
      <c r="BD49" s="29"/>
      <c r="BE49" s="29"/>
      <c r="BF49" s="29"/>
      <c r="BG49" s="29"/>
      <c r="BH49" s="28"/>
      <c r="BI49" s="29"/>
      <c r="BJ49" s="29"/>
      <c r="BK49" s="29"/>
      <c r="BL49" s="29"/>
      <c r="BM49" s="29"/>
      <c r="BN49" s="29"/>
      <c r="BO49" s="29"/>
      <c r="BP49" s="9">
        <v>0</v>
      </c>
      <c r="BQ49" s="1" t="s">
        <v>3</v>
      </c>
      <c r="BR49" s="1" t="s">
        <v>0</v>
      </c>
      <c r="BS49" s="1" t="s">
        <v>0</v>
      </c>
      <c r="BT49" s="1" t="s">
        <v>0</v>
      </c>
      <c r="BU49" s="1" t="s">
        <v>0</v>
      </c>
      <c r="BW49" s="1">
        <f ca="1">INDIRECT("T49")+2*INDIRECT("AB49")+3*INDIRECT("AJ49")+4*INDIRECT("AR49")+5*INDIRECT("AZ49")+6*INDIRECT("BH49")</f>
        <v>0</v>
      </c>
      <c r="BX49" s="1">
        <v>0</v>
      </c>
      <c r="BY49" s="1">
        <f ca="1">INDIRECT("U49")+2*INDIRECT("AC49")+3*INDIRECT("AK49")+4*INDIRECT("AS49")+5*INDIRECT("BA49")+6*INDIRECT("BI49")</f>
        <v>0</v>
      </c>
      <c r="BZ49" s="1">
        <v>0</v>
      </c>
      <c r="CA49" s="1">
        <f ca="1">INDIRECT("V49")+2*INDIRECT("AD49")+3*INDIRECT("AL49")+4*INDIRECT("AT49")+5*INDIRECT("BB49")+6*INDIRECT("BJ49")</f>
        <v>0</v>
      </c>
      <c r="CB49" s="1">
        <v>0</v>
      </c>
      <c r="CC49" s="1">
        <f ca="1">INDIRECT("W49")+2*INDIRECT("AE49")+3*INDIRECT("AM49")+4*INDIRECT("AU49")+5*INDIRECT("BC49")+6*INDIRECT("BK49")</f>
        <v>0</v>
      </c>
      <c r="CD49" s="1">
        <v>0</v>
      </c>
      <c r="CE49" s="1">
        <f ca="1">INDIRECT("X49")+2*INDIRECT("AF49")+3*INDIRECT("AN49")+4*INDIRECT("AV49")+5*INDIRECT("BD49")+6*INDIRECT("BL49")</f>
        <v>0</v>
      </c>
      <c r="CF49" s="1">
        <v>0</v>
      </c>
      <c r="CG49" s="1">
        <f ca="1">INDIRECT("Y49")+2*INDIRECT("AG49")+3*INDIRECT("AO49")+4*INDIRECT("AW49")+5*INDIRECT("BE49")+6*INDIRECT("BM49")</f>
        <v>17200</v>
      </c>
      <c r="CH49" s="1">
        <v>17200</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0</v>
      </c>
      <c r="CN49" s="1">
        <v>0</v>
      </c>
      <c r="CO49" s="1">
        <f ca="1">INDIRECT("AB49")+2*INDIRECT("AC49")+3*INDIRECT("AD49")+4*INDIRECT("AE49")+5*INDIRECT("AF49")+6*INDIRECT("AG49")+7*INDIRECT("AH49")+8*INDIRECT("AI49")</f>
        <v>0</v>
      </c>
      <c r="CP49" s="1">
        <v>0</v>
      </c>
      <c r="CQ49" s="1">
        <f ca="1">INDIRECT("AJ49")+2*INDIRECT("AK49")+3*INDIRECT("AL49")+4*INDIRECT("AM49")+5*INDIRECT("AN49")+6*INDIRECT("AO49")+7*INDIRECT("AP49")+8*INDIRECT("AQ49")</f>
        <v>0</v>
      </c>
      <c r="CR49" s="1">
        <v>0</v>
      </c>
      <c r="CS49" s="1">
        <f ca="1">INDIRECT("AR49")+2*INDIRECT("AS49")+3*INDIRECT("AT49")+4*INDIRECT("AU49")+5*INDIRECT("AV49")+6*INDIRECT("AW49")+7*INDIRECT("AX49")+8*INDIRECT("AY49")</f>
        <v>25800</v>
      </c>
      <c r="CT49" s="1">
        <v>25800</v>
      </c>
      <c r="CU49" s="1">
        <f ca="1">INDIRECT("AZ49")+2*INDIRECT("BA49")+3*INDIRECT("BB49")+4*INDIRECT("BC49")+5*INDIRECT("BD49")+6*INDIRECT("BE49")+7*INDIRECT("BF49")+8*INDIRECT("BG49")</f>
        <v>0</v>
      </c>
      <c r="CV49" s="1">
        <v>0</v>
      </c>
      <c r="CW49" s="1">
        <f ca="1">INDIRECT("BH49")+2*INDIRECT("BI49")+3*INDIRECT("BJ49")+4*INDIRECT("BK49")+5*INDIRECT("BL49")+6*INDIRECT("BM49")+7*INDIRECT("BN49")+8*INDIRECT("BO49")</f>
        <v>0</v>
      </c>
      <c r="CX49" s="1">
        <v>0</v>
      </c>
    </row>
    <row r="50" spans="1:102" ht="11.25">
      <c r="A50" s="25"/>
      <c r="B50" s="25"/>
      <c r="C50" s="27" t="s">
        <v>93</v>
      </c>
      <c r="D50" s="26" t="s">
        <v>0</v>
      </c>
      <c r="E50" s="1" t="s">
        <v>8</v>
      </c>
      <c r="F50" s="7">
        <f ca="1">INDIRECT("T50")+INDIRECT("AB50")+INDIRECT("AJ50")+INDIRECT("AR50")+INDIRECT("AZ50")+INDIRECT("BH50")</f>
        <v>0</v>
      </c>
      <c r="G50" s="6">
        <f ca="1">INDIRECT("U50")+INDIRECT("AC50")+INDIRECT("AK50")+INDIRECT("AS50")+INDIRECT("BA50")+INDIRECT("BI50")</f>
        <v>0</v>
      </c>
      <c r="H50" s="6">
        <f ca="1">INDIRECT("V50")+INDIRECT("AD50")+INDIRECT("AL50")+INDIRECT("AT50")+INDIRECT("BB50")+INDIRECT("BJ50")</f>
        <v>0</v>
      </c>
      <c r="I50" s="6">
        <f ca="1">INDIRECT("W50")+INDIRECT("AE50")+INDIRECT("AM50")+INDIRECT("AU50")+INDIRECT("BC50")+INDIRECT("BK50")</f>
        <v>20000</v>
      </c>
      <c r="J50" s="6">
        <f ca="1">INDIRECT("X50")+INDIRECT("AF50")+INDIRECT("AN50")+INDIRECT("AV50")+INDIRECT("BD50")+INDIRECT("BL50")</f>
        <v>0</v>
      </c>
      <c r="K50" s="6">
        <f ca="1">INDIRECT("Y50")+INDIRECT("AG50")+INDIRECT("AO50")+INDIRECT("AW50")+INDIRECT("BE50")+INDIRECT("BM50")</f>
        <v>541800</v>
      </c>
      <c r="L50" s="6">
        <f ca="1">INDIRECT("Z50")+INDIRECT("AH50")+INDIRECT("AP50")+INDIRECT("AX50")+INDIRECT("BF50")+INDIRECT("BN50")</f>
        <v>0</v>
      </c>
      <c r="M50" s="6">
        <f ca="1">INDIRECT("AA50")+INDIRECT("AI50")+INDIRECT("AQ50")+INDIRECT("AY50")+INDIRECT("BG50")+INDIRECT("BO50")</f>
        <v>0</v>
      </c>
      <c r="N50" s="7">
        <f ca="1">INDIRECT("T50")+INDIRECT("U50")+INDIRECT("V50")+INDIRECT("W50")+INDIRECT("X50")+INDIRECT("Y50")+INDIRECT("Z50")+INDIRECT("AA50")</f>
        <v>20000</v>
      </c>
      <c r="O50" s="6">
        <f ca="1">INDIRECT("AB50")+INDIRECT("AC50")+INDIRECT("AD50")+INDIRECT("AE50")+INDIRECT("AF50")+INDIRECT("AG50")+INDIRECT("AH50")+INDIRECT("AI50")</f>
        <v>541800</v>
      </c>
      <c r="P50" s="6">
        <f ca="1">INDIRECT("AJ50")+INDIRECT("AK50")+INDIRECT("AL50")+INDIRECT("AM50")+INDIRECT("AN50")+INDIRECT("AO50")+INDIRECT("AP50")+INDIRECT("AQ50")</f>
        <v>0</v>
      </c>
      <c r="Q50" s="6">
        <f ca="1">INDIRECT("AR50")+INDIRECT("AS50")+INDIRECT("AT50")+INDIRECT("AU50")+INDIRECT("AV50")+INDIRECT("AW50")+INDIRECT("AX50")+INDIRECT("AY50")</f>
        <v>0</v>
      </c>
      <c r="R50" s="6">
        <f ca="1">INDIRECT("AZ50")+INDIRECT("BA50")+INDIRECT("BB50")+INDIRECT("BC50")+INDIRECT("BD50")+INDIRECT("BE50")+INDIRECT("BF50")+INDIRECT("BG50")</f>
        <v>0</v>
      </c>
      <c r="S50" s="6">
        <f ca="1">INDIRECT("BH50")+INDIRECT("BI50")+INDIRECT("BJ50")+INDIRECT("BK50")+INDIRECT("BL50")+INDIRECT("BM50")+INDIRECT("BN50")+INDIRECT("BO50")</f>
        <v>0</v>
      </c>
      <c r="T50" s="28"/>
      <c r="U50" s="29"/>
      <c r="V50" s="29"/>
      <c r="W50" s="29">
        <v>20000</v>
      </c>
      <c r="X50" s="29"/>
      <c r="Y50" s="29"/>
      <c r="Z50" s="29"/>
      <c r="AA50" s="29"/>
      <c r="AB50" s="28"/>
      <c r="AC50" s="29"/>
      <c r="AD50" s="29"/>
      <c r="AE50" s="29"/>
      <c r="AF50" s="29"/>
      <c r="AG50" s="29">
        <v>541800</v>
      </c>
      <c r="AH50" s="29"/>
      <c r="AI50" s="29"/>
      <c r="AJ50" s="28"/>
      <c r="AK50" s="29"/>
      <c r="AL50" s="29"/>
      <c r="AM50" s="29"/>
      <c r="AN50" s="29"/>
      <c r="AO50" s="29"/>
      <c r="AP50" s="29"/>
      <c r="AQ50" s="29"/>
      <c r="AR50" s="28"/>
      <c r="AS50" s="29"/>
      <c r="AT50" s="29"/>
      <c r="AU50" s="29"/>
      <c r="AV50" s="29"/>
      <c r="AW50" s="29"/>
      <c r="AX50" s="29"/>
      <c r="AY50" s="29"/>
      <c r="AZ50" s="28"/>
      <c r="BA50" s="29"/>
      <c r="BB50" s="29"/>
      <c r="BC50" s="29"/>
      <c r="BD50" s="29"/>
      <c r="BE50" s="29"/>
      <c r="BF50" s="29"/>
      <c r="BG50" s="29"/>
      <c r="BH50" s="28"/>
      <c r="BI50" s="29"/>
      <c r="BJ50" s="29"/>
      <c r="BK50" s="29"/>
      <c r="BL50" s="29"/>
      <c r="BM50" s="29"/>
      <c r="BN50" s="29"/>
      <c r="BO50" s="29"/>
      <c r="BP50" s="9">
        <v>0</v>
      </c>
      <c r="BQ50" s="1" t="s">
        <v>0</v>
      </c>
      <c r="BR50" s="1" t="s">
        <v>0</v>
      </c>
      <c r="BS50" s="1" t="s">
        <v>0</v>
      </c>
      <c r="BT50" s="1" t="s">
        <v>0</v>
      </c>
      <c r="BU50" s="1" t="s">
        <v>0</v>
      </c>
      <c r="BW50" s="1">
        <f ca="1">INDIRECT("T50")+2*INDIRECT("AB50")+3*INDIRECT("AJ50")+4*INDIRECT("AR50")+5*INDIRECT("AZ50")+6*INDIRECT("BH50")</f>
        <v>0</v>
      </c>
      <c r="BX50" s="1">
        <v>0</v>
      </c>
      <c r="BY50" s="1">
        <f ca="1">INDIRECT("U50")+2*INDIRECT("AC50")+3*INDIRECT("AK50")+4*INDIRECT("AS50")+5*INDIRECT("BA50")+6*INDIRECT("BI50")</f>
        <v>0</v>
      </c>
      <c r="BZ50" s="1">
        <v>0</v>
      </c>
      <c r="CA50" s="1">
        <f ca="1">INDIRECT("V50")+2*INDIRECT("AD50")+3*INDIRECT("AL50")+4*INDIRECT("AT50")+5*INDIRECT("BB50")+6*INDIRECT("BJ50")</f>
        <v>0</v>
      </c>
      <c r="CB50" s="1">
        <v>0</v>
      </c>
      <c r="CC50" s="1">
        <f ca="1">INDIRECT("W50")+2*INDIRECT("AE50")+3*INDIRECT("AM50")+4*INDIRECT("AU50")+5*INDIRECT("BC50")+6*INDIRECT("BK50")</f>
        <v>20000</v>
      </c>
      <c r="CD50" s="1">
        <v>20000</v>
      </c>
      <c r="CE50" s="1">
        <f ca="1">INDIRECT("X50")+2*INDIRECT("AF50")+3*INDIRECT("AN50")+4*INDIRECT("AV50")+5*INDIRECT("BD50")+6*INDIRECT("BL50")</f>
        <v>0</v>
      </c>
      <c r="CF50" s="1">
        <v>0</v>
      </c>
      <c r="CG50" s="1">
        <f ca="1">INDIRECT("Y50")+2*INDIRECT("AG50")+3*INDIRECT("AO50")+4*INDIRECT("AW50")+5*INDIRECT("BE50")+6*INDIRECT("BM50")</f>
        <v>1083600</v>
      </c>
      <c r="CH50" s="1">
        <v>1083600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80000</v>
      </c>
      <c r="CN50" s="1">
        <v>80000</v>
      </c>
      <c r="CO50" s="1">
        <f ca="1">INDIRECT("AB50")+2*INDIRECT("AC50")+3*INDIRECT("AD50")+4*INDIRECT("AE50")+5*INDIRECT("AF50")+6*INDIRECT("AG50")+7*INDIRECT("AH50")+8*INDIRECT("AI50")</f>
        <v>3250800</v>
      </c>
      <c r="CP50" s="1">
        <v>3250800</v>
      </c>
      <c r="CQ50" s="1">
        <f ca="1">INDIRECT("AJ50")+2*INDIRECT("AK50")+3*INDIRECT("AL50")+4*INDIRECT("AM50")+5*INDIRECT("AN50")+6*INDIRECT("AO50")+7*INDIRECT("AP50")+8*INDIRECT("AQ50")</f>
        <v>0</v>
      </c>
      <c r="CR50" s="1">
        <v>0</v>
      </c>
      <c r="CS50" s="1">
        <f ca="1">INDIRECT("AR50")+2*INDIRECT("AS50")+3*INDIRECT("AT50")+4*INDIRECT("AU50")+5*INDIRECT("AV50")+6*INDIRECT("AW50")+7*INDIRECT("AX50")+8*INDIRECT("AY50")</f>
        <v>0</v>
      </c>
      <c r="CT50" s="1">
        <v>0</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102" ht="11.25">
      <c r="A51" s="1" t="s">
        <v>0</v>
      </c>
      <c r="B51" s="1" t="s">
        <v>0</v>
      </c>
      <c r="C51" s="1" t="s">
        <v>0</v>
      </c>
      <c r="D51" s="1" t="s">
        <v>0</v>
      </c>
      <c r="E51" s="1" t="s">
        <v>31</v>
      </c>
      <c r="F51" s="7">
        <f ca="1">INDIRECT("T51")+INDIRECT("AB51")+INDIRECT("AJ51")+INDIRECT("AR51")+INDIRECT("AZ51")+INDIRECT("BH51")</f>
        <v>4000</v>
      </c>
      <c r="G51" s="6">
        <f ca="1">INDIRECT("U51")+INDIRECT("AC51")+INDIRECT("AK51")+INDIRECT("AS51")+INDIRECT("BA51")+INDIRECT("BI51")</f>
        <v>8000</v>
      </c>
      <c r="H51" s="6">
        <f ca="1">INDIRECT("V51")+INDIRECT("AD51")+INDIRECT("AL51")+INDIRECT("AT51")+INDIRECT("BB51")+INDIRECT("BJ51")</f>
        <v>0</v>
      </c>
      <c r="I51" s="6">
        <f ca="1">INDIRECT("W51")+INDIRECT("AE51")+INDIRECT("AM51")+INDIRECT("AU51")+INDIRECT("BC51")+INDIRECT("BK51")</f>
        <v>0</v>
      </c>
      <c r="J51" s="6">
        <f ca="1">INDIRECT("X51")+INDIRECT("AF51")+INDIRECT("AN51")+INDIRECT("AV51")+INDIRECT("BD51")+INDIRECT("BL51")</f>
        <v>0</v>
      </c>
      <c r="K51" s="6">
        <f ca="1">INDIRECT("Y51")+INDIRECT("AG51")+INDIRECT("AO51")+INDIRECT("AW51")+INDIRECT("BE51")+INDIRECT("BM51")</f>
        <v>0</v>
      </c>
      <c r="L51" s="6">
        <f ca="1">INDIRECT("Z51")+INDIRECT("AH51")+INDIRECT("AP51")+INDIRECT("AX51")+INDIRECT("BF51")+INDIRECT("BN51")</f>
        <v>0</v>
      </c>
      <c r="M51" s="6">
        <f ca="1">INDIRECT("AA51")+INDIRECT("AI51")+INDIRECT("AQ51")+INDIRECT("AY51")+INDIRECT("BG51")+INDIRECT("BO51")</f>
        <v>0</v>
      </c>
      <c r="N51" s="7">
        <f ca="1">INDIRECT("T51")+INDIRECT("U51")+INDIRECT("V51")+INDIRECT("W51")+INDIRECT("X51")+INDIRECT("Y51")+INDIRECT("Z51")+INDIRECT("AA51")</f>
        <v>0</v>
      </c>
      <c r="O51" s="6">
        <f ca="1">INDIRECT("AB51")+INDIRECT("AC51")+INDIRECT("AD51")+INDIRECT("AE51")+INDIRECT("AF51")+INDIRECT("AG51")+INDIRECT("AH51")+INDIRECT("AI51")</f>
        <v>0</v>
      </c>
      <c r="P51" s="6">
        <f ca="1">INDIRECT("AJ51")+INDIRECT("AK51")+INDIRECT("AL51")+INDIRECT("AM51")+INDIRECT("AN51")+INDIRECT("AO51")+INDIRECT("AP51")+INDIRECT("AQ51")</f>
        <v>0</v>
      </c>
      <c r="Q51" s="6">
        <f ca="1">INDIRECT("AR51")+INDIRECT("AS51")+INDIRECT("AT51")+INDIRECT("AU51")+INDIRECT("AV51")+INDIRECT("AW51")+INDIRECT("AX51")+INDIRECT("AY51")</f>
        <v>12000</v>
      </c>
      <c r="R51" s="6">
        <f ca="1">INDIRECT("AZ51")+INDIRECT("BA51")+INDIRECT("BB51")+INDIRECT("BC51")+INDIRECT("BD51")+INDIRECT("BE51")+INDIRECT("BF51")+INDIRECT("BG51")</f>
        <v>0</v>
      </c>
      <c r="S51" s="6">
        <f ca="1">INDIRECT("BH51")+INDIRECT("BI51")+INDIRECT("BJ51")+INDIRECT("BK51")+INDIRECT("BL51")+INDIRECT("BM51")+INDIRECT("BN51")+INDIRECT("BO51")</f>
        <v>0</v>
      </c>
      <c r="T51" s="28"/>
      <c r="U51" s="29"/>
      <c r="V51" s="29"/>
      <c r="W51" s="29"/>
      <c r="X51" s="29"/>
      <c r="Y51" s="29"/>
      <c r="Z51" s="29"/>
      <c r="AA51" s="29"/>
      <c r="AB51" s="28"/>
      <c r="AC51" s="29"/>
      <c r="AD51" s="29"/>
      <c r="AE51" s="29"/>
      <c r="AF51" s="29"/>
      <c r="AG51" s="29"/>
      <c r="AH51" s="29"/>
      <c r="AI51" s="29"/>
      <c r="AJ51" s="28"/>
      <c r="AK51" s="29"/>
      <c r="AL51" s="29"/>
      <c r="AM51" s="29"/>
      <c r="AN51" s="29"/>
      <c r="AO51" s="29"/>
      <c r="AP51" s="29"/>
      <c r="AQ51" s="29"/>
      <c r="AR51" s="28">
        <v>4000</v>
      </c>
      <c r="AS51" s="29">
        <v>8000</v>
      </c>
      <c r="AT51" s="29"/>
      <c r="AU51" s="29"/>
      <c r="AV51" s="29"/>
      <c r="AW51" s="29"/>
      <c r="AX51" s="29"/>
      <c r="AY51" s="29"/>
      <c r="AZ51" s="28"/>
      <c r="BA51" s="29"/>
      <c r="BB51" s="29"/>
      <c r="BC51" s="29"/>
      <c r="BD51" s="29"/>
      <c r="BE51" s="29"/>
      <c r="BF51" s="29"/>
      <c r="BG51" s="29"/>
      <c r="BH51" s="28"/>
      <c r="BI51" s="29"/>
      <c r="BJ51" s="29"/>
      <c r="BK51" s="29"/>
      <c r="BL51" s="29"/>
      <c r="BM51" s="29"/>
      <c r="BN51" s="29"/>
      <c r="BO51" s="29"/>
      <c r="BP51" s="9">
        <v>0</v>
      </c>
      <c r="BQ51" s="1" t="s">
        <v>0</v>
      </c>
      <c r="BR51" s="1" t="s">
        <v>0</v>
      </c>
      <c r="BS51" s="1" t="s">
        <v>0</v>
      </c>
      <c r="BT51" s="1" t="s">
        <v>0</v>
      </c>
      <c r="BU51" s="1" t="s">
        <v>0</v>
      </c>
      <c r="BW51" s="1">
        <f ca="1">INDIRECT("T51")+2*INDIRECT("AB51")+3*INDIRECT("AJ51")+4*INDIRECT("AR51")+5*INDIRECT("AZ51")+6*INDIRECT("BH51")</f>
        <v>16000</v>
      </c>
      <c r="BX51" s="1">
        <v>16000</v>
      </c>
      <c r="BY51" s="1">
        <f ca="1">INDIRECT("U51")+2*INDIRECT("AC51")+3*INDIRECT("AK51")+4*INDIRECT("AS51")+5*INDIRECT("BA51")+6*INDIRECT("BI51")</f>
        <v>32000</v>
      </c>
      <c r="BZ51" s="1">
        <v>32000</v>
      </c>
      <c r="CA51" s="1">
        <f ca="1">INDIRECT("V51")+2*INDIRECT("AD51")+3*INDIRECT("AL51")+4*INDIRECT("AT51")+5*INDIRECT("BB51")+6*INDIRECT("BJ51")</f>
        <v>0</v>
      </c>
      <c r="CB51" s="1">
        <v>0</v>
      </c>
      <c r="CC51" s="1">
        <f ca="1">INDIRECT("W51")+2*INDIRECT("AE51")+3*INDIRECT("AM51")+4*INDIRECT("AU51")+5*INDIRECT("BC51")+6*INDIRECT("BK51")</f>
        <v>0</v>
      </c>
      <c r="CD51" s="1">
        <v>0</v>
      </c>
      <c r="CE51" s="1">
        <f ca="1">INDIRECT("X51")+2*INDIRECT("AF51")+3*INDIRECT("AN51")+4*INDIRECT("AV51")+5*INDIRECT("BD51")+6*INDIRECT("BL51")</f>
        <v>0</v>
      </c>
      <c r="CF51" s="1">
        <v>0</v>
      </c>
      <c r="CG51" s="1">
        <f ca="1">INDIRECT("Y51")+2*INDIRECT("AG51")+3*INDIRECT("AO51")+4*INDIRECT("AW51")+5*INDIRECT("BE51")+6*INDIRECT("BM51")</f>
        <v>0</v>
      </c>
      <c r="CH51" s="1">
        <v>0</v>
      </c>
      <c r="CI51" s="1">
        <f ca="1">INDIRECT("Z51")+2*INDIRECT("AH51")+3*INDIRECT("AP51")+4*INDIRECT("AX51")+5*INDIRECT("BF51")+6*INDIRECT("BN51")</f>
        <v>0</v>
      </c>
      <c r="CJ51" s="1">
        <v>0</v>
      </c>
      <c r="CK51" s="1">
        <f ca="1">INDIRECT("AA51")+2*INDIRECT("AI51")+3*INDIRECT("AQ51")+4*INDIRECT("AY51")+5*INDIRECT("BG51")+6*INDIRECT("BO51")</f>
        <v>0</v>
      </c>
      <c r="CL51" s="1">
        <v>0</v>
      </c>
      <c r="CM51" s="1">
        <f ca="1">INDIRECT("T51")+2*INDIRECT("U51")+3*INDIRECT("V51")+4*INDIRECT("W51")+5*INDIRECT("X51")+6*INDIRECT("Y51")+7*INDIRECT("Z51")+8*INDIRECT("AA51")</f>
        <v>0</v>
      </c>
      <c r="CN51" s="1">
        <v>0</v>
      </c>
      <c r="CO51" s="1">
        <f ca="1">INDIRECT("AB51")+2*INDIRECT("AC51")+3*INDIRECT("AD51")+4*INDIRECT("AE51")+5*INDIRECT("AF51")+6*INDIRECT("AG51")+7*INDIRECT("AH51")+8*INDIRECT("AI51")</f>
        <v>0</v>
      </c>
      <c r="CP51" s="1">
        <v>0</v>
      </c>
      <c r="CQ51" s="1">
        <f ca="1">INDIRECT("AJ51")+2*INDIRECT("AK51")+3*INDIRECT("AL51")+4*INDIRECT("AM51")+5*INDIRECT("AN51")+6*INDIRECT("AO51")+7*INDIRECT("AP51")+8*INDIRECT("AQ51")</f>
        <v>0</v>
      </c>
      <c r="CR51" s="1">
        <v>0</v>
      </c>
      <c r="CS51" s="1">
        <f ca="1">INDIRECT("AR51")+2*INDIRECT("AS51")+3*INDIRECT("AT51")+4*INDIRECT("AU51")+5*INDIRECT("AV51")+6*INDIRECT("AW51")+7*INDIRECT("AX51")+8*INDIRECT("AY51")</f>
        <v>20000</v>
      </c>
      <c r="CT51" s="1">
        <v>20000</v>
      </c>
      <c r="CU51" s="1">
        <f ca="1">INDIRECT("AZ51")+2*INDIRECT("BA51")+3*INDIRECT("BB51")+4*INDIRECT("BC51")+5*INDIRECT("BD51")+6*INDIRECT("BE51")+7*INDIRECT("BF51")+8*INDIRECT("BG51")</f>
        <v>0</v>
      </c>
      <c r="CV51" s="1">
        <v>0</v>
      </c>
      <c r="CW51" s="1">
        <f ca="1">INDIRECT("BH51")+2*INDIRECT("BI51")+3*INDIRECT("BJ51")+4*INDIRECT("BK51")+5*INDIRECT("BL51")+6*INDIRECT("BM51")+7*INDIRECT("BN51")+8*INDIRECT("BO51")</f>
        <v>0</v>
      </c>
      <c r="CX51" s="1">
        <v>0</v>
      </c>
    </row>
    <row r="52" spans="1:102" ht="11.25">
      <c r="A52" s="1" t="s">
        <v>0</v>
      </c>
      <c r="B52" s="1" t="s">
        <v>0</v>
      </c>
      <c r="C52" s="1" t="s">
        <v>0</v>
      </c>
      <c r="D52" s="1" t="s">
        <v>0</v>
      </c>
      <c r="E52" s="1" t="s">
        <v>32</v>
      </c>
      <c r="F52" s="7">
        <f ca="1">INDIRECT("T52")+INDIRECT("AB52")+INDIRECT("AJ52")+INDIRECT("AR52")+INDIRECT("AZ52")+INDIRECT("BH52")</f>
        <v>5915</v>
      </c>
      <c r="G52" s="6">
        <f ca="1">INDIRECT("U52")+INDIRECT("AC52")+INDIRECT("AK52")+INDIRECT("AS52")+INDIRECT("BA52")+INDIRECT("BI52")</f>
        <v>1300</v>
      </c>
      <c r="H52" s="6">
        <f ca="1">INDIRECT("V52")+INDIRECT("AD52")+INDIRECT("AL52")+INDIRECT("AT52")+INDIRECT("BB52")+INDIRECT("BJ52")</f>
        <v>12025</v>
      </c>
      <c r="I52" s="6">
        <f ca="1">INDIRECT("W52")+INDIRECT("AE52")+INDIRECT("AM52")+INDIRECT("AU52")+INDIRECT("BC52")+INDIRECT("BK52")</f>
        <v>0</v>
      </c>
      <c r="J52" s="6">
        <f ca="1">INDIRECT("X52")+INDIRECT("AF52")+INDIRECT("AN52")+INDIRECT("AV52")+INDIRECT("BD52")+INDIRECT("BL52")</f>
        <v>0</v>
      </c>
      <c r="K52" s="6">
        <f ca="1">INDIRECT("Y52")+INDIRECT("AG52")+INDIRECT("AO52")+INDIRECT("AW52")+INDIRECT("BE52")+INDIRECT("BM52")</f>
        <v>0</v>
      </c>
      <c r="L52" s="6">
        <f ca="1">INDIRECT("Z52")+INDIRECT("AH52")+INDIRECT("AP52")+INDIRECT("AX52")+INDIRECT("BF52")+INDIRECT("BN52")</f>
        <v>0</v>
      </c>
      <c r="M52" s="6">
        <f ca="1">INDIRECT("AA52")+INDIRECT("AI52")+INDIRECT("AQ52")+INDIRECT("AY52")+INDIRECT("BG52")+INDIRECT("BO52")</f>
        <v>0</v>
      </c>
      <c r="N52" s="7">
        <f ca="1">INDIRECT("T52")+INDIRECT("U52")+INDIRECT("V52")+INDIRECT("W52")+INDIRECT("X52")+INDIRECT("Y52")+INDIRECT("Z52")+INDIRECT("AA52")</f>
        <v>0</v>
      </c>
      <c r="O52" s="6">
        <f ca="1">INDIRECT("AB52")+INDIRECT("AC52")+INDIRECT("AD52")+INDIRECT("AE52")+INDIRECT("AF52")+INDIRECT("AG52")+INDIRECT("AH52")+INDIRECT("AI52")</f>
        <v>0</v>
      </c>
      <c r="P52" s="6">
        <f ca="1">INDIRECT("AJ52")+INDIRECT("AK52")+INDIRECT("AL52")+INDIRECT("AM52")+INDIRECT("AN52")+INDIRECT("AO52")+INDIRECT("AP52")+INDIRECT("AQ52")</f>
        <v>14940</v>
      </c>
      <c r="Q52" s="6">
        <f ca="1">INDIRECT("AR52")+INDIRECT("AS52")+INDIRECT("AT52")+INDIRECT("AU52")+INDIRECT("AV52")+INDIRECT("AW52")+INDIRECT("AX52")+INDIRECT("AY52")</f>
        <v>4300</v>
      </c>
      <c r="R52" s="6">
        <f ca="1">INDIRECT("AZ52")+INDIRECT("BA52")+INDIRECT("BB52")+INDIRECT("BC52")+INDIRECT("BD52")+INDIRECT("BE52")+INDIRECT("BF52")+INDIRECT("BG52")</f>
        <v>0</v>
      </c>
      <c r="S52" s="6">
        <f ca="1">INDIRECT("BH52")+INDIRECT("BI52")+INDIRECT("BJ52")+INDIRECT("BK52")+INDIRECT("BL52")+INDIRECT("BM52")+INDIRECT("BN52")+INDIRECT("BO52")</f>
        <v>0</v>
      </c>
      <c r="T52" s="28"/>
      <c r="U52" s="29"/>
      <c r="V52" s="29"/>
      <c r="W52" s="29"/>
      <c r="X52" s="29"/>
      <c r="Y52" s="29"/>
      <c r="Z52" s="29"/>
      <c r="AA52" s="29"/>
      <c r="AB52" s="28"/>
      <c r="AC52" s="29"/>
      <c r="AD52" s="29"/>
      <c r="AE52" s="29"/>
      <c r="AF52" s="29"/>
      <c r="AG52" s="29"/>
      <c r="AH52" s="29"/>
      <c r="AI52" s="29"/>
      <c r="AJ52" s="28">
        <v>5915</v>
      </c>
      <c r="AK52" s="29"/>
      <c r="AL52" s="29">
        <v>9025</v>
      </c>
      <c r="AM52" s="29"/>
      <c r="AN52" s="29"/>
      <c r="AO52" s="29"/>
      <c r="AP52" s="29"/>
      <c r="AQ52" s="29"/>
      <c r="AR52" s="28"/>
      <c r="AS52" s="29">
        <v>1300</v>
      </c>
      <c r="AT52" s="29">
        <v>3000</v>
      </c>
      <c r="AU52" s="29"/>
      <c r="AV52" s="29"/>
      <c r="AW52" s="29"/>
      <c r="AX52" s="29"/>
      <c r="AY52" s="29"/>
      <c r="AZ52" s="28"/>
      <c r="BA52" s="29"/>
      <c r="BB52" s="29"/>
      <c r="BC52" s="29"/>
      <c r="BD52" s="29"/>
      <c r="BE52" s="29"/>
      <c r="BF52" s="29"/>
      <c r="BG52" s="29"/>
      <c r="BH52" s="28"/>
      <c r="BI52" s="29"/>
      <c r="BJ52" s="29"/>
      <c r="BK52" s="29"/>
      <c r="BL52" s="29"/>
      <c r="BM52" s="29"/>
      <c r="BN52" s="29"/>
      <c r="BO52" s="29"/>
      <c r="BP52" s="9">
        <v>0</v>
      </c>
      <c r="BQ52" s="1" t="s">
        <v>0</v>
      </c>
      <c r="BR52" s="1" t="s">
        <v>0</v>
      </c>
      <c r="BS52" s="1" t="s">
        <v>0</v>
      </c>
      <c r="BT52" s="1" t="s">
        <v>0</v>
      </c>
      <c r="BU52" s="1" t="s">
        <v>0</v>
      </c>
      <c r="BW52" s="1">
        <f ca="1">INDIRECT("T52")+2*INDIRECT("AB52")+3*INDIRECT("AJ52")+4*INDIRECT("AR52")+5*INDIRECT("AZ52")+6*INDIRECT("BH52")</f>
        <v>17745</v>
      </c>
      <c r="BX52" s="1">
        <v>17745</v>
      </c>
      <c r="BY52" s="1">
        <f ca="1">INDIRECT("U52")+2*INDIRECT("AC52")+3*INDIRECT("AK52")+4*INDIRECT("AS52")+5*INDIRECT("BA52")+6*INDIRECT("BI52")</f>
        <v>5200</v>
      </c>
      <c r="BZ52" s="1">
        <v>5200</v>
      </c>
      <c r="CA52" s="1">
        <f ca="1">INDIRECT("V52")+2*INDIRECT("AD52")+3*INDIRECT("AL52")+4*INDIRECT("AT52")+5*INDIRECT("BB52")+6*INDIRECT("BJ52")</f>
        <v>39075</v>
      </c>
      <c r="CB52" s="1">
        <v>39075</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0</v>
      </c>
      <c r="CP52" s="1">
        <v>0</v>
      </c>
      <c r="CQ52" s="1">
        <f ca="1">INDIRECT("AJ52")+2*INDIRECT("AK52")+3*INDIRECT("AL52")+4*INDIRECT("AM52")+5*INDIRECT("AN52")+6*INDIRECT("AO52")+7*INDIRECT("AP52")+8*INDIRECT("AQ52")</f>
        <v>32990</v>
      </c>
      <c r="CR52" s="1">
        <v>32990</v>
      </c>
      <c r="CS52" s="1">
        <f ca="1">INDIRECT("AR52")+2*INDIRECT("AS52")+3*INDIRECT("AT52")+4*INDIRECT("AU52")+5*INDIRECT("AV52")+6*INDIRECT("AW52")+7*INDIRECT("AX52")+8*INDIRECT("AY52")</f>
        <v>11600</v>
      </c>
      <c r="CT52" s="1">
        <v>11600</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73" ht="11.25">
      <c r="A53" s="1" t="s">
        <v>0</v>
      </c>
      <c r="B53" s="1" t="s">
        <v>0</v>
      </c>
      <c r="C53" s="1" t="s">
        <v>0</v>
      </c>
      <c r="D53" s="1" t="s">
        <v>0</v>
      </c>
      <c r="E53" s="1" t="s">
        <v>6</v>
      </c>
      <c r="F53" s="7">
        <f>SUM(F48:F52)</f>
        <v>13575</v>
      </c>
      <c r="G53" s="6">
        <f>SUM(G48:G52)</f>
        <v>9300</v>
      </c>
      <c r="H53" s="6">
        <f>SUM(H48:H52)</f>
        <v>12025</v>
      </c>
      <c r="I53" s="6">
        <f>SUM(I48:I52)</f>
        <v>20000</v>
      </c>
      <c r="J53" s="6">
        <f>SUM(J48:J52)</f>
        <v>0</v>
      </c>
      <c r="K53" s="6">
        <f>SUM(K48:K52)</f>
        <v>546100</v>
      </c>
      <c r="L53" s="6">
        <f>SUM(L48:L52)</f>
        <v>0</v>
      </c>
      <c r="M53" s="6">
        <f>SUM(M48:M52)</f>
        <v>0</v>
      </c>
      <c r="N53" s="7">
        <f>SUM(N48:N52)</f>
        <v>20000</v>
      </c>
      <c r="O53" s="6">
        <f>SUM(O48:O52)</f>
        <v>541800</v>
      </c>
      <c r="P53" s="6">
        <f>SUM(P48:P52)</f>
        <v>18600</v>
      </c>
      <c r="Q53" s="6">
        <f>SUM(Q48:Q52)</f>
        <v>20600</v>
      </c>
      <c r="R53" s="6">
        <f>SUM(R48:R52)</f>
        <v>0</v>
      </c>
      <c r="S53" s="6">
        <f>SUM(S48:S52)</f>
        <v>0</v>
      </c>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v>0</v>
      </c>
      <c r="BQ53" s="1" t="s">
        <v>0</v>
      </c>
      <c r="BR53" s="1" t="s">
        <v>0</v>
      </c>
      <c r="BS53" s="1" t="s">
        <v>0</v>
      </c>
      <c r="BT53" s="1" t="s">
        <v>0</v>
      </c>
      <c r="BU53" s="1" t="s">
        <v>0</v>
      </c>
    </row>
    <row r="54" spans="3:73" ht="11.25">
      <c r="C54" s="1" t="s">
        <v>0</v>
      </c>
      <c r="D54" s="1" t="s">
        <v>0</v>
      </c>
      <c r="E54" s="1" t="s">
        <v>0</v>
      </c>
      <c r="F54" s="7"/>
      <c r="G54" s="6"/>
      <c r="H54" s="6"/>
      <c r="I54" s="6"/>
      <c r="J54" s="6"/>
      <c r="K54" s="6"/>
      <c r="L54" s="6"/>
      <c r="M54" s="6"/>
      <c r="N54" s="7"/>
      <c r="O54" s="6"/>
      <c r="P54" s="6"/>
      <c r="Q54" s="6"/>
      <c r="R54" s="6"/>
      <c r="S54" s="6"/>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c r="BT54" s="1" t="s">
        <v>0</v>
      </c>
      <c r="BU54" s="1" t="s">
        <v>0</v>
      </c>
    </row>
    <row r="55" spans="1:102" ht="11.25">
      <c r="A55" s="30" t="s">
        <v>1</v>
      </c>
      <c r="B55" s="31" t="str">
        <f>HYPERLINK("http://www.dot.ca.gov/hq/transprog/stip2004/ff_sheets/04-2014k.xls","2014K")</f>
        <v>2014K</v>
      </c>
      <c r="C55" s="30" t="s">
        <v>0</v>
      </c>
      <c r="D55" s="30" t="s">
        <v>28</v>
      </c>
      <c r="E55" s="30" t="s">
        <v>3</v>
      </c>
      <c r="F55" s="32">
        <f ca="1">INDIRECT("T55")+INDIRECT("AB55")+INDIRECT("AJ55")+INDIRECT("AR55")+INDIRECT("AZ55")+INDIRECT("BH55")</f>
        <v>0</v>
      </c>
      <c r="G55" s="33">
        <f ca="1">INDIRECT("U55")+INDIRECT("AC55")+INDIRECT("AK55")+INDIRECT("AS55")+INDIRECT("BA55")+INDIRECT("BI55")</f>
        <v>0</v>
      </c>
      <c r="H55" s="33">
        <f ca="1">INDIRECT("V55")+INDIRECT("AD55")+INDIRECT("AL55")+INDIRECT("AT55")+INDIRECT("BB55")+INDIRECT("BJ55")</f>
        <v>0</v>
      </c>
      <c r="I55" s="33">
        <f ca="1">INDIRECT("W55")+INDIRECT("AE55")+INDIRECT("AM55")+INDIRECT("AU55")+INDIRECT("BC55")+INDIRECT("BK55")</f>
        <v>0</v>
      </c>
      <c r="J55" s="33">
        <f ca="1">INDIRECT("X55")+INDIRECT("AF55")+INDIRECT("AN55")+INDIRECT("AV55")+INDIRECT("BD55")+INDIRECT("BL55")</f>
        <v>0</v>
      </c>
      <c r="K55" s="33">
        <f ca="1">INDIRECT("Y55")+INDIRECT("AG55")+INDIRECT("AO55")+INDIRECT("AW55")+INDIRECT("BE55")+INDIRECT("BM55")</f>
        <v>0</v>
      </c>
      <c r="L55" s="33">
        <f ca="1">INDIRECT("Z55")+INDIRECT("AH55")+INDIRECT("AP55")+INDIRECT("AX55")+INDIRECT("BF55")+INDIRECT("BN55")</f>
        <v>0</v>
      </c>
      <c r="M55" s="33">
        <f ca="1">INDIRECT("AA55")+INDIRECT("AI55")+INDIRECT("AQ55")+INDIRECT("AY55")+INDIRECT("BG55")+INDIRECT("BO55")</f>
        <v>0</v>
      </c>
      <c r="N55" s="32">
        <f ca="1">INDIRECT("T55")+INDIRECT("U55")+INDIRECT("V55")+INDIRECT("W55")+INDIRECT("X55")+INDIRECT("Y55")+INDIRECT("Z55")+INDIRECT("AA55")</f>
        <v>0</v>
      </c>
      <c r="O55" s="33">
        <f ca="1">INDIRECT("AB55")+INDIRECT("AC55")+INDIRECT("AD55")+INDIRECT("AE55")+INDIRECT("AF55")+INDIRECT("AG55")+INDIRECT("AH55")+INDIRECT("AI55")</f>
        <v>0</v>
      </c>
      <c r="P55" s="33">
        <f ca="1">INDIRECT("AJ55")+INDIRECT("AK55")+INDIRECT("AL55")+INDIRECT("AM55")+INDIRECT("AN55")+INDIRECT("AO55")+INDIRECT("AP55")+INDIRECT("AQ55")</f>
        <v>0</v>
      </c>
      <c r="Q55" s="33">
        <f ca="1">INDIRECT("AR55")+INDIRECT("AS55")+INDIRECT("AT55")+INDIRECT("AU55")+INDIRECT("AV55")+INDIRECT("AW55")+INDIRECT("AX55")+INDIRECT("AY55")</f>
        <v>0</v>
      </c>
      <c r="R55" s="33">
        <f ca="1">INDIRECT("AZ55")+INDIRECT("BA55")+INDIRECT("BB55")+INDIRECT("BC55")+INDIRECT("BD55")+INDIRECT("BE55")+INDIRECT("BF55")+INDIRECT("BG55")</f>
        <v>0</v>
      </c>
      <c r="S55" s="33">
        <f ca="1">INDIRECT("BH55")+INDIRECT("BI55")+INDIRECT("BJ55")+INDIRECT("BK55")+INDIRECT("BL55")+INDIRECT("BM55")+INDIRECT("BN55")+INDIRECT("BO55")</f>
        <v>0</v>
      </c>
      <c r="T55" s="34"/>
      <c r="U55" s="35"/>
      <c r="V55" s="35"/>
      <c r="W55" s="35"/>
      <c r="X55" s="35"/>
      <c r="Y55" s="35"/>
      <c r="Z55" s="35"/>
      <c r="AA55" s="35"/>
      <c r="AB55" s="34"/>
      <c r="AC55" s="35"/>
      <c r="AD55" s="35"/>
      <c r="AE55" s="35"/>
      <c r="AF55" s="35"/>
      <c r="AG55" s="35"/>
      <c r="AH55" s="35"/>
      <c r="AI55" s="35"/>
      <c r="AJ55" s="34"/>
      <c r="AK55" s="35"/>
      <c r="AL55" s="35"/>
      <c r="AM55" s="35"/>
      <c r="AN55" s="35"/>
      <c r="AO55" s="35"/>
      <c r="AP55" s="35"/>
      <c r="AQ55" s="35"/>
      <c r="AR55" s="34"/>
      <c r="AS55" s="35"/>
      <c r="AT55" s="35"/>
      <c r="AU55" s="35"/>
      <c r="AV55" s="35"/>
      <c r="AW55" s="35"/>
      <c r="AX55" s="35"/>
      <c r="AY55" s="35"/>
      <c r="AZ55" s="34"/>
      <c r="BA55" s="35"/>
      <c r="BB55" s="35"/>
      <c r="BC55" s="35"/>
      <c r="BD55" s="35"/>
      <c r="BE55" s="35"/>
      <c r="BF55" s="35"/>
      <c r="BG55" s="35"/>
      <c r="BH55" s="34"/>
      <c r="BI55" s="35"/>
      <c r="BJ55" s="35"/>
      <c r="BK55" s="35"/>
      <c r="BL55" s="35"/>
      <c r="BM55" s="35"/>
      <c r="BN55" s="35"/>
      <c r="BO55" s="36"/>
      <c r="BP55" s="9">
        <v>20600002150</v>
      </c>
      <c r="BQ55" s="1" t="s">
        <v>3</v>
      </c>
      <c r="BR55" s="1" t="s">
        <v>0</v>
      </c>
      <c r="BS55" s="1" t="s">
        <v>0</v>
      </c>
      <c r="BT55" s="1" t="s">
        <v>0</v>
      </c>
      <c r="BU55" s="1" t="s">
        <v>0</v>
      </c>
      <c r="BW55" s="1">
        <f ca="1">INDIRECT("T55")+2*INDIRECT("AB55")+3*INDIRECT("AJ55")+4*INDIRECT("AR55")+5*INDIRECT("AZ55")+6*INDIRECT("BH55")</f>
        <v>0</v>
      </c>
      <c r="BX55" s="1">
        <v>0</v>
      </c>
      <c r="BY55" s="1">
        <f ca="1">INDIRECT("U55")+2*INDIRECT("AC55")+3*INDIRECT("AK55")+4*INDIRECT("AS55")+5*INDIRECT("BA55")+6*INDIRECT("BI55")</f>
        <v>0</v>
      </c>
      <c r="BZ55" s="1">
        <v>0</v>
      </c>
      <c r="CA55" s="1">
        <f ca="1">INDIRECT("V55")+2*INDIRECT("AD55")+3*INDIRECT("AL55")+4*INDIRECT("AT55")+5*INDIRECT("BB55")+6*INDIRECT("BJ55")</f>
        <v>0</v>
      </c>
      <c r="CB55" s="1">
        <v>0</v>
      </c>
      <c r="CC55" s="1">
        <f ca="1">INDIRECT("W55")+2*INDIRECT("AE55")+3*INDIRECT("AM55")+4*INDIRECT("AU55")+5*INDIRECT("BC55")+6*INDIRECT("BK55")</f>
        <v>0</v>
      </c>
      <c r="CD55" s="1">
        <v>0</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0</v>
      </c>
      <c r="CN55" s="1">
        <v>0</v>
      </c>
      <c r="CO55" s="1">
        <f ca="1">INDIRECT("AB55")+2*INDIRECT("AC55")+3*INDIRECT("AD55")+4*INDIRECT("AE55")+5*INDIRECT("AF55")+6*INDIRECT("AG55")+7*INDIRECT("AH55")+8*INDIRECT("AI55")</f>
        <v>0</v>
      </c>
      <c r="CP55" s="1">
        <v>0</v>
      </c>
      <c r="CQ55" s="1">
        <f ca="1">INDIRECT("AJ55")+2*INDIRECT("AK55")+3*INDIRECT("AL55")+4*INDIRECT("AM55")+5*INDIRECT("AN55")+6*INDIRECT("AO55")+7*INDIRECT("AP55")+8*INDIRECT("AQ55")</f>
        <v>0</v>
      </c>
      <c r="CR55" s="1">
        <v>0</v>
      </c>
      <c r="CS55" s="1">
        <f ca="1">INDIRECT("AR55")+2*INDIRECT("AS55")+3*INDIRECT("AT55")+4*INDIRECT("AU55")+5*INDIRECT("AV55")+6*INDIRECT("AW55")+7*INDIRECT("AX55")+8*INDIRECT("AY55")</f>
        <v>0</v>
      </c>
      <c r="CT55" s="1">
        <v>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73" ht="11.25">
      <c r="A56" s="1" t="s">
        <v>0</v>
      </c>
      <c r="B56" s="1" t="s">
        <v>0</v>
      </c>
      <c r="C56" s="1" t="s">
        <v>4</v>
      </c>
      <c r="D56" s="1" t="s">
        <v>33</v>
      </c>
      <c r="E56" s="1" t="s">
        <v>6</v>
      </c>
      <c r="F56" s="7">
        <f>SUM(F55:F55)</f>
        <v>0</v>
      </c>
      <c r="G56" s="6">
        <f>SUM(G55:G55)</f>
        <v>0</v>
      </c>
      <c r="H56" s="6">
        <f>SUM(H55:H55)</f>
        <v>0</v>
      </c>
      <c r="I56" s="6">
        <f>SUM(I55:I55)</f>
        <v>0</v>
      </c>
      <c r="J56" s="6">
        <f>SUM(J55:J55)</f>
        <v>0</v>
      </c>
      <c r="K56" s="6">
        <f>SUM(K55:K55)</f>
        <v>0</v>
      </c>
      <c r="L56" s="6">
        <f>SUM(L55:L55)</f>
        <v>0</v>
      </c>
      <c r="M56" s="6">
        <f>SUM(M55:M55)</f>
        <v>0</v>
      </c>
      <c r="N56" s="7">
        <f>SUM(N55:N55)</f>
        <v>0</v>
      </c>
      <c r="O56" s="6">
        <f>SUM(O55:O55)</f>
        <v>0</v>
      </c>
      <c r="P56" s="6">
        <f>SUM(P55:P55)</f>
        <v>0</v>
      </c>
      <c r="Q56" s="6">
        <f>SUM(Q55:Q55)</f>
        <v>0</v>
      </c>
      <c r="R56" s="6">
        <f>SUM(R55:R55)</f>
        <v>0</v>
      </c>
      <c r="S56" s="6">
        <f>SUM(S55:S55)</f>
        <v>0</v>
      </c>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v>0</v>
      </c>
      <c r="BQ56" s="1" t="s">
        <v>0</v>
      </c>
      <c r="BR56" s="1" t="s">
        <v>0</v>
      </c>
      <c r="BS56" s="1" t="s">
        <v>0</v>
      </c>
      <c r="BT56" s="1" t="s">
        <v>0</v>
      </c>
      <c r="BU56" s="1" t="s">
        <v>0</v>
      </c>
    </row>
    <row r="57" spans="1:73" ht="11.25">
      <c r="A57" s="25"/>
      <c r="B57" s="25"/>
      <c r="C57" s="27" t="s">
        <v>93</v>
      </c>
      <c r="D57" s="26" t="s">
        <v>0</v>
      </c>
      <c r="E57" s="1" t="s">
        <v>0</v>
      </c>
      <c r="F57" s="7"/>
      <c r="G57" s="6"/>
      <c r="H57" s="6"/>
      <c r="I57" s="6"/>
      <c r="J57" s="6"/>
      <c r="K57" s="6"/>
      <c r="L57" s="6"/>
      <c r="M57" s="6"/>
      <c r="N57" s="7"/>
      <c r="O57" s="6"/>
      <c r="P57" s="6"/>
      <c r="Q57" s="6"/>
      <c r="R57" s="6"/>
      <c r="S57" s="6"/>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v>0</v>
      </c>
      <c r="BQ57" s="1" t="s">
        <v>0</v>
      </c>
      <c r="BR57" s="1" t="s">
        <v>0</v>
      </c>
      <c r="BS57" s="1" t="s">
        <v>0</v>
      </c>
      <c r="BT57" s="1" t="s">
        <v>0</v>
      </c>
      <c r="BU57" s="1" t="s">
        <v>0</v>
      </c>
    </row>
    <row r="58" spans="1:102" ht="11.25">
      <c r="A58" s="30" t="s">
        <v>1</v>
      </c>
      <c r="B58" s="31" t="str">
        <f>HYPERLINK("http://www.dot.ca.gov/hq/transprog/stip2004/ff_sheets/04-2014c.xls","2014C")</f>
        <v>2014C</v>
      </c>
      <c r="C58" s="30" t="s">
        <v>0</v>
      </c>
      <c r="D58" s="30" t="s">
        <v>34</v>
      </c>
      <c r="E58" s="30" t="s">
        <v>3</v>
      </c>
      <c r="F58" s="32">
        <f ca="1">INDIRECT("T58")+INDIRECT("AB58")+INDIRECT("AJ58")+INDIRECT("AR58")+INDIRECT("AZ58")+INDIRECT("BH58")</f>
        <v>0</v>
      </c>
      <c r="G58" s="33">
        <f ca="1">INDIRECT("U58")+INDIRECT("AC58")+INDIRECT("AK58")+INDIRECT("AS58")+INDIRECT("BA58")+INDIRECT("BI58")</f>
        <v>0</v>
      </c>
      <c r="H58" s="33">
        <f ca="1">INDIRECT("V58")+INDIRECT("AD58")+INDIRECT("AL58")+INDIRECT("AT58")+INDIRECT("BB58")+INDIRECT("BJ58")</f>
        <v>0</v>
      </c>
      <c r="I58" s="33">
        <f ca="1">INDIRECT("W58")+INDIRECT("AE58")+INDIRECT("AM58")+INDIRECT("AU58")+INDIRECT("BC58")+INDIRECT("BK58")</f>
        <v>0</v>
      </c>
      <c r="J58" s="33">
        <f ca="1">INDIRECT("X58")+INDIRECT("AF58")+INDIRECT("AN58")+INDIRECT("AV58")+INDIRECT("BD58")+INDIRECT("BL58")</f>
        <v>1300</v>
      </c>
      <c r="K58" s="33">
        <f ca="1">INDIRECT("Y58")+INDIRECT("AG58")+INDIRECT("AO58")+INDIRECT("AW58")+INDIRECT("BE58")+INDIRECT("BM58")</f>
        <v>0</v>
      </c>
      <c r="L58" s="33">
        <f ca="1">INDIRECT("Z58")+INDIRECT("AH58")+INDIRECT("AP58")+INDIRECT("AX58")+INDIRECT("BF58")+INDIRECT("BN58")</f>
        <v>0</v>
      </c>
      <c r="M58" s="33">
        <f ca="1">INDIRECT("AA58")+INDIRECT("AI58")+INDIRECT("AQ58")+INDIRECT("AY58")+INDIRECT("BG58")+INDIRECT("BO58")</f>
        <v>0</v>
      </c>
      <c r="N58" s="32">
        <f ca="1">INDIRECT("T58")+INDIRECT("U58")+INDIRECT("V58")+INDIRECT("W58")+INDIRECT("X58")+INDIRECT("Y58")+INDIRECT("Z58")+INDIRECT("AA58")</f>
        <v>0</v>
      </c>
      <c r="O58" s="33">
        <f ca="1">INDIRECT("AB58")+INDIRECT("AC58")+INDIRECT("AD58")+INDIRECT("AE58")+INDIRECT("AF58")+INDIRECT("AG58")+INDIRECT("AH58")+INDIRECT("AI58")</f>
        <v>1300</v>
      </c>
      <c r="P58" s="33">
        <f ca="1">INDIRECT("AJ58")+INDIRECT("AK58")+INDIRECT("AL58")+INDIRECT("AM58")+INDIRECT("AN58")+INDIRECT("AO58")+INDIRECT("AP58")+INDIRECT("AQ58")</f>
        <v>0</v>
      </c>
      <c r="Q58" s="33">
        <f ca="1">INDIRECT("AR58")+INDIRECT("AS58")+INDIRECT("AT58")+INDIRECT("AU58")+INDIRECT("AV58")+INDIRECT("AW58")+INDIRECT("AX58")+INDIRECT("AY58")</f>
        <v>0</v>
      </c>
      <c r="R58" s="33">
        <f ca="1">INDIRECT("AZ58")+INDIRECT("BA58")+INDIRECT("BB58")+INDIRECT("BC58")+INDIRECT("BD58")+INDIRECT("BE58")+INDIRECT("BF58")+INDIRECT("BG58")</f>
        <v>0</v>
      </c>
      <c r="S58" s="33">
        <f ca="1">INDIRECT("BH58")+INDIRECT("BI58")+INDIRECT("BJ58")+INDIRECT("BK58")+INDIRECT("BL58")+INDIRECT("BM58")+INDIRECT("BN58")+INDIRECT("BO58")</f>
        <v>0</v>
      </c>
      <c r="T58" s="34"/>
      <c r="U58" s="35"/>
      <c r="V58" s="35"/>
      <c r="W58" s="35"/>
      <c r="X58" s="35"/>
      <c r="Y58" s="35"/>
      <c r="Z58" s="35"/>
      <c r="AA58" s="35"/>
      <c r="AB58" s="34"/>
      <c r="AC58" s="35"/>
      <c r="AD58" s="35"/>
      <c r="AE58" s="35"/>
      <c r="AF58" s="35">
        <v>1300</v>
      </c>
      <c r="AG58" s="35"/>
      <c r="AH58" s="35"/>
      <c r="AI58" s="35"/>
      <c r="AJ58" s="34"/>
      <c r="AK58" s="35"/>
      <c r="AL58" s="35"/>
      <c r="AM58" s="35"/>
      <c r="AN58" s="35"/>
      <c r="AO58" s="35"/>
      <c r="AP58" s="35"/>
      <c r="AQ58" s="35"/>
      <c r="AR58" s="34"/>
      <c r="AS58" s="35"/>
      <c r="AT58" s="35"/>
      <c r="AU58" s="35"/>
      <c r="AV58" s="35"/>
      <c r="AW58" s="35"/>
      <c r="AX58" s="35"/>
      <c r="AY58" s="35"/>
      <c r="AZ58" s="34"/>
      <c r="BA58" s="35"/>
      <c r="BB58" s="35"/>
      <c r="BC58" s="35"/>
      <c r="BD58" s="35"/>
      <c r="BE58" s="35"/>
      <c r="BF58" s="35"/>
      <c r="BG58" s="35"/>
      <c r="BH58" s="34"/>
      <c r="BI58" s="35"/>
      <c r="BJ58" s="35"/>
      <c r="BK58" s="35"/>
      <c r="BL58" s="35"/>
      <c r="BM58" s="35"/>
      <c r="BN58" s="35"/>
      <c r="BO58" s="36"/>
      <c r="BP58" s="9">
        <v>20600002142</v>
      </c>
      <c r="BQ58" s="1" t="s">
        <v>3</v>
      </c>
      <c r="BR58" s="1" t="s">
        <v>0</v>
      </c>
      <c r="BS58" s="1" t="s">
        <v>0</v>
      </c>
      <c r="BT58" s="1" t="s">
        <v>0</v>
      </c>
      <c r="BU58" s="1" t="s">
        <v>0</v>
      </c>
      <c r="BW58" s="1">
        <f ca="1">INDIRECT("T58")+2*INDIRECT("AB58")+3*INDIRECT("AJ58")+4*INDIRECT("AR58")+5*INDIRECT("AZ58")+6*INDIRECT("BH58")</f>
        <v>0</v>
      </c>
      <c r="BX58" s="1">
        <v>0</v>
      </c>
      <c r="BY58" s="1">
        <f ca="1">INDIRECT("U58")+2*INDIRECT("AC58")+3*INDIRECT("AK58")+4*INDIRECT("AS58")+5*INDIRECT("BA58")+6*INDIRECT("BI58")</f>
        <v>0</v>
      </c>
      <c r="BZ58" s="1">
        <v>0</v>
      </c>
      <c r="CA58" s="1">
        <f ca="1">INDIRECT("V58")+2*INDIRECT("AD58")+3*INDIRECT("AL58")+4*INDIRECT("AT58")+5*INDIRECT("BB58")+6*INDIRECT("BJ58")</f>
        <v>0</v>
      </c>
      <c r="CB58" s="1">
        <v>0</v>
      </c>
      <c r="CC58" s="1">
        <f ca="1">INDIRECT("W58")+2*INDIRECT("AE58")+3*INDIRECT("AM58")+4*INDIRECT("AU58")+5*INDIRECT("BC58")+6*INDIRECT("BK58")</f>
        <v>0</v>
      </c>
      <c r="CD58" s="1">
        <v>0</v>
      </c>
      <c r="CE58" s="1">
        <f ca="1">INDIRECT("X58")+2*INDIRECT("AF58")+3*INDIRECT("AN58")+4*INDIRECT("AV58")+5*INDIRECT("BD58")+6*INDIRECT("BL58")</f>
        <v>2600</v>
      </c>
      <c r="CF58" s="1">
        <v>2600</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0</v>
      </c>
      <c r="CN58" s="1">
        <v>0</v>
      </c>
      <c r="CO58" s="1">
        <f ca="1">INDIRECT("AB58")+2*INDIRECT("AC58")+3*INDIRECT("AD58")+4*INDIRECT("AE58")+5*INDIRECT("AF58")+6*INDIRECT("AG58")+7*INDIRECT("AH58")+8*INDIRECT("AI58")</f>
        <v>6500</v>
      </c>
      <c r="CP58" s="1">
        <v>6500</v>
      </c>
      <c r="CQ58" s="1">
        <f ca="1">INDIRECT("AJ58")+2*INDIRECT("AK58")+3*INDIRECT("AL58")+4*INDIRECT("AM58")+5*INDIRECT("AN58")+6*INDIRECT("AO58")+7*INDIRECT("AP58")+8*INDIRECT("AQ58")</f>
        <v>0</v>
      </c>
      <c r="CR58" s="1">
        <v>0</v>
      </c>
      <c r="CS58" s="1">
        <f ca="1">INDIRECT("AR58")+2*INDIRECT("AS58")+3*INDIRECT("AT58")+4*INDIRECT("AU58")+5*INDIRECT("AV58")+6*INDIRECT("AW58")+7*INDIRECT("AX58")+8*INDIRECT("AY58")</f>
        <v>0</v>
      </c>
      <c r="CT58" s="1">
        <v>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73" ht="11.25">
      <c r="A59" s="1" t="s">
        <v>0</v>
      </c>
      <c r="B59" s="1" t="s">
        <v>0</v>
      </c>
      <c r="C59" s="1" t="s">
        <v>4</v>
      </c>
      <c r="D59" s="1" t="s">
        <v>35</v>
      </c>
      <c r="E59" s="1" t="s">
        <v>6</v>
      </c>
      <c r="F59" s="7">
        <f>SUM(F58:F58)</f>
        <v>0</v>
      </c>
      <c r="G59" s="6">
        <f>SUM(G58:G58)</f>
        <v>0</v>
      </c>
      <c r="H59" s="6">
        <f>SUM(H58:H58)</f>
        <v>0</v>
      </c>
      <c r="I59" s="6">
        <f>SUM(I58:I58)</f>
        <v>0</v>
      </c>
      <c r="J59" s="6">
        <f>SUM(J58:J58)</f>
        <v>1300</v>
      </c>
      <c r="K59" s="6">
        <f>SUM(K58:K58)</f>
        <v>0</v>
      </c>
      <c r="L59" s="6">
        <f>SUM(L58:L58)</f>
        <v>0</v>
      </c>
      <c r="M59" s="6">
        <f>SUM(M58:M58)</f>
        <v>0</v>
      </c>
      <c r="N59" s="7">
        <f>SUM(N58:N58)</f>
        <v>0</v>
      </c>
      <c r="O59" s="6">
        <f>SUM(O58:O58)</f>
        <v>1300</v>
      </c>
      <c r="P59" s="6">
        <f>SUM(P58:P58)</f>
        <v>0</v>
      </c>
      <c r="Q59" s="6">
        <f>SUM(Q58:Q58)</f>
        <v>0</v>
      </c>
      <c r="R59" s="6">
        <f>SUM(R58:R58)</f>
        <v>0</v>
      </c>
      <c r="S59" s="6">
        <f>SUM(S58:S58)</f>
        <v>0</v>
      </c>
      <c r="T59" s="8"/>
      <c r="U59" s="5"/>
      <c r="V59" s="5"/>
      <c r="W59" s="5"/>
      <c r="X59" s="5"/>
      <c r="Y59" s="5"/>
      <c r="Z59" s="5"/>
      <c r="AA59" s="5"/>
      <c r="AB59" s="8"/>
      <c r="AC59" s="5"/>
      <c r="AD59" s="5"/>
      <c r="AE59" s="5"/>
      <c r="AF59" s="5"/>
      <c r="AG59" s="5"/>
      <c r="AH59" s="5"/>
      <c r="AI59" s="5"/>
      <c r="AJ59" s="8"/>
      <c r="AK59" s="5"/>
      <c r="AL59" s="5"/>
      <c r="AM59" s="5"/>
      <c r="AN59" s="5"/>
      <c r="AO59" s="5"/>
      <c r="AP59" s="5"/>
      <c r="AQ59" s="5"/>
      <c r="AR59" s="8"/>
      <c r="AS59" s="5"/>
      <c r="AT59" s="5"/>
      <c r="AU59" s="5"/>
      <c r="AV59" s="5"/>
      <c r="AW59" s="5"/>
      <c r="AX59" s="5"/>
      <c r="AY59" s="5"/>
      <c r="AZ59" s="8"/>
      <c r="BA59" s="5"/>
      <c r="BB59" s="5"/>
      <c r="BC59" s="5"/>
      <c r="BD59" s="5"/>
      <c r="BE59" s="5"/>
      <c r="BF59" s="5"/>
      <c r="BG59" s="5"/>
      <c r="BH59" s="8"/>
      <c r="BI59" s="5"/>
      <c r="BJ59" s="5"/>
      <c r="BK59" s="5"/>
      <c r="BL59" s="5"/>
      <c r="BM59" s="5"/>
      <c r="BN59" s="5"/>
      <c r="BO59" s="5"/>
      <c r="BP59" s="9">
        <v>0</v>
      </c>
      <c r="BQ59" s="1" t="s">
        <v>0</v>
      </c>
      <c r="BR59" s="1" t="s">
        <v>0</v>
      </c>
      <c r="BS59" s="1" t="s">
        <v>0</v>
      </c>
      <c r="BT59" s="1" t="s">
        <v>0</v>
      </c>
      <c r="BU59" s="1" t="s">
        <v>0</v>
      </c>
    </row>
    <row r="60" spans="1:73" ht="11.25">
      <c r="A60" s="25"/>
      <c r="B60" s="25"/>
      <c r="C60" s="27" t="s">
        <v>93</v>
      </c>
      <c r="D60" s="26" t="s">
        <v>0</v>
      </c>
      <c r="E60" s="1" t="s">
        <v>0</v>
      </c>
      <c r="F60" s="7"/>
      <c r="G60" s="6"/>
      <c r="H60" s="6"/>
      <c r="I60" s="6"/>
      <c r="J60" s="6"/>
      <c r="K60" s="6"/>
      <c r="L60" s="6"/>
      <c r="M60" s="6"/>
      <c r="N60" s="7"/>
      <c r="O60" s="6"/>
      <c r="P60" s="6"/>
      <c r="Q60" s="6"/>
      <c r="R60" s="6"/>
      <c r="S60" s="6"/>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v>0</v>
      </c>
      <c r="BQ60" s="1" t="s">
        <v>0</v>
      </c>
      <c r="BR60" s="1" t="s">
        <v>0</v>
      </c>
      <c r="BS60" s="1" t="s">
        <v>0</v>
      </c>
      <c r="BT60" s="1" t="s">
        <v>0</v>
      </c>
      <c r="BU60" s="1" t="s">
        <v>0</v>
      </c>
    </row>
    <row r="61" spans="1:102" ht="11.25">
      <c r="A61" s="30" t="s">
        <v>1</v>
      </c>
      <c r="B61" s="31" t="str">
        <f>HYPERLINK("http://www.dot.ca.gov/hq/transprog/stip2004/ff_sheets/04-2007.xls","2007")</f>
        <v>2007</v>
      </c>
      <c r="C61" s="30" t="s">
        <v>0</v>
      </c>
      <c r="D61" s="30" t="s">
        <v>36</v>
      </c>
      <c r="E61" s="30" t="s">
        <v>3</v>
      </c>
      <c r="F61" s="32">
        <f ca="1">INDIRECT("T61")+INDIRECT("AB61")+INDIRECT("AJ61")+INDIRECT("AR61")+INDIRECT("AZ61")+INDIRECT("BH61")</f>
        <v>52</v>
      </c>
      <c r="G61" s="33">
        <f ca="1">INDIRECT("U61")+INDIRECT("AC61")+INDIRECT("AK61")+INDIRECT("AS61")+INDIRECT("BA61")+INDIRECT("BI61")</f>
        <v>0</v>
      </c>
      <c r="H61" s="33">
        <f ca="1">INDIRECT("V61")+INDIRECT("AD61")+INDIRECT("AL61")+INDIRECT("AT61")+INDIRECT("BB61")+INDIRECT("BJ61")</f>
        <v>59</v>
      </c>
      <c r="I61" s="33">
        <f ca="1">INDIRECT("W61")+INDIRECT("AE61")+INDIRECT("AM61")+INDIRECT("AU61")+INDIRECT("BC61")+INDIRECT("BK61")</f>
        <v>0</v>
      </c>
      <c r="J61" s="33">
        <f ca="1">INDIRECT("X61")+INDIRECT("AF61")+INDIRECT("AN61")+INDIRECT("AV61")+INDIRECT("BD61")+INDIRECT("BL61")</f>
        <v>0</v>
      </c>
      <c r="K61" s="33">
        <f ca="1">INDIRECT("Y61")+INDIRECT("AG61")+INDIRECT("AO61")+INDIRECT("AW61")+INDIRECT("BE61")+INDIRECT("BM61")</f>
        <v>0</v>
      </c>
      <c r="L61" s="33">
        <f ca="1">INDIRECT("Z61")+INDIRECT("AH61")+INDIRECT("AP61")+INDIRECT("AX61")+INDIRECT("BF61")+INDIRECT("BN61")</f>
        <v>0</v>
      </c>
      <c r="M61" s="33">
        <f ca="1">INDIRECT("AA61")+INDIRECT("AI61")+INDIRECT("AQ61")+INDIRECT("AY61")+INDIRECT("BG61")+INDIRECT("BO61")</f>
        <v>0</v>
      </c>
      <c r="N61" s="32">
        <f ca="1">INDIRECT("T61")+INDIRECT("U61")+INDIRECT("V61")+INDIRECT("W61")+INDIRECT("X61")+INDIRECT("Y61")+INDIRECT("Z61")+INDIRECT("AA61")</f>
        <v>0</v>
      </c>
      <c r="O61" s="33">
        <f ca="1">INDIRECT("AB61")+INDIRECT("AC61")+INDIRECT("AD61")+INDIRECT("AE61")+INDIRECT("AF61")+INDIRECT("AG61")+INDIRECT("AH61")+INDIRECT("AI61")</f>
        <v>111</v>
      </c>
      <c r="P61" s="33">
        <f ca="1">INDIRECT("AJ61")+INDIRECT("AK61")+INDIRECT("AL61")+INDIRECT("AM61")+INDIRECT("AN61")+INDIRECT("AO61")+INDIRECT("AP61")+INDIRECT("AQ61")</f>
        <v>0</v>
      </c>
      <c r="Q61" s="33">
        <f ca="1">INDIRECT("AR61")+INDIRECT("AS61")+INDIRECT("AT61")+INDIRECT("AU61")+INDIRECT("AV61")+INDIRECT("AW61")+INDIRECT("AX61")+INDIRECT("AY61")</f>
        <v>0</v>
      </c>
      <c r="R61" s="33">
        <f ca="1">INDIRECT("AZ61")+INDIRECT("BA61")+INDIRECT("BB61")+INDIRECT("BC61")+INDIRECT("BD61")+INDIRECT("BE61")+INDIRECT("BF61")+INDIRECT("BG61")</f>
        <v>0</v>
      </c>
      <c r="S61" s="33">
        <f ca="1">INDIRECT("BH61")+INDIRECT("BI61")+INDIRECT("BJ61")+INDIRECT("BK61")+INDIRECT("BL61")+INDIRECT("BM61")+INDIRECT("BN61")+INDIRECT("BO61")</f>
        <v>0</v>
      </c>
      <c r="T61" s="34"/>
      <c r="U61" s="35"/>
      <c r="V61" s="35"/>
      <c r="W61" s="35"/>
      <c r="X61" s="35"/>
      <c r="Y61" s="35"/>
      <c r="Z61" s="35"/>
      <c r="AA61" s="35"/>
      <c r="AB61" s="34">
        <v>52</v>
      </c>
      <c r="AC61" s="35"/>
      <c r="AD61" s="35">
        <v>59</v>
      </c>
      <c r="AE61" s="35"/>
      <c r="AF61" s="35"/>
      <c r="AG61" s="35"/>
      <c r="AH61" s="35"/>
      <c r="AI61" s="35"/>
      <c r="AJ61" s="34"/>
      <c r="AK61" s="35"/>
      <c r="AL61" s="35"/>
      <c r="AM61" s="35"/>
      <c r="AN61" s="35"/>
      <c r="AO61" s="35"/>
      <c r="AP61" s="35"/>
      <c r="AQ61" s="35"/>
      <c r="AR61" s="34"/>
      <c r="AS61" s="35"/>
      <c r="AT61" s="35"/>
      <c r="AU61" s="35"/>
      <c r="AV61" s="35"/>
      <c r="AW61" s="35"/>
      <c r="AX61" s="35"/>
      <c r="AY61" s="35"/>
      <c r="AZ61" s="34"/>
      <c r="BA61" s="35"/>
      <c r="BB61" s="35"/>
      <c r="BC61" s="35"/>
      <c r="BD61" s="35"/>
      <c r="BE61" s="35"/>
      <c r="BF61" s="35"/>
      <c r="BG61" s="35"/>
      <c r="BH61" s="34"/>
      <c r="BI61" s="35"/>
      <c r="BJ61" s="35"/>
      <c r="BK61" s="35"/>
      <c r="BL61" s="35"/>
      <c r="BM61" s="35"/>
      <c r="BN61" s="35"/>
      <c r="BO61" s="36"/>
      <c r="BP61" s="9">
        <v>10600000684</v>
      </c>
      <c r="BQ61" s="1" t="s">
        <v>3</v>
      </c>
      <c r="BR61" s="1" t="s">
        <v>0</v>
      </c>
      <c r="BS61" s="1" t="s">
        <v>0</v>
      </c>
      <c r="BT61" s="1" t="s">
        <v>0</v>
      </c>
      <c r="BU61" s="1" t="s">
        <v>0</v>
      </c>
      <c r="BW61" s="1">
        <f ca="1">INDIRECT("T61")+2*INDIRECT("AB61")+3*INDIRECT("AJ61")+4*INDIRECT("AR61")+5*INDIRECT("AZ61")+6*INDIRECT("BH61")</f>
        <v>104</v>
      </c>
      <c r="BX61" s="1">
        <v>104</v>
      </c>
      <c r="BY61" s="1">
        <f ca="1">INDIRECT("U61")+2*INDIRECT("AC61")+3*INDIRECT("AK61")+4*INDIRECT("AS61")+5*INDIRECT("BA61")+6*INDIRECT("BI61")</f>
        <v>0</v>
      </c>
      <c r="BZ61" s="1">
        <v>0</v>
      </c>
      <c r="CA61" s="1">
        <f ca="1">INDIRECT("V61")+2*INDIRECT("AD61")+3*INDIRECT("AL61")+4*INDIRECT("AT61")+5*INDIRECT("BB61")+6*INDIRECT("BJ61")</f>
        <v>118</v>
      </c>
      <c r="CB61" s="1">
        <v>118</v>
      </c>
      <c r="CC61" s="1">
        <f ca="1">INDIRECT("W61")+2*INDIRECT("AE61")+3*INDIRECT("AM61")+4*INDIRECT("AU61")+5*INDIRECT("BC61")+6*INDIRECT("BK61")</f>
        <v>0</v>
      </c>
      <c r="CD61" s="1">
        <v>0</v>
      </c>
      <c r="CE61" s="1">
        <f ca="1">INDIRECT("X61")+2*INDIRECT("AF61")+3*INDIRECT("AN61")+4*INDIRECT("AV61")+5*INDIRECT("BD61")+6*INDIRECT("BL61")</f>
        <v>0</v>
      </c>
      <c r="CF61" s="1">
        <v>0</v>
      </c>
      <c r="CG61" s="1">
        <f ca="1">INDIRECT("Y61")+2*INDIRECT("AG61")+3*INDIRECT("AO61")+4*INDIRECT("AW61")+5*INDIRECT("BE61")+6*INDIRECT("BM61")</f>
        <v>0</v>
      </c>
      <c r="CH61" s="1">
        <v>0</v>
      </c>
      <c r="CI61" s="1">
        <f ca="1">INDIRECT("Z61")+2*INDIRECT("AH61")+3*INDIRECT("AP61")+4*INDIRECT("AX61")+5*INDIRECT("BF61")+6*INDIRECT("BN61")</f>
        <v>0</v>
      </c>
      <c r="CJ61" s="1">
        <v>0</v>
      </c>
      <c r="CK61" s="1">
        <f ca="1">INDIRECT("AA61")+2*INDIRECT("AI61")+3*INDIRECT("AQ61")+4*INDIRECT("AY61")+5*INDIRECT("BG61")+6*INDIRECT("BO61")</f>
        <v>0</v>
      </c>
      <c r="CL61" s="1">
        <v>0</v>
      </c>
      <c r="CM61" s="1">
        <f ca="1">INDIRECT("T61")+2*INDIRECT("U61")+3*INDIRECT("V61")+4*INDIRECT("W61")+5*INDIRECT("X61")+6*INDIRECT("Y61")+7*INDIRECT("Z61")+8*INDIRECT("AA61")</f>
        <v>0</v>
      </c>
      <c r="CN61" s="1">
        <v>0</v>
      </c>
      <c r="CO61" s="1">
        <f ca="1">INDIRECT("AB61")+2*INDIRECT("AC61")+3*INDIRECT("AD61")+4*INDIRECT("AE61")+5*INDIRECT("AF61")+6*INDIRECT("AG61")+7*INDIRECT("AH61")+8*INDIRECT("AI61")</f>
        <v>229</v>
      </c>
      <c r="CP61" s="1">
        <v>229</v>
      </c>
      <c r="CQ61" s="1">
        <f ca="1">INDIRECT("AJ61")+2*INDIRECT("AK61")+3*INDIRECT("AL61")+4*INDIRECT("AM61")+5*INDIRECT("AN61")+6*INDIRECT("AO61")+7*INDIRECT("AP61")+8*INDIRECT("AQ61")</f>
        <v>0</v>
      </c>
      <c r="CR61" s="1">
        <v>0</v>
      </c>
      <c r="CS61" s="1">
        <f ca="1">INDIRECT("AR61")+2*INDIRECT("AS61")+3*INDIRECT("AT61")+4*INDIRECT("AU61")+5*INDIRECT("AV61")+6*INDIRECT("AW61")+7*INDIRECT("AX61")+8*INDIRECT("AY61")</f>
        <v>0</v>
      </c>
      <c r="CT61" s="1">
        <v>0</v>
      </c>
      <c r="CU61" s="1">
        <f ca="1">INDIRECT("AZ61")+2*INDIRECT("BA61")+3*INDIRECT("BB61")+4*INDIRECT("BC61")+5*INDIRECT("BD61")+6*INDIRECT("BE61")+7*INDIRECT("BF61")+8*INDIRECT("BG61")</f>
        <v>0</v>
      </c>
      <c r="CV61" s="1">
        <v>0</v>
      </c>
      <c r="CW61" s="1">
        <f ca="1">INDIRECT("BH61")+2*INDIRECT("BI61")+3*INDIRECT("BJ61")+4*INDIRECT("BK61")+5*INDIRECT("BL61")+6*INDIRECT("BM61")+7*INDIRECT("BN61")+8*INDIRECT("BO61")</f>
        <v>0</v>
      </c>
      <c r="CX61" s="1">
        <v>0</v>
      </c>
    </row>
    <row r="62" spans="1:73" ht="11.25">
      <c r="A62" s="1" t="s">
        <v>0</v>
      </c>
      <c r="B62" s="1" t="s">
        <v>37</v>
      </c>
      <c r="C62" s="1" t="s">
        <v>0</v>
      </c>
      <c r="D62" s="1" t="s">
        <v>23</v>
      </c>
      <c r="E62" s="1" t="s">
        <v>6</v>
      </c>
      <c r="F62" s="7">
        <f>SUM(F61:F61)</f>
        <v>52</v>
      </c>
      <c r="G62" s="6">
        <f>SUM(G61:G61)</f>
        <v>0</v>
      </c>
      <c r="H62" s="6">
        <f>SUM(H61:H61)</f>
        <v>59</v>
      </c>
      <c r="I62" s="6">
        <f>SUM(I61:I61)</f>
        <v>0</v>
      </c>
      <c r="J62" s="6">
        <f>SUM(J61:J61)</f>
        <v>0</v>
      </c>
      <c r="K62" s="6">
        <f>SUM(K61:K61)</f>
        <v>0</v>
      </c>
      <c r="L62" s="6">
        <f>SUM(L61:L61)</f>
        <v>0</v>
      </c>
      <c r="M62" s="6">
        <f>SUM(M61:M61)</f>
        <v>0</v>
      </c>
      <c r="N62" s="7">
        <f>SUM(N61:N61)</f>
        <v>0</v>
      </c>
      <c r="O62" s="6">
        <f>SUM(O61:O61)</f>
        <v>111</v>
      </c>
      <c r="P62" s="6">
        <f>SUM(P61:P61)</f>
        <v>0</v>
      </c>
      <c r="Q62" s="6">
        <f>SUM(Q61:Q61)</f>
        <v>0</v>
      </c>
      <c r="R62" s="6">
        <f>SUM(R61:R61)</f>
        <v>0</v>
      </c>
      <c r="S62" s="6">
        <f>SUM(S61:S61)</f>
        <v>0</v>
      </c>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1:73" ht="11.25">
      <c r="A63" s="25"/>
      <c r="B63" s="25"/>
      <c r="C63" s="27" t="s">
        <v>93</v>
      </c>
      <c r="D63" s="26" t="s">
        <v>0</v>
      </c>
      <c r="E63" s="1" t="s">
        <v>0</v>
      </c>
      <c r="F63" s="7"/>
      <c r="G63" s="6"/>
      <c r="H63" s="6"/>
      <c r="I63" s="6"/>
      <c r="J63" s="6"/>
      <c r="K63" s="6"/>
      <c r="L63" s="6"/>
      <c r="M63" s="6"/>
      <c r="N63" s="7"/>
      <c r="O63" s="6"/>
      <c r="P63" s="6"/>
      <c r="Q63" s="6"/>
      <c r="R63" s="6"/>
      <c r="S63" s="6"/>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v>0</v>
      </c>
      <c r="BQ63" s="1" t="s">
        <v>0</v>
      </c>
      <c r="BR63" s="1" t="s">
        <v>0</v>
      </c>
      <c r="BS63" s="1" t="s">
        <v>0</v>
      </c>
      <c r="BT63" s="1" t="s">
        <v>0</v>
      </c>
      <c r="BU63" s="1" t="s">
        <v>0</v>
      </c>
    </row>
    <row r="64" spans="1:102" ht="11.25">
      <c r="A64" s="30" t="s">
        <v>1</v>
      </c>
      <c r="B64" s="31" t="str">
        <f>HYPERLINK("http://www.dot.ca.gov/hq/transprog/stip2004/ff_sheets/04-1007.xls","1007")</f>
        <v>1007</v>
      </c>
      <c r="C64" s="30" t="s">
        <v>0</v>
      </c>
      <c r="D64" s="30" t="s">
        <v>38</v>
      </c>
      <c r="E64" s="30" t="s">
        <v>3</v>
      </c>
      <c r="F64" s="32">
        <f ca="1">INDIRECT("T64")+INDIRECT("AB64")+INDIRECT("AJ64")+INDIRECT("AR64")+INDIRECT("AZ64")+INDIRECT("BH64")</f>
        <v>0</v>
      </c>
      <c r="G64" s="33">
        <f ca="1">INDIRECT("U64")+INDIRECT("AC64")+INDIRECT("AK64")+INDIRECT("AS64")+INDIRECT("BA64")+INDIRECT("BI64")</f>
        <v>0</v>
      </c>
      <c r="H64" s="33">
        <f ca="1">INDIRECT("V64")+INDIRECT("AD64")+INDIRECT("AL64")+INDIRECT("AT64")+INDIRECT("BB64")+INDIRECT("BJ64")</f>
        <v>700</v>
      </c>
      <c r="I64" s="33">
        <f ca="1">INDIRECT("W64")+INDIRECT("AE64")+INDIRECT("AM64")+INDIRECT("AU64")+INDIRECT("BC64")+INDIRECT("BK64")</f>
        <v>0</v>
      </c>
      <c r="J64" s="33">
        <f ca="1">INDIRECT("X64")+INDIRECT("AF64")+INDIRECT("AN64")+INDIRECT("AV64")+INDIRECT("BD64")+INDIRECT("BL64")</f>
        <v>0</v>
      </c>
      <c r="K64" s="33">
        <f ca="1">INDIRECT("Y64")+INDIRECT("AG64")+INDIRECT("AO64")+INDIRECT("AW64")+INDIRECT("BE64")+INDIRECT("BM64")</f>
        <v>0</v>
      </c>
      <c r="L64" s="33">
        <f ca="1">INDIRECT("Z64")+INDIRECT("AH64")+INDIRECT("AP64")+INDIRECT("AX64")+INDIRECT("BF64")+INDIRECT("BN64")</f>
        <v>0</v>
      </c>
      <c r="M64" s="33">
        <f ca="1">INDIRECT("AA64")+INDIRECT("AI64")+INDIRECT("AQ64")+INDIRECT("AY64")+INDIRECT("BG64")+INDIRECT("BO64")</f>
        <v>0</v>
      </c>
      <c r="N64" s="32">
        <f ca="1">INDIRECT("T64")+INDIRECT("U64")+INDIRECT("V64")+INDIRECT("W64")+INDIRECT("X64")+INDIRECT("Y64")+INDIRECT("Z64")+INDIRECT("AA64")</f>
        <v>0</v>
      </c>
      <c r="O64" s="33">
        <f ca="1">INDIRECT("AB64")+INDIRECT("AC64")+INDIRECT("AD64")+INDIRECT("AE64")+INDIRECT("AF64")+INDIRECT("AG64")+INDIRECT("AH64")+INDIRECT("AI64")</f>
        <v>700</v>
      </c>
      <c r="P64" s="33">
        <f ca="1">INDIRECT("AJ64")+INDIRECT("AK64")+INDIRECT("AL64")+INDIRECT("AM64")+INDIRECT("AN64")+INDIRECT("AO64")+INDIRECT("AP64")+INDIRECT("AQ64")</f>
        <v>0</v>
      </c>
      <c r="Q64" s="33">
        <f ca="1">INDIRECT("AR64")+INDIRECT("AS64")+INDIRECT("AT64")+INDIRECT("AU64")+INDIRECT("AV64")+INDIRECT("AW64")+INDIRECT("AX64")+INDIRECT("AY64")</f>
        <v>0</v>
      </c>
      <c r="R64" s="33">
        <f ca="1">INDIRECT("AZ64")+INDIRECT("BA64")+INDIRECT("BB64")+INDIRECT("BC64")+INDIRECT("BD64")+INDIRECT("BE64")+INDIRECT("BF64")+INDIRECT("BG64")</f>
        <v>0</v>
      </c>
      <c r="S64" s="33">
        <f ca="1">INDIRECT("BH64")+INDIRECT("BI64")+INDIRECT("BJ64")+INDIRECT("BK64")+INDIRECT("BL64")+INDIRECT("BM64")+INDIRECT("BN64")+INDIRECT("BO64")</f>
        <v>0</v>
      </c>
      <c r="T64" s="34"/>
      <c r="U64" s="35"/>
      <c r="V64" s="35"/>
      <c r="W64" s="35"/>
      <c r="X64" s="35"/>
      <c r="Y64" s="35"/>
      <c r="Z64" s="35"/>
      <c r="AA64" s="35"/>
      <c r="AB64" s="34"/>
      <c r="AC64" s="35"/>
      <c r="AD64" s="35">
        <v>700</v>
      </c>
      <c r="AE64" s="35"/>
      <c r="AF64" s="35"/>
      <c r="AG64" s="35"/>
      <c r="AH64" s="35"/>
      <c r="AI64" s="35"/>
      <c r="AJ64" s="34"/>
      <c r="AK64" s="35"/>
      <c r="AL64" s="35"/>
      <c r="AM64" s="35"/>
      <c r="AN64" s="35"/>
      <c r="AO64" s="35"/>
      <c r="AP64" s="35"/>
      <c r="AQ64" s="35"/>
      <c r="AR64" s="34"/>
      <c r="AS64" s="35"/>
      <c r="AT64" s="35"/>
      <c r="AU64" s="35"/>
      <c r="AV64" s="35"/>
      <c r="AW64" s="35"/>
      <c r="AX64" s="35"/>
      <c r="AY64" s="35"/>
      <c r="AZ64" s="34"/>
      <c r="BA64" s="35"/>
      <c r="BB64" s="35"/>
      <c r="BC64" s="35"/>
      <c r="BD64" s="35"/>
      <c r="BE64" s="35"/>
      <c r="BF64" s="35"/>
      <c r="BG64" s="35"/>
      <c r="BH64" s="34"/>
      <c r="BI64" s="35"/>
      <c r="BJ64" s="35"/>
      <c r="BK64" s="35"/>
      <c r="BL64" s="35"/>
      <c r="BM64" s="35"/>
      <c r="BN64" s="35"/>
      <c r="BO64" s="36"/>
      <c r="BP64" s="9">
        <v>10600000693</v>
      </c>
      <c r="BQ64" s="1" t="s">
        <v>3</v>
      </c>
      <c r="BR64" s="1" t="s">
        <v>0</v>
      </c>
      <c r="BS64" s="1" t="s">
        <v>0</v>
      </c>
      <c r="BT64" s="1" t="s">
        <v>0</v>
      </c>
      <c r="BU64" s="1" t="s">
        <v>0</v>
      </c>
      <c r="BW64" s="1">
        <f ca="1">INDIRECT("T64")+2*INDIRECT("AB64")+3*INDIRECT("AJ64")+4*INDIRECT("AR64")+5*INDIRECT("AZ64")+6*INDIRECT("BH64")</f>
        <v>0</v>
      </c>
      <c r="BX64" s="1">
        <v>0</v>
      </c>
      <c r="BY64" s="1">
        <f ca="1">INDIRECT("U64")+2*INDIRECT("AC64")+3*INDIRECT("AK64")+4*INDIRECT("AS64")+5*INDIRECT("BA64")+6*INDIRECT("BI64")</f>
        <v>0</v>
      </c>
      <c r="BZ64" s="1">
        <v>0</v>
      </c>
      <c r="CA64" s="1">
        <f ca="1">INDIRECT("V64")+2*INDIRECT("AD64")+3*INDIRECT("AL64")+4*INDIRECT("AT64")+5*INDIRECT("BB64")+6*INDIRECT("BJ64")</f>
        <v>1400</v>
      </c>
      <c r="CB64" s="1">
        <v>1400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0</v>
      </c>
      <c r="CH64" s="1">
        <v>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2100</v>
      </c>
      <c r="CP64" s="1">
        <v>2100</v>
      </c>
      <c r="CQ64" s="1">
        <f ca="1">INDIRECT("AJ64")+2*INDIRECT("AK64")+3*INDIRECT("AL64")+4*INDIRECT("AM64")+5*INDIRECT("AN64")+6*INDIRECT("AO64")+7*INDIRECT("AP64")+8*INDIRECT("AQ64")</f>
        <v>0</v>
      </c>
      <c r="CR64" s="1">
        <v>0</v>
      </c>
      <c r="CS64" s="1">
        <f ca="1">INDIRECT("AR64")+2*INDIRECT("AS64")+3*INDIRECT("AT64")+4*INDIRECT("AU64")+5*INDIRECT("AV64")+6*INDIRECT("AW64")+7*INDIRECT("AX64")+8*INDIRECT("AY64")</f>
        <v>0</v>
      </c>
      <c r="CT64" s="1">
        <v>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73" ht="11.25">
      <c r="A65" s="1" t="s">
        <v>0</v>
      </c>
      <c r="B65" s="1" t="s">
        <v>39</v>
      </c>
      <c r="C65" s="1" t="s">
        <v>0</v>
      </c>
      <c r="D65" s="1" t="s">
        <v>40</v>
      </c>
      <c r="E65" s="1" t="s">
        <v>6</v>
      </c>
      <c r="F65" s="7">
        <f>SUM(F64:F64)</f>
        <v>0</v>
      </c>
      <c r="G65" s="6">
        <f>SUM(G64:G64)</f>
        <v>0</v>
      </c>
      <c r="H65" s="6">
        <f>SUM(H64:H64)</f>
        <v>700</v>
      </c>
      <c r="I65" s="6">
        <f>SUM(I64:I64)</f>
        <v>0</v>
      </c>
      <c r="J65" s="6">
        <f>SUM(J64:J64)</f>
        <v>0</v>
      </c>
      <c r="K65" s="6">
        <f>SUM(K64:K64)</f>
        <v>0</v>
      </c>
      <c r="L65" s="6">
        <f>SUM(L64:L64)</f>
        <v>0</v>
      </c>
      <c r="M65" s="6">
        <f>SUM(M64:M64)</f>
        <v>0</v>
      </c>
      <c r="N65" s="7">
        <f>SUM(N64:N64)</f>
        <v>0</v>
      </c>
      <c r="O65" s="6">
        <f>SUM(O64:O64)</f>
        <v>700</v>
      </c>
      <c r="P65" s="6">
        <f>SUM(P64:P64)</f>
        <v>0</v>
      </c>
      <c r="Q65" s="6">
        <f>SUM(Q64:Q64)</f>
        <v>0</v>
      </c>
      <c r="R65" s="6">
        <f>SUM(R64:R64)</f>
        <v>0</v>
      </c>
      <c r="S65" s="6">
        <f>SUM(S64:S64)</f>
        <v>0</v>
      </c>
      <c r="T65" s="8"/>
      <c r="U65" s="5"/>
      <c r="V65" s="5"/>
      <c r="W65" s="5"/>
      <c r="X65" s="5"/>
      <c r="Y65" s="5"/>
      <c r="Z65" s="5"/>
      <c r="AA65" s="5"/>
      <c r="AB65" s="8"/>
      <c r="AC65" s="5"/>
      <c r="AD65" s="5"/>
      <c r="AE65" s="5"/>
      <c r="AF65" s="5"/>
      <c r="AG65" s="5"/>
      <c r="AH65" s="5"/>
      <c r="AI65" s="5"/>
      <c r="AJ65" s="8"/>
      <c r="AK65" s="5"/>
      <c r="AL65" s="5"/>
      <c r="AM65" s="5"/>
      <c r="AN65" s="5"/>
      <c r="AO65" s="5"/>
      <c r="AP65" s="5"/>
      <c r="AQ65" s="5"/>
      <c r="AR65" s="8"/>
      <c r="AS65" s="5"/>
      <c r="AT65" s="5"/>
      <c r="AU65" s="5"/>
      <c r="AV65" s="5"/>
      <c r="AW65" s="5"/>
      <c r="AX65" s="5"/>
      <c r="AY65" s="5"/>
      <c r="AZ65" s="8"/>
      <c r="BA65" s="5"/>
      <c r="BB65" s="5"/>
      <c r="BC65" s="5"/>
      <c r="BD65" s="5"/>
      <c r="BE65" s="5"/>
      <c r="BF65" s="5"/>
      <c r="BG65" s="5"/>
      <c r="BH65" s="8"/>
      <c r="BI65" s="5"/>
      <c r="BJ65" s="5"/>
      <c r="BK65" s="5"/>
      <c r="BL65" s="5"/>
      <c r="BM65" s="5"/>
      <c r="BN65" s="5"/>
      <c r="BO65" s="5"/>
      <c r="BP65" s="9">
        <v>0</v>
      </c>
      <c r="BQ65" s="1" t="s">
        <v>0</v>
      </c>
      <c r="BR65" s="1" t="s">
        <v>0</v>
      </c>
      <c r="BS65" s="1" t="s">
        <v>0</v>
      </c>
      <c r="BT65" s="1" t="s">
        <v>0</v>
      </c>
      <c r="BU65" s="1" t="s">
        <v>0</v>
      </c>
    </row>
    <row r="66" spans="1:73" ht="11.25">
      <c r="A66" s="25"/>
      <c r="B66" s="25"/>
      <c r="C66" s="27" t="s">
        <v>93</v>
      </c>
      <c r="D66" s="26" t="s">
        <v>0</v>
      </c>
      <c r="E66" s="1" t="s">
        <v>0</v>
      </c>
      <c r="F66" s="7"/>
      <c r="G66" s="6"/>
      <c r="H66" s="6"/>
      <c r="I66" s="6"/>
      <c r="J66" s="6"/>
      <c r="K66" s="6"/>
      <c r="L66" s="6"/>
      <c r="M66" s="6"/>
      <c r="N66" s="7"/>
      <c r="O66" s="6"/>
      <c r="P66" s="6"/>
      <c r="Q66" s="6"/>
      <c r="R66" s="6"/>
      <c r="S66" s="6"/>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v>0</v>
      </c>
      <c r="BQ66" s="1" t="s">
        <v>0</v>
      </c>
      <c r="BR66" s="1" t="s">
        <v>0</v>
      </c>
      <c r="BS66" s="1" t="s">
        <v>0</v>
      </c>
      <c r="BT66" s="1" t="s">
        <v>0</v>
      </c>
      <c r="BU66" s="1" t="s">
        <v>0</v>
      </c>
    </row>
    <row r="67" spans="1:102" ht="11.25">
      <c r="A67" s="30" t="s">
        <v>1</v>
      </c>
      <c r="B67" s="31" t="str">
        <f>HYPERLINK("http://www.dot.ca.gov/hq/transprog/stip2004/ff_sheets/04-2014e.xls","2014E")</f>
        <v>2014E</v>
      </c>
      <c r="C67" s="30" t="s">
        <v>0</v>
      </c>
      <c r="D67" s="30" t="s">
        <v>38</v>
      </c>
      <c r="E67" s="30" t="s">
        <v>3</v>
      </c>
      <c r="F67" s="32">
        <f ca="1">INDIRECT("T67")+INDIRECT("AB67")+INDIRECT("AJ67")+INDIRECT("AR67")+INDIRECT("AZ67")+INDIRECT("BH67")</f>
        <v>0</v>
      </c>
      <c r="G67" s="33">
        <f ca="1">INDIRECT("U67")+INDIRECT("AC67")+INDIRECT("AK67")+INDIRECT("AS67")+INDIRECT("BA67")+INDIRECT("BI67")</f>
        <v>0</v>
      </c>
      <c r="H67" s="33">
        <f ca="1">INDIRECT("V67")+INDIRECT("AD67")+INDIRECT("AL67")+INDIRECT("AT67")+INDIRECT("BB67")+INDIRECT("BJ67")</f>
        <v>20</v>
      </c>
      <c r="I67" s="33">
        <f ca="1">INDIRECT("W67")+INDIRECT("AE67")+INDIRECT("AM67")+INDIRECT("AU67")+INDIRECT("BC67")+INDIRECT("BK67")</f>
        <v>315</v>
      </c>
      <c r="J67" s="33">
        <f ca="1">INDIRECT("X67")+INDIRECT("AF67")+INDIRECT("AN67")+INDIRECT("AV67")+INDIRECT("BD67")+INDIRECT("BL67")</f>
        <v>0</v>
      </c>
      <c r="K67" s="33">
        <f ca="1">INDIRECT("Y67")+INDIRECT("AG67")+INDIRECT("AO67")+INDIRECT("AW67")+INDIRECT("BE67")+INDIRECT("BM67")</f>
        <v>0</v>
      </c>
      <c r="L67" s="33">
        <f ca="1">INDIRECT("Z67")+INDIRECT("AH67")+INDIRECT("AP67")+INDIRECT("AX67")+INDIRECT("BF67")+INDIRECT("BN67")</f>
        <v>0</v>
      </c>
      <c r="M67" s="33">
        <f ca="1">INDIRECT("AA67")+INDIRECT("AI67")+INDIRECT("AQ67")+INDIRECT("AY67")+INDIRECT("BG67")+INDIRECT("BO67")</f>
        <v>0</v>
      </c>
      <c r="N67" s="32">
        <f ca="1">INDIRECT("T67")+INDIRECT("U67")+INDIRECT("V67")+INDIRECT("W67")+INDIRECT("X67")+INDIRECT("Y67")+INDIRECT("Z67")+INDIRECT("AA67")</f>
        <v>0</v>
      </c>
      <c r="O67" s="33">
        <f ca="1">INDIRECT("AB67")+INDIRECT("AC67")+INDIRECT("AD67")+INDIRECT("AE67")+INDIRECT("AF67")+INDIRECT("AG67")+INDIRECT("AH67")+INDIRECT("AI67")</f>
        <v>315</v>
      </c>
      <c r="P67" s="33">
        <f ca="1">INDIRECT("AJ67")+INDIRECT("AK67")+INDIRECT("AL67")+INDIRECT("AM67")+INDIRECT("AN67")+INDIRECT("AO67")+INDIRECT("AP67")+INDIRECT("AQ67")</f>
        <v>0</v>
      </c>
      <c r="Q67" s="33">
        <f ca="1">INDIRECT("AR67")+INDIRECT("AS67")+INDIRECT("AT67")+INDIRECT("AU67")+INDIRECT("AV67")+INDIRECT("AW67")+INDIRECT("AX67")+INDIRECT("AY67")</f>
        <v>20</v>
      </c>
      <c r="R67" s="33">
        <f ca="1">INDIRECT("AZ67")+INDIRECT("BA67")+INDIRECT("BB67")+INDIRECT("BC67")+INDIRECT("BD67")+INDIRECT("BE67")+INDIRECT("BF67")+INDIRECT("BG67")</f>
        <v>0</v>
      </c>
      <c r="S67" s="33">
        <f ca="1">INDIRECT("BH67")+INDIRECT("BI67")+INDIRECT("BJ67")+INDIRECT("BK67")+INDIRECT("BL67")+INDIRECT("BM67")+INDIRECT("BN67")+INDIRECT("BO67")</f>
        <v>0</v>
      </c>
      <c r="T67" s="34"/>
      <c r="U67" s="35"/>
      <c r="V67" s="35"/>
      <c r="W67" s="35"/>
      <c r="X67" s="35"/>
      <c r="Y67" s="35"/>
      <c r="Z67" s="35"/>
      <c r="AA67" s="35"/>
      <c r="AB67" s="34"/>
      <c r="AC67" s="35"/>
      <c r="AD67" s="35"/>
      <c r="AE67" s="35">
        <v>315</v>
      </c>
      <c r="AF67" s="35"/>
      <c r="AG67" s="35"/>
      <c r="AH67" s="35"/>
      <c r="AI67" s="35"/>
      <c r="AJ67" s="34"/>
      <c r="AK67" s="35"/>
      <c r="AL67" s="35"/>
      <c r="AM67" s="35"/>
      <c r="AN67" s="35"/>
      <c r="AO67" s="35"/>
      <c r="AP67" s="35"/>
      <c r="AQ67" s="35"/>
      <c r="AR67" s="34"/>
      <c r="AS67" s="35"/>
      <c r="AT67" s="35">
        <v>20</v>
      </c>
      <c r="AU67" s="35"/>
      <c r="AV67" s="35"/>
      <c r="AW67" s="35"/>
      <c r="AX67" s="35"/>
      <c r="AY67" s="35"/>
      <c r="AZ67" s="34"/>
      <c r="BA67" s="35"/>
      <c r="BB67" s="35"/>
      <c r="BC67" s="35"/>
      <c r="BD67" s="35"/>
      <c r="BE67" s="35"/>
      <c r="BF67" s="35"/>
      <c r="BG67" s="35"/>
      <c r="BH67" s="34"/>
      <c r="BI67" s="35"/>
      <c r="BJ67" s="35"/>
      <c r="BK67" s="35"/>
      <c r="BL67" s="35"/>
      <c r="BM67" s="35"/>
      <c r="BN67" s="35"/>
      <c r="BO67" s="36"/>
      <c r="BP67" s="9">
        <v>20600002144</v>
      </c>
      <c r="BQ67" s="1" t="s">
        <v>3</v>
      </c>
      <c r="BR67" s="1" t="s">
        <v>0</v>
      </c>
      <c r="BS67" s="1" t="s">
        <v>0</v>
      </c>
      <c r="BT67" s="1" t="s">
        <v>0</v>
      </c>
      <c r="BU67" s="1" t="s">
        <v>0</v>
      </c>
      <c r="BW67" s="1">
        <f ca="1">INDIRECT("T67")+2*INDIRECT("AB67")+3*INDIRECT("AJ67")+4*INDIRECT("AR67")+5*INDIRECT("AZ67")+6*INDIRECT("BH67")</f>
        <v>0</v>
      </c>
      <c r="BX67" s="1">
        <v>0</v>
      </c>
      <c r="BY67" s="1">
        <f ca="1">INDIRECT("U67")+2*INDIRECT("AC67")+3*INDIRECT("AK67")+4*INDIRECT("AS67")+5*INDIRECT("BA67")+6*INDIRECT("BI67")</f>
        <v>0</v>
      </c>
      <c r="BZ67" s="1">
        <v>0</v>
      </c>
      <c r="CA67" s="1">
        <f ca="1">INDIRECT("V67")+2*INDIRECT("AD67")+3*INDIRECT("AL67")+4*INDIRECT("AT67")+5*INDIRECT("BB67")+6*INDIRECT("BJ67")</f>
        <v>80</v>
      </c>
      <c r="CB67" s="1">
        <v>80</v>
      </c>
      <c r="CC67" s="1">
        <f ca="1">INDIRECT("W67")+2*INDIRECT("AE67")+3*INDIRECT("AM67")+4*INDIRECT("AU67")+5*INDIRECT("BC67")+6*INDIRECT("BK67")</f>
        <v>630</v>
      </c>
      <c r="CD67" s="1">
        <v>630</v>
      </c>
      <c r="CE67" s="1">
        <f ca="1">INDIRECT("X67")+2*INDIRECT("AF67")+3*INDIRECT("AN67")+4*INDIRECT("AV67")+5*INDIRECT("BD67")+6*INDIRECT("BL67")</f>
        <v>0</v>
      </c>
      <c r="CF67" s="1">
        <v>0</v>
      </c>
      <c r="CG67" s="1">
        <f ca="1">INDIRECT("Y67")+2*INDIRECT("AG67")+3*INDIRECT("AO67")+4*INDIRECT("AW67")+5*INDIRECT("BE67")+6*INDIRECT("BM67")</f>
        <v>0</v>
      </c>
      <c r="CH67" s="1">
        <v>0</v>
      </c>
      <c r="CI67" s="1">
        <f ca="1">INDIRECT("Z67")+2*INDIRECT("AH67")+3*INDIRECT("AP67")+4*INDIRECT("AX67")+5*INDIRECT("BF67")+6*INDIRECT("BN67")</f>
        <v>0</v>
      </c>
      <c r="CJ67" s="1">
        <v>0</v>
      </c>
      <c r="CK67" s="1">
        <f ca="1">INDIRECT("AA67")+2*INDIRECT("AI67")+3*INDIRECT("AQ67")+4*INDIRECT("AY67")+5*INDIRECT("BG67")+6*INDIRECT("BO67")</f>
        <v>0</v>
      </c>
      <c r="CL67" s="1">
        <v>0</v>
      </c>
      <c r="CM67" s="1">
        <f ca="1">INDIRECT("T67")+2*INDIRECT("U67")+3*INDIRECT("V67")+4*INDIRECT("W67")+5*INDIRECT("X67")+6*INDIRECT("Y67")+7*INDIRECT("Z67")+8*INDIRECT("AA67")</f>
        <v>0</v>
      </c>
      <c r="CN67" s="1">
        <v>0</v>
      </c>
      <c r="CO67" s="1">
        <f ca="1">INDIRECT("AB67")+2*INDIRECT("AC67")+3*INDIRECT("AD67")+4*INDIRECT("AE67")+5*INDIRECT("AF67")+6*INDIRECT("AG67")+7*INDIRECT("AH67")+8*INDIRECT("AI67")</f>
        <v>1260</v>
      </c>
      <c r="CP67" s="1">
        <v>1260</v>
      </c>
      <c r="CQ67" s="1">
        <f ca="1">INDIRECT("AJ67")+2*INDIRECT("AK67")+3*INDIRECT("AL67")+4*INDIRECT("AM67")+5*INDIRECT("AN67")+6*INDIRECT("AO67")+7*INDIRECT("AP67")+8*INDIRECT("AQ67")</f>
        <v>0</v>
      </c>
      <c r="CR67" s="1">
        <v>0</v>
      </c>
      <c r="CS67" s="1">
        <f ca="1">INDIRECT("AR67")+2*INDIRECT("AS67")+3*INDIRECT("AT67")+4*INDIRECT("AU67")+5*INDIRECT("AV67")+6*INDIRECT("AW67")+7*INDIRECT("AX67")+8*INDIRECT("AY67")</f>
        <v>60</v>
      </c>
      <c r="CT67" s="1">
        <v>60</v>
      </c>
      <c r="CU67" s="1">
        <f ca="1">INDIRECT("AZ67")+2*INDIRECT("BA67")+3*INDIRECT("BB67")+4*INDIRECT("BC67")+5*INDIRECT("BD67")+6*INDIRECT("BE67")+7*INDIRECT("BF67")+8*INDIRECT("BG67")</f>
        <v>0</v>
      </c>
      <c r="CV67" s="1">
        <v>0</v>
      </c>
      <c r="CW67" s="1">
        <f ca="1">INDIRECT("BH67")+2*INDIRECT("BI67")+3*INDIRECT("BJ67")+4*INDIRECT("BK67")+5*INDIRECT("BL67")+6*INDIRECT("BM67")+7*INDIRECT("BN67")+8*INDIRECT("BO67")</f>
        <v>0</v>
      </c>
      <c r="CX67" s="1">
        <v>0</v>
      </c>
    </row>
    <row r="68" spans="1:102" ht="11.25">
      <c r="A68" s="1" t="s">
        <v>0</v>
      </c>
      <c r="B68" s="1" t="s">
        <v>0</v>
      </c>
      <c r="C68" s="1" t="s">
        <v>4</v>
      </c>
      <c r="D68" s="1" t="s">
        <v>41</v>
      </c>
      <c r="E68" s="1" t="s">
        <v>15</v>
      </c>
      <c r="F68" s="7">
        <f ca="1">INDIRECT("T68")+INDIRECT("AB68")+INDIRECT("AJ68")+INDIRECT("AR68")+INDIRECT("AZ68")+INDIRECT("BH68")</f>
        <v>7</v>
      </c>
      <c r="G68" s="6">
        <f ca="1">INDIRECT("U68")+INDIRECT("AC68")+INDIRECT("AK68")+INDIRECT("AS68")+INDIRECT("BA68")+INDIRECT("BI68")</f>
        <v>38</v>
      </c>
      <c r="H68" s="6">
        <f ca="1">INDIRECT("V68")+INDIRECT("AD68")+INDIRECT("AL68")+INDIRECT("AT68")+INDIRECT("BB68")+INDIRECT("BJ68")</f>
        <v>0</v>
      </c>
      <c r="I68" s="6">
        <f ca="1">INDIRECT("W68")+INDIRECT("AE68")+INDIRECT("AM68")+INDIRECT("AU68")+INDIRECT("BC68")+INDIRECT("BK68")</f>
        <v>0</v>
      </c>
      <c r="J68" s="6">
        <f ca="1">INDIRECT("X68")+INDIRECT("AF68")+INDIRECT("AN68")+INDIRECT("AV68")+INDIRECT("BD68")+INDIRECT("BL68")</f>
        <v>0</v>
      </c>
      <c r="K68" s="6">
        <f ca="1">INDIRECT("Y68")+INDIRECT("AG68")+INDIRECT("AO68")+INDIRECT("AW68")+INDIRECT("BE68")+INDIRECT("BM68")</f>
        <v>0</v>
      </c>
      <c r="L68" s="6">
        <f ca="1">INDIRECT("Z68")+INDIRECT("AH68")+INDIRECT("AP68")+INDIRECT("AX68")+INDIRECT("BF68")+INDIRECT("BN68")</f>
        <v>0</v>
      </c>
      <c r="M68" s="6">
        <f ca="1">INDIRECT("AA68")+INDIRECT("AI68")+INDIRECT("AQ68")+INDIRECT("AY68")+INDIRECT("BG68")+INDIRECT("BO68")</f>
        <v>0</v>
      </c>
      <c r="N68" s="7">
        <f ca="1">INDIRECT("T68")+INDIRECT("U68")+INDIRECT("V68")+INDIRECT("W68")+INDIRECT("X68")+INDIRECT("Y68")+INDIRECT("Z68")+INDIRECT("AA68")</f>
        <v>0</v>
      </c>
      <c r="O68" s="6">
        <f ca="1">INDIRECT("AB68")+INDIRECT("AC68")+INDIRECT("AD68")+INDIRECT("AE68")+INDIRECT("AF68")+INDIRECT("AG68")+INDIRECT("AH68")+INDIRECT("AI68")</f>
        <v>38</v>
      </c>
      <c r="P68" s="6">
        <f ca="1">INDIRECT("AJ68")+INDIRECT("AK68")+INDIRECT("AL68")+INDIRECT("AM68")+INDIRECT("AN68")+INDIRECT("AO68")+INDIRECT("AP68")+INDIRECT("AQ68")</f>
        <v>7</v>
      </c>
      <c r="Q68" s="6">
        <f ca="1">INDIRECT("AR68")+INDIRECT("AS68")+INDIRECT("AT68")+INDIRECT("AU68")+INDIRECT("AV68")+INDIRECT("AW68")+INDIRECT("AX68")+INDIRECT("AY68")</f>
        <v>0</v>
      </c>
      <c r="R68" s="6">
        <f ca="1">INDIRECT("AZ68")+INDIRECT("BA68")+INDIRECT("BB68")+INDIRECT("BC68")+INDIRECT("BD68")+INDIRECT("BE68")+INDIRECT("BF68")+INDIRECT("BG68")</f>
        <v>0</v>
      </c>
      <c r="S68" s="6">
        <f ca="1">INDIRECT("BH68")+INDIRECT("BI68")+INDIRECT("BJ68")+INDIRECT("BK68")+INDIRECT("BL68")+INDIRECT("BM68")+INDIRECT("BN68")+INDIRECT("BO68")</f>
        <v>0</v>
      </c>
      <c r="T68" s="28"/>
      <c r="U68" s="29"/>
      <c r="V68" s="29"/>
      <c r="W68" s="29"/>
      <c r="X68" s="29"/>
      <c r="Y68" s="29"/>
      <c r="Z68" s="29"/>
      <c r="AA68" s="29"/>
      <c r="AB68" s="28"/>
      <c r="AC68" s="29">
        <v>38</v>
      </c>
      <c r="AD68" s="29"/>
      <c r="AE68" s="29"/>
      <c r="AF68" s="29"/>
      <c r="AG68" s="29"/>
      <c r="AH68" s="29"/>
      <c r="AI68" s="29"/>
      <c r="AJ68" s="28">
        <v>7</v>
      </c>
      <c r="AK68" s="29"/>
      <c r="AL68" s="29"/>
      <c r="AM68" s="29"/>
      <c r="AN68" s="29"/>
      <c r="AO68" s="29"/>
      <c r="AP68" s="29"/>
      <c r="AQ68" s="29"/>
      <c r="AR68" s="28"/>
      <c r="AS68" s="29"/>
      <c r="AT68" s="29"/>
      <c r="AU68" s="29"/>
      <c r="AV68" s="29"/>
      <c r="AW68" s="29"/>
      <c r="AX68" s="29"/>
      <c r="AY68" s="29"/>
      <c r="AZ68" s="28"/>
      <c r="BA68" s="29"/>
      <c r="BB68" s="29"/>
      <c r="BC68" s="29"/>
      <c r="BD68" s="29"/>
      <c r="BE68" s="29"/>
      <c r="BF68" s="29"/>
      <c r="BG68" s="29"/>
      <c r="BH68" s="28"/>
      <c r="BI68" s="29"/>
      <c r="BJ68" s="29"/>
      <c r="BK68" s="29"/>
      <c r="BL68" s="29"/>
      <c r="BM68" s="29"/>
      <c r="BN68" s="29"/>
      <c r="BO68" s="29"/>
      <c r="BP68" s="9">
        <v>0</v>
      </c>
      <c r="BQ68" s="1" t="s">
        <v>0</v>
      </c>
      <c r="BR68" s="1" t="s">
        <v>0</v>
      </c>
      <c r="BS68" s="1" t="s">
        <v>0</v>
      </c>
      <c r="BT68" s="1" t="s">
        <v>0</v>
      </c>
      <c r="BU68" s="1" t="s">
        <v>0</v>
      </c>
      <c r="BW68" s="1">
        <f ca="1">INDIRECT("T68")+2*INDIRECT("AB68")+3*INDIRECT("AJ68")+4*INDIRECT("AR68")+5*INDIRECT("AZ68")+6*INDIRECT("BH68")</f>
        <v>21</v>
      </c>
      <c r="BX68" s="1">
        <v>21</v>
      </c>
      <c r="BY68" s="1">
        <f ca="1">INDIRECT("U68")+2*INDIRECT("AC68")+3*INDIRECT("AK68")+4*INDIRECT("AS68")+5*INDIRECT("BA68")+6*INDIRECT("BI68")</f>
        <v>76</v>
      </c>
      <c r="BZ68" s="1">
        <v>76</v>
      </c>
      <c r="CA68" s="1">
        <f ca="1">INDIRECT("V68")+2*INDIRECT("AD68")+3*INDIRECT("AL68")+4*INDIRECT("AT68")+5*INDIRECT("BB68")+6*INDIRECT("BJ68")</f>
        <v>0</v>
      </c>
      <c r="CB68" s="1">
        <v>0</v>
      </c>
      <c r="CC68" s="1">
        <f ca="1">INDIRECT("W68")+2*INDIRECT("AE68")+3*INDIRECT("AM68")+4*INDIRECT("AU68")+5*INDIRECT("BC68")+6*INDIRECT("BK68")</f>
        <v>0</v>
      </c>
      <c r="CD68" s="1">
        <v>0</v>
      </c>
      <c r="CE68" s="1">
        <f ca="1">INDIRECT("X68")+2*INDIRECT("AF68")+3*INDIRECT("AN68")+4*INDIRECT("AV68")+5*INDIRECT("BD68")+6*INDIRECT("BL68")</f>
        <v>0</v>
      </c>
      <c r="CF68" s="1">
        <v>0</v>
      </c>
      <c r="CG68" s="1">
        <f ca="1">INDIRECT("Y68")+2*INDIRECT("AG68")+3*INDIRECT("AO68")+4*INDIRECT("AW68")+5*INDIRECT("BE68")+6*INDIRECT("BM68")</f>
        <v>0</v>
      </c>
      <c r="CH68" s="1">
        <v>0</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0</v>
      </c>
      <c r="CN68" s="1">
        <v>0</v>
      </c>
      <c r="CO68" s="1">
        <f ca="1">INDIRECT("AB68")+2*INDIRECT("AC68")+3*INDIRECT("AD68")+4*INDIRECT("AE68")+5*INDIRECT("AF68")+6*INDIRECT("AG68")+7*INDIRECT("AH68")+8*INDIRECT("AI68")</f>
        <v>76</v>
      </c>
      <c r="CP68" s="1">
        <v>76</v>
      </c>
      <c r="CQ68" s="1">
        <f ca="1">INDIRECT("AJ68")+2*INDIRECT("AK68")+3*INDIRECT("AL68")+4*INDIRECT("AM68")+5*INDIRECT("AN68")+6*INDIRECT("AO68")+7*INDIRECT("AP68")+8*INDIRECT("AQ68")</f>
        <v>7</v>
      </c>
      <c r="CR68" s="1">
        <v>7</v>
      </c>
      <c r="CS68" s="1">
        <f ca="1">INDIRECT("AR68")+2*INDIRECT("AS68")+3*INDIRECT("AT68")+4*INDIRECT("AU68")+5*INDIRECT("AV68")+6*INDIRECT("AW68")+7*INDIRECT("AX68")+8*INDIRECT("AY68")</f>
        <v>0</v>
      </c>
      <c r="CT68" s="1">
        <v>0</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73" ht="11.25">
      <c r="A69" s="25"/>
      <c r="B69" s="25"/>
      <c r="C69" s="27" t="s">
        <v>93</v>
      </c>
      <c r="D69" s="26" t="s">
        <v>0</v>
      </c>
      <c r="E69" s="1" t="s">
        <v>6</v>
      </c>
      <c r="F69" s="7">
        <f>SUM(F67:F68)</f>
        <v>7</v>
      </c>
      <c r="G69" s="6">
        <f>SUM(G67:G68)</f>
        <v>38</v>
      </c>
      <c r="H69" s="6">
        <f>SUM(H67:H68)</f>
        <v>20</v>
      </c>
      <c r="I69" s="6">
        <f>SUM(I67:I68)</f>
        <v>315</v>
      </c>
      <c r="J69" s="6">
        <f>SUM(J67:J68)</f>
        <v>0</v>
      </c>
      <c r="K69" s="6">
        <f>SUM(K67:K68)</f>
        <v>0</v>
      </c>
      <c r="L69" s="6">
        <f>SUM(L67:L68)</f>
        <v>0</v>
      </c>
      <c r="M69" s="6">
        <f>SUM(M67:M68)</f>
        <v>0</v>
      </c>
      <c r="N69" s="7">
        <f>SUM(N67:N68)</f>
        <v>0</v>
      </c>
      <c r="O69" s="6">
        <f>SUM(O67:O68)</f>
        <v>353</v>
      </c>
      <c r="P69" s="6">
        <f>SUM(P67:P68)</f>
        <v>7</v>
      </c>
      <c r="Q69" s="6">
        <f>SUM(Q67:Q68)</f>
        <v>20</v>
      </c>
      <c r="R69" s="6">
        <f>SUM(R67:R68)</f>
        <v>0</v>
      </c>
      <c r="S69" s="6">
        <f>SUM(S67:S68)</f>
        <v>0</v>
      </c>
      <c r="T69" s="8"/>
      <c r="U69" s="5"/>
      <c r="V69" s="5"/>
      <c r="W69" s="5"/>
      <c r="X69" s="5"/>
      <c r="Y69" s="5"/>
      <c r="Z69" s="5"/>
      <c r="AA69" s="5"/>
      <c r="AB69" s="8"/>
      <c r="AC69" s="5"/>
      <c r="AD69" s="5"/>
      <c r="AE69" s="5"/>
      <c r="AF69" s="5"/>
      <c r="AG69" s="5"/>
      <c r="AH69" s="5"/>
      <c r="AI69" s="5"/>
      <c r="AJ69" s="8"/>
      <c r="AK69" s="5"/>
      <c r="AL69" s="5"/>
      <c r="AM69" s="5"/>
      <c r="AN69" s="5"/>
      <c r="AO69" s="5"/>
      <c r="AP69" s="5"/>
      <c r="AQ69" s="5"/>
      <c r="AR69" s="8"/>
      <c r="AS69" s="5"/>
      <c r="AT69" s="5"/>
      <c r="AU69" s="5"/>
      <c r="AV69" s="5"/>
      <c r="AW69" s="5"/>
      <c r="AX69" s="5"/>
      <c r="AY69" s="5"/>
      <c r="AZ69" s="8"/>
      <c r="BA69" s="5"/>
      <c r="BB69" s="5"/>
      <c r="BC69" s="5"/>
      <c r="BD69" s="5"/>
      <c r="BE69" s="5"/>
      <c r="BF69" s="5"/>
      <c r="BG69" s="5"/>
      <c r="BH69" s="8"/>
      <c r="BI69" s="5"/>
      <c r="BJ69" s="5"/>
      <c r="BK69" s="5"/>
      <c r="BL69" s="5"/>
      <c r="BM69" s="5"/>
      <c r="BN69" s="5"/>
      <c r="BO69" s="5"/>
      <c r="BP69" s="9">
        <v>0</v>
      </c>
      <c r="BQ69" s="1" t="s">
        <v>0</v>
      </c>
      <c r="BR69" s="1" t="s">
        <v>0</v>
      </c>
      <c r="BS69" s="1" t="s">
        <v>0</v>
      </c>
      <c r="BT69" s="1" t="s">
        <v>0</v>
      </c>
      <c r="BU69" s="1" t="s">
        <v>0</v>
      </c>
    </row>
    <row r="70" spans="3:73" ht="11.25">
      <c r="C70" s="1" t="s">
        <v>0</v>
      </c>
      <c r="D70" s="1" t="s">
        <v>0</v>
      </c>
      <c r="E70" s="1" t="s">
        <v>0</v>
      </c>
      <c r="F70" s="7"/>
      <c r="G70" s="6"/>
      <c r="H70" s="6"/>
      <c r="I70" s="6"/>
      <c r="J70" s="6"/>
      <c r="K70" s="6"/>
      <c r="L70" s="6"/>
      <c r="M70" s="6"/>
      <c r="N70" s="7"/>
      <c r="O70" s="6"/>
      <c r="P70" s="6"/>
      <c r="Q70" s="6"/>
      <c r="R70" s="6"/>
      <c r="S70" s="6"/>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c r="BT70" s="1" t="s">
        <v>0</v>
      </c>
      <c r="BU70" s="1" t="s">
        <v>0</v>
      </c>
    </row>
    <row r="71" spans="1:102" ht="11.25">
      <c r="A71" s="30" t="s">
        <v>1</v>
      </c>
      <c r="B71" s="31" t="str">
        <f>HYPERLINK("http://www.dot.ca.gov/hq/transprog/stip2004/ff_sheets/04-2014t.xls","2014T")</f>
        <v>2014T</v>
      </c>
      <c r="C71" s="30" t="s">
        <v>0</v>
      </c>
      <c r="D71" s="30" t="s">
        <v>38</v>
      </c>
      <c r="E71" s="30" t="s">
        <v>3</v>
      </c>
      <c r="F71" s="32">
        <f ca="1">INDIRECT("T71")+INDIRECT("AB71")+INDIRECT("AJ71")+INDIRECT("AR71")+INDIRECT("AZ71")+INDIRECT("BH71")</f>
        <v>0</v>
      </c>
      <c r="G71" s="33">
        <f ca="1">INDIRECT("U71")+INDIRECT("AC71")+INDIRECT("AK71")+INDIRECT("AS71")+INDIRECT("BA71")+INDIRECT("BI71")</f>
        <v>0</v>
      </c>
      <c r="H71" s="33">
        <f ca="1">INDIRECT("V71")+INDIRECT("AD71")+INDIRECT("AL71")+INDIRECT("AT71")+INDIRECT("BB71")+INDIRECT("BJ71")</f>
        <v>0</v>
      </c>
      <c r="I71" s="33">
        <f ca="1">INDIRECT("W71")+INDIRECT("AE71")+INDIRECT("AM71")+INDIRECT("AU71")+INDIRECT("BC71")+INDIRECT("BK71")</f>
        <v>0</v>
      </c>
      <c r="J71" s="33">
        <f ca="1">INDIRECT("X71")+INDIRECT("AF71")+INDIRECT("AN71")+INDIRECT("AV71")+INDIRECT("BD71")+INDIRECT("BL71")</f>
        <v>0</v>
      </c>
      <c r="K71" s="33">
        <f ca="1">INDIRECT("Y71")+INDIRECT("AG71")+INDIRECT("AO71")+INDIRECT("AW71")+INDIRECT("BE71")+INDIRECT("BM71")</f>
        <v>0</v>
      </c>
      <c r="L71" s="33">
        <f ca="1">INDIRECT("Z71")+INDIRECT("AH71")+INDIRECT("AP71")+INDIRECT("AX71")+INDIRECT("BF71")+INDIRECT("BN71")</f>
        <v>0</v>
      </c>
      <c r="M71" s="33">
        <f ca="1">INDIRECT("AA71")+INDIRECT("AI71")+INDIRECT("AQ71")+INDIRECT("AY71")+INDIRECT("BG71")+INDIRECT("BO71")</f>
        <v>0</v>
      </c>
      <c r="N71" s="32">
        <f ca="1">INDIRECT("T71")+INDIRECT("U71")+INDIRECT("V71")+INDIRECT("W71")+INDIRECT("X71")+INDIRECT("Y71")+INDIRECT("Z71")+INDIRECT("AA71")</f>
        <v>0</v>
      </c>
      <c r="O71" s="33">
        <f ca="1">INDIRECT("AB71")+INDIRECT("AC71")+INDIRECT("AD71")+INDIRECT("AE71")+INDIRECT("AF71")+INDIRECT("AG71")+INDIRECT("AH71")+INDIRECT("AI71")</f>
        <v>0</v>
      </c>
      <c r="P71" s="33">
        <f ca="1">INDIRECT("AJ71")+INDIRECT("AK71")+INDIRECT("AL71")+INDIRECT("AM71")+INDIRECT("AN71")+INDIRECT("AO71")+INDIRECT("AP71")+INDIRECT("AQ71")</f>
        <v>0</v>
      </c>
      <c r="Q71" s="33">
        <f ca="1">INDIRECT("AR71")+INDIRECT("AS71")+INDIRECT("AT71")+INDIRECT("AU71")+INDIRECT("AV71")+INDIRECT("AW71")+INDIRECT("AX71")+INDIRECT("AY71")</f>
        <v>0</v>
      </c>
      <c r="R71" s="33">
        <f ca="1">INDIRECT("AZ71")+INDIRECT("BA71")+INDIRECT("BB71")+INDIRECT("BC71")+INDIRECT("BD71")+INDIRECT("BE71")+INDIRECT("BF71")+INDIRECT("BG71")</f>
        <v>0</v>
      </c>
      <c r="S71" s="33">
        <f ca="1">INDIRECT("BH71")+INDIRECT("BI71")+INDIRECT("BJ71")+INDIRECT("BK71")+INDIRECT("BL71")+INDIRECT("BM71")+INDIRECT("BN71")+INDIRECT("BO71")</f>
        <v>0</v>
      </c>
      <c r="T71" s="34"/>
      <c r="U71" s="35"/>
      <c r="V71" s="35"/>
      <c r="W71" s="35"/>
      <c r="X71" s="35"/>
      <c r="Y71" s="35"/>
      <c r="Z71" s="35"/>
      <c r="AA71" s="35"/>
      <c r="AB71" s="34"/>
      <c r="AC71" s="35"/>
      <c r="AD71" s="35"/>
      <c r="AE71" s="35"/>
      <c r="AF71" s="35"/>
      <c r="AG71" s="35"/>
      <c r="AH71" s="35"/>
      <c r="AI71" s="35"/>
      <c r="AJ71" s="34"/>
      <c r="AK71" s="35"/>
      <c r="AL71" s="35"/>
      <c r="AM71" s="35"/>
      <c r="AN71" s="35"/>
      <c r="AO71" s="35"/>
      <c r="AP71" s="35"/>
      <c r="AQ71" s="35"/>
      <c r="AR71" s="34"/>
      <c r="AS71" s="35"/>
      <c r="AT71" s="35"/>
      <c r="AU71" s="35"/>
      <c r="AV71" s="35"/>
      <c r="AW71" s="35"/>
      <c r="AX71" s="35"/>
      <c r="AY71" s="35"/>
      <c r="AZ71" s="34"/>
      <c r="BA71" s="35"/>
      <c r="BB71" s="35"/>
      <c r="BC71" s="35"/>
      <c r="BD71" s="35"/>
      <c r="BE71" s="35"/>
      <c r="BF71" s="35"/>
      <c r="BG71" s="35"/>
      <c r="BH71" s="34"/>
      <c r="BI71" s="35"/>
      <c r="BJ71" s="35"/>
      <c r="BK71" s="35"/>
      <c r="BL71" s="35"/>
      <c r="BM71" s="35"/>
      <c r="BN71" s="35"/>
      <c r="BO71" s="36"/>
      <c r="BP71" s="9">
        <v>20600002153</v>
      </c>
      <c r="BQ71" s="1" t="s">
        <v>3</v>
      </c>
      <c r="BR71" s="1" t="s">
        <v>0</v>
      </c>
      <c r="BS71" s="1" t="s">
        <v>0</v>
      </c>
      <c r="BT71" s="1" t="s">
        <v>0</v>
      </c>
      <c r="BU71" s="1" t="s">
        <v>0</v>
      </c>
      <c r="BW71" s="1">
        <f ca="1">INDIRECT("T71")+2*INDIRECT("AB71")+3*INDIRECT("AJ71")+4*INDIRECT("AR71")+5*INDIRECT("AZ71")+6*INDIRECT("BH71")</f>
        <v>0</v>
      </c>
      <c r="BX71" s="1">
        <v>0</v>
      </c>
      <c r="BY71" s="1">
        <f ca="1">INDIRECT("U71")+2*INDIRECT("AC71")+3*INDIRECT("AK71")+4*INDIRECT("AS71")+5*INDIRECT("BA71")+6*INDIRECT("BI71")</f>
        <v>0</v>
      </c>
      <c r="BZ71" s="1">
        <v>0</v>
      </c>
      <c r="CA71" s="1">
        <f ca="1">INDIRECT("V71")+2*INDIRECT("AD71")+3*INDIRECT("AL71")+4*INDIRECT("AT71")+5*INDIRECT("BB71")+6*INDIRECT("BJ71")</f>
        <v>0</v>
      </c>
      <c r="CB71" s="1">
        <v>0</v>
      </c>
      <c r="CC71" s="1">
        <f ca="1">INDIRECT("W71")+2*INDIRECT("AE71")+3*INDIRECT("AM71")+4*INDIRECT("AU71")+5*INDIRECT("BC71")+6*INDIRECT("BK71")</f>
        <v>0</v>
      </c>
      <c r="CD71" s="1">
        <v>0</v>
      </c>
      <c r="CE71" s="1">
        <f ca="1">INDIRECT("X71")+2*INDIRECT("AF71")+3*INDIRECT("AN71")+4*INDIRECT("AV71")+5*INDIRECT("BD71")+6*INDIRECT("BL71")</f>
        <v>0</v>
      </c>
      <c r="CF71" s="1">
        <v>0</v>
      </c>
      <c r="CG71" s="1">
        <f ca="1">INDIRECT("Y71")+2*INDIRECT("AG71")+3*INDIRECT("AO71")+4*INDIRECT("AW71")+5*INDIRECT("BE71")+6*INDIRECT("BM71")</f>
        <v>0</v>
      </c>
      <c r="CH71" s="1">
        <v>0</v>
      </c>
      <c r="CI71" s="1">
        <f ca="1">INDIRECT("Z71")+2*INDIRECT("AH71")+3*INDIRECT("AP71")+4*INDIRECT("AX71")+5*INDIRECT("BF71")+6*INDIRECT("BN71")</f>
        <v>0</v>
      </c>
      <c r="CJ71" s="1">
        <v>0</v>
      </c>
      <c r="CK71" s="1">
        <f ca="1">INDIRECT("AA71")+2*INDIRECT("AI71")+3*INDIRECT("AQ71")+4*INDIRECT("AY71")+5*INDIRECT("BG71")+6*INDIRECT("BO71")</f>
        <v>0</v>
      </c>
      <c r="CL71" s="1">
        <v>0</v>
      </c>
      <c r="CM71" s="1">
        <f ca="1">INDIRECT("T71")+2*INDIRECT("U71")+3*INDIRECT("V71")+4*INDIRECT("W71")+5*INDIRECT("X71")+6*INDIRECT("Y71")+7*INDIRECT("Z71")+8*INDIRECT("AA71")</f>
        <v>0</v>
      </c>
      <c r="CN71" s="1">
        <v>0</v>
      </c>
      <c r="CO71" s="1">
        <f ca="1">INDIRECT("AB71")+2*INDIRECT("AC71")+3*INDIRECT("AD71")+4*INDIRECT("AE71")+5*INDIRECT("AF71")+6*INDIRECT("AG71")+7*INDIRECT("AH71")+8*INDIRECT("AI71")</f>
        <v>0</v>
      </c>
      <c r="CP71" s="1">
        <v>0</v>
      </c>
      <c r="CQ71" s="1">
        <f ca="1">INDIRECT("AJ71")+2*INDIRECT("AK71")+3*INDIRECT("AL71")+4*INDIRECT("AM71")+5*INDIRECT("AN71")+6*INDIRECT("AO71")+7*INDIRECT("AP71")+8*INDIRECT("AQ71")</f>
        <v>0</v>
      </c>
      <c r="CR71" s="1">
        <v>0</v>
      </c>
      <c r="CS71" s="1">
        <f ca="1">INDIRECT("AR71")+2*INDIRECT("AS71")+3*INDIRECT("AT71")+4*INDIRECT("AU71")+5*INDIRECT("AV71")+6*INDIRECT("AW71")+7*INDIRECT("AX71")+8*INDIRECT("AY71")</f>
        <v>0</v>
      </c>
      <c r="CT71" s="1">
        <v>0</v>
      </c>
      <c r="CU71" s="1">
        <f ca="1">INDIRECT("AZ71")+2*INDIRECT("BA71")+3*INDIRECT("BB71")+4*INDIRECT("BC71")+5*INDIRECT("BD71")+6*INDIRECT("BE71")+7*INDIRECT("BF71")+8*INDIRECT("BG71")</f>
        <v>0</v>
      </c>
      <c r="CV71" s="1">
        <v>0</v>
      </c>
      <c r="CW71" s="1">
        <f ca="1">INDIRECT("BH71")+2*INDIRECT("BI71")+3*INDIRECT("BJ71")+4*INDIRECT("BK71")+5*INDIRECT("BL71")+6*INDIRECT("BM71")+7*INDIRECT("BN71")+8*INDIRECT("BO71")</f>
        <v>0</v>
      </c>
      <c r="CX71" s="1">
        <v>0</v>
      </c>
    </row>
    <row r="72" spans="1:102" ht="11.25">
      <c r="A72" s="1" t="s">
        <v>0</v>
      </c>
      <c r="B72" s="1" t="s">
        <v>42</v>
      </c>
      <c r="C72" s="1" t="s">
        <v>4</v>
      </c>
      <c r="D72" s="1" t="s">
        <v>43</v>
      </c>
      <c r="E72" s="1" t="s">
        <v>8</v>
      </c>
      <c r="F72" s="7">
        <f ca="1">INDIRECT("T72")+INDIRECT("AB72")+INDIRECT("AJ72")+INDIRECT("AR72")+INDIRECT("AZ72")+INDIRECT("BH72")</f>
        <v>0</v>
      </c>
      <c r="G72" s="6">
        <f ca="1">INDIRECT("U72")+INDIRECT("AC72")+INDIRECT("AK72")+INDIRECT("AS72")+INDIRECT("BA72")+INDIRECT("BI72")</f>
        <v>0</v>
      </c>
      <c r="H72" s="6">
        <f ca="1">INDIRECT("V72")+INDIRECT("AD72")+INDIRECT("AL72")+INDIRECT("AT72")+INDIRECT("BB72")+INDIRECT("BJ72")</f>
        <v>0</v>
      </c>
      <c r="I72" s="6">
        <f ca="1">INDIRECT("W72")+INDIRECT("AE72")+INDIRECT("AM72")+INDIRECT("AU72")+INDIRECT("BC72")+INDIRECT("BK72")</f>
        <v>0</v>
      </c>
      <c r="J72" s="6">
        <f ca="1">INDIRECT("X72")+INDIRECT("AF72")+INDIRECT("AN72")+INDIRECT("AV72")+INDIRECT("BD72")+INDIRECT("BL72")</f>
        <v>1426</v>
      </c>
      <c r="K72" s="6">
        <f ca="1">INDIRECT("Y72")+INDIRECT("AG72")+INDIRECT("AO72")+INDIRECT("AW72")+INDIRECT("BE72")+INDIRECT("BM72")</f>
        <v>0</v>
      </c>
      <c r="L72" s="6">
        <f ca="1">INDIRECT("Z72")+INDIRECT("AH72")+INDIRECT("AP72")+INDIRECT("AX72")+INDIRECT("BF72")+INDIRECT("BN72")</f>
        <v>0</v>
      </c>
      <c r="M72" s="6">
        <f ca="1">INDIRECT("AA72")+INDIRECT("AI72")+INDIRECT("AQ72")+INDIRECT("AY72")+INDIRECT("BG72")+INDIRECT("BO72")</f>
        <v>0</v>
      </c>
      <c r="N72" s="7">
        <f ca="1">INDIRECT("T72")+INDIRECT("U72")+INDIRECT("V72")+INDIRECT("W72")+INDIRECT("X72")+INDIRECT("Y72")+INDIRECT("Z72")+INDIRECT("AA72")</f>
        <v>0</v>
      </c>
      <c r="O72" s="6">
        <f ca="1">INDIRECT("AB72")+INDIRECT("AC72")+INDIRECT("AD72")+INDIRECT("AE72")+INDIRECT("AF72")+INDIRECT("AG72")+INDIRECT("AH72")+INDIRECT("AI72")</f>
        <v>1426</v>
      </c>
      <c r="P72" s="6">
        <f ca="1">INDIRECT("AJ72")+INDIRECT("AK72")+INDIRECT("AL72")+INDIRECT("AM72")+INDIRECT("AN72")+INDIRECT("AO72")+INDIRECT("AP72")+INDIRECT("AQ72")</f>
        <v>0</v>
      </c>
      <c r="Q72" s="6">
        <f ca="1">INDIRECT("AR72")+INDIRECT("AS72")+INDIRECT("AT72")+INDIRECT("AU72")+INDIRECT("AV72")+INDIRECT("AW72")+INDIRECT("AX72")+INDIRECT("AY72")</f>
        <v>0</v>
      </c>
      <c r="R72" s="6">
        <f ca="1">INDIRECT("AZ72")+INDIRECT("BA72")+INDIRECT("BB72")+INDIRECT("BC72")+INDIRECT("BD72")+INDIRECT("BE72")+INDIRECT("BF72")+INDIRECT("BG72")</f>
        <v>0</v>
      </c>
      <c r="S72" s="6">
        <f ca="1">INDIRECT("BH72")+INDIRECT("BI72")+INDIRECT("BJ72")+INDIRECT("BK72")+INDIRECT("BL72")+INDIRECT("BM72")+INDIRECT("BN72")+INDIRECT("BO72")</f>
        <v>0</v>
      </c>
      <c r="T72" s="28"/>
      <c r="U72" s="29"/>
      <c r="V72" s="29"/>
      <c r="W72" s="29"/>
      <c r="X72" s="29"/>
      <c r="Y72" s="29"/>
      <c r="Z72" s="29"/>
      <c r="AA72" s="29"/>
      <c r="AB72" s="28"/>
      <c r="AC72" s="29"/>
      <c r="AD72" s="29"/>
      <c r="AE72" s="29"/>
      <c r="AF72" s="29">
        <v>1426</v>
      </c>
      <c r="AG72" s="29"/>
      <c r="AH72" s="29"/>
      <c r="AI72" s="29"/>
      <c r="AJ72" s="28"/>
      <c r="AK72" s="29"/>
      <c r="AL72" s="29"/>
      <c r="AM72" s="29"/>
      <c r="AN72" s="29"/>
      <c r="AO72" s="29"/>
      <c r="AP72" s="29"/>
      <c r="AQ72" s="29"/>
      <c r="AR72" s="28"/>
      <c r="AS72" s="29"/>
      <c r="AT72" s="29"/>
      <c r="AU72" s="29"/>
      <c r="AV72" s="29"/>
      <c r="AW72" s="29"/>
      <c r="AX72" s="29"/>
      <c r="AY72" s="29"/>
      <c r="AZ72" s="28"/>
      <c r="BA72" s="29"/>
      <c r="BB72" s="29"/>
      <c r="BC72" s="29"/>
      <c r="BD72" s="29"/>
      <c r="BE72" s="29"/>
      <c r="BF72" s="29"/>
      <c r="BG72" s="29"/>
      <c r="BH72" s="28"/>
      <c r="BI72" s="29"/>
      <c r="BJ72" s="29"/>
      <c r="BK72" s="29"/>
      <c r="BL72" s="29"/>
      <c r="BM72" s="29"/>
      <c r="BN72" s="29"/>
      <c r="BO72" s="29"/>
      <c r="BP72" s="9">
        <v>0</v>
      </c>
      <c r="BQ72" s="1" t="s">
        <v>0</v>
      </c>
      <c r="BR72" s="1" t="s">
        <v>0</v>
      </c>
      <c r="BS72" s="1" t="s">
        <v>0</v>
      </c>
      <c r="BT72" s="1" t="s">
        <v>0</v>
      </c>
      <c r="BU72" s="1" t="s">
        <v>0</v>
      </c>
      <c r="BW72" s="1">
        <f ca="1">INDIRECT("T72")+2*INDIRECT("AB72")+3*INDIRECT("AJ72")+4*INDIRECT("AR72")+5*INDIRECT("AZ72")+6*INDIRECT("BH72")</f>
        <v>0</v>
      </c>
      <c r="BX72" s="1">
        <v>0</v>
      </c>
      <c r="BY72" s="1">
        <f ca="1">INDIRECT("U72")+2*INDIRECT("AC72")+3*INDIRECT("AK72")+4*INDIRECT("AS72")+5*INDIRECT("BA72")+6*INDIRECT("BI72")</f>
        <v>0</v>
      </c>
      <c r="BZ72" s="1">
        <v>0</v>
      </c>
      <c r="CA72" s="1">
        <f ca="1">INDIRECT("V72")+2*INDIRECT("AD72")+3*INDIRECT("AL72")+4*INDIRECT("AT72")+5*INDIRECT("BB72")+6*INDIRECT("BJ72")</f>
        <v>0</v>
      </c>
      <c r="CB72" s="1">
        <v>0</v>
      </c>
      <c r="CC72" s="1">
        <f ca="1">INDIRECT("W72")+2*INDIRECT("AE72")+3*INDIRECT("AM72")+4*INDIRECT("AU72")+5*INDIRECT("BC72")+6*INDIRECT("BK72")</f>
        <v>0</v>
      </c>
      <c r="CD72" s="1">
        <v>0</v>
      </c>
      <c r="CE72" s="1">
        <f ca="1">INDIRECT("X72")+2*INDIRECT("AF72")+3*INDIRECT("AN72")+4*INDIRECT("AV72")+5*INDIRECT("BD72")+6*INDIRECT("BL72")</f>
        <v>2852</v>
      </c>
      <c r="CF72" s="1">
        <v>2852</v>
      </c>
      <c r="CG72" s="1">
        <f ca="1">INDIRECT("Y72")+2*INDIRECT("AG72")+3*INDIRECT("AO72")+4*INDIRECT("AW72")+5*INDIRECT("BE72")+6*INDIRECT("BM72")</f>
        <v>0</v>
      </c>
      <c r="CH72" s="1">
        <v>0</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0</v>
      </c>
      <c r="CN72" s="1">
        <v>0</v>
      </c>
      <c r="CO72" s="1">
        <f ca="1">INDIRECT("AB72")+2*INDIRECT("AC72")+3*INDIRECT("AD72")+4*INDIRECT("AE72")+5*INDIRECT("AF72")+6*INDIRECT("AG72")+7*INDIRECT("AH72")+8*INDIRECT("AI72")</f>
        <v>7130</v>
      </c>
      <c r="CP72" s="1">
        <v>7130</v>
      </c>
      <c r="CQ72" s="1">
        <f ca="1">INDIRECT("AJ72")+2*INDIRECT("AK72")+3*INDIRECT("AL72")+4*INDIRECT("AM72")+5*INDIRECT("AN72")+6*INDIRECT("AO72")+7*INDIRECT("AP72")+8*INDIRECT("AQ72")</f>
        <v>0</v>
      </c>
      <c r="CR72" s="1">
        <v>0</v>
      </c>
      <c r="CS72" s="1">
        <f ca="1">INDIRECT("AR72")+2*INDIRECT("AS72")+3*INDIRECT("AT72")+4*INDIRECT("AU72")+5*INDIRECT("AV72")+6*INDIRECT("AW72")+7*INDIRECT("AX72")+8*INDIRECT("AY72")</f>
        <v>0</v>
      </c>
      <c r="CT72" s="1">
        <v>0</v>
      </c>
      <c r="CU72" s="1">
        <f ca="1">INDIRECT("AZ72")+2*INDIRECT("BA72")+3*INDIRECT("BB72")+4*INDIRECT("BC72")+5*INDIRECT("BD72")+6*INDIRECT("BE72")+7*INDIRECT("BF72")+8*INDIRECT("BG72")</f>
        <v>0</v>
      </c>
      <c r="CV72" s="1">
        <v>0</v>
      </c>
      <c r="CW72" s="1">
        <f ca="1">INDIRECT("BH72")+2*INDIRECT("BI72")+3*INDIRECT("BJ72")+4*INDIRECT("BK72")+5*INDIRECT("BL72")+6*INDIRECT("BM72")+7*INDIRECT("BN72")+8*INDIRECT("BO72")</f>
        <v>0</v>
      </c>
      <c r="CX72" s="1">
        <v>0</v>
      </c>
    </row>
    <row r="73" spans="1:73" ht="11.25">
      <c r="A73" s="25"/>
      <c r="B73" s="25"/>
      <c r="C73" s="27" t="s">
        <v>93</v>
      </c>
      <c r="D73" s="26" t="s">
        <v>0</v>
      </c>
      <c r="E73" s="1" t="s">
        <v>6</v>
      </c>
      <c r="F73" s="7">
        <f>SUM(F71:F72)</f>
        <v>0</v>
      </c>
      <c r="G73" s="6">
        <f>SUM(G71:G72)</f>
        <v>0</v>
      </c>
      <c r="H73" s="6">
        <f>SUM(H71:H72)</f>
        <v>0</v>
      </c>
      <c r="I73" s="6">
        <f>SUM(I71:I72)</f>
        <v>0</v>
      </c>
      <c r="J73" s="6">
        <f>SUM(J71:J72)</f>
        <v>1426</v>
      </c>
      <c r="K73" s="6">
        <f>SUM(K71:K72)</f>
        <v>0</v>
      </c>
      <c r="L73" s="6">
        <f>SUM(L71:L72)</f>
        <v>0</v>
      </c>
      <c r="M73" s="6">
        <f>SUM(M71:M72)</f>
        <v>0</v>
      </c>
      <c r="N73" s="7">
        <f>SUM(N71:N72)</f>
        <v>0</v>
      </c>
      <c r="O73" s="6">
        <f>SUM(O71:O72)</f>
        <v>1426</v>
      </c>
      <c r="P73" s="6">
        <f>SUM(P71:P72)</f>
        <v>0</v>
      </c>
      <c r="Q73" s="6">
        <f>SUM(Q71:Q72)</f>
        <v>0</v>
      </c>
      <c r="R73" s="6">
        <f>SUM(R71:R72)</f>
        <v>0</v>
      </c>
      <c r="S73" s="6">
        <f>SUM(S71:S72)</f>
        <v>0</v>
      </c>
      <c r="T73" s="8"/>
      <c r="U73" s="5"/>
      <c r="V73" s="5"/>
      <c r="W73" s="5"/>
      <c r="X73" s="5"/>
      <c r="Y73" s="5"/>
      <c r="Z73" s="5"/>
      <c r="AA73" s="5"/>
      <c r="AB73" s="8"/>
      <c r="AC73" s="5"/>
      <c r="AD73" s="5"/>
      <c r="AE73" s="5"/>
      <c r="AF73" s="5"/>
      <c r="AG73" s="5"/>
      <c r="AH73" s="5"/>
      <c r="AI73" s="5"/>
      <c r="AJ73" s="8"/>
      <c r="AK73" s="5"/>
      <c r="AL73" s="5"/>
      <c r="AM73" s="5"/>
      <c r="AN73" s="5"/>
      <c r="AO73" s="5"/>
      <c r="AP73" s="5"/>
      <c r="AQ73" s="5"/>
      <c r="AR73" s="8"/>
      <c r="AS73" s="5"/>
      <c r="AT73" s="5"/>
      <c r="AU73" s="5"/>
      <c r="AV73" s="5"/>
      <c r="AW73" s="5"/>
      <c r="AX73" s="5"/>
      <c r="AY73" s="5"/>
      <c r="AZ73" s="8"/>
      <c r="BA73" s="5"/>
      <c r="BB73" s="5"/>
      <c r="BC73" s="5"/>
      <c r="BD73" s="5"/>
      <c r="BE73" s="5"/>
      <c r="BF73" s="5"/>
      <c r="BG73" s="5"/>
      <c r="BH73" s="8"/>
      <c r="BI73" s="5"/>
      <c r="BJ73" s="5"/>
      <c r="BK73" s="5"/>
      <c r="BL73" s="5"/>
      <c r="BM73" s="5"/>
      <c r="BN73" s="5"/>
      <c r="BO73" s="5"/>
      <c r="BP73" s="9">
        <v>0</v>
      </c>
      <c r="BQ73" s="1" t="s">
        <v>0</v>
      </c>
      <c r="BR73" s="1" t="s">
        <v>0</v>
      </c>
      <c r="BS73" s="1" t="s">
        <v>0</v>
      </c>
      <c r="BT73" s="1" t="s">
        <v>0</v>
      </c>
      <c r="BU73" s="1" t="s">
        <v>0</v>
      </c>
    </row>
    <row r="74" spans="3:73" ht="11.25">
      <c r="C74" s="1" t="s">
        <v>0</v>
      </c>
      <c r="D74" s="1" t="s">
        <v>0</v>
      </c>
      <c r="E74" s="1" t="s">
        <v>0</v>
      </c>
      <c r="F74" s="7"/>
      <c r="G74" s="6"/>
      <c r="H74" s="6"/>
      <c r="I74" s="6"/>
      <c r="J74" s="6"/>
      <c r="K74" s="6"/>
      <c r="L74" s="6"/>
      <c r="M74" s="6"/>
      <c r="N74" s="7"/>
      <c r="O74" s="6"/>
      <c r="P74" s="6"/>
      <c r="Q74" s="6"/>
      <c r="R74" s="6"/>
      <c r="S74" s="6"/>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c r="BT74" s="1" t="s">
        <v>0</v>
      </c>
      <c r="BU74" s="1" t="s">
        <v>0</v>
      </c>
    </row>
    <row r="75" spans="1:102" ht="11.25">
      <c r="A75" s="30" t="s">
        <v>1</v>
      </c>
      <c r="B75" s="31" t="str">
        <f>HYPERLINK("http://www.dot.ca.gov/hq/transprog/stip2004/ff_sheets/04-2134.xls","2134")</f>
        <v>2134</v>
      </c>
      <c r="C75" s="30" t="s">
        <v>0</v>
      </c>
      <c r="D75" s="30" t="s">
        <v>44</v>
      </c>
      <c r="E75" s="30" t="s">
        <v>29</v>
      </c>
      <c r="F75" s="32">
        <f ca="1">INDIRECT("T75")+INDIRECT("AB75")+INDIRECT("AJ75")+INDIRECT("AR75")+INDIRECT("AZ75")+INDIRECT("BH75")</f>
        <v>1093</v>
      </c>
      <c r="G75" s="33">
        <f ca="1">INDIRECT("U75")+INDIRECT("AC75")+INDIRECT("AK75")+INDIRECT("AS75")+INDIRECT("BA75")+INDIRECT("BI75")</f>
        <v>22448</v>
      </c>
      <c r="H75" s="33">
        <f ca="1">INDIRECT("V75")+INDIRECT("AD75")+INDIRECT("AL75")+INDIRECT("AT75")+INDIRECT("BB75")+INDIRECT("BJ75")</f>
        <v>0</v>
      </c>
      <c r="I75" s="33">
        <f ca="1">INDIRECT("W75")+INDIRECT("AE75")+INDIRECT("AM75")+INDIRECT("AU75")+INDIRECT("BC75")+INDIRECT("BK75")</f>
        <v>0</v>
      </c>
      <c r="J75" s="33">
        <f ca="1">INDIRECT("X75")+INDIRECT("AF75")+INDIRECT("AN75")+INDIRECT("AV75")+INDIRECT("BD75")+INDIRECT("BL75")</f>
        <v>0</v>
      </c>
      <c r="K75" s="33">
        <f ca="1">INDIRECT("Y75")+INDIRECT("AG75")+INDIRECT("AO75")+INDIRECT("AW75")+INDIRECT("BE75")+INDIRECT("BM75")</f>
        <v>0</v>
      </c>
      <c r="L75" s="33">
        <f ca="1">INDIRECT("Z75")+INDIRECT("AH75")+INDIRECT("AP75")+INDIRECT("AX75")+INDIRECT("BF75")+INDIRECT("BN75")</f>
        <v>0</v>
      </c>
      <c r="M75" s="33">
        <f ca="1">INDIRECT("AA75")+INDIRECT("AI75")+INDIRECT("AQ75")+INDIRECT("AY75")+INDIRECT("BG75")+INDIRECT("BO75")</f>
        <v>0</v>
      </c>
      <c r="N75" s="32">
        <f ca="1">INDIRECT("T75")+INDIRECT("U75")+INDIRECT("V75")+INDIRECT("W75")+INDIRECT("X75")+INDIRECT("Y75")+INDIRECT("Z75")+INDIRECT("AA75")</f>
        <v>0</v>
      </c>
      <c r="O75" s="33">
        <f ca="1">INDIRECT("AB75")+INDIRECT("AC75")+INDIRECT("AD75")+INDIRECT("AE75")+INDIRECT("AF75")+INDIRECT("AG75")+INDIRECT("AH75")+INDIRECT("AI75")</f>
        <v>23541</v>
      </c>
      <c r="P75" s="33">
        <f ca="1">INDIRECT("AJ75")+INDIRECT("AK75")+INDIRECT("AL75")+INDIRECT("AM75")+INDIRECT("AN75")+INDIRECT("AO75")+INDIRECT("AP75")+INDIRECT("AQ75")</f>
        <v>0</v>
      </c>
      <c r="Q75" s="33">
        <f ca="1">INDIRECT("AR75")+INDIRECT("AS75")+INDIRECT("AT75")+INDIRECT("AU75")+INDIRECT("AV75")+INDIRECT("AW75")+INDIRECT("AX75")+INDIRECT("AY75")</f>
        <v>0</v>
      </c>
      <c r="R75" s="33">
        <f ca="1">INDIRECT("AZ75")+INDIRECT("BA75")+INDIRECT("BB75")+INDIRECT("BC75")+INDIRECT("BD75")+INDIRECT("BE75")+INDIRECT("BF75")+INDIRECT("BG75")</f>
        <v>0</v>
      </c>
      <c r="S75" s="33">
        <f ca="1">INDIRECT("BH75")+INDIRECT("BI75")+INDIRECT("BJ75")+INDIRECT("BK75")+INDIRECT("BL75")+INDIRECT("BM75")+INDIRECT("BN75")+INDIRECT("BO75")</f>
        <v>0</v>
      </c>
      <c r="T75" s="34"/>
      <c r="U75" s="35"/>
      <c r="V75" s="35"/>
      <c r="W75" s="35"/>
      <c r="X75" s="35"/>
      <c r="Y75" s="35"/>
      <c r="Z75" s="35"/>
      <c r="AA75" s="35"/>
      <c r="AB75" s="34">
        <v>1093</v>
      </c>
      <c r="AC75" s="35">
        <v>22448</v>
      </c>
      <c r="AD75" s="35"/>
      <c r="AE75" s="35"/>
      <c r="AF75" s="35"/>
      <c r="AG75" s="35"/>
      <c r="AH75" s="35"/>
      <c r="AI75" s="35"/>
      <c r="AJ75" s="34"/>
      <c r="AK75" s="35"/>
      <c r="AL75" s="35"/>
      <c r="AM75" s="35"/>
      <c r="AN75" s="35"/>
      <c r="AO75" s="35"/>
      <c r="AP75" s="35"/>
      <c r="AQ75" s="35"/>
      <c r="AR75" s="34"/>
      <c r="AS75" s="35"/>
      <c r="AT75" s="35"/>
      <c r="AU75" s="35"/>
      <c r="AV75" s="35"/>
      <c r="AW75" s="35"/>
      <c r="AX75" s="35"/>
      <c r="AY75" s="35"/>
      <c r="AZ75" s="34"/>
      <c r="BA75" s="35"/>
      <c r="BB75" s="35"/>
      <c r="BC75" s="35"/>
      <c r="BD75" s="35"/>
      <c r="BE75" s="35"/>
      <c r="BF75" s="35"/>
      <c r="BG75" s="35"/>
      <c r="BH75" s="34"/>
      <c r="BI75" s="35"/>
      <c r="BJ75" s="35"/>
      <c r="BK75" s="35"/>
      <c r="BL75" s="35"/>
      <c r="BM75" s="35"/>
      <c r="BN75" s="35"/>
      <c r="BO75" s="36"/>
      <c r="BP75" s="9">
        <v>10600000244</v>
      </c>
      <c r="BQ75" s="1" t="s">
        <v>0</v>
      </c>
      <c r="BR75" s="1" t="s">
        <v>0</v>
      </c>
      <c r="BS75" s="1" t="s">
        <v>0</v>
      </c>
      <c r="BT75" s="1" t="s">
        <v>0</v>
      </c>
      <c r="BU75" s="1" t="s">
        <v>0</v>
      </c>
      <c r="BW75" s="1">
        <f ca="1">INDIRECT("T75")+2*INDIRECT("AB75")+3*INDIRECT("AJ75")+4*INDIRECT("AR75")+5*INDIRECT("AZ75")+6*INDIRECT("BH75")</f>
        <v>2186</v>
      </c>
      <c r="BX75" s="1">
        <v>2186</v>
      </c>
      <c r="BY75" s="1">
        <f ca="1">INDIRECT("U75")+2*INDIRECT("AC75")+3*INDIRECT("AK75")+4*INDIRECT("AS75")+5*INDIRECT("BA75")+6*INDIRECT("BI75")</f>
        <v>44896</v>
      </c>
      <c r="BZ75" s="1">
        <v>44896</v>
      </c>
      <c r="CA75" s="1">
        <f ca="1">INDIRECT("V75")+2*INDIRECT("AD75")+3*INDIRECT("AL75")+4*INDIRECT("AT75")+5*INDIRECT("BB75")+6*INDIRECT("BJ75")</f>
        <v>0</v>
      </c>
      <c r="CB75" s="1">
        <v>0</v>
      </c>
      <c r="CC75" s="1">
        <f ca="1">INDIRECT("W75")+2*INDIRECT("AE75")+3*INDIRECT("AM75")+4*INDIRECT("AU75")+5*INDIRECT("BC75")+6*INDIRECT("BK75")</f>
        <v>0</v>
      </c>
      <c r="CD75" s="1">
        <v>0</v>
      </c>
      <c r="CE75" s="1">
        <f ca="1">INDIRECT("X75")+2*INDIRECT("AF75")+3*INDIRECT("AN75")+4*INDIRECT("AV75")+5*INDIRECT("BD75")+6*INDIRECT("BL75")</f>
        <v>0</v>
      </c>
      <c r="CF75" s="1">
        <v>0</v>
      </c>
      <c r="CG75" s="1">
        <f ca="1">INDIRECT("Y75")+2*INDIRECT("AG75")+3*INDIRECT("AO75")+4*INDIRECT("AW75")+5*INDIRECT("BE75")+6*INDIRECT("BM75")</f>
        <v>0</v>
      </c>
      <c r="CH75" s="1">
        <v>0</v>
      </c>
      <c r="CI75" s="1">
        <f ca="1">INDIRECT("Z75")+2*INDIRECT("AH75")+3*INDIRECT("AP75")+4*INDIRECT("AX75")+5*INDIRECT("BF75")+6*INDIRECT("BN75")</f>
        <v>0</v>
      </c>
      <c r="CJ75" s="1">
        <v>0</v>
      </c>
      <c r="CK75" s="1">
        <f ca="1">INDIRECT("AA75")+2*INDIRECT("AI75")+3*INDIRECT("AQ75")+4*INDIRECT("AY75")+5*INDIRECT("BG75")+6*INDIRECT("BO75")</f>
        <v>0</v>
      </c>
      <c r="CL75" s="1">
        <v>0</v>
      </c>
      <c r="CM75" s="1">
        <f ca="1">INDIRECT("T75")+2*INDIRECT("U75")+3*INDIRECT("V75")+4*INDIRECT("W75")+5*INDIRECT("X75")+6*INDIRECT("Y75")+7*INDIRECT("Z75")+8*INDIRECT("AA75")</f>
        <v>0</v>
      </c>
      <c r="CN75" s="1">
        <v>0</v>
      </c>
      <c r="CO75" s="1">
        <f ca="1">INDIRECT("AB75")+2*INDIRECT("AC75")+3*INDIRECT("AD75")+4*INDIRECT("AE75")+5*INDIRECT("AF75")+6*INDIRECT("AG75")+7*INDIRECT("AH75")+8*INDIRECT("AI75")</f>
        <v>45989</v>
      </c>
      <c r="CP75" s="1">
        <v>45989</v>
      </c>
      <c r="CQ75" s="1">
        <f ca="1">INDIRECT("AJ75")+2*INDIRECT("AK75")+3*INDIRECT("AL75")+4*INDIRECT("AM75")+5*INDIRECT("AN75")+6*INDIRECT("AO75")+7*INDIRECT("AP75")+8*INDIRECT("AQ75")</f>
        <v>0</v>
      </c>
      <c r="CR75" s="1">
        <v>0</v>
      </c>
      <c r="CS75" s="1">
        <f ca="1">INDIRECT("AR75")+2*INDIRECT("AS75")+3*INDIRECT("AT75")+4*INDIRECT("AU75")+5*INDIRECT("AV75")+6*INDIRECT("AW75")+7*INDIRECT("AX75")+8*INDIRECT("AY75")</f>
        <v>0</v>
      </c>
      <c r="CT75" s="1">
        <v>0</v>
      </c>
      <c r="CU75" s="1">
        <f ca="1">INDIRECT("AZ75")+2*INDIRECT("BA75")+3*INDIRECT("BB75")+4*INDIRECT("BC75")+5*INDIRECT("BD75")+6*INDIRECT("BE75")+7*INDIRECT("BF75")+8*INDIRECT("BG75")</f>
        <v>0</v>
      </c>
      <c r="CV75" s="1">
        <v>0</v>
      </c>
      <c r="CW75" s="1">
        <f ca="1">INDIRECT("BH75")+2*INDIRECT("BI75")+3*INDIRECT("BJ75")+4*INDIRECT("BK75")+5*INDIRECT("BL75")+6*INDIRECT("BM75")+7*INDIRECT("BN75")+8*INDIRECT("BO75")</f>
        <v>0</v>
      </c>
      <c r="CX75" s="1">
        <v>0</v>
      </c>
    </row>
    <row r="76" spans="1:102" ht="11.25">
      <c r="A76" s="1" t="s">
        <v>0</v>
      </c>
      <c r="B76" s="1" t="s">
        <v>45</v>
      </c>
      <c r="C76" s="1" t="s">
        <v>0</v>
      </c>
      <c r="D76" s="1" t="s">
        <v>46</v>
      </c>
      <c r="E76" s="1" t="s">
        <v>3</v>
      </c>
      <c r="F76" s="7">
        <f ca="1">INDIRECT("T76")+INDIRECT("AB76")+INDIRECT("AJ76")+INDIRECT("AR76")+INDIRECT("AZ76")+INDIRECT("BH76")</f>
        <v>0</v>
      </c>
      <c r="G76" s="6">
        <f ca="1">INDIRECT("U76")+INDIRECT("AC76")+INDIRECT("AK76")+INDIRECT("AS76")+INDIRECT("BA76")+INDIRECT("BI76")</f>
        <v>0</v>
      </c>
      <c r="H76" s="6">
        <f ca="1">INDIRECT("V76")+INDIRECT("AD76")+INDIRECT("AL76")+INDIRECT("AT76")+INDIRECT("BB76")+INDIRECT("BJ76")</f>
        <v>22570</v>
      </c>
      <c r="I76" s="6">
        <f ca="1">INDIRECT("W76")+INDIRECT("AE76")+INDIRECT("AM76")+INDIRECT("AU76")+INDIRECT("BC76")+INDIRECT("BK76")</f>
        <v>0</v>
      </c>
      <c r="J76" s="6">
        <f ca="1">INDIRECT("X76")+INDIRECT("AF76")+INDIRECT("AN76")+INDIRECT("AV76")+INDIRECT("BD76")+INDIRECT("BL76")</f>
        <v>0</v>
      </c>
      <c r="K76" s="6">
        <f ca="1">INDIRECT("Y76")+INDIRECT("AG76")+INDIRECT("AO76")+INDIRECT("AW76")+INDIRECT("BE76")+INDIRECT("BM76")</f>
        <v>0</v>
      </c>
      <c r="L76" s="6">
        <f ca="1">INDIRECT("Z76")+INDIRECT("AH76")+INDIRECT("AP76")+INDIRECT("AX76")+INDIRECT("BF76")+INDIRECT("BN76")</f>
        <v>0</v>
      </c>
      <c r="M76" s="6">
        <f ca="1">INDIRECT("AA76")+INDIRECT("AI76")+INDIRECT("AQ76")+INDIRECT("AY76")+INDIRECT("BG76")+INDIRECT("BO76")</f>
        <v>0</v>
      </c>
      <c r="N76" s="7">
        <f ca="1">INDIRECT("T76")+INDIRECT("U76")+INDIRECT("V76")+INDIRECT("W76")+INDIRECT("X76")+INDIRECT("Y76")+INDIRECT("Z76")+INDIRECT("AA76")</f>
        <v>0</v>
      </c>
      <c r="O76" s="6">
        <f ca="1">INDIRECT("AB76")+INDIRECT("AC76")+INDIRECT("AD76")+INDIRECT("AE76")+INDIRECT("AF76")+INDIRECT("AG76")+INDIRECT("AH76")+INDIRECT("AI76")</f>
        <v>22570</v>
      </c>
      <c r="P76" s="6">
        <f ca="1">INDIRECT("AJ76")+INDIRECT("AK76")+INDIRECT("AL76")+INDIRECT("AM76")+INDIRECT("AN76")+INDIRECT("AO76")+INDIRECT("AP76")+INDIRECT("AQ76")</f>
        <v>0</v>
      </c>
      <c r="Q76" s="6">
        <f ca="1">INDIRECT("AR76")+INDIRECT("AS76")+INDIRECT("AT76")+INDIRECT("AU76")+INDIRECT("AV76")+INDIRECT("AW76")+INDIRECT("AX76")+INDIRECT("AY76")</f>
        <v>0</v>
      </c>
      <c r="R76" s="6">
        <f ca="1">INDIRECT("AZ76")+INDIRECT("BA76")+INDIRECT("BB76")+INDIRECT("BC76")+INDIRECT("BD76")+INDIRECT("BE76")+INDIRECT("BF76")+INDIRECT("BG76")</f>
        <v>0</v>
      </c>
      <c r="S76" s="6">
        <f ca="1">INDIRECT("BH76")+INDIRECT("BI76")+INDIRECT("BJ76")+INDIRECT("BK76")+INDIRECT("BL76")+INDIRECT("BM76")+INDIRECT("BN76")+INDIRECT("BO76")</f>
        <v>0</v>
      </c>
      <c r="T76" s="28"/>
      <c r="U76" s="29"/>
      <c r="V76" s="29"/>
      <c r="W76" s="29"/>
      <c r="X76" s="29"/>
      <c r="Y76" s="29"/>
      <c r="Z76" s="29"/>
      <c r="AA76" s="29"/>
      <c r="AB76" s="28"/>
      <c r="AC76" s="29"/>
      <c r="AD76" s="29">
        <v>22570</v>
      </c>
      <c r="AE76" s="29"/>
      <c r="AF76" s="29"/>
      <c r="AG76" s="29"/>
      <c r="AH76" s="29"/>
      <c r="AI76" s="29"/>
      <c r="AJ76" s="28"/>
      <c r="AK76" s="29"/>
      <c r="AL76" s="29"/>
      <c r="AM76" s="29"/>
      <c r="AN76" s="29"/>
      <c r="AO76" s="29"/>
      <c r="AP76" s="29"/>
      <c r="AQ76" s="29"/>
      <c r="AR76" s="28"/>
      <c r="AS76" s="29"/>
      <c r="AT76" s="29"/>
      <c r="AU76" s="29"/>
      <c r="AV76" s="29"/>
      <c r="AW76" s="29"/>
      <c r="AX76" s="29"/>
      <c r="AY76" s="29"/>
      <c r="AZ76" s="28"/>
      <c r="BA76" s="29"/>
      <c r="BB76" s="29"/>
      <c r="BC76" s="29"/>
      <c r="BD76" s="29"/>
      <c r="BE76" s="29"/>
      <c r="BF76" s="29"/>
      <c r="BG76" s="29"/>
      <c r="BH76" s="28"/>
      <c r="BI76" s="29"/>
      <c r="BJ76" s="29"/>
      <c r="BK76" s="29"/>
      <c r="BL76" s="29"/>
      <c r="BM76" s="29"/>
      <c r="BN76" s="29"/>
      <c r="BO76" s="29"/>
      <c r="BP76" s="9">
        <v>0</v>
      </c>
      <c r="BQ76" s="1" t="s">
        <v>3</v>
      </c>
      <c r="BR76" s="1" t="s">
        <v>0</v>
      </c>
      <c r="BS76" s="1" t="s">
        <v>0</v>
      </c>
      <c r="BT76" s="1" t="s">
        <v>0</v>
      </c>
      <c r="BU76" s="1" t="s">
        <v>0</v>
      </c>
      <c r="BW76" s="1">
        <f ca="1">INDIRECT("T76")+2*INDIRECT("AB76")+3*INDIRECT("AJ76")+4*INDIRECT("AR76")+5*INDIRECT("AZ76")+6*INDIRECT("BH76")</f>
        <v>0</v>
      </c>
      <c r="BX76" s="1">
        <v>0</v>
      </c>
      <c r="BY76" s="1">
        <f ca="1">INDIRECT("U76")+2*INDIRECT("AC76")+3*INDIRECT("AK76")+4*INDIRECT("AS76")+5*INDIRECT("BA76")+6*INDIRECT("BI76")</f>
        <v>0</v>
      </c>
      <c r="BZ76" s="1">
        <v>0</v>
      </c>
      <c r="CA76" s="1">
        <f ca="1">INDIRECT("V76")+2*INDIRECT("AD76")+3*INDIRECT("AL76")+4*INDIRECT("AT76")+5*INDIRECT("BB76")+6*INDIRECT("BJ76")</f>
        <v>45140</v>
      </c>
      <c r="CB76" s="1">
        <v>45140</v>
      </c>
      <c r="CC76" s="1">
        <f ca="1">INDIRECT("W76")+2*INDIRECT("AE76")+3*INDIRECT("AM76")+4*INDIRECT("AU76")+5*INDIRECT("BC76")+6*INDIRECT("BK76")</f>
        <v>0</v>
      </c>
      <c r="CD76" s="1">
        <v>0</v>
      </c>
      <c r="CE76" s="1">
        <f ca="1">INDIRECT("X76")+2*INDIRECT("AF76")+3*INDIRECT("AN76")+4*INDIRECT("AV76")+5*INDIRECT("BD76")+6*INDIRECT("BL76")</f>
        <v>0</v>
      </c>
      <c r="CF76" s="1">
        <v>0</v>
      </c>
      <c r="CG76" s="1">
        <f ca="1">INDIRECT("Y76")+2*INDIRECT("AG76")+3*INDIRECT("AO76")+4*INDIRECT("AW76")+5*INDIRECT("BE76")+6*INDIRECT("BM76")</f>
        <v>0</v>
      </c>
      <c r="CH76" s="1">
        <v>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0</v>
      </c>
      <c r="CN76" s="1">
        <v>0</v>
      </c>
      <c r="CO76" s="1">
        <f ca="1">INDIRECT("AB76")+2*INDIRECT("AC76")+3*INDIRECT("AD76")+4*INDIRECT("AE76")+5*INDIRECT("AF76")+6*INDIRECT("AG76")+7*INDIRECT("AH76")+8*INDIRECT("AI76")</f>
        <v>67710</v>
      </c>
      <c r="CP76" s="1">
        <v>67710</v>
      </c>
      <c r="CQ76" s="1">
        <f ca="1">INDIRECT("AJ76")+2*INDIRECT("AK76")+3*INDIRECT("AL76")+4*INDIRECT("AM76")+5*INDIRECT("AN76")+6*INDIRECT("AO76")+7*INDIRECT("AP76")+8*INDIRECT("AQ76")</f>
        <v>0</v>
      </c>
      <c r="CR76" s="1">
        <v>0</v>
      </c>
      <c r="CS76" s="1">
        <f ca="1">INDIRECT("AR76")+2*INDIRECT("AS76")+3*INDIRECT("AT76")+4*INDIRECT("AU76")+5*INDIRECT("AV76")+6*INDIRECT("AW76")+7*INDIRECT("AX76")+8*INDIRECT("AY76")</f>
        <v>0</v>
      </c>
      <c r="CT76" s="1">
        <v>0</v>
      </c>
      <c r="CU76" s="1">
        <f ca="1">INDIRECT("AZ76")+2*INDIRECT("BA76")+3*INDIRECT("BB76")+4*INDIRECT("BC76")+5*INDIRECT("BD76")+6*INDIRECT("BE76")+7*INDIRECT("BF76")+8*INDIRECT("BG76")</f>
        <v>0</v>
      </c>
      <c r="CV76" s="1">
        <v>0</v>
      </c>
      <c r="CW76" s="1">
        <f ca="1">INDIRECT("BH76")+2*INDIRECT("BI76")+3*INDIRECT("BJ76")+4*INDIRECT("BK76")+5*INDIRECT("BL76")+6*INDIRECT("BM76")+7*INDIRECT("BN76")+8*INDIRECT("BO76")</f>
        <v>0</v>
      </c>
      <c r="CX76" s="1">
        <v>0</v>
      </c>
    </row>
    <row r="77" spans="1:102" ht="11.25">
      <c r="A77" s="25"/>
      <c r="B77" s="25"/>
      <c r="C77" s="27" t="s">
        <v>93</v>
      </c>
      <c r="D77" s="26" t="s">
        <v>0</v>
      </c>
      <c r="E77" s="1" t="s">
        <v>47</v>
      </c>
      <c r="F77" s="7">
        <f ca="1">INDIRECT("T77")+INDIRECT("AB77")+INDIRECT("AJ77")+INDIRECT("AR77")+INDIRECT("AZ77")+INDIRECT("BH77")</f>
        <v>126000</v>
      </c>
      <c r="G77" s="6">
        <f ca="1">INDIRECT("U77")+INDIRECT("AC77")+INDIRECT("AK77")+INDIRECT("AS77")+INDIRECT("BA77")+INDIRECT("BI77")</f>
        <v>0</v>
      </c>
      <c r="H77" s="6">
        <f ca="1">INDIRECT("V77")+INDIRECT("AD77")+INDIRECT("AL77")+INDIRECT("AT77")+INDIRECT("BB77")+INDIRECT("BJ77")</f>
        <v>0</v>
      </c>
      <c r="I77" s="6">
        <f ca="1">INDIRECT("W77")+INDIRECT("AE77")+INDIRECT("AM77")+INDIRECT("AU77")+INDIRECT("BC77")+INDIRECT("BK77")</f>
        <v>0</v>
      </c>
      <c r="J77" s="6">
        <f ca="1">INDIRECT("X77")+INDIRECT("AF77")+INDIRECT("AN77")+INDIRECT("AV77")+INDIRECT("BD77")+INDIRECT("BL77")</f>
        <v>0</v>
      </c>
      <c r="K77" s="6">
        <f ca="1">INDIRECT("Y77")+INDIRECT("AG77")+INDIRECT("AO77")+INDIRECT("AW77")+INDIRECT("BE77")+INDIRECT("BM77")</f>
        <v>0</v>
      </c>
      <c r="L77" s="6">
        <f ca="1">INDIRECT("Z77")+INDIRECT("AH77")+INDIRECT("AP77")+INDIRECT("AX77")+INDIRECT("BF77")+INDIRECT("BN77")</f>
        <v>0</v>
      </c>
      <c r="M77" s="6">
        <f ca="1">INDIRECT("AA77")+INDIRECT("AI77")+INDIRECT("AQ77")+INDIRECT("AY77")+INDIRECT("BG77")+INDIRECT("BO77")</f>
        <v>0</v>
      </c>
      <c r="N77" s="7">
        <f ca="1">INDIRECT("T77")+INDIRECT("U77")+INDIRECT("V77")+INDIRECT("W77")+INDIRECT("X77")+INDIRECT("Y77")+INDIRECT("Z77")+INDIRECT("AA77")</f>
        <v>0</v>
      </c>
      <c r="O77" s="6">
        <f ca="1">INDIRECT("AB77")+INDIRECT("AC77")+INDIRECT("AD77")+INDIRECT("AE77")+INDIRECT("AF77")+INDIRECT("AG77")+INDIRECT("AH77")+INDIRECT("AI77")</f>
        <v>126000</v>
      </c>
      <c r="P77" s="6">
        <f ca="1">INDIRECT("AJ77")+INDIRECT("AK77")+INDIRECT("AL77")+INDIRECT("AM77")+INDIRECT("AN77")+INDIRECT("AO77")+INDIRECT("AP77")+INDIRECT("AQ77")</f>
        <v>0</v>
      </c>
      <c r="Q77" s="6">
        <f ca="1">INDIRECT("AR77")+INDIRECT("AS77")+INDIRECT("AT77")+INDIRECT("AU77")+INDIRECT("AV77")+INDIRECT("AW77")+INDIRECT("AX77")+INDIRECT("AY77")</f>
        <v>0</v>
      </c>
      <c r="R77" s="6">
        <f ca="1">INDIRECT("AZ77")+INDIRECT("BA77")+INDIRECT("BB77")+INDIRECT("BC77")+INDIRECT("BD77")+INDIRECT("BE77")+INDIRECT("BF77")+INDIRECT("BG77")</f>
        <v>0</v>
      </c>
      <c r="S77" s="6">
        <f ca="1">INDIRECT("BH77")+INDIRECT("BI77")+INDIRECT("BJ77")+INDIRECT("BK77")+INDIRECT("BL77")+INDIRECT("BM77")+INDIRECT("BN77")+INDIRECT("BO77")</f>
        <v>0</v>
      </c>
      <c r="T77" s="28"/>
      <c r="U77" s="29"/>
      <c r="V77" s="29"/>
      <c r="W77" s="29"/>
      <c r="X77" s="29"/>
      <c r="Y77" s="29"/>
      <c r="Z77" s="29"/>
      <c r="AA77" s="29"/>
      <c r="AB77" s="28">
        <v>126000</v>
      </c>
      <c r="AC77" s="29"/>
      <c r="AD77" s="29"/>
      <c r="AE77" s="29"/>
      <c r="AF77" s="29"/>
      <c r="AG77" s="29"/>
      <c r="AH77" s="29"/>
      <c r="AI77" s="29"/>
      <c r="AJ77" s="28"/>
      <c r="AK77" s="29"/>
      <c r="AL77" s="29"/>
      <c r="AM77" s="29"/>
      <c r="AN77" s="29"/>
      <c r="AO77" s="29"/>
      <c r="AP77" s="29"/>
      <c r="AQ77" s="29"/>
      <c r="AR77" s="28"/>
      <c r="AS77" s="29"/>
      <c r="AT77" s="29"/>
      <c r="AU77" s="29"/>
      <c r="AV77" s="29"/>
      <c r="AW77" s="29"/>
      <c r="AX77" s="29"/>
      <c r="AY77" s="29"/>
      <c r="AZ77" s="28"/>
      <c r="BA77" s="29"/>
      <c r="BB77" s="29"/>
      <c r="BC77" s="29"/>
      <c r="BD77" s="29"/>
      <c r="BE77" s="29"/>
      <c r="BF77" s="29"/>
      <c r="BG77" s="29"/>
      <c r="BH77" s="28"/>
      <c r="BI77" s="29"/>
      <c r="BJ77" s="29"/>
      <c r="BK77" s="29"/>
      <c r="BL77" s="29"/>
      <c r="BM77" s="29"/>
      <c r="BN77" s="29"/>
      <c r="BO77" s="29"/>
      <c r="BP77" s="9">
        <v>0</v>
      </c>
      <c r="BQ77" s="1" t="s">
        <v>0</v>
      </c>
      <c r="BR77" s="1" t="s">
        <v>0</v>
      </c>
      <c r="BS77" s="1" t="s">
        <v>0</v>
      </c>
      <c r="BT77" s="1" t="s">
        <v>0</v>
      </c>
      <c r="BU77" s="1" t="s">
        <v>0</v>
      </c>
      <c r="BW77" s="1">
        <f ca="1">INDIRECT("T77")+2*INDIRECT("AB77")+3*INDIRECT("AJ77")+4*INDIRECT("AR77")+5*INDIRECT("AZ77")+6*INDIRECT("BH77")</f>
        <v>252000</v>
      </c>
      <c r="BX77" s="1">
        <v>252000</v>
      </c>
      <c r="BY77" s="1">
        <f ca="1">INDIRECT("U77")+2*INDIRECT("AC77")+3*INDIRECT("AK77")+4*INDIRECT("AS77")+5*INDIRECT("BA77")+6*INDIRECT("BI77")</f>
        <v>0</v>
      </c>
      <c r="BZ77" s="1">
        <v>0</v>
      </c>
      <c r="CA77" s="1">
        <f ca="1">INDIRECT("V77")+2*INDIRECT("AD77")+3*INDIRECT("AL77")+4*INDIRECT("AT77")+5*INDIRECT("BB77")+6*INDIRECT("BJ77")</f>
        <v>0</v>
      </c>
      <c r="CB77" s="1">
        <v>0</v>
      </c>
      <c r="CC77" s="1">
        <f ca="1">INDIRECT("W77")+2*INDIRECT("AE77")+3*INDIRECT("AM77")+4*INDIRECT("AU77")+5*INDIRECT("BC77")+6*INDIRECT("BK77")</f>
        <v>0</v>
      </c>
      <c r="CD77" s="1">
        <v>0</v>
      </c>
      <c r="CE77" s="1">
        <f ca="1">INDIRECT("X77")+2*INDIRECT("AF77")+3*INDIRECT("AN77")+4*INDIRECT("AV77")+5*INDIRECT("BD77")+6*INDIRECT("BL77")</f>
        <v>0</v>
      </c>
      <c r="CF77" s="1">
        <v>0</v>
      </c>
      <c r="CG77" s="1">
        <f ca="1">INDIRECT("Y77")+2*INDIRECT("AG77")+3*INDIRECT("AO77")+4*INDIRECT("AW77")+5*INDIRECT("BE77")+6*INDIRECT("BM77")</f>
        <v>0</v>
      </c>
      <c r="CH77" s="1">
        <v>0</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0</v>
      </c>
      <c r="CN77" s="1">
        <v>0</v>
      </c>
      <c r="CO77" s="1">
        <f ca="1">INDIRECT("AB77")+2*INDIRECT("AC77")+3*INDIRECT("AD77")+4*INDIRECT("AE77")+5*INDIRECT("AF77")+6*INDIRECT("AG77")+7*INDIRECT("AH77")+8*INDIRECT("AI77")</f>
        <v>126000</v>
      </c>
      <c r="CP77" s="1">
        <v>126000</v>
      </c>
      <c r="CQ77" s="1">
        <f ca="1">INDIRECT("AJ77")+2*INDIRECT("AK77")+3*INDIRECT("AL77")+4*INDIRECT("AM77")+5*INDIRECT("AN77")+6*INDIRECT("AO77")+7*INDIRECT("AP77")+8*INDIRECT("AQ77")</f>
        <v>0</v>
      </c>
      <c r="CR77" s="1">
        <v>0</v>
      </c>
      <c r="CS77" s="1">
        <f ca="1">INDIRECT("AR77")+2*INDIRECT("AS77")+3*INDIRECT("AT77")+4*INDIRECT("AU77")+5*INDIRECT("AV77")+6*INDIRECT("AW77")+7*INDIRECT("AX77")+8*INDIRECT("AY77")</f>
        <v>0</v>
      </c>
      <c r="CT77" s="1">
        <v>0</v>
      </c>
      <c r="CU77" s="1">
        <f ca="1">INDIRECT("AZ77")+2*INDIRECT("BA77")+3*INDIRECT("BB77")+4*INDIRECT("BC77")+5*INDIRECT("BD77")+6*INDIRECT("BE77")+7*INDIRECT("BF77")+8*INDIRECT("BG77")</f>
        <v>0</v>
      </c>
      <c r="CV77" s="1">
        <v>0</v>
      </c>
      <c r="CW77" s="1">
        <f ca="1">INDIRECT("BH77")+2*INDIRECT("BI77")+3*INDIRECT("BJ77")+4*INDIRECT("BK77")+5*INDIRECT("BL77")+6*INDIRECT("BM77")+7*INDIRECT("BN77")+8*INDIRECT("BO77")</f>
        <v>0</v>
      </c>
      <c r="CX77" s="1">
        <v>0</v>
      </c>
    </row>
    <row r="78" spans="1:102" ht="11.25">
      <c r="A78" s="1" t="s">
        <v>0</v>
      </c>
      <c r="B78" s="1" t="s">
        <v>0</v>
      </c>
      <c r="C78" s="1" t="s">
        <v>0</v>
      </c>
      <c r="D78" s="1" t="s">
        <v>0</v>
      </c>
      <c r="E78" s="1" t="s">
        <v>8</v>
      </c>
      <c r="F78" s="7">
        <f ca="1">INDIRECT("T78")+INDIRECT("AB78")+INDIRECT("AJ78")+INDIRECT("AR78")+INDIRECT("AZ78")+INDIRECT("BH78")</f>
        <v>0</v>
      </c>
      <c r="G78" s="6">
        <f ca="1">INDIRECT("U78")+INDIRECT("AC78")+INDIRECT("AK78")+INDIRECT("AS78")+INDIRECT("BA78")+INDIRECT("BI78")</f>
        <v>0</v>
      </c>
      <c r="H78" s="6">
        <f ca="1">INDIRECT("V78")+INDIRECT("AD78")+INDIRECT("AL78")+INDIRECT("AT78")+INDIRECT("BB78")+INDIRECT("BJ78")</f>
        <v>49826</v>
      </c>
      <c r="I78" s="6">
        <f ca="1">INDIRECT("W78")+INDIRECT("AE78")+INDIRECT("AM78")+INDIRECT("AU78")+INDIRECT("BC78")+INDIRECT("BK78")</f>
        <v>941</v>
      </c>
      <c r="J78" s="6">
        <f ca="1">INDIRECT("X78")+INDIRECT("AF78")+INDIRECT("AN78")+INDIRECT("AV78")+INDIRECT("BD78")+INDIRECT("BL78")</f>
        <v>0</v>
      </c>
      <c r="K78" s="6">
        <f ca="1">INDIRECT("Y78")+INDIRECT("AG78")+INDIRECT("AO78")+INDIRECT("AW78")+INDIRECT("BE78")+INDIRECT("BM78")</f>
        <v>0</v>
      </c>
      <c r="L78" s="6">
        <f ca="1">INDIRECT("Z78")+INDIRECT("AH78")+INDIRECT("AP78")+INDIRECT("AX78")+INDIRECT("BF78")+INDIRECT("BN78")</f>
        <v>0</v>
      </c>
      <c r="M78" s="6">
        <f ca="1">INDIRECT("AA78")+INDIRECT("AI78")+INDIRECT("AQ78")+INDIRECT("AY78")+INDIRECT("BG78")+INDIRECT("BO78")</f>
        <v>0</v>
      </c>
      <c r="N78" s="7">
        <f ca="1">INDIRECT("T78")+INDIRECT("U78")+INDIRECT("V78")+INDIRECT("W78")+INDIRECT("X78")+INDIRECT("Y78")+INDIRECT("Z78")+INDIRECT("AA78")</f>
        <v>0</v>
      </c>
      <c r="O78" s="6">
        <f ca="1">INDIRECT("AB78")+INDIRECT("AC78")+INDIRECT("AD78")+INDIRECT("AE78")+INDIRECT("AF78")+INDIRECT("AG78")+INDIRECT("AH78")+INDIRECT("AI78")</f>
        <v>50767</v>
      </c>
      <c r="P78" s="6">
        <f ca="1">INDIRECT("AJ78")+INDIRECT("AK78")+INDIRECT("AL78")+INDIRECT("AM78")+INDIRECT("AN78")+INDIRECT("AO78")+INDIRECT("AP78")+INDIRECT("AQ78")</f>
        <v>0</v>
      </c>
      <c r="Q78" s="6">
        <f ca="1">INDIRECT("AR78")+INDIRECT("AS78")+INDIRECT("AT78")+INDIRECT("AU78")+INDIRECT("AV78")+INDIRECT("AW78")+INDIRECT("AX78")+INDIRECT("AY78")</f>
        <v>0</v>
      </c>
      <c r="R78" s="6">
        <f ca="1">INDIRECT("AZ78")+INDIRECT("BA78")+INDIRECT("BB78")+INDIRECT("BC78")+INDIRECT("BD78")+INDIRECT("BE78")+INDIRECT("BF78")+INDIRECT("BG78")</f>
        <v>0</v>
      </c>
      <c r="S78" s="6">
        <f ca="1">INDIRECT("BH78")+INDIRECT("BI78")+INDIRECT("BJ78")+INDIRECT("BK78")+INDIRECT("BL78")+INDIRECT("BM78")+INDIRECT("BN78")+INDIRECT("BO78")</f>
        <v>0</v>
      </c>
      <c r="T78" s="28"/>
      <c r="U78" s="29"/>
      <c r="V78" s="29"/>
      <c r="W78" s="29"/>
      <c r="X78" s="29"/>
      <c r="Y78" s="29"/>
      <c r="Z78" s="29"/>
      <c r="AA78" s="29"/>
      <c r="AB78" s="28"/>
      <c r="AC78" s="29"/>
      <c r="AD78" s="29">
        <v>49826</v>
      </c>
      <c r="AE78" s="29">
        <v>941</v>
      </c>
      <c r="AF78" s="29"/>
      <c r="AG78" s="29"/>
      <c r="AH78" s="29"/>
      <c r="AI78" s="29"/>
      <c r="AJ78" s="28"/>
      <c r="AK78" s="29"/>
      <c r="AL78" s="29"/>
      <c r="AM78" s="29"/>
      <c r="AN78" s="29"/>
      <c r="AO78" s="29"/>
      <c r="AP78" s="29"/>
      <c r="AQ78" s="29"/>
      <c r="AR78" s="28"/>
      <c r="AS78" s="29"/>
      <c r="AT78" s="29"/>
      <c r="AU78" s="29"/>
      <c r="AV78" s="29"/>
      <c r="AW78" s="29"/>
      <c r="AX78" s="29"/>
      <c r="AY78" s="29"/>
      <c r="AZ78" s="28"/>
      <c r="BA78" s="29"/>
      <c r="BB78" s="29"/>
      <c r="BC78" s="29"/>
      <c r="BD78" s="29"/>
      <c r="BE78" s="29"/>
      <c r="BF78" s="29"/>
      <c r="BG78" s="29"/>
      <c r="BH78" s="28"/>
      <c r="BI78" s="29"/>
      <c r="BJ78" s="29"/>
      <c r="BK78" s="29"/>
      <c r="BL78" s="29"/>
      <c r="BM78" s="29"/>
      <c r="BN78" s="29"/>
      <c r="BO78" s="29"/>
      <c r="BP78" s="9">
        <v>0</v>
      </c>
      <c r="BQ78" s="1" t="s">
        <v>0</v>
      </c>
      <c r="BR78" s="1" t="s">
        <v>0</v>
      </c>
      <c r="BS78" s="1" t="s">
        <v>0</v>
      </c>
      <c r="BT78" s="1" t="s">
        <v>0</v>
      </c>
      <c r="BU78" s="1" t="s">
        <v>0</v>
      </c>
      <c r="BW78" s="1">
        <f ca="1">INDIRECT("T78")+2*INDIRECT("AB78")+3*INDIRECT("AJ78")+4*INDIRECT("AR78")+5*INDIRECT("AZ78")+6*INDIRECT("BH78")</f>
        <v>0</v>
      </c>
      <c r="BX78" s="1">
        <v>0</v>
      </c>
      <c r="BY78" s="1">
        <f ca="1">INDIRECT("U78")+2*INDIRECT("AC78")+3*INDIRECT("AK78")+4*INDIRECT("AS78")+5*INDIRECT("BA78")+6*INDIRECT("BI78")</f>
        <v>0</v>
      </c>
      <c r="BZ78" s="1">
        <v>0</v>
      </c>
      <c r="CA78" s="1">
        <f ca="1">INDIRECT("V78")+2*INDIRECT("AD78")+3*INDIRECT("AL78")+4*INDIRECT("AT78")+5*INDIRECT("BB78")+6*INDIRECT("BJ78")</f>
        <v>99652</v>
      </c>
      <c r="CB78" s="1">
        <v>99652</v>
      </c>
      <c r="CC78" s="1">
        <f ca="1">INDIRECT("W78")+2*INDIRECT("AE78")+3*INDIRECT("AM78")+4*INDIRECT("AU78")+5*INDIRECT("BC78")+6*INDIRECT("BK78")</f>
        <v>1882</v>
      </c>
      <c r="CD78" s="1">
        <v>1882</v>
      </c>
      <c r="CE78" s="1">
        <f ca="1">INDIRECT("X78")+2*INDIRECT("AF78")+3*INDIRECT("AN78")+4*INDIRECT("AV78")+5*INDIRECT("BD78")+6*INDIRECT("BL78")</f>
        <v>0</v>
      </c>
      <c r="CF78" s="1">
        <v>0</v>
      </c>
      <c r="CG78" s="1">
        <f ca="1">INDIRECT("Y78")+2*INDIRECT("AG78")+3*INDIRECT("AO78")+4*INDIRECT("AW78")+5*INDIRECT("BE78")+6*INDIRECT("BM78")</f>
        <v>0</v>
      </c>
      <c r="CH78" s="1">
        <v>0</v>
      </c>
      <c r="CI78" s="1">
        <f ca="1">INDIRECT("Z78")+2*INDIRECT("AH78")+3*INDIRECT("AP78")+4*INDIRECT("AX78")+5*INDIRECT("BF78")+6*INDIRECT("BN78")</f>
        <v>0</v>
      </c>
      <c r="CJ78" s="1">
        <v>0</v>
      </c>
      <c r="CK78" s="1">
        <f ca="1">INDIRECT("AA78")+2*INDIRECT("AI78")+3*INDIRECT("AQ78")+4*INDIRECT("AY78")+5*INDIRECT("BG78")+6*INDIRECT("BO78")</f>
        <v>0</v>
      </c>
      <c r="CL78" s="1">
        <v>0</v>
      </c>
      <c r="CM78" s="1">
        <f ca="1">INDIRECT("T78")+2*INDIRECT("U78")+3*INDIRECT("V78")+4*INDIRECT("W78")+5*INDIRECT("X78")+6*INDIRECT("Y78")+7*INDIRECT("Z78")+8*INDIRECT("AA78")</f>
        <v>0</v>
      </c>
      <c r="CN78" s="1">
        <v>0</v>
      </c>
      <c r="CO78" s="1">
        <f ca="1">INDIRECT("AB78")+2*INDIRECT("AC78")+3*INDIRECT("AD78")+4*INDIRECT("AE78")+5*INDIRECT("AF78")+6*INDIRECT("AG78")+7*INDIRECT("AH78")+8*INDIRECT("AI78")</f>
        <v>153242</v>
      </c>
      <c r="CP78" s="1">
        <v>153242</v>
      </c>
      <c r="CQ78" s="1">
        <f ca="1">INDIRECT("AJ78")+2*INDIRECT("AK78")+3*INDIRECT("AL78")+4*INDIRECT("AM78")+5*INDIRECT("AN78")+6*INDIRECT("AO78")+7*INDIRECT("AP78")+8*INDIRECT("AQ78")</f>
        <v>0</v>
      </c>
      <c r="CR78" s="1">
        <v>0</v>
      </c>
      <c r="CS78" s="1">
        <f ca="1">INDIRECT("AR78")+2*INDIRECT("AS78")+3*INDIRECT("AT78")+4*INDIRECT("AU78")+5*INDIRECT("AV78")+6*INDIRECT("AW78")+7*INDIRECT("AX78")+8*INDIRECT("AY78")</f>
        <v>0</v>
      </c>
      <c r="CT78" s="1">
        <v>0</v>
      </c>
      <c r="CU78" s="1">
        <f ca="1">INDIRECT("AZ78")+2*INDIRECT("BA78")+3*INDIRECT("BB78")+4*INDIRECT("BC78")+5*INDIRECT("BD78")+6*INDIRECT("BE78")+7*INDIRECT("BF78")+8*INDIRECT("BG78")</f>
        <v>0</v>
      </c>
      <c r="CV78" s="1">
        <v>0</v>
      </c>
      <c r="CW78" s="1">
        <f ca="1">INDIRECT("BH78")+2*INDIRECT("BI78")+3*INDIRECT("BJ78")+4*INDIRECT("BK78")+5*INDIRECT("BL78")+6*INDIRECT("BM78")+7*INDIRECT("BN78")+8*INDIRECT("BO78")</f>
        <v>0</v>
      </c>
      <c r="CX78" s="1">
        <v>0</v>
      </c>
    </row>
    <row r="79" spans="1:102" ht="11.25">
      <c r="A79" s="1" t="s">
        <v>0</v>
      </c>
      <c r="B79" s="1" t="s">
        <v>0</v>
      </c>
      <c r="C79" s="1" t="s">
        <v>0</v>
      </c>
      <c r="D79" s="1" t="s">
        <v>0</v>
      </c>
      <c r="E79" s="1" t="s">
        <v>48</v>
      </c>
      <c r="F79" s="7">
        <f ca="1">INDIRECT("T79")+INDIRECT("AB79")+INDIRECT("AJ79")+INDIRECT("AR79")+INDIRECT("AZ79")+INDIRECT("BH79")</f>
        <v>2500</v>
      </c>
      <c r="G79" s="6">
        <f ca="1">INDIRECT("U79")+INDIRECT("AC79")+INDIRECT("AK79")+INDIRECT("AS79")+INDIRECT("BA79")+INDIRECT("BI79")</f>
        <v>0</v>
      </c>
      <c r="H79" s="6">
        <f ca="1">INDIRECT("V79")+INDIRECT("AD79")+INDIRECT("AL79")+INDIRECT("AT79")+INDIRECT("BB79")+INDIRECT("BJ79")</f>
        <v>0</v>
      </c>
      <c r="I79" s="6">
        <f ca="1">INDIRECT("W79")+INDIRECT("AE79")+INDIRECT("AM79")+INDIRECT("AU79")+INDIRECT("BC79")+INDIRECT("BK79")</f>
        <v>0</v>
      </c>
      <c r="J79" s="6">
        <f ca="1">INDIRECT("X79")+INDIRECT("AF79")+INDIRECT("AN79")+INDIRECT("AV79")+INDIRECT("BD79")+INDIRECT("BL79")</f>
        <v>0</v>
      </c>
      <c r="K79" s="6">
        <f ca="1">INDIRECT("Y79")+INDIRECT("AG79")+INDIRECT("AO79")+INDIRECT("AW79")+INDIRECT("BE79")+INDIRECT("BM79")</f>
        <v>0</v>
      </c>
      <c r="L79" s="6">
        <f ca="1">INDIRECT("Z79")+INDIRECT("AH79")+INDIRECT("AP79")+INDIRECT("AX79")+INDIRECT("BF79")+INDIRECT("BN79")</f>
        <v>0</v>
      </c>
      <c r="M79" s="6">
        <f ca="1">INDIRECT("AA79")+INDIRECT("AI79")+INDIRECT("AQ79")+INDIRECT("AY79")+INDIRECT("BG79")+INDIRECT("BO79")</f>
        <v>0</v>
      </c>
      <c r="N79" s="7">
        <f ca="1">INDIRECT("T79")+INDIRECT("U79")+INDIRECT("V79")+INDIRECT("W79")+INDIRECT("X79")+INDIRECT("Y79")+INDIRECT("Z79")+INDIRECT("AA79")</f>
        <v>0</v>
      </c>
      <c r="O79" s="6">
        <f ca="1">INDIRECT("AB79")+INDIRECT("AC79")+INDIRECT("AD79")+INDIRECT("AE79")+INDIRECT("AF79")+INDIRECT("AG79")+INDIRECT("AH79")+INDIRECT("AI79")</f>
        <v>2500</v>
      </c>
      <c r="P79" s="6">
        <f ca="1">INDIRECT("AJ79")+INDIRECT("AK79")+INDIRECT("AL79")+INDIRECT("AM79")+INDIRECT("AN79")+INDIRECT("AO79")+INDIRECT("AP79")+INDIRECT("AQ79")</f>
        <v>0</v>
      </c>
      <c r="Q79" s="6">
        <f ca="1">INDIRECT("AR79")+INDIRECT("AS79")+INDIRECT("AT79")+INDIRECT("AU79")+INDIRECT("AV79")+INDIRECT("AW79")+INDIRECT("AX79")+INDIRECT("AY79")</f>
        <v>0</v>
      </c>
      <c r="R79" s="6">
        <f ca="1">INDIRECT("AZ79")+INDIRECT("BA79")+INDIRECT("BB79")+INDIRECT("BC79")+INDIRECT("BD79")+INDIRECT("BE79")+INDIRECT("BF79")+INDIRECT("BG79")</f>
        <v>0</v>
      </c>
      <c r="S79" s="6">
        <f ca="1">INDIRECT("BH79")+INDIRECT("BI79")+INDIRECT("BJ79")+INDIRECT("BK79")+INDIRECT("BL79")+INDIRECT("BM79")+INDIRECT("BN79")+INDIRECT("BO79")</f>
        <v>0</v>
      </c>
      <c r="T79" s="28"/>
      <c r="U79" s="29"/>
      <c r="V79" s="29"/>
      <c r="W79" s="29"/>
      <c r="X79" s="29"/>
      <c r="Y79" s="29"/>
      <c r="Z79" s="29"/>
      <c r="AA79" s="29"/>
      <c r="AB79" s="28">
        <v>2500</v>
      </c>
      <c r="AC79" s="29"/>
      <c r="AD79" s="29"/>
      <c r="AE79" s="29"/>
      <c r="AF79" s="29"/>
      <c r="AG79" s="29"/>
      <c r="AH79" s="29"/>
      <c r="AI79" s="29"/>
      <c r="AJ79" s="28"/>
      <c r="AK79" s="29"/>
      <c r="AL79" s="29"/>
      <c r="AM79" s="29"/>
      <c r="AN79" s="29"/>
      <c r="AO79" s="29"/>
      <c r="AP79" s="29"/>
      <c r="AQ79" s="29"/>
      <c r="AR79" s="28"/>
      <c r="AS79" s="29"/>
      <c r="AT79" s="29"/>
      <c r="AU79" s="29"/>
      <c r="AV79" s="29"/>
      <c r="AW79" s="29"/>
      <c r="AX79" s="29"/>
      <c r="AY79" s="29"/>
      <c r="AZ79" s="28"/>
      <c r="BA79" s="29"/>
      <c r="BB79" s="29"/>
      <c r="BC79" s="29"/>
      <c r="BD79" s="29"/>
      <c r="BE79" s="29"/>
      <c r="BF79" s="29"/>
      <c r="BG79" s="29"/>
      <c r="BH79" s="28"/>
      <c r="BI79" s="29"/>
      <c r="BJ79" s="29"/>
      <c r="BK79" s="29"/>
      <c r="BL79" s="29"/>
      <c r="BM79" s="29"/>
      <c r="BN79" s="29"/>
      <c r="BO79" s="29"/>
      <c r="BP79" s="9">
        <v>0</v>
      </c>
      <c r="BQ79" s="1" t="s">
        <v>0</v>
      </c>
      <c r="BR79" s="1" t="s">
        <v>0</v>
      </c>
      <c r="BS79" s="1" t="s">
        <v>0</v>
      </c>
      <c r="BT79" s="1" t="s">
        <v>0</v>
      </c>
      <c r="BU79" s="1" t="s">
        <v>0</v>
      </c>
      <c r="BW79" s="1">
        <f ca="1">INDIRECT("T79")+2*INDIRECT("AB79")+3*INDIRECT("AJ79")+4*INDIRECT("AR79")+5*INDIRECT("AZ79")+6*INDIRECT("BH79")</f>
        <v>5000</v>
      </c>
      <c r="BX79" s="1">
        <v>5000</v>
      </c>
      <c r="BY79" s="1">
        <f ca="1">INDIRECT("U79")+2*INDIRECT("AC79")+3*INDIRECT("AK79")+4*INDIRECT("AS79")+5*INDIRECT("BA79")+6*INDIRECT("BI79")</f>
        <v>0</v>
      </c>
      <c r="BZ79" s="1">
        <v>0</v>
      </c>
      <c r="CA79" s="1">
        <f ca="1">INDIRECT("V79")+2*INDIRECT("AD79")+3*INDIRECT("AL79")+4*INDIRECT("AT79")+5*INDIRECT("BB79")+6*INDIRECT("BJ79")</f>
        <v>0</v>
      </c>
      <c r="CB79" s="1">
        <v>0</v>
      </c>
      <c r="CC79" s="1">
        <f ca="1">INDIRECT("W79")+2*INDIRECT("AE79")+3*INDIRECT("AM79")+4*INDIRECT("AU79")+5*INDIRECT("BC79")+6*INDIRECT("BK79")</f>
        <v>0</v>
      </c>
      <c r="CD79" s="1">
        <v>0</v>
      </c>
      <c r="CE79" s="1">
        <f ca="1">INDIRECT("X79")+2*INDIRECT("AF79")+3*INDIRECT("AN79")+4*INDIRECT("AV79")+5*INDIRECT("BD79")+6*INDIRECT("BL79")</f>
        <v>0</v>
      </c>
      <c r="CF79" s="1">
        <v>0</v>
      </c>
      <c r="CG79" s="1">
        <f ca="1">INDIRECT("Y79")+2*INDIRECT("AG79")+3*INDIRECT("AO79")+4*INDIRECT("AW79")+5*INDIRECT("BE79")+6*INDIRECT("BM79")</f>
        <v>0</v>
      </c>
      <c r="CH79" s="1">
        <v>0</v>
      </c>
      <c r="CI79" s="1">
        <f ca="1">INDIRECT("Z79")+2*INDIRECT("AH79")+3*INDIRECT("AP79")+4*INDIRECT("AX79")+5*INDIRECT("BF79")+6*INDIRECT("BN79")</f>
        <v>0</v>
      </c>
      <c r="CJ79" s="1">
        <v>0</v>
      </c>
      <c r="CK79" s="1">
        <f ca="1">INDIRECT("AA79")+2*INDIRECT("AI79")+3*INDIRECT("AQ79")+4*INDIRECT("AY79")+5*INDIRECT("BG79")+6*INDIRECT("BO79")</f>
        <v>0</v>
      </c>
      <c r="CL79" s="1">
        <v>0</v>
      </c>
      <c r="CM79" s="1">
        <f ca="1">INDIRECT("T79")+2*INDIRECT("U79")+3*INDIRECT("V79")+4*INDIRECT("W79")+5*INDIRECT("X79")+6*INDIRECT("Y79")+7*INDIRECT("Z79")+8*INDIRECT("AA79")</f>
        <v>0</v>
      </c>
      <c r="CN79" s="1">
        <v>0</v>
      </c>
      <c r="CO79" s="1">
        <f ca="1">INDIRECT("AB79")+2*INDIRECT("AC79")+3*INDIRECT("AD79")+4*INDIRECT("AE79")+5*INDIRECT("AF79")+6*INDIRECT("AG79")+7*INDIRECT("AH79")+8*INDIRECT("AI79")</f>
        <v>2500</v>
      </c>
      <c r="CP79" s="1">
        <v>2500</v>
      </c>
      <c r="CQ79" s="1">
        <f ca="1">INDIRECT("AJ79")+2*INDIRECT("AK79")+3*INDIRECT("AL79")+4*INDIRECT("AM79")+5*INDIRECT("AN79")+6*INDIRECT("AO79")+7*INDIRECT("AP79")+8*INDIRECT("AQ79")</f>
        <v>0</v>
      </c>
      <c r="CR79" s="1">
        <v>0</v>
      </c>
      <c r="CS79" s="1">
        <f ca="1">INDIRECT("AR79")+2*INDIRECT("AS79")+3*INDIRECT("AT79")+4*INDIRECT("AU79")+5*INDIRECT("AV79")+6*INDIRECT("AW79")+7*INDIRECT("AX79")+8*INDIRECT("AY79")</f>
        <v>0</v>
      </c>
      <c r="CT79" s="1">
        <v>0</v>
      </c>
      <c r="CU79" s="1">
        <f ca="1">INDIRECT("AZ79")+2*INDIRECT("BA79")+3*INDIRECT("BB79")+4*INDIRECT("BC79")+5*INDIRECT("BD79")+6*INDIRECT("BE79")+7*INDIRECT("BF79")+8*INDIRECT("BG79")</f>
        <v>0</v>
      </c>
      <c r="CV79" s="1">
        <v>0</v>
      </c>
      <c r="CW79" s="1">
        <f ca="1">INDIRECT("BH79")+2*INDIRECT("BI79")+3*INDIRECT("BJ79")+4*INDIRECT("BK79")+5*INDIRECT("BL79")+6*INDIRECT("BM79")+7*INDIRECT("BN79")+8*INDIRECT("BO79")</f>
        <v>0</v>
      </c>
      <c r="CX79" s="1">
        <v>0</v>
      </c>
    </row>
    <row r="80" spans="1:102" ht="11.25">
      <c r="A80" s="1" t="s">
        <v>0</v>
      </c>
      <c r="B80" s="1" t="s">
        <v>0</v>
      </c>
      <c r="C80" s="1" t="s">
        <v>0</v>
      </c>
      <c r="D80" s="1" t="s">
        <v>0</v>
      </c>
      <c r="E80" s="1" t="s">
        <v>15</v>
      </c>
      <c r="F80" s="7">
        <f ca="1">INDIRECT("T80")+INDIRECT("AB80")+INDIRECT("AJ80")+INDIRECT("AR80")+INDIRECT("AZ80")+INDIRECT("BH80")</f>
        <v>223439</v>
      </c>
      <c r="G80" s="6">
        <f ca="1">INDIRECT("U80")+INDIRECT("AC80")+INDIRECT("AK80")+INDIRECT("AS80")+INDIRECT("BA80")+INDIRECT("BI80")</f>
        <v>159370</v>
      </c>
      <c r="H80" s="6">
        <f ca="1">INDIRECT("V80")+INDIRECT("AD80")+INDIRECT("AL80")+INDIRECT("AT80")+INDIRECT("BB80")+INDIRECT("BJ80")</f>
        <v>0</v>
      </c>
      <c r="I80" s="6">
        <f ca="1">INDIRECT("W80")+INDIRECT("AE80")+INDIRECT("AM80")+INDIRECT("AU80")+INDIRECT("BC80")+INDIRECT("BK80")</f>
        <v>0</v>
      </c>
      <c r="J80" s="6">
        <f ca="1">INDIRECT("X80")+INDIRECT("AF80")+INDIRECT("AN80")+INDIRECT("AV80")+INDIRECT("BD80")+INDIRECT("BL80")</f>
        <v>33547</v>
      </c>
      <c r="K80" s="6">
        <f ca="1">INDIRECT("Y80")+INDIRECT("AG80")+INDIRECT("AO80")+INDIRECT("AW80")+INDIRECT("BE80")+INDIRECT("BM80")</f>
        <v>0</v>
      </c>
      <c r="L80" s="6">
        <f ca="1">INDIRECT("Z80")+INDIRECT("AH80")+INDIRECT("AP80")+INDIRECT("AX80")+INDIRECT("BF80")+INDIRECT("BN80")</f>
        <v>0</v>
      </c>
      <c r="M80" s="6">
        <f ca="1">INDIRECT("AA80")+INDIRECT("AI80")+INDIRECT("AQ80")+INDIRECT("AY80")+INDIRECT("BG80")+INDIRECT("BO80")</f>
        <v>0</v>
      </c>
      <c r="N80" s="7">
        <f ca="1">INDIRECT("T80")+INDIRECT("U80")+INDIRECT("V80")+INDIRECT("W80")+INDIRECT("X80")+INDIRECT("Y80")+INDIRECT("Z80")+INDIRECT("AA80")</f>
        <v>0</v>
      </c>
      <c r="O80" s="6">
        <f ca="1">INDIRECT("AB80")+INDIRECT("AC80")+INDIRECT("AD80")+INDIRECT("AE80")+INDIRECT("AF80")+INDIRECT("AG80")+INDIRECT("AH80")+INDIRECT("AI80")</f>
        <v>365589</v>
      </c>
      <c r="P80" s="6">
        <f ca="1">INDIRECT("AJ80")+INDIRECT("AK80")+INDIRECT("AL80")+INDIRECT("AM80")+INDIRECT("AN80")+INDIRECT("AO80")+INDIRECT("AP80")+INDIRECT("AQ80")</f>
        <v>0</v>
      </c>
      <c r="Q80" s="6">
        <f ca="1">INDIRECT("AR80")+INDIRECT("AS80")+INDIRECT("AT80")+INDIRECT("AU80")+INDIRECT("AV80")+INDIRECT("AW80")+INDIRECT("AX80")+INDIRECT("AY80")</f>
        <v>50767</v>
      </c>
      <c r="R80" s="6">
        <f ca="1">INDIRECT("AZ80")+INDIRECT("BA80")+INDIRECT("BB80")+INDIRECT("BC80")+INDIRECT("BD80")+INDIRECT("BE80")+INDIRECT("BF80")+INDIRECT("BG80")</f>
        <v>0</v>
      </c>
      <c r="S80" s="6">
        <f ca="1">INDIRECT("BH80")+INDIRECT("BI80")+INDIRECT("BJ80")+INDIRECT("BK80")+INDIRECT("BL80")+INDIRECT("BM80")+INDIRECT("BN80")+INDIRECT("BO80")</f>
        <v>0</v>
      </c>
      <c r="T80" s="28"/>
      <c r="U80" s="29"/>
      <c r="V80" s="29"/>
      <c r="W80" s="29"/>
      <c r="X80" s="29"/>
      <c r="Y80" s="29"/>
      <c r="Z80" s="29"/>
      <c r="AA80" s="29"/>
      <c r="AB80" s="28">
        <v>172672</v>
      </c>
      <c r="AC80" s="29">
        <v>159370</v>
      </c>
      <c r="AD80" s="29"/>
      <c r="AE80" s="29"/>
      <c r="AF80" s="29">
        <v>33547</v>
      </c>
      <c r="AG80" s="29"/>
      <c r="AH80" s="29"/>
      <c r="AI80" s="29"/>
      <c r="AJ80" s="28"/>
      <c r="AK80" s="29"/>
      <c r="AL80" s="29"/>
      <c r="AM80" s="29"/>
      <c r="AN80" s="29"/>
      <c r="AO80" s="29"/>
      <c r="AP80" s="29"/>
      <c r="AQ80" s="29"/>
      <c r="AR80" s="28">
        <v>50767</v>
      </c>
      <c r="AS80" s="29"/>
      <c r="AT80" s="29"/>
      <c r="AU80" s="29"/>
      <c r="AV80" s="29"/>
      <c r="AW80" s="29"/>
      <c r="AX80" s="29"/>
      <c r="AY80" s="29"/>
      <c r="AZ80" s="28"/>
      <c r="BA80" s="29"/>
      <c r="BB80" s="29"/>
      <c r="BC80" s="29"/>
      <c r="BD80" s="29"/>
      <c r="BE80" s="29"/>
      <c r="BF80" s="29"/>
      <c r="BG80" s="29"/>
      <c r="BH80" s="28"/>
      <c r="BI80" s="29"/>
      <c r="BJ80" s="29"/>
      <c r="BK80" s="29"/>
      <c r="BL80" s="29"/>
      <c r="BM80" s="29"/>
      <c r="BN80" s="29"/>
      <c r="BO80" s="29"/>
      <c r="BP80" s="9">
        <v>0</v>
      </c>
      <c r="BQ80" s="1" t="s">
        <v>0</v>
      </c>
      <c r="BR80" s="1" t="s">
        <v>0</v>
      </c>
      <c r="BS80" s="1" t="s">
        <v>0</v>
      </c>
      <c r="BT80" s="1" t="s">
        <v>0</v>
      </c>
      <c r="BU80" s="1" t="s">
        <v>0</v>
      </c>
      <c r="BW80" s="1">
        <f ca="1">INDIRECT("T80")+2*INDIRECT("AB80")+3*INDIRECT("AJ80")+4*INDIRECT("AR80")+5*INDIRECT("AZ80")+6*INDIRECT("BH80")</f>
        <v>548412</v>
      </c>
      <c r="BX80" s="1">
        <v>548412</v>
      </c>
      <c r="BY80" s="1">
        <f ca="1">INDIRECT("U80")+2*INDIRECT("AC80")+3*INDIRECT("AK80")+4*INDIRECT("AS80")+5*INDIRECT("BA80")+6*INDIRECT("BI80")</f>
        <v>318740</v>
      </c>
      <c r="BZ80" s="1">
        <v>318740</v>
      </c>
      <c r="CA80" s="1">
        <f ca="1">INDIRECT("V80")+2*INDIRECT("AD80")+3*INDIRECT("AL80")+4*INDIRECT("AT80")+5*INDIRECT("BB80")+6*INDIRECT("BJ80")</f>
        <v>0</v>
      </c>
      <c r="CB80" s="1">
        <v>0</v>
      </c>
      <c r="CC80" s="1">
        <f ca="1">INDIRECT("W80")+2*INDIRECT("AE80")+3*INDIRECT("AM80")+4*INDIRECT("AU80")+5*INDIRECT("BC80")+6*INDIRECT("BK80")</f>
        <v>0</v>
      </c>
      <c r="CD80" s="1">
        <v>0</v>
      </c>
      <c r="CE80" s="1">
        <f ca="1">INDIRECT("X80")+2*INDIRECT("AF80")+3*INDIRECT("AN80")+4*INDIRECT("AV80")+5*INDIRECT("BD80")+6*INDIRECT("BL80")</f>
        <v>67094</v>
      </c>
      <c r="CF80" s="1">
        <v>67094</v>
      </c>
      <c r="CG80" s="1">
        <f ca="1">INDIRECT("Y80")+2*INDIRECT("AG80")+3*INDIRECT("AO80")+4*INDIRECT("AW80")+5*INDIRECT("BE80")+6*INDIRECT("BM80")</f>
        <v>0</v>
      </c>
      <c r="CH80" s="1">
        <v>0</v>
      </c>
      <c r="CI80" s="1">
        <f ca="1">INDIRECT("Z80")+2*INDIRECT("AH80")+3*INDIRECT("AP80")+4*INDIRECT("AX80")+5*INDIRECT("BF80")+6*INDIRECT("BN80")</f>
        <v>0</v>
      </c>
      <c r="CJ80" s="1">
        <v>0</v>
      </c>
      <c r="CK80" s="1">
        <f ca="1">INDIRECT("AA80")+2*INDIRECT("AI80")+3*INDIRECT("AQ80")+4*INDIRECT("AY80")+5*INDIRECT("BG80")+6*INDIRECT("BO80")</f>
        <v>0</v>
      </c>
      <c r="CL80" s="1">
        <v>0</v>
      </c>
      <c r="CM80" s="1">
        <f ca="1">INDIRECT("T80")+2*INDIRECT("U80")+3*INDIRECT("V80")+4*INDIRECT("W80")+5*INDIRECT("X80")+6*INDIRECT("Y80")+7*INDIRECT("Z80")+8*INDIRECT("AA80")</f>
        <v>0</v>
      </c>
      <c r="CN80" s="1">
        <v>0</v>
      </c>
      <c r="CO80" s="1">
        <f ca="1">INDIRECT("AB80")+2*INDIRECT("AC80")+3*INDIRECT("AD80")+4*INDIRECT("AE80")+5*INDIRECT("AF80")+6*INDIRECT("AG80")+7*INDIRECT("AH80")+8*INDIRECT("AI80")</f>
        <v>659147</v>
      </c>
      <c r="CP80" s="1">
        <v>659147</v>
      </c>
      <c r="CQ80" s="1">
        <f ca="1">INDIRECT("AJ80")+2*INDIRECT("AK80")+3*INDIRECT("AL80")+4*INDIRECT("AM80")+5*INDIRECT("AN80")+6*INDIRECT("AO80")+7*INDIRECT("AP80")+8*INDIRECT("AQ80")</f>
        <v>0</v>
      </c>
      <c r="CR80" s="1">
        <v>0</v>
      </c>
      <c r="CS80" s="1">
        <f ca="1">INDIRECT("AR80")+2*INDIRECT("AS80")+3*INDIRECT("AT80")+4*INDIRECT("AU80")+5*INDIRECT("AV80")+6*INDIRECT("AW80")+7*INDIRECT("AX80")+8*INDIRECT("AY80")</f>
        <v>50767</v>
      </c>
      <c r="CT80" s="1">
        <v>50767</v>
      </c>
      <c r="CU80" s="1">
        <f ca="1">INDIRECT("AZ80")+2*INDIRECT("BA80")+3*INDIRECT("BB80")+4*INDIRECT("BC80")+5*INDIRECT("BD80")+6*INDIRECT("BE80")+7*INDIRECT("BF80")+8*INDIRECT("BG80")</f>
        <v>0</v>
      </c>
      <c r="CV80" s="1">
        <v>0</v>
      </c>
      <c r="CW80" s="1">
        <f ca="1">INDIRECT("BH80")+2*INDIRECT("BI80")+3*INDIRECT("BJ80")+4*INDIRECT("BK80")+5*INDIRECT("BL80")+6*INDIRECT("BM80")+7*INDIRECT("BN80")+8*INDIRECT("BO80")</f>
        <v>0</v>
      </c>
      <c r="CX80" s="1">
        <v>0</v>
      </c>
    </row>
    <row r="81" spans="1:73" ht="11.25">
      <c r="A81" s="1" t="s">
        <v>0</v>
      </c>
      <c r="B81" s="1" t="s">
        <v>0</v>
      </c>
      <c r="C81" s="1" t="s">
        <v>0</v>
      </c>
      <c r="D81" s="1" t="s">
        <v>0</v>
      </c>
      <c r="E81" s="1" t="s">
        <v>6</v>
      </c>
      <c r="F81" s="7">
        <f>SUM(F75:F80)</f>
        <v>353032</v>
      </c>
      <c r="G81" s="6">
        <f>SUM(G75:G80)</f>
        <v>181818</v>
      </c>
      <c r="H81" s="6">
        <f>SUM(H75:H80)</f>
        <v>72396</v>
      </c>
      <c r="I81" s="6">
        <f>SUM(I75:I80)</f>
        <v>941</v>
      </c>
      <c r="J81" s="6">
        <f>SUM(J75:J80)</f>
        <v>33547</v>
      </c>
      <c r="K81" s="6">
        <f>SUM(K75:K80)</f>
        <v>0</v>
      </c>
      <c r="L81" s="6">
        <f>SUM(L75:L80)</f>
        <v>0</v>
      </c>
      <c r="M81" s="6">
        <f>SUM(M75:M80)</f>
        <v>0</v>
      </c>
      <c r="N81" s="7">
        <f>SUM(N75:N80)</f>
        <v>0</v>
      </c>
      <c r="O81" s="6">
        <f>SUM(O75:O80)</f>
        <v>590967</v>
      </c>
      <c r="P81" s="6">
        <f>SUM(P75:P80)</f>
        <v>0</v>
      </c>
      <c r="Q81" s="6">
        <f>SUM(Q75:Q80)</f>
        <v>50767</v>
      </c>
      <c r="R81" s="6">
        <f>SUM(R75:R80)</f>
        <v>0</v>
      </c>
      <c r="S81" s="6">
        <f>SUM(S75:S80)</f>
        <v>0</v>
      </c>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v>0</v>
      </c>
      <c r="BQ81" s="1" t="s">
        <v>0</v>
      </c>
      <c r="BR81" s="1" t="s">
        <v>0</v>
      </c>
      <c r="BS81" s="1" t="s">
        <v>0</v>
      </c>
      <c r="BT81" s="1" t="s">
        <v>0</v>
      </c>
      <c r="BU81" s="1" t="s">
        <v>0</v>
      </c>
    </row>
    <row r="82" spans="3:73" ht="11.25">
      <c r="C82" s="1" t="s">
        <v>0</v>
      </c>
      <c r="D82" s="1" t="s">
        <v>0</v>
      </c>
      <c r="E82" s="1" t="s">
        <v>0</v>
      </c>
      <c r="F82" s="7"/>
      <c r="G82" s="6"/>
      <c r="H82" s="6"/>
      <c r="I82" s="6"/>
      <c r="J82" s="6"/>
      <c r="K82" s="6"/>
      <c r="L82" s="6"/>
      <c r="M82" s="6"/>
      <c r="N82" s="7"/>
      <c r="O82" s="6"/>
      <c r="P82" s="6"/>
      <c r="Q82" s="6"/>
      <c r="R82" s="6"/>
      <c r="S82" s="6"/>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c r="BT82" s="1" t="s">
        <v>0</v>
      </c>
      <c r="BU82" s="1" t="s">
        <v>0</v>
      </c>
    </row>
    <row r="83" spans="1:102" ht="11.25">
      <c r="A83" s="30" t="s">
        <v>1</v>
      </c>
      <c r="B83" s="31" t="str">
        <f>HYPERLINK("http://www.dot.ca.gov/hq/transprog/stip2004/ff_sheets/04-2014s.xls","2014S")</f>
        <v>2014S</v>
      </c>
      <c r="C83" s="30" t="s">
        <v>0</v>
      </c>
      <c r="D83" s="30" t="s">
        <v>44</v>
      </c>
      <c r="E83" s="30" t="s">
        <v>29</v>
      </c>
      <c r="F83" s="32">
        <f ca="1">INDIRECT("T83")+INDIRECT("AB83")+INDIRECT("AJ83")+INDIRECT("AR83")+INDIRECT("AZ83")+INDIRECT("BH83")</f>
        <v>41904.51</v>
      </c>
      <c r="G83" s="33">
        <f ca="1">INDIRECT("U83")+INDIRECT("AC83")+INDIRECT("AK83")+INDIRECT("AS83")+INDIRECT("BA83")+INDIRECT("BI83")</f>
        <v>7500</v>
      </c>
      <c r="H83" s="33">
        <f ca="1">INDIRECT("V83")+INDIRECT("AD83")+INDIRECT("AL83")+INDIRECT("AT83")+INDIRECT("BB83")+INDIRECT("BJ83")</f>
        <v>0</v>
      </c>
      <c r="I83" s="33">
        <f ca="1">INDIRECT("W83")+INDIRECT("AE83")+INDIRECT("AM83")+INDIRECT("AU83")+INDIRECT("BC83")+INDIRECT("BK83")</f>
        <v>0</v>
      </c>
      <c r="J83" s="33">
        <f ca="1">INDIRECT("X83")+INDIRECT("AF83")+INDIRECT("AN83")+INDIRECT("AV83")+INDIRECT("BD83")+INDIRECT("BL83")</f>
        <v>0</v>
      </c>
      <c r="K83" s="33">
        <f ca="1">INDIRECT("Y83")+INDIRECT("AG83")+INDIRECT("AO83")+INDIRECT("AW83")+INDIRECT("BE83")+INDIRECT("BM83")</f>
        <v>0</v>
      </c>
      <c r="L83" s="33">
        <f ca="1">INDIRECT("Z83")+INDIRECT("AH83")+INDIRECT("AP83")+INDIRECT("AX83")+INDIRECT("BF83")+INDIRECT("BN83")</f>
        <v>0</v>
      </c>
      <c r="M83" s="33">
        <f ca="1">INDIRECT("AA83")+INDIRECT("AI83")+INDIRECT("AQ83")+INDIRECT("AY83")+INDIRECT("BG83")+INDIRECT("BO83")</f>
        <v>0</v>
      </c>
      <c r="N83" s="32">
        <f ca="1">INDIRECT("T83")+INDIRECT("U83")+INDIRECT("V83")+INDIRECT("W83")+INDIRECT("X83")+INDIRECT("Y83")+INDIRECT("Z83")+INDIRECT("AA83")</f>
        <v>0</v>
      </c>
      <c r="O83" s="33">
        <f ca="1">INDIRECT("AB83")+INDIRECT("AC83")+INDIRECT("AD83")+INDIRECT("AE83")+INDIRECT("AF83")+INDIRECT("AG83")+INDIRECT("AH83")+INDIRECT("AI83")</f>
        <v>47479.51</v>
      </c>
      <c r="P83" s="33">
        <f ca="1">INDIRECT("AJ83")+INDIRECT("AK83")+INDIRECT("AL83")+INDIRECT("AM83")+INDIRECT("AN83")+INDIRECT("AO83")+INDIRECT("AP83")+INDIRECT("AQ83")</f>
        <v>0</v>
      </c>
      <c r="Q83" s="33">
        <f ca="1">INDIRECT("AR83")+INDIRECT("AS83")+INDIRECT("AT83")+INDIRECT("AU83")+INDIRECT("AV83")+INDIRECT("AW83")+INDIRECT("AX83")+INDIRECT("AY83")</f>
        <v>1925</v>
      </c>
      <c r="R83" s="33">
        <f ca="1">INDIRECT("AZ83")+INDIRECT("BA83")+INDIRECT("BB83")+INDIRECT("BC83")+INDIRECT("BD83")+INDIRECT("BE83")+INDIRECT("BF83")+INDIRECT("BG83")</f>
        <v>0</v>
      </c>
      <c r="S83" s="33">
        <f ca="1">INDIRECT("BH83")+INDIRECT("BI83")+INDIRECT("BJ83")+INDIRECT("BK83")+INDIRECT("BL83")+INDIRECT("BM83")+INDIRECT("BN83")+INDIRECT("BO83")</f>
        <v>0</v>
      </c>
      <c r="T83" s="34"/>
      <c r="U83" s="35"/>
      <c r="V83" s="35"/>
      <c r="W83" s="35"/>
      <c r="X83" s="35"/>
      <c r="Y83" s="35"/>
      <c r="Z83" s="35"/>
      <c r="AA83" s="35"/>
      <c r="AB83" s="34">
        <v>39979.51</v>
      </c>
      <c r="AC83" s="35">
        <v>7500</v>
      </c>
      <c r="AD83" s="35"/>
      <c r="AE83" s="35"/>
      <c r="AF83" s="35"/>
      <c r="AG83" s="35"/>
      <c r="AH83" s="35"/>
      <c r="AI83" s="35"/>
      <c r="AJ83" s="34"/>
      <c r="AK83" s="35"/>
      <c r="AL83" s="35"/>
      <c r="AM83" s="35"/>
      <c r="AN83" s="35"/>
      <c r="AO83" s="35"/>
      <c r="AP83" s="35"/>
      <c r="AQ83" s="35"/>
      <c r="AR83" s="34">
        <v>1925</v>
      </c>
      <c r="AS83" s="35"/>
      <c r="AT83" s="35"/>
      <c r="AU83" s="35"/>
      <c r="AV83" s="35"/>
      <c r="AW83" s="35"/>
      <c r="AX83" s="35"/>
      <c r="AY83" s="35"/>
      <c r="AZ83" s="34"/>
      <c r="BA83" s="35"/>
      <c r="BB83" s="35"/>
      <c r="BC83" s="35"/>
      <c r="BD83" s="35"/>
      <c r="BE83" s="35"/>
      <c r="BF83" s="35"/>
      <c r="BG83" s="35"/>
      <c r="BH83" s="34"/>
      <c r="BI83" s="35"/>
      <c r="BJ83" s="35"/>
      <c r="BK83" s="35"/>
      <c r="BL83" s="35"/>
      <c r="BM83" s="35"/>
      <c r="BN83" s="35"/>
      <c r="BO83" s="36"/>
      <c r="BP83" s="9">
        <v>10600000924</v>
      </c>
      <c r="BQ83" s="1" t="s">
        <v>0</v>
      </c>
      <c r="BR83" s="1" t="s">
        <v>0</v>
      </c>
      <c r="BS83" s="1" t="s">
        <v>0</v>
      </c>
      <c r="BT83" s="1" t="s">
        <v>0</v>
      </c>
      <c r="BU83" s="1" t="s">
        <v>0</v>
      </c>
      <c r="BW83" s="1">
        <f ca="1">INDIRECT("T83")+2*INDIRECT("AB83")+3*INDIRECT("AJ83")+4*INDIRECT("AR83")+5*INDIRECT("AZ83")+6*INDIRECT("BH83")</f>
        <v>87659.02</v>
      </c>
      <c r="BX83" s="1">
        <v>87659.02</v>
      </c>
      <c r="BY83" s="1">
        <f ca="1">INDIRECT("U83")+2*INDIRECT("AC83")+3*INDIRECT("AK83")+4*INDIRECT("AS83")+5*INDIRECT("BA83")+6*INDIRECT("BI83")</f>
        <v>15000</v>
      </c>
      <c r="BZ83" s="1">
        <v>15000</v>
      </c>
      <c r="CA83" s="1">
        <f ca="1">INDIRECT("V83")+2*INDIRECT("AD83")+3*INDIRECT("AL83")+4*INDIRECT("AT83")+5*INDIRECT("BB83")+6*INDIRECT("BJ83")</f>
        <v>0</v>
      </c>
      <c r="CB83" s="1">
        <v>0</v>
      </c>
      <c r="CC83" s="1">
        <f ca="1">INDIRECT("W83")+2*INDIRECT("AE83")+3*INDIRECT("AM83")+4*INDIRECT("AU83")+5*INDIRECT("BC83")+6*INDIRECT("BK83")</f>
        <v>0</v>
      </c>
      <c r="CD83" s="1">
        <v>0</v>
      </c>
      <c r="CE83" s="1">
        <f ca="1">INDIRECT("X83")+2*INDIRECT("AF83")+3*INDIRECT("AN83")+4*INDIRECT("AV83")+5*INDIRECT("BD83")+6*INDIRECT("BL83")</f>
        <v>0</v>
      </c>
      <c r="CF83" s="1">
        <v>0</v>
      </c>
      <c r="CG83" s="1">
        <f ca="1">INDIRECT("Y83")+2*INDIRECT("AG83")+3*INDIRECT("AO83")+4*INDIRECT("AW83")+5*INDIRECT("BE83")+6*INDIRECT("BM83")</f>
        <v>0</v>
      </c>
      <c r="CH83" s="1">
        <v>0</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0</v>
      </c>
      <c r="CN83" s="1">
        <v>0</v>
      </c>
      <c r="CO83" s="1">
        <f ca="1">INDIRECT("AB83")+2*INDIRECT("AC83")+3*INDIRECT("AD83")+4*INDIRECT("AE83")+5*INDIRECT("AF83")+6*INDIRECT("AG83")+7*INDIRECT("AH83")+8*INDIRECT("AI83")</f>
        <v>54979.51</v>
      </c>
      <c r="CP83" s="1">
        <v>54979.51</v>
      </c>
      <c r="CQ83" s="1">
        <f ca="1">INDIRECT("AJ83")+2*INDIRECT("AK83")+3*INDIRECT("AL83")+4*INDIRECT("AM83")+5*INDIRECT("AN83")+6*INDIRECT("AO83")+7*INDIRECT("AP83")+8*INDIRECT("AQ83")</f>
        <v>0</v>
      </c>
      <c r="CR83" s="1">
        <v>0</v>
      </c>
      <c r="CS83" s="1">
        <f ca="1">INDIRECT("AR83")+2*INDIRECT("AS83")+3*INDIRECT("AT83")+4*INDIRECT("AU83")+5*INDIRECT("AV83")+6*INDIRECT("AW83")+7*INDIRECT("AX83")+8*INDIRECT("AY83")</f>
        <v>1925</v>
      </c>
      <c r="CT83" s="1">
        <v>1925</v>
      </c>
      <c r="CU83" s="1">
        <f ca="1">INDIRECT("AZ83")+2*INDIRECT("BA83")+3*INDIRECT("BB83")+4*INDIRECT("BC83")+5*INDIRECT("BD83")+6*INDIRECT("BE83")+7*INDIRECT("BF83")+8*INDIRECT("BG83")</f>
        <v>0</v>
      </c>
      <c r="CV83" s="1">
        <v>0</v>
      </c>
      <c r="CW83" s="1">
        <f ca="1">INDIRECT("BH83")+2*INDIRECT("BI83")+3*INDIRECT("BJ83")+4*INDIRECT("BK83")+5*INDIRECT("BL83")+6*INDIRECT("BM83")+7*INDIRECT("BN83")+8*INDIRECT("BO83")</f>
        <v>0</v>
      </c>
      <c r="CX83" s="1">
        <v>0</v>
      </c>
    </row>
    <row r="84" spans="1:102" ht="11.25">
      <c r="A84" s="1" t="s">
        <v>0</v>
      </c>
      <c r="B84" s="1" t="s">
        <v>0</v>
      </c>
      <c r="C84" s="1" t="s">
        <v>4</v>
      </c>
      <c r="D84" s="1" t="s">
        <v>49</v>
      </c>
      <c r="E84" s="1" t="s">
        <v>50</v>
      </c>
      <c r="F84" s="7">
        <f ca="1">INDIRECT("T84")+INDIRECT("AB84")+INDIRECT("AJ84")+INDIRECT("AR84")+INDIRECT("AZ84")+INDIRECT("BH84")</f>
        <v>229.322</v>
      </c>
      <c r="G84" s="6">
        <f ca="1">INDIRECT("U84")+INDIRECT("AC84")+INDIRECT("AK84")+INDIRECT("AS84")+INDIRECT("BA84")+INDIRECT("BI84")</f>
        <v>0</v>
      </c>
      <c r="H84" s="6">
        <f ca="1">INDIRECT("V84")+INDIRECT("AD84")+INDIRECT("AL84")+INDIRECT("AT84")+INDIRECT("BB84")+INDIRECT("BJ84")</f>
        <v>0</v>
      </c>
      <c r="I84" s="6">
        <f ca="1">INDIRECT("W84")+INDIRECT("AE84")+INDIRECT("AM84")+INDIRECT("AU84")+INDIRECT("BC84")+INDIRECT("BK84")</f>
        <v>0</v>
      </c>
      <c r="J84" s="6">
        <f ca="1">INDIRECT("X84")+INDIRECT("AF84")+INDIRECT("AN84")+INDIRECT("AV84")+INDIRECT("BD84")+INDIRECT("BL84")</f>
        <v>0</v>
      </c>
      <c r="K84" s="6">
        <f ca="1">INDIRECT("Y84")+INDIRECT("AG84")+INDIRECT("AO84")+INDIRECT("AW84")+INDIRECT("BE84")+INDIRECT("BM84")</f>
        <v>0</v>
      </c>
      <c r="L84" s="6">
        <f ca="1">INDIRECT("Z84")+INDIRECT("AH84")+INDIRECT("AP84")+INDIRECT("AX84")+INDIRECT("BF84")+INDIRECT("BN84")</f>
        <v>0</v>
      </c>
      <c r="M84" s="6">
        <f ca="1">INDIRECT("AA84")+INDIRECT("AI84")+INDIRECT("AQ84")+INDIRECT("AY84")+INDIRECT("BG84")+INDIRECT("BO84")</f>
        <v>0</v>
      </c>
      <c r="N84" s="7">
        <f ca="1">INDIRECT("T84")+INDIRECT("U84")+INDIRECT("V84")+INDIRECT("W84")+INDIRECT("X84")+INDIRECT("Y84")+INDIRECT("Z84")+INDIRECT("AA84")</f>
        <v>0</v>
      </c>
      <c r="O84" s="6">
        <f ca="1">INDIRECT("AB84")+INDIRECT("AC84")+INDIRECT("AD84")+INDIRECT("AE84")+INDIRECT("AF84")+INDIRECT("AG84")+INDIRECT("AH84")+INDIRECT("AI84")</f>
        <v>0</v>
      </c>
      <c r="P84" s="6">
        <f ca="1">INDIRECT("AJ84")+INDIRECT("AK84")+INDIRECT("AL84")+INDIRECT("AM84")+INDIRECT("AN84")+INDIRECT("AO84")+INDIRECT("AP84")+INDIRECT("AQ84")</f>
        <v>0</v>
      </c>
      <c r="Q84" s="6">
        <f ca="1">INDIRECT("AR84")+INDIRECT("AS84")+INDIRECT("AT84")+INDIRECT("AU84")+INDIRECT("AV84")+INDIRECT("AW84")+INDIRECT("AX84")+INDIRECT("AY84")</f>
        <v>229.322</v>
      </c>
      <c r="R84" s="6">
        <f ca="1">INDIRECT("AZ84")+INDIRECT("BA84")+INDIRECT("BB84")+INDIRECT("BC84")+INDIRECT("BD84")+INDIRECT("BE84")+INDIRECT("BF84")+INDIRECT("BG84")</f>
        <v>0</v>
      </c>
      <c r="S84" s="6">
        <f ca="1">INDIRECT("BH84")+INDIRECT("BI84")+INDIRECT("BJ84")+INDIRECT("BK84")+INDIRECT("BL84")+INDIRECT("BM84")+INDIRECT("BN84")+INDIRECT("BO84")</f>
        <v>0</v>
      </c>
      <c r="T84" s="28"/>
      <c r="U84" s="29"/>
      <c r="V84" s="29"/>
      <c r="W84" s="29"/>
      <c r="X84" s="29"/>
      <c r="Y84" s="29"/>
      <c r="Z84" s="29"/>
      <c r="AA84" s="29"/>
      <c r="AB84" s="28"/>
      <c r="AC84" s="29"/>
      <c r="AD84" s="29"/>
      <c r="AE84" s="29"/>
      <c r="AF84" s="29"/>
      <c r="AG84" s="29"/>
      <c r="AH84" s="29"/>
      <c r="AI84" s="29"/>
      <c r="AJ84" s="28"/>
      <c r="AK84" s="29"/>
      <c r="AL84" s="29"/>
      <c r="AM84" s="29"/>
      <c r="AN84" s="29"/>
      <c r="AO84" s="29"/>
      <c r="AP84" s="29"/>
      <c r="AQ84" s="29"/>
      <c r="AR84" s="28">
        <v>229.322</v>
      </c>
      <c r="AS84" s="29"/>
      <c r="AT84" s="29"/>
      <c r="AU84" s="29"/>
      <c r="AV84" s="29"/>
      <c r="AW84" s="29"/>
      <c r="AX84" s="29"/>
      <c r="AY84" s="29"/>
      <c r="AZ84" s="28"/>
      <c r="BA84" s="29"/>
      <c r="BB84" s="29"/>
      <c r="BC84" s="29"/>
      <c r="BD84" s="29"/>
      <c r="BE84" s="29"/>
      <c r="BF84" s="29"/>
      <c r="BG84" s="29"/>
      <c r="BH84" s="28"/>
      <c r="BI84" s="29"/>
      <c r="BJ84" s="29"/>
      <c r="BK84" s="29"/>
      <c r="BL84" s="29"/>
      <c r="BM84" s="29"/>
      <c r="BN84" s="29"/>
      <c r="BO84" s="29"/>
      <c r="BP84" s="9">
        <v>0</v>
      </c>
      <c r="BQ84" s="1" t="s">
        <v>0</v>
      </c>
      <c r="BR84" s="1" t="s">
        <v>0</v>
      </c>
      <c r="BS84" s="1" t="s">
        <v>0</v>
      </c>
      <c r="BT84" s="1" t="s">
        <v>0</v>
      </c>
      <c r="BU84" s="1" t="s">
        <v>0</v>
      </c>
      <c r="BW84" s="1">
        <f ca="1">INDIRECT("T84")+2*INDIRECT("AB84")+3*INDIRECT("AJ84")+4*INDIRECT("AR84")+5*INDIRECT("AZ84")+6*INDIRECT("BH84")</f>
        <v>917.288</v>
      </c>
      <c r="BX84" s="1">
        <v>917.288</v>
      </c>
      <c r="BY84" s="1">
        <f ca="1">INDIRECT("U84")+2*INDIRECT("AC84")+3*INDIRECT("AK84")+4*INDIRECT("AS84")+5*INDIRECT("BA84")+6*INDIRECT("BI84")</f>
        <v>0</v>
      </c>
      <c r="BZ84" s="1">
        <v>0</v>
      </c>
      <c r="CA84" s="1">
        <f ca="1">INDIRECT("V84")+2*INDIRECT("AD84")+3*INDIRECT("AL84")+4*INDIRECT("AT84")+5*INDIRECT("BB84")+6*INDIRECT("BJ84")</f>
        <v>0</v>
      </c>
      <c r="CB84" s="1">
        <v>0</v>
      </c>
      <c r="CC84" s="1">
        <f ca="1">INDIRECT("W84")+2*INDIRECT("AE84")+3*INDIRECT("AM84")+4*INDIRECT("AU84")+5*INDIRECT("BC84")+6*INDIRECT("BK84")</f>
        <v>0</v>
      </c>
      <c r="CD84" s="1">
        <v>0</v>
      </c>
      <c r="CE84" s="1">
        <f ca="1">INDIRECT("X84")+2*INDIRECT("AF84")+3*INDIRECT("AN84")+4*INDIRECT("AV84")+5*INDIRECT("BD84")+6*INDIRECT("BL84")</f>
        <v>0</v>
      </c>
      <c r="CF84" s="1">
        <v>0</v>
      </c>
      <c r="CG84" s="1">
        <f ca="1">INDIRECT("Y84")+2*INDIRECT("AG84")+3*INDIRECT("AO84")+4*INDIRECT("AW84")+5*INDIRECT("BE84")+6*INDIRECT("BM84")</f>
        <v>0</v>
      </c>
      <c r="CH84" s="1">
        <v>0</v>
      </c>
      <c r="CI84" s="1">
        <f ca="1">INDIRECT("Z84")+2*INDIRECT("AH84")+3*INDIRECT("AP84")+4*INDIRECT("AX84")+5*INDIRECT("BF84")+6*INDIRECT("BN84")</f>
        <v>0</v>
      </c>
      <c r="CJ84" s="1">
        <v>0</v>
      </c>
      <c r="CK84" s="1">
        <f ca="1">INDIRECT("AA84")+2*INDIRECT("AI84")+3*INDIRECT("AQ84")+4*INDIRECT("AY84")+5*INDIRECT("BG84")+6*INDIRECT("BO84")</f>
        <v>0</v>
      </c>
      <c r="CL84" s="1">
        <v>0</v>
      </c>
      <c r="CM84" s="1">
        <f ca="1">INDIRECT("T84")+2*INDIRECT("U84")+3*INDIRECT("V84")+4*INDIRECT("W84")+5*INDIRECT("X84")+6*INDIRECT("Y84")+7*INDIRECT("Z84")+8*INDIRECT("AA84")</f>
        <v>0</v>
      </c>
      <c r="CN84" s="1">
        <v>0</v>
      </c>
      <c r="CO84" s="1">
        <f ca="1">INDIRECT("AB84")+2*INDIRECT("AC84")+3*INDIRECT("AD84")+4*INDIRECT("AE84")+5*INDIRECT("AF84")+6*INDIRECT("AG84")+7*INDIRECT("AH84")+8*INDIRECT("AI84")</f>
        <v>0</v>
      </c>
      <c r="CP84" s="1">
        <v>0</v>
      </c>
      <c r="CQ84" s="1">
        <f ca="1">INDIRECT("AJ84")+2*INDIRECT("AK84")+3*INDIRECT("AL84")+4*INDIRECT("AM84")+5*INDIRECT("AN84")+6*INDIRECT("AO84")+7*INDIRECT("AP84")+8*INDIRECT("AQ84")</f>
        <v>0</v>
      </c>
      <c r="CR84" s="1">
        <v>0</v>
      </c>
      <c r="CS84" s="1">
        <f ca="1">INDIRECT("AR84")+2*INDIRECT("AS84")+3*INDIRECT("AT84")+4*INDIRECT("AU84")+5*INDIRECT("AV84")+6*INDIRECT("AW84")+7*INDIRECT("AX84")+8*INDIRECT("AY84")</f>
        <v>229.322</v>
      </c>
      <c r="CT84" s="1">
        <v>229.322</v>
      </c>
      <c r="CU84" s="1">
        <f ca="1">INDIRECT("AZ84")+2*INDIRECT("BA84")+3*INDIRECT("BB84")+4*INDIRECT("BC84")+5*INDIRECT("BD84")+6*INDIRECT("BE84")+7*INDIRECT("BF84")+8*INDIRECT("BG84")</f>
        <v>0</v>
      </c>
      <c r="CV84" s="1">
        <v>0</v>
      </c>
      <c r="CW84" s="1">
        <f ca="1">INDIRECT("BH84")+2*INDIRECT("BI84")+3*INDIRECT("BJ84")+4*INDIRECT("BK84")+5*INDIRECT("BL84")+6*INDIRECT("BM84")+7*INDIRECT("BN84")+8*INDIRECT("BO84")</f>
        <v>0</v>
      </c>
      <c r="CX84" s="1">
        <v>0</v>
      </c>
    </row>
    <row r="85" spans="1:102" ht="11.25">
      <c r="A85" s="25"/>
      <c r="B85" s="25"/>
      <c r="C85" s="27" t="s">
        <v>93</v>
      </c>
      <c r="D85" s="26" t="s">
        <v>0</v>
      </c>
      <c r="E85" s="1" t="s">
        <v>50</v>
      </c>
      <c r="F85" s="7">
        <f ca="1">INDIRECT("T85")+INDIRECT("AB85")+INDIRECT("AJ85")+INDIRECT("AR85")+INDIRECT("AZ85")+INDIRECT("BH85")</f>
        <v>500</v>
      </c>
      <c r="G85" s="6">
        <f ca="1">INDIRECT("U85")+INDIRECT("AC85")+INDIRECT("AK85")+INDIRECT("AS85")+INDIRECT("BA85")+INDIRECT("BI85")</f>
        <v>0</v>
      </c>
      <c r="H85" s="6">
        <f ca="1">INDIRECT("V85")+INDIRECT("AD85")+INDIRECT("AL85")+INDIRECT("AT85")+INDIRECT("BB85")+INDIRECT("BJ85")</f>
        <v>0</v>
      </c>
      <c r="I85" s="6">
        <f ca="1">INDIRECT("W85")+INDIRECT("AE85")+INDIRECT("AM85")+INDIRECT("AU85")+INDIRECT("BC85")+INDIRECT("BK85")</f>
        <v>0</v>
      </c>
      <c r="J85" s="6">
        <f ca="1">INDIRECT("X85")+INDIRECT("AF85")+INDIRECT("AN85")+INDIRECT("AV85")+INDIRECT("BD85")+INDIRECT("BL85")</f>
        <v>0</v>
      </c>
      <c r="K85" s="6">
        <f ca="1">INDIRECT("Y85")+INDIRECT("AG85")+INDIRECT("AO85")+INDIRECT("AW85")+INDIRECT("BE85")+INDIRECT("BM85")</f>
        <v>0</v>
      </c>
      <c r="L85" s="6">
        <f ca="1">INDIRECT("Z85")+INDIRECT("AH85")+INDIRECT("AP85")+INDIRECT("AX85")+INDIRECT("BF85")+INDIRECT("BN85")</f>
        <v>0</v>
      </c>
      <c r="M85" s="6">
        <f ca="1">INDIRECT("AA85")+INDIRECT("AI85")+INDIRECT("AQ85")+INDIRECT("AY85")+INDIRECT("BG85")+INDIRECT("BO85")</f>
        <v>0</v>
      </c>
      <c r="N85" s="7">
        <f ca="1">INDIRECT("T85")+INDIRECT("U85")+INDIRECT("V85")+INDIRECT("W85")+INDIRECT("X85")+INDIRECT("Y85")+INDIRECT("Z85")+INDIRECT("AA85")</f>
        <v>0</v>
      </c>
      <c r="O85" s="6">
        <f ca="1">INDIRECT("AB85")+INDIRECT("AC85")+INDIRECT("AD85")+INDIRECT("AE85")+INDIRECT("AF85")+INDIRECT("AG85")+INDIRECT("AH85")+INDIRECT("AI85")</f>
        <v>0</v>
      </c>
      <c r="P85" s="6">
        <f ca="1">INDIRECT("AJ85")+INDIRECT("AK85")+INDIRECT("AL85")+INDIRECT("AM85")+INDIRECT("AN85")+INDIRECT("AO85")+INDIRECT("AP85")+INDIRECT("AQ85")</f>
        <v>0</v>
      </c>
      <c r="Q85" s="6">
        <f ca="1">INDIRECT("AR85")+INDIRECT("AS85")+INDIRECT("AT85")+INDIRECT("AU85")+INDIRECT("AV85")+INDIRECT("AW85")+INDIRECT("AX85")+INDIRECT("AY85")</f>
        <v>500</v>
      </c>
      <c r="R85" s="6">
        <f ca="1">INDIRECT("AZ85")+INDIRECT("BA85")+INDIRECT("BB85")+INDIRECT("BC85")+INDIRECT("BD85")+INDIRECT("BE85")+INDIRECT("BF85")+INDIRECT("BG85")</f>
        <v>0</v>
      </c>
      <c r="S85" s="6">
        <f ca="1">INDIRECT("BH85")+INDIRECT("BI85")+INDIRECT("BJ85")+INDIRECT("BK85")+INDIRECT("BL85")+INDIRECT("BM85")+INDIRECT("BN85")+INDIRECT("BO85")</f>
        <v>0</v>
      </c>
      <c r="T85" s="28"/>
      <c r="U85" s="29"/>
      <c r="V85" s="29"/>
      <c r="W85" s="29"/>
      <c r="X85" s="29"/>
      <c r="Y85" s="29"/>
      <c r="Z85" s="29"/>
      <c r="AA85" s="29"/>
      <c r="AB85" s="28"/>
      <c r="AC85" s="29"/>
      <c r="AD85" s="29"/>
      <c r="AE85" s="29"/>
      <c r="AF85" s="29"/>
      <c r="AG85" s="29"/>
      <c r="AH85" s="29"/>
      <c r="AI85" s="29"/>
      <c r="AJ85" s="28"/>
      <c r="AK85" s="29"/>
      <c r="AL85" s="29"/>
      <c r="AM85" s="29"/>
      <c r="AN85" s="29"/>
      <c r="AO85" s="29"/>
      <c r="AP85" s="29"/>
      <c r="AQ85" s="29"/>
      <c r="AR85" s="28">
        <v>500</v>
      </c>
      <c r="AS85" s="29"/>
      <c r="AT85" s="29"/>
      <c r="AU85" s="29"/>
      <c r="AV85" s="29"/>
      <c r="AW85" s="29"/>
      <c r="AX85" s="29"/>
      <c r="AY85" s="29"/>
      <c r="AZ85" s="28"/>
      <c r="BA85" s="29"/>
      <c r="BB85" s="29"/>
      <c r="BC85" s="29"/>
      <c r="BD85" s="29"/>
      <c r="BE85" s="29"/>
      <c r="BF85" s="29"/>
      <c r="BG85" s="29"/>
      <c r="BH85" s="28"/>
      <c r="BI85" s="29"/>
      <c r="BJ85" s="29"/>
      <c r="BK85" s="29"/>
      <c r="BL85" s="29"/>
      <c r="BM85" s="29"/>
      <c r="BN85" s="29"/>
      <c r="BO85" s="29"/>
      <c r="BP85" s="9">
        <v>0</v>
      </c>
      <c r="BQ85" s="1" t="s">
        <v>0</v>
      </c>
      <c r="BR85" s="1" t="s">
        <v>0</v>
      </c>
      <c r="BS85" s="1" t="s">
        <v>0</v>
      </c>
      <c r="BT85" s="1" t="s">
        <v>0</v>
      </c>
      <c r="BU85" s="1" t="s">
        <v>0</v>
      </c>
      <c r="BW85" s="1">
        <f ca="1">INDIRECT("T85")+2*INDIRECT("AB85")+3*INDIRECT("AJ85")+4*INDIRECT("AR85")+5*INDIRECT("AZ85")+6*INDIRECT("BH85")</f>
        <v>2000</v>
      </c>
      <c r="BX85" s="1">
        <v>2000</v>
      </c>
      <c r="BY85" s="1">
        <f ca="1">INDIRECT("U85")+2*INDIRECT("AC85")+3*INDIRECT("AK85")+4*INDIRECT("AS85")+5*INDIRECT("BA85")+6*INDIRECT("BI85")</f>
        <v>0</v>
      </c>
      <c r="BZ85" s="1">
        <v>0</v>
      </c>
      <c r="CA85" s="1">
        <f ca="1">INDIRECT("V85")+2*INDIRECT("AD85")+3*INDIRECT("AL85")+4*INDIRECT("AT85")+5*INDIRECT("BB85")+6*INDIRECT("BJ85")</f>
        <v>0</v>
      </c>
      <c r="CB85" s="1">
        <v>0</v>
      </c>
      <c r="CC85" s="1">
        <f ca="1">INDIRECT("W85")+2*INDIRECT("AE85")+3*INDIRECT("AM85")+4*INDIRECT("AU85")+5*INDIRECT("BC85")+6*INDIRECT("BK85")</f>
        <v>0</v>
      </c>
      <c r="CD85" s="1">
        <v>0</v>
      </c>
      <c r="CE85" s="1">
        <f ca="1">INDIRECT("X85")+2*INDIRECT("AF85")+3*INDIRECT("AN85")+4*INDIRECT("AV85")+5*INDIRECT("BD85")+6*INDIRECT("BL85")</f>
        <v>0</v>
      </c>
      <c r="CF85" s="1">
        <v>0</v>
      </c>
      <c r="CG85" s="1">
        <f ca="1">INDIRECT("Y85")+2*INDIRECT("AG85")+3*INDIRECT("AO85")+4*INDIRECT("AW85")+5*INDIRECT("BE85")+6*INDIRECT("BM85")</f>
        <v>0</v>
      </c>
      <c r="CH85" s="1">
        <v>0</v>
      </c>
      <c r="CI85" s="1">
        <f ca="1">INDIRECT("Z85")+2*INDIRECT("AH85")+3*INDIRECT("AP85")+4*INDIRECT("AX85")+5*INDIRECT("BF85")+6*INDIRECT("BN85")</f>
        <v>0</v>
      </c>
      <c r="CJ85" s="1">
        <v>0</v>
      </c>
      <c r="CK85" s="1">
        <f ca="1">INDIRECT("AA85")+2*INDIRECT("AI85")+3*INDIRECT("AQ85")+4*INDIRECT("AY85")+5*INDIRECT("BG85")+6*INDIRECT("BO85")</f>
        <v>0</v>
      </c>
      <c r="CL85" s="1">
        <v>0</v>
      </c>
      <c r="CM85" s="1">
        <f ca="1">INDIRECT("T85")+2*INDIRECT("U85")+3*INDIRECT("V85")+4*INDIRECT("W85")+5*INDIRECT("X85")+6*INDIRECT("Y85")+7*INDIRECT("Z85")+8*INDIRECT("AA85")</f>
        <v>0</v>
      </c>
      <c r="CN85" s="1">
        <v>0</v>
      </c>
      <c r="CO85" s="1">
        <f ca="1">INDIRECT("AB85")+2*INDIRECT("AC85")+3*INDIRECT("AD85")+4*INDIRECT("AE85")+5*INDIRECT("AF85")+6*INDIRECT("AG85")+7*INDIRECT("AH85")+8*INDIRECT("AI85")</f>
        <v>0</v>
      </c>
      <c r="CP85" s="1">
        <v>0</v>
      </c>
      <c r="CQ85" s="1">
        <f ca="1">INDIRECT("AJ85")+2*INDIRECT("AK85")+3*INDIRECT("AL85")+4*INDIRECT("AM85")+5*INDIRECT("AN85")+6*INDIRECT("AO85")+7*INDIRECT("AP85")+8*INDIRECT("AQ85")</f>
        <v>0</v>
      </c>
      <c r="CR85" s="1">
        <v>0</v>
      </c>
      <c r="CS85" s="1">
        <f ca="1">INDIRECT("AR85")+2*INDIRECT("AS85")+3*INDIRECT("AT85")+4*INDIRECT("AU85")+5*INDIRECT("AV85")+6*INDIRECT("AW85")+7*INDIRECT("AX85")+8*INDIRECT("AY85")</f>
        <v>500</v>
      </c>
      <c r="CT85" s="1">
        <v>500</v>
      </c>
      <c r="CU85" s="1">
        <f ca="1">INDIRECT("AZ85")+2*INDIRECT("BA85")+3*INDIRECT("BB85")+4*INDIRECT("BC85")+5*INDIRECT("BD85")+6*INDIRECT("BE85")+7*INDIRECT("BF85")+8*INDIRECT("BG85")</f>
        <v>0</v>
      </c>
      <c r="CV85" s="1">
        <v>0</v>
      </c>
      <c r="CW85" s="1">
        <f ca="1">INDIRECT("BH85")+2*INDIRECT("BI85")+3*INDIRECT("BJ85")+4*INDIRECT("BK85")+5*INDIRECT("BL85")+6*INDIRECT("BM85")+7*INDIRECT("BN85")+8*INDIRECT("BO85")</f>
        <v>0</v>
      </c>
      <c r="CX85" s="1">
        <v>0</v>
      </c>
    </row>
    <row r="86" spans="1:102" ht="11.25">
      <c r="A86" s="1" t="s">
        <v>0</v>
      </c>
      <c r="B86" s="1" t="s">
        <v>0</v>
      </c>
      <c r="C86" s="1" t="s">
        <v>0</v>
      </c>
      <c r="D86" s="1" t="s">
        <v>0</v>
      </c>
      <c r="E86" s="1" t="s">
        <v>50</v>
      </c>
      <c r="F86" s="7">
        <f ca="1">INDIRECT("T86")+INDIRECT("AB86")+INDIRECT("AJ86")+INDIRECT("AR86")+INDIRECT("AZ86")+INDIRECT("BH86")</f>
        <v>2186.25</v>
      </c>
      <c r="G86" s="6">
        <f ca="1">INDIRECT("U86")+INDIRECT("AC86")+INDIRECT("AK86")+INDIRECT("AS86")+INDIRECT("BA86")+INDIRECT("BI86")</f>
        <v>604</v>
      </c>
      <c r="H86" s="6">
        <f ca="1">INDIRECT("V86")+INDIRECT("AD86")+INDIRECT("AL86")+INDIRECT("AT86")+INDIRECT("BB86")+INDIRECT("BJ86")</f>
        <v>0</v>
      </c>
      <c r="I86" s="6">
        <f ca="1">INDIRECT("W86")+INDIRECT("AE86")+INDIRECT("AM86")+INDIRECT("AU86")+INDIRECT("BC86")+INDIRECT("BK86")</f>
        <v>0</v>
      </c>
      <c r="J86" s="6">
        <f ca="1">INDIRECT("X86")+INDIRECT("AF86")+INDIRECT("AN86")+INDIRECT("AV86")+INDIRECT("BD86")+INDIRECT("BL86")</f>
        <v>0</v>
      </c>
      <c r="K86" s="6">
        <f ca="1">INDIRECT("Y86")+INDIRECT("AG86")+INDIRECT("AO86")+INDIRECT("AW86")+INDIRECT("BE86")+INDIRECT("BM86")</f>
        <v>0</v>
      </c>
      <c r="L86" s="6">
        <f ca="1">INDIRECT("Z86")+INDIRECT("AH86")+INDIRECT("AP86")+INDIRECT("AX86")+INDIRECT("BF86")+INDIRECT("BN86")</f>
        <v>0</v>
      </c>
      <c r="M86" s="6">
        <f ca="1">INDIRECT("AA86")+INDIRECT("AI86")+INDIRECT("AQ86")+INDIRECT("AY86")+INDIRECT("BG86")+INDIRECT("BO86")</f>
        <v>0</v>
      </c>
      <c r="N86" s="7">
        <f ca="1">INDIRECT("T86")+INDIRECT("U86")+INDIRECT("V86")+INDIRECT("W86")+INDIRECT("X86")+INDIRECT("Y86")+INDIRECT("Z86")+INDIRECT("AA86")</f>
        <v>0</v>
      </c>
      <c r="O86" s="6">
        <f ca="1">INDIRECT("AB86")+INDIRECT("AC86")+INDIRECT("AD86")+INDIRECT("AE86")+INDIRECT("AF86")+INDIRECT("AG86")+INDIRECT("AH86")+INDIRECT("AI86")</f>
        <v>1386.25</v>
      </c>
      <c r="P86" s="6">
        <f ca="1">INDIRECT("AJ86")+INDIRECT("AK86")+INDIRECT("AL86")+INDIRECT("AM86")+INDIRECT("AN86")+INDIRECT("AO86")+INDIRECT("AP86")+INDIRECT("AQ86")</f>
        <v>0</v>
      </c>
      <c r="Q86" s="6">
        <f ca="1">INDIRECT("AR86")+INDIRECT("AS86")+INDIRECT("AT86")+INDIRECT("AU86")+INDIRECT("AV86")+INDIRECT("AW86")+INDIRECT("AX86")+INDIRECT("AY86")</f>
        <v>1404</v>
      </c>
      <c r="R86" s="6">
        <f ca="1">INDIRECT("AZ86")+INDIRECT("BA86")+INDIRECT("BB86")+INDIRECT("BC86")+INDIRECT("BD86")+INDIRECT("BE86")+INDIRECT("BF86")+INDIRECT("BG86")</f>
        <v>0</v>
      </c>
      <c r="S86" s="6">
        <f ca="1">INDIRECT("BH86")+INDIRECT("BI86")+INDIRECT("BJ86")+INDIRECT("BK86")+INDIRECT("BL86")+INDIRECT("BM86")+INDIRECT("BN86")+INDIRECT("BO86")</f>
        <v>0</v>
      </c>
      <c r="T86" s="28"/>
      <c r="U86" s="29"/>
      <c r="V86" s="29"/>
      <c r="W86" s="29"/>
      <c r="X86" s="29"/>
      <c r="Y86" s="29"/>
      <c r="Z86" s="29"/>
      <c r="AA86" s="29"/>
      <c r="AB86" s="28">
        <v>1386.25</v>
      </c>
      <c r="AC86" s="29"/>
      <c r="AD86" s="29"/>
      <c r="AE86" s="29"/>
      <c r="AF86" s="29"/>
      <c r="AG86" s="29"/>
      <c r="AH86" s="29"/>
      <c r="AI86" s="29"/>
      <c r="AJ86" s="28"/>
      <c r="AK86" s="29"/>
      <c r="AL86" s="29"/>
      <c r="AM86" s="29"/>
      <c r="AN86" s="29"/>
      <c r="AO86" s="29"/>
      <c r="AP86" s="29"/>
      <c r="AQ86" s="29"/>
      <c r="AR86" s="28">
        <v>800</v>
      </c>
      <c r="AS86" s="29">
        <v>604</v>
      </c>
      <c r="AT86" s="29"/>
      <c r="AU86" s="29"/>
      <c r="AV86" s="29"/>
      <c r="AW86" s="29"/>
      <c r="AX86" s="29"/>
      <c r="AY86" s="29"/>
      <c r="AZ86" s="28"/>
      <c r="BA86" s="29"/>
      <c r="BB86" s="29"/>
      <c r="BC86" s="29"/>
      <c r="BD86" s="29"/>
      <c r="BE86" s="29"/>
      <c r="BF86" s="29"/>
      <c r="BG86" s="29"/>
      <c r="BH86" s="28"/>
      <c r="BI86" s="29"/>
      <c r="BJ86" s="29"/>
      <c r="BK86" s="29"/>
      <c r="BL86" s="29"/>
      <c r="BM86" s="29"/>
      <c r="BN86" s="29"/>
      <c r="BO86" s="29"/>
      <c r="BP86" s="9">
        <v>0</v>
      </c>
      <c r="BQ86" s="1" t="s">
        <v>0</v>
      </c>
      <c r="BR86" s="1" t="s">
        <v>0</v>
      </c>
      <c r="BS86" s="1" t="s">
        <v>0</v>
      </c>
      <c r="BT86" s="1" t="s">
        <v>0</v>
      </c>
      <c r="BU86" s="1" t="s">
        <v>0</v>
      </c>
      <c r="BW86" s="1">
        <f ca="1">INDIRECT("T86")+2*INDIRECT("AB86")+3*INDIRECT("AJ86")+4*INDIRECT("AR86")+5*INDIRECT("AZ86")+6*INDIRECT("BH86")</f>
        <v>5972.5</v>
      </c>
      <c r="BX86" s="1">
        <v>5972.5</v>
      </c>
      <c r="BY86" s="1">
        <f ca="1">INDIRECT("U86")+2*INDIRECT("AC86")+3*INDIRECT("AK86")+4*INDIRECT("AS86")+5*INDIRECT("BA86")+6*INDIRECT("BI86")</f>
        <v>2416</v>
      </c>
      <c r="BZ86" s="1">
        <v>2416</v>
      </c>
      <c r="CA86" s="1">
        <f ca="1">INDIRECT("V86")+2*INDIRECT("AD86")+3*INDIRECT("AL86")+4*INDIRECT("AT86")+5*INDIRECT("BB86")+6*INDIRECT("BJ86")</f>
        <v>0</v>
      </c>
      <c r="CB86" s="1">
        <v>0</v>
      </c>
      <c r="CC86" s="1">
        <f ca="1">INDIRECT("W86")+2*INDIRECT("AE86")+3*INDIRECT("AM86")+4*INDIRECT("AU86")+5*INDIRECT("BC86")+6*INDIRECT("BK86")</f>
        <v>0</v>
      </c>
      <c r="CD86" s="1">
        <v>0</v>
      </c>
      <c r="CE86" s="1">
        <f ca="1">INDIRECT("X86")+2*INDIRECT("AF86")+3*INDIRECT("AN86")+4*INDIRECT("AV86")+5*INDIRECT("BD86")+6*INDIRECT("BL86")</f>
        <v>0</v>
      </c>
      <c r="CF86" s="1">
        <v>0</v>
      </c>
      <c r="CG86" s="1">
        <f ca="1">INDIRECT("Y86")+2*INDIRECT("AG86")+3*INDIRECT("AO86")+4*INDIRECT("AW86")+5*INDIRECT("BE86")+6*INDIRECT("BM86")</f>
        <v>0</v>
      </c>
      <c r="CH86" s="1">
        <v>0</v>
      </c>
      <c r="CI86" s="1">
        <f ca="1">INDIRECT("Z86")+2*INDIRECT("AH86")+3*INDIRECT("AP86")+4*INDIRECT("AX86")+5*INDIRECT("BF86")+6*INDIRECT("BN86")</f>
        <v>0</v>
      </c>
      <c r="CJ86" s="1">
        <v>0</v>
      </c>
      <c r="CK86" s="1">
        <f ca="1">INDIRECT("AA86")+2*INDIRECT("AI86")+3*INDIRECT("AQ86")+4*INDIRECT("AY86")+5*INDIRECT("BG86")+6*INDIRECT("BO86")</f>
        <v>0</v>
      </c>
      <c r="CL86" s="1">
        <v>0</v>
      </c>
      <c r="CM86" s="1">
        <f ca="1">INDIRECT("T86")+2*INDIRECT("U86")+3*INDIRECT("V86")+4*INDIRECT("W86")+5*INDIRECT("X86")+6*INDIRECT("Y86")+7*INDIRECT("Z86")+8*INDIRECT("AA86")</f>
        <v>0</v>
      </c>
      <c r="CN86" s="1">
        <v>0</v>
      </c>
      <c r="CO86" s="1">
        <f ca="1">INDIRECT("AB86")+2*INDIRECT("AC86")+3*INDIRECT("AD86")+4*INDIRECT("AE86")+5*INDIRECT("AF86")+6*INDIRECT("AG86")+7*INDIRECT("AH86")+8*INDIRECT("AI86")</f>
        <v>1386.25</v>
      </c>
      <c r="CP86" s="1">
        <v>1386.25</v>
      </c>
      <c r="CQ86" s="1">
        <f ca="1">INDIRECT("AJ86")+2*INDIRECT("AK86")+3*INDIRECT("AL86")+4*INDIRECT("AM86")+5*INDIRECT("AN86")+6*INDIRECT("AO86")+7*INDIRECT("AP86")+8*INDIRECT("AQ86")</f>
        <v>0</v>
      </c>
      <c r="CR86" s="1">
        <v>0</v>
      </c>
      <c r="CS86" s="1">
        <f ca="1">INDIRECT("AR86")+2*INDIRECT("AS86")+3*INDIRECT("AT86")+4*INDIRECT("AU86")+5*INDIRECT("AV86")+6*INDIRECT("AW86")+7*INDIRECT("AX86")+8*INDIRECT("AY86")</f>
        <v>2008</v>
      </c>
      <c r="CT86" s="1">
        <v>2008</v>
      </c>
      <c r="CU86" s="1">
        <f ca="1">INDIRECT("AZ86")+2*INDIRECT("BA86")+3*INDIRECT("BB86")+4*INDIRECT("BC86")+5*INDIRECT("BD86")+6*INDIRECT("BE86")+7*INDIRECT("BF86")+8*INDIRECT("BG86")</f>
        <v>0</v>
      </c>
      <c r="CV86" s="1">
        <v>0</v>
      </c>
      <c r="CW86" s="1">
        <f ca="1">INDIRECT("BH86")+2*INDIRECT("BI86")+3*INDIRECT("BJ86")+4*INDIRECT("BK86")+5*INDIRECT("BL86")+6*INDIRECT("BM86")+7*INDIRECT("BN86")+8*INDIRECT("BO86")</f>
        <v>0</v>
      </c>
      <c r="CX86" s="1">
        <v>0</v>
      </c>
    </row>
    <row r="87" spans="1:102" ht="11.25">
      <c r="A87" s="1" t="s">
        <v>0</v>
      </c>
      <c r="B87" s="1" t="s">
        <v>0</v>
      </c>
      <c r="C87" s="1" t="s">
        <v>0</v>
      </c>
      <c r="D87" s="1" t="s">
        <v>0</v>
      </c>
      <c r="E87" s="1" t="s">
        <v>3</v>
      </c>
      <c r="F87" s="7">
        <f ca="1">INDIRECT("T87")+INDIRECT("AB87")+INDIRECT("AJ87")+INDIRECT("AR87")+INDIRECT("AZ87")+INDIRECT("BH87")</f>
        <v>2655.899</v>
      </c>
      <c r="G87" s="6">
        <f ca="1">INDIRECT("U87")+INDIRECT("AC87")+INDIRECT("AK87")+INDIRECT("AS87")+INDIRECT("BA87")+INDIRECT("BI87")</f>
        <v>0</v>
      </c>
      <c r="H87" s="6">
        <f ca="1">INDIRECT("V87")+INDIRECT("AD87")+INDIRECT("AL87")+INDIRECT("AT87")+INDIRECT("BB87")+INDIRECT("BJ87")</f>
        <v>0</v>
      </c>
      <c r="I87" s="6">
        <f ca="1">INDIRECT("W87")+INDIRECT("AE87")+INDIRECT("AM87")+INDIRECT("AU87")+INDIRECT("BC87")+INDIRECT("BK87")</f>
        <v>0</v>
      </c>
      <c r="J87" s="6">
        <f ca="1">INDIRECT("X87")+INDIRECT("AF87")+INDIRECT("AN87")+INDIRECT("AV87")+INDIRECT("BD87")+INDIRECT("BL87")</f>
        <v>0</v>
      </c>
      <c r="K87" s="6">
        <f ca="1">INDIRECT("Y87")+INDIRECT("AG87")+INDIRECT("AO87")+INDIRECT("AW87")+INDIRECT("BE87")+INDIRECT("BM87")</f>
        <v>0</v>
      </c>
      <c r="L87" s="6">
        <f ca="1">INDIRECT("Z87")+INDIRECT("AH87")+INDIRECT("AP87")+INDIRECT("AX87")+INDIRECT("BF87")+INDIRECT("BN87")</f>
        <v>0</v>
      </c>
      <c r="M87" s="6">
        <f ca="1">INDIRECT("AA87")+INDIRECT("AI87")+INDIRECT("AQ87")+INDIRECT("AY87")+INDIRECT("BG87")+INDIRECT("BO87")</f>
        <v>0</v>
      </c>
      <c r="N87" s="7">
        <f ca="1">INDIRECT("T87")+INDIRECT("U87")+INDIRECT("V87")+INDIRECT("W87")+INDIRECT("X87")+INDIRECT("Y87")+INDIRECT("Z87")+INDIRECT("AA87")</f>
        <v>0</v>
      </c>
      <c r="O87" s="6">
        <f ca="1">INDIRECT("AB87")+INDIRECT("AC87")+INDIRECT("AD87")+INDIRECT("AE87")+INDIRECT("AF87")+INDIRECT("AG87")+INDIRECT("AH87")+INDIRECT("AI87")</f>
        <v>2655.899</v>
      </c>
      <c r="P87" s="6">
        <f ca="1">INDIRECT("AJ87")+INDIRECT("AK87")+INDIRECT("AL87")+INDIRECT("AM87")+INDIRECT("AN87")+INDIRECT("AO87")+INDIRECT("AP87")+INDIRECT("AQ87")</f>
        <v>0</v>
      </c>
      <c r="Q87" s="6">
        <f ca="1">INDIRECT("AR87")+INDIRECT("AS87")+INDIRECT("AT87")+INDIRECT("AU87")+INDIRECT("AV87")+INDIRECT("AW87")+INDIRECT("AX87")+INDIRECT("AY87")</f>
        <v>0</v>
      </c>
      <c r="R87" s="6">
        <f ca="1">INDIRECT("AZ87")+INDIRECT("BA87")+INDIRECT("BB87")+INDIRECT("BC87")+INDIRECT("BD87")+INDIRECT("BE87")+INDIRECT("BF87")+INDIRECT("BG87")</f>
        <v>0</v>
      </c>
      <c r="S87" s="6">
        <f ca="1">INDIRECT("BH87")+INDIRECT("BI87")+INDIRECT("BJ87")+INDIRECT("BK87")+INDIRECT("BL87")+INDIRECT("BM87")+INDIRECT("BN87")+INDIRECT("BO87")</f>
        <v>0</v>
      </c>
      <c r="T87" s="28"/>
      <c r="U87" s="29"/>
      <c r="V87" s="29"/>
      <c r="W87" s="29"/>
      <c r="X87" s="29"/>
      <c r="Y87" s="29"/>
      <c r="Z87" s="29"/>
      <c r="AA87" s="29"/>
      <c r="AB87" s="28">
        <v>2655.899</v>
      </c>
      <c r="AC87" s="29"/>
      <c r="AD87" s="29"/>
      <c r="AE87" s="29"/>
      <c r="AF87" s="29"/>
      <c r="AG87" s="29"/>
      <c r="AH87" s="29"/>
      <c r="AI87" s="29"/>
      <c r="AJ87" s="28"/>
      <c r="AK87" s="29"/>
      <c r="AL87" s="29"/>
      <c r="AM87" s="29"/>
      <c r="AN87" s="29"/>
      <c r="AO87" s="29"/>
      <c r="AP87" s="29"/>
      <c r="AQ87" s="29"/>
      <c r="AR87" s="28"/>
      <c r="AS87" s="29"/>
      <c r="AT87" s="29"/>
      <c r="AU87" s="29"/>
      <c r="AV87" s="29"/>
      <c r="AW87" s="29"/>
      <c r="AX87" s="29"/>
      <c r="AY87" s="29"/>
      <c r="AZ87" s="28"/>
      <c r="BA87" s="29"/>
      <c r="BB87" s="29"/>
      <c r="BC87" s="29"/>
      <c r="BD87" s="29"/>
      <c r="BE87" s="29"/>
      <c r="BF87" s="29"/>
      <c r="BG87" s="29"/>
      <c r="BH87" s="28"/>
      <c r="BI87" s="29"/>
      <c r="BJ87" s="29"/>
      <c r="BK87" s="29"/>
      <c r="BL87" s="29"/>
      <c r="BM87" s="29"/>
      <c r="BN87" s="29"/>
      <c r="BO87" s="29"/>
      <c r="BP87" s="9">
        <v>0</v>
      </c>
      <c r="BQ87" s="1" t="s">
        <v>3</v>
      </c>
      <c r="BR87" s="1" t="s">
        <v>0</v>
      </c>
      <c r="BS87" s="1" t="s">
        <v>0</v>
      </c>
      <c r="BT87" s="1" t="s">
        <v>0</v>
      </c>
      <c r="BU87" s="1" t="s">
        <v>0</v>
      </c>
      <c r="BW87" s="1">
        <f ca="1">INDIRECT("T87")+2*INDIRECT("AB87")+3*INDIRECT("AJ87")+4*INDIRECT("AR87")+5*INDIRECT("AZ87")+6*INDIRECT("BH87")</f>
        <v>5311.798</v>
      </c>
      <c r="BX87" s="1">
        <v>5311.798</v>
      </c>
      <c r="BY87" s="1">
        <f ca="1">INDIRECT("U87")+2*INDIRECT("AC87")+3*INDIRECT("AK87")+4*INDIRECT("AS87")+5*INDIRECT("BA87")+6*INDIRECT("BI87")</f>
        <v>0</v>
      </c>
      <c r="BZ87" s="1">
        <v>0</v>
      </c>
      <c r="CA87" s="1">
        <f ca="1">INDIRECT("V87")+2*INDIRECT("AD87")+3*INDIRECT("AL87")+4*INDIRECT("AT87")+5*INDIRECT("BB87")+6*INDIRECT("BJ87")</f>
        <v>0</v>
      </c>
      <c r="CB87" s="1">
        <v>0</v>
      </c>
      <c r="CC87" s="1">
        <f ca="1">INDIRECT("W87")+2*INDIRECT("AE87")+3*INDIRECT("AM87")+4*INDIRECT("AU87")+5*INDIRECT("BC87")+6*INDIRECT("BK87")</f>
        <v>0</v>
      </c>
      <c r="CD87" s="1">
        <v>0</v>
      </c>
      <c r="CE87" s="1">
        <f ca="1">INDIRECT("X87")+2*INDIRECT("AF87")+3*INDIRECT("AN87")+4*INDIRECT("AV87")+5*INDIRECT("BD87")+6*INDIRECT("BL87")</f>
        <v>0</v>
      </c>
      <c r="CF87" s="1">
        <v>0</v>
      </c>
      <c r="CG87" s="1">
        <f ca="1">INDIRECT("Y87")+2*INDIRECT("AG87")+3*INDIRECT("AO87")+4*INDIRECT("AW87")+5*INDIRECT("BE87")+6*INDIRECT("BM87")</f>
        <v>0</v>
      </c>
      <c r="CH87" s="1">
        <v>0</v>
      </c>
      <c r="CI87" s="1">
        <f ca="1">INDIRECT("Z87")+2*INDIRECT("AH87")+3*INDIRECT("AP87")+4*INDIRECT("AX87")+5*INDIRECT("BF87")+6*INDIRECT("BN87")</f>
        <v>0</v>
      </c>
      <c r="CJ87" s="1">
        <v>0</v>
      </c>
      <c r="CK87" s="1">
        <f ca="1">INDIRECT("AA87")+2*INDIRECT("AI87")+3*INDIRECT("AQ87")+4*INDIRECT("AY87")+5*INDIRECT("BG87")+6*INDIRECT("BO87")</f>
        <v>0</v>
      </c>
      <c r="CL87" s="1">
        <v>0</v>
      </c>
      <c r="CM87" s="1">
        <f ca="1">INDIRECT("T87")+2*INDIRECT("U87")+3*INDIRECT("V87")+4*INDIRECT("W87")+5*INDIRECT("X87")+6*INDIRECT("Y87")+7*INDIRECT("Z87")+8*INDIRECT("AA87")</f>
        <v>0</v>
      </c>
      <c r="CN87" s="1">
        <v>0</v>
      </c>
      <c r="CO87" s="1">
        <f ca="1">INDIRECT("AB87")+2*INDIRECT("AC87")+3*INDIRECT("AD87")+4*INDIRECT("AE87")+5*INDIRECT("AF87")+6*INDIRECT("AG87")+7*INDIRECT("AH87")+8*INDIRECT("AI87")</f>
        <v>2655.899</v>
      </c>
      <c r="CP87" s="1">
        <v>2655.899</v>
      </c>
      <c r="CQ87" s="1">
        <f ca="1">INDIRECT("AJ87")+2*INDIRECT("AK87")+3*INDIRECT("AL87")+4*INDIRECT("AM87")+5*INDIRECT("AN87")+6*INDIRECT("AO87")+7*INDIRECT("AP87")+8*INDIRECT("AQ87")</f>
        <v>0</v>
      </c>
      <c r="CR87" s="1">
        <v>0</v>
      </c>
      <c r="CS87" s="1">
        <f ca="1">INDIRECT("AR87")+2*INDIRECT("AS87")+3*INDIRECT("AT87")+4*INDIRECT("AU87")+5*INDIRECT("AV87")+6*INDIRECT("AW87")+7*INDIRECT("AX87")+8*INDIRECT("AY87")</f>
        <v>0</v>
      </c>
      <c r="CT87" s="1">
        <v>0</v>
      </c>
      <c r="CU87" s="1">
        <f ca="1">INDIRECT("AZ87")+2*INDIRECT("BA87")+3*INDIRECT("BB87")+4*INDIRECT("BC87")+5*INDIRECT("BD87")+6*INDIRECT("BE87")+7*INDIRECT("BF87")+8*INDIRECT("BG87")</f>
        <v>0</v>
      </c>
      <c r="CV87" s="1">
        <v>0</v>
      </c>
      <c r="CW87" s="1">
        <f ca="1">INDIRECT("BH87")+2*INDIRECT("BI87")+3*INDIRECT("BJ87")+4*INDIRECT("BK87")+5*INDIRECT("BL87")+6*INDIRECT("BM87")+7*INDIRECT("BN87")+8*INDIRECT("BO87")</f>
        <v>0</v>
      </c>
      <c r="CX87" s="1">
        <v>0</v>
      </c>
    </row>
    <row r="88" spans="1:102" ht="11.25">
      <c r="A88" s="1" t="s">
        <v>0</v>
      </c>
      <c r="B88" s="1" t="s">
        <v>0</v>
      </c>
      <c r="C88" s="1" t="s">
        <v>0</v>
      </c>
      <c r="D88" s="1" t="s">
        <v>0</v>
      </c>
      <c r="E88" s="1" t="s">
        <v>3</v>
      </c>
      <c r="F88" s="7">
        <f ca="1">INDIRECT("T88")+INDIRECT("AB88")+INDIRECT("AJ88")+INDIRECT("AR88")+INDIRECT("AZ88")+INDIRECT("BH88")</f>
        <v>4040.099</v>
      </c>
      <c r="G88" s="6">
        <f ca="1">INDIRECT("U88")+INDIRECT("AC88")+INDIRECT("AK88")+INDIRECT("AS88")+INDIRECT("BA88")+INDIRECT("BI88")</f>
        <v>0</v>
      </c>
      <c r="H88" s="6">
        <f ca="1">INDIRECT("V88")+INDIRECT("AD88")+INDIRECT("AL88")+INDIRECT("AT88")+INDIRECT("BB88")+INDIRECT("BJ88")</f>
        <v>0</v>
      </c>
      <c r="I88" s="6">
        <f ca="1">INDIRECT("W88")+INDIRECT("AE88")+INDIRECT("AM88")+INDIRECT("AU88")+INDIRECT("BC88")+INDIRECT("BK88")</f>
        <v>1000</v>
      </c>
      <c r="J88" s="6">
        <f ca="1">INDIRECT("X88")+INDIRECT("AF88")+INDIRECT("AN88")+INDIRECT("AV88")+INDIRECT("BD88")+INDIRECT("BL88")</f>
        <v>0</v>
      </c>
      <c r="K88" s="6">
        <f ca="1">INDIRECT("Y88")+INDIRECT("AG88")+INDIRECT("AO88")+INDIRECT("AW88")+INDIRECT("BE88")+INDIRECT("BM88")</f>
        <v>0</v>
      </c>
      <c r="L88" s="6">
        <f ca="1">INDIRECT("Z88")+INDIRECT("AH88")+INDIRECT("AP88")+INDIRECT("AX88")+INDIRECT("BF88")+INDIRECT("BN88")</f>
        <v>0</v>
      </c>
      <c r="M88" s="6">
        <f ca="1">INDIRECT("AA88")+INDIRECT("AI88")+INDIRECT("AQ88")+INDIRECT("AY88")+INDIRECT("BG88")+INDIRECT("BO88")</f>
        <v>0</v>
      </c>
      <c r="N88" s="7">
        <f ca="1">INDIRECT("T88")+INDIRECT("U88")+INDIRECT("V88")+INDIRECT("W88")+INDIRECT("X88")+INDIRECT("Y88")+INDIRECT("Z88")+INDIRECT("AA88")</f>
        <v>0</v>
      </c>
      <c r="O88" s="6">
        <f ca="1">INDIRECT("AB88")+INDIRECT("AC88")+INDIRECT("AD88")+INDIRECT("AE88")+INDIRECT("AF88")+INDIRECT("AG88")+INDIRECT("AH88")+INDIRECT("AI88")</f>
        <v>4040.099</v>
      </c>
      <c r="P88" s="6">
        <f ca="1">INDIRECT("AJ88")+INDIRECT("AK88")+INDIRECT("AL88")+INDIRECT("AM88")+INDIRECT("AN88")+INDIRECT("AO88")+INDIRECT("AP88")+INDIRECT("AQ88")</f>
        <v>0</v>
      </c>
      <c r="Q88" s="6">
        <f ca="1">INDIRECT("AR88")+INDIRECT("AS88")+INDIRECT("AT88")+INDIRECT("AU88")+INDIRECT("AV88")+INDIRECT("AW88")+INDIRECT("AX88")+INDIRECT("AY88")</f>
        <v>1000</v>
      </c>
      <c r="R88" s="6">
        <f ca="1">INDIRECT("AZ88")+INDIRECT("BA88")+INDIRECT("BB88")+INDIRECT("BC88")+INDIRECT("BD88")+INDIRECT("BE88")+INDIRECT("BF88")+INDIRECT("BG88")</f>
        <v>0</v>
      </c>
      <c r="S88" s="6">
        <f ca="1">INDIRECT("BH88")+INDIRECT("BI88")+INDIRECT("BJ88")+INDIRECT("BK88")+INDIRECT("BL88")+INDIRECT("BM88")+INDIRECT("BN88")+INDIRECT("BO88")</f>
        <v>0</v>
      </c>
      <c r="T88" s="28"/>
      <c r="U88" s="29"/>
      <c r="V88" s="29"/>
      <c r="W88" s="29"/>
      <c r="X88" s="29"/>
      <c r="Y88" s="29"/>
      <c r="Z88" s="29"/>
      <c r="AA88" s="29"/>
      <c r="AB88" s="28">
        <v>4040.099</v>
      </c>
      <c r="AC88" s="29"/>
      <c r="AD88" s="29"/>
      <c r="AE88" s="29"/>
      <c r="AF88" s="29"/>
      <c r="AG88" s="29"/>
      <c r="AH88" s="29"/>
      <c r="AI88" s="29"/>
      <c r="AJ88" s="28"/>
      <c r="AK88" s="29"/>
      <c r="AL88" s="29"/>
      <c r="AM88" s="29"/>
      <c r="AN88" s="29"/>
      <c r="AO88" s="29"/>
      <c r="AP88" s="29"/>
      <c r="AQ88" s="29"/>
      <c r="AR88" s="28"/>
      <c r="AS88" s="29"/>
      <c r="AT88" s="29"/>
      <c r="AU88" s="29">
        <v>1000</v>
      </c>
      <c r="AV88" s="29"/>
      <c r="AW88" s="29"/>
      <c r="AX88" s="29"/>
      <c r="AY88" s="29"/>
      <c r="AZ88" s="28"/>
      <c r="BA88" s="29"/>
      <c r="BB88" s="29"/>
      <c r="BC88" s="29"/>
      <c r="BD88" s="29"/>
      <c r="BE88" s="29"/>
      <c r="BF88" s="29"/>
      <c r="BG88" s="29"/>
      <c r="BH88" s="28"/>
      <c r="BI88" s="29"/>
      <c r="BJ88" s="29"/>
      <c r="BK88" s="29"/>
      <c r="BL88" s="29"/>
      <c r="BM88" s="29"/>
      <c r="BN88" s="29"/>
      <c r="BO88" s="29"/>
      <c r="BP88" s="9">
        <v>0</v>
      </c>
      <c r="BQ88" s="1" t="s">
        <v>3</v>
      </c>
      <c r="BR88" s="1" t="s">
        <v>0</v>
      </c>
      <c r="BS88" s="1" t="s">
        <v>0</v>
      </c>
      <c r="BT88" s="1" t="s">
        <v>0</v>
      </c>
      <c r="BU88" s="1" t="s">
        <v>0</v>
      </c>
      <c r="BW88" s="1">
        <f ca="1">INDIRECT("T88")+2*INDIRECT("AB88")+3*INDIRECT("AJ88")+4*INDIRECT("AR88")+5*INDIRECT("AZ88")+6*INDIRECT("BH88")</f>
        <v>8080.198</v>
      </c>
      <c r="BX88" s="1">
        <v>8080.198</v>
      </c>
      <c r="BY88" s="1">
        <f ca="1">INDIRECT("U88")+2*INDIRECT("AC88")+3*INDIRECT("AK88")+4*INDIRECT("AS88")+5*INDIRECT("BA88")+6*INDIRECT("BI88")</f>
        <v>0</v>
      </c>
      <c r="BZ88" s="1">
        <v>0</v>
      </c>
      <c r="CA88" s="1">
        <f ca="1">INDIRECT("V88")+2*INDIRECT("AD88")+3*INDIRECT("AL88")+4*INDIRECT("AT88")+5*INDIRECT("BB88")+6*INDIRECT("BJ88")</f>
        <v>0</v>
      </c>
      <c r="CB88" s="1">
        <v>0</v>
      </c>
      <c r="CC88" s="1">
        <f ca="1">INDIRECT("W88")+2*INDIRECT("AE88")+3*INDIRECT("AM88")+4*INDIRECT("AU88")+5*INDIRECT("BC88")+6*INDIRECT("BK88")</f>
        <v>4000</v>
      </c>
      <c r="CD88" s="1">
        <v>4000</v>
      </c>
      <c r="CE88" s="1">
        <f ca="1">INDIRECT("X88")+2*INDIRECT("AF88")+3*INDIRECT("AN88")+4*INDIRECT("AV88")+5*INDIRECT("BD88")+6*INDIRECT("BL88")</f>
        <v>0</v>
      </c>
      <c r="CF88" s="1">
        <v>0</v>
      </c>
      <c r="CG88" s="1">
        <f ca="1">INDIRECT("Y88")+2*INDIRECT("AG88")+3*INDIRECT("AO88")+4*INDIRECT("AW88")+5*INDIRECT("BE88")+6*INDIRECT("BM88")</f>
        <v>0</v>
      </c>
      <c r="CH88" s="1">
        <v>0</v>
      </c>
      <c r="CI88" s="1">
        <f ca="1">INDIRECT("Z88")+2*INDIRECT("AH88")+3*INDIRECT("AP88")+4*INDIRECT("AX88")+5*INDIRECT("BF88")+6*INDIRECT("BN88")</f>
        <v>0</v>
      </c>
      <c r="CJ88" s="1">
        <v>0</v>
      </c>
      <c r="CK88" s="1">
        <f ca="1">INDIRECT("AA88")+2*INDIRECT("AI88")+3*INDIRECT("AQ88")+4*INDIRECT("AY88")+5*INDIRECT("BG88")+6*INDIRECT("BO88")</f>
        <v>0</v>
      </c>
      <c r="CL88" s="1">
        <v>0</v>
      </c>
      <c r="CM88" s="1">
        <f ca="1">INDIRECT("T88")+2*INDIRECT("U88")+3*INDIRECT("V88")+4*INDIRECT("W88")+5*INDIRECT("X88")+6*INDIRECT("Y88")+7*INDIRECT("Z88")+8*INDIRECT("AA88")</f>
        <v>0</v>
      </c>
      <c r="CN88" s="1">
        <v>0</v>
      </c>
      <c r="CO88" s="1">
        <f ca="1">INDIRECT("AB88")+2*INDIRECT("AC88")+3*INDIRECT("AD88")+4*INDIRECT("AE88")+5*INDIRECT("AF88")+6*INDIRECT("AG88")+7*INDIRECT("AH88")+8*INDIRECT("AI88")</f>
        <v>4040.099</v>
      </c>
      <c r="CP88" s="1">
        <v>4040.099</v>
      </c>
      <c r="CQ88" s="1">
        <f ca="1">INDIRECT("AJ88")+2*INDIRECT("AK88")+3*INDIRECT("AL88")+4*INDIRECT("AM88")+5*INDIRECT("AN88")+6*INDIRECT("AO88")+7*INDIRECT("AP88")+8*INDIRECT("AQ88")</f>
        <v>0</v>
      </c>
      <c r="CR88" s="1">
        <v>0</v>
      </c>
      <c r="CS88" s="1">
        <f ca="1">INDIRECT("AR88")+2*INDIRECT("AS88")+3*INDIRECT("AT88")+4*INDIRECT("AU88")+5*INDIRECT("AV88")+6*INDIRECT("AW88")+7*INDIRECT("AX88")+8*INDIRECT("AY88")</f>
        <v>4000</v>
      </c>
      <c r="CT88" s="1">
        <v>4000</v>
      </c>
      <c r="CU88" s="1">
        <f ca="1">INDIRECT("AZ88")+2*INDIRECT("BA88")+3*INDIRECT("BB88")+4*INDIRECT("BC88")+5*INDIRECT("BD88")+6*INDIRECT("BE88")+7*INDIRECT("BF88")+8*INDIRECT("BG88")</f>
        <v>0</v>
      </c>
      <c r="CV88" s="1">
        <v>0</v>
      </c>
      <c r="CW88" s="1">
        <f ca="1">INDIRECT("BH88")+2*INDIRECT("BI88")+3*INDIRECT("BJ88")+4*INDIRECT("BK88")+5*INDIRECT("BL88")+6*INDIRECT("BM88")+7*INDIRECT("BN88")+8*INDIRECT("BO88")</f>
        <v>0</v>
      </c>
      <c r="CX88" s="1">
        <v>0</v>
      </c>
    </row>
    <row r="89" spans="1:102" ht="11.25">
      <c r="A89" s="1" t="s">
        <v>0</v>
      </c>
      <c r="B89" s="1" t="s">
        <v>0</v>
      </c>
      <c r="C89" s="1" t="s">
        <v>0</v>
      </c>
      <c r="D89" s="1" t="s">
        <v>0</v>
      </c>
      <c r="E89" s="1" t="s">
        <v>3</v>
      </c>
      <c r="F89" s="7">
        <f ca="1">INDIRECT("T89")+INDIRECT("AB89")+INDIRECT("AJ89")+INDIRECT("AR89")+INDIRECT("AZ89")+INDIRECT("BH89")</f>
        <v>6568</v>
      </c>
      <c r="G89" s="6">
        <f ca="1">INDIRECT("U89")+INDIRECT("AC89")+INDIRECT("AK89")+INDIRECT("AS89")+INDIRECT("BA89")+INDIRECT("BI89")</f>
        <v>0</v>
      </c>
      <c r="H89" s="6">
        <f ca="1">INDIRECT("V89")+INDIRECT("AD89")+INDIRECT("AL89")+INDIRECT("AT89")+INDIRECT("BB89")+INDIRECT("BJ89")</f>
        <v>0</v>
      </c>
      <c r="I89" s="6">
        <f ca="1">INDIRECT("W89")+INDIRECT("AE89")+INDIRECT("AM89")+INDIRECT("AU89")+INDIRECT("BC89")+INDIRECT("BK89")</f>
        <v>0</v>
      </c>
      <c r="J89" s="6">
        <f ca="1">INDIRECT("X89")+INDIRECT("AF89")+INDIRECT("AN89")+INDIRECT("AV89")+INDIRECT("BD89")+INDIRECT("BL89")</f>
        <v>0</v>
      </c>
      <c r="K89" s="6">
        <f ca="1">INDIRECT("Y89")+INDIRECT("AG89")+INDIRECT("AO89")+INDIRECT("AW89")+INDIRECT("BE89")+INDIRECT("BM89")</f>
        <v>0</v>
      </c>
      <c r="L89" s="6">
        <f ca="1">INDIRECT("Z89")+INDIRECT("AH89")+INDIRECT("AP89")+INDIRECT("AX89")+INDIRECT("BF89")+INDIRECT("BN89")</f>
        <v>0</v>
      </c>
      <c r="M89" s="6">
        <f ca="1">INDIRECT("AA89")+INDIRECT("AI89")+INDIRECT("AQ89")+INDIRECT("AY89")+INDIRECT("BG89")+INDIRECT("BO89")</f>
        <v>0</v>
      </c>
      <c r="N89" s="7">
        <f ca="1">INDIRECT("T89")+INDIRECT("U89")+INDIRECT("V89")+INDIRECT("W89")+INDIRECT("X89")+INDIRECT("Y89")+INDIRECT("Z89")+INDIRECT("AA89")</f>
        <v>0</v>
      </c>
      <c r="O89" s="6">
        <f ca="1">INDIRECT("AB89")+INDIRECT("AC89")+INDIRECT("AD89")+INDIRECT("AE89")+INDIRECT("AF89")+INDIRECT("AG89")+INDIRECT("AH89")+INDIRECT("AI89")</f>
        <v>6568</v>
      </c>
      <c r="P89" s="6">
        <f ca="1">INDIRECT("AJ89")+INDIRECT("AK89")+INDIRECT("AL89")+INDIRECT("AM89")+INDIRECT("AN89")+INDIRECT("AO89")+INDIRECT("AP89")+INDIRECT("AQ89")</f>
        <v>0</v>
      </c>
      <c r="Q89" s="6">
        <f ca="1">INDIRECT("AR89")+INDIRECT("AS89")+INDIRECT("AT89")+INDIRECT("AU89")+INDIRECT("AV89")+INDIRECT("AW89")+INDIRECT("AX89")+INDIRECT("AY89")</f>
        <v>0</v>
      </c>
      <c r="R89" s="6">
        <f ca="1">INDIRECT("AZ89")+INDIRECT("BA89")+INDIRECT("BB89")+INDIRECT("BC89")+INDIRECT("BD89")+INDIRECT("BE89")+INDIRECT("BF89")+INDIRECT("BG89")</f>
        <v>0</v>
      </c>
      <c r="S89" s="6">
        <f ca="1">INDIRECT("BH89")+INDIRECT("BI89")+INDIRECT("BJ89")+INDIRECT("BK89")+INDIRECT("BL89")+INDIRECT("BM89")+INDIRECT("BN89")+INDIRECT("BO89")</f>
        <v>0</v>
      </c>
      <c r="T89" s="28"/>
      <c r="U89" s="29"/>
      <c r="V89" s="29"/>
      <c r="W89" s="29"/>
      <c r="X89" s="29"/>
      <c r="Y89" s="29"/>
      <c r="Z89" s="29"/>
      <c r="AA89" s="29"/>
      <c r="AB89" s="28">
        <v>6568</v>
      </c>
      <c r="AC89" s="29"/>
      <c r="AD89" s="29"/>
      <c r="AE89" s="29"/>
      <c r="AF89" s="29"/>
      <c r="AG89" s="29"/>
      <c r="AH89" s="29"/>
      <c r="AI89" s="29"/>
      <c r="AJ89" s="28"/>
      <c r="AK89" s="29"/>
      <c r="AL89" s="29"/>
      <c r="AM89" s="29"/>
      <c r="AN89" s="29"/>
      <c r="AO89" s="29"/>
      <c r="AP89" s="29"/>
      <c r="AQ89" s="29"/>
      <c r="AR89" s="28"/>
      <c r="AS89" s="29"/>
      <c r="AT89" s="29"/>
      <c r="AU89" s="29"/>
      <c r="AV89" s="29"/>
      <c r="AW89" s="29"/>
      <c r="AX89" s="29"/>
      <c r="AY89" s="29"/>
      <c r="AZ89" s="28"/>
      <c r="BA89" s="29"/>
      <c r="BB89" s="29"/>
      <c r="BC89" s="29"/>
      <c r="BD89" s="29"/>
      <c r="BE89" s="29"/>
      <c r="BF89" s="29"/>
      <c r="BG89" s="29"/>
      <c r="BH89" s="28"/>
      <c r="BI89" s="29"/>
      <c r="BJ89" s="29"/>
      <c r="BK89" s="29"/>
      <c r="BL89" s="29"/>
      <c r="BM89" s="29"/>
      <c r="BN89" s="29"/>
      <c r="BO89" s="29"/>
      <c r="BP89" s="9">
        <v>0</v>
      </c>
      <c r="BQ89" s="1" t="s">
        <v>3</v>
      </c>
      <c r="BR89" s="1" t="s">
        <v>0</v>
      </c>
      <c r="BS89" s="1" t="s">
        <v>0</v>
      </c>
      <c r="BT89" s="1" t="s">
        <v>0</v>
      </c>
      <c r="BU89" s="1" t="s">
        <v>0</v>
      </c>
      <c r="BW89" s="1">
        <f ca="1">INDIRECT("T89")+2*INDIRECT("AB89")+3*INDIRECT("AJ89")+4*INDIRECT("AR89")+5*INDIRECT("AZ89")+6*INDIRECT("BH89")</f>
        <v>13136</v>
      </c>
      <c r="BX89" s="1">
        <v>13136</v>
      </c>
      <c r="BY89" s="1">
        <f ca="1">INDIRECT("U89")+2*INDIRECT("AC89")+3*INDIRECT("AK89")+4*INDIRECT("AS89")+5*INDIRECT("BA89")+6*INDIRECT("BI89")</f>
        <v>0</v>
      </c>
      <c r="BZ89" s="1">
        <v>0</v>
      </c>
      <c r="CA89" s="1">
        <f ca="1">INDIRECT("V89")+2*INDIRECT("AD89")+3*INDIRECT("AL89")+4*INDIRECT("AT89")+5*INDIRECT("BB89")+6*INDIRECT("BJ89")</f>
        <v>0</v>
      </c>
      <c r="CB89" s="1">
        <v>0</v>
      </c>
      <c r="CC89" s="1">
        <f ca="1">INDIRECT("W89")+2*INDIRECT("AE89")+3*INDIRECT("AM89")+4*INDIRECT("AU89")+5*INDIRECT("BC89")+6*INDIRECT("BK89")</f>
        <v>0</v>
      </c>
      <c r="CD89" s="1">
        <v>0</v>
      </c>
      <c r="CE89" s="1">
        <f ca="1">INDIRECT("X89")+2*INDIRECT("AF89")+3*INDIRECT("AN89")+4*INDIRECT("AV89")+5*INDIRECT("BD89")+6*INDIRECT("BL89")</f>
        <v>0</v>
      </c>
      <c r="CF89" s="1">
        <v>0</v>
      </c>
      <c r="CG89" s="1">
        <f ca="1">INDIRECT("Y89")+2*INDIRECT("AG89")+3*INDIRECT("AO89")+4*INDIRECT("AW89")+5*INDIRECT("BE89")+6*INDIRECT("BM89")</f>
        <v>0</v>
      </c>
      <c r="CH89" s="1">
        <v>0</v>
      </c>
      <c r="CI89" s="1">
        <f ca="1">INDIRECT("Z89")+2*INDIRECT("AH89")+3*INDIRECT("AP89")+4*INDIRECT("AX89")+5*INDIRECT("BF89")+6*INDIRECT("BN89")</f>
        <v>0</v>
      </c>
      <c r="CJ89" s="1">
        <v>0</v>
      </c>
      <c r="CK89" s="1">
        <f ca="1">INDIRECT("AA89")+2*INDIRECT("AI89")+3*INDIRECT("AQ89")+4*INDIRECT("AY89")+5*INDIRECT("BG89")+6*INDIRECT("BO89")</f>
        <v>0</v>
      </c>
      <c r="CL89" s="1">
        <v>0</v>
      </c>
      <c r="CM89" s="1">
        <f ca="1">INDIRECT("T89")+2*INDIRECT("U89")+3*INDIRECT("V89")+4*INDIRECT("W89")+5*INDIRECT("X89")+6*INDIRECT("Y89")+7*INDIRECT("Z89")+8*INDIRECT("AA89")</f>
        <v>0</v>
      </c>
      <c r="CN89" s="1">
        <v>0</v>
      </c>
      <c r="CO89" s="1">
        <f ca="1">INDIRECT("AB89")+2*INDIRECT("AC89")+3*INDIRECT("AD89")+4*INDIRECT("AE89")+5*INDIRECT("AF89")+6*INDIRECT("AG89")+7*INDIRECT("AH89")+8*INDIRECT("AI89")</f>
        <v>6568</v>
      </c>
      <c r="CP89" s="1">
        <v>6568</v>
      </c>
      <c r="CQ89" s="1">
        <f ca="1">INDIRECT("AJ89")+2*INDIRECT("AK89")+3*INDIRECT("AL89")+4*INDIRECT("AM89")+5*INDIRECT("AN89")+6*INDIRECT("AO89")+7*INDIRECT("AP89")+8*INDIRECT("AQ89")</f>
        <v>0</v>
      </c>
      <c r="CR89" s="1">
        <v>0</v>
      </c>
      <c r="CS89" s="1">
        <f ca="1">INDIRECT("AR89")+2*INDIRECT("AS89")+3*INDIRECT("AT89")+4*INDIRECT("AU89")+5*INDIRECT("AV89")+6*INDIRECT("AW89")+7*INDIRECT("AX89")+8*INDIRECT("AY89")</f>
        <v>0</v>
      </c>
      <c r="CT89" s="1">
        <v>0</v>
      </c>
      <c r="CU89" s="1">
        <f ca="1">INDIRECT("AZ89")+2*INDIRECT("BA89")+3*INDIRECT("BB89")+4*INDIRECT("BC89")+5*INDIRECT("BD89")+6*INDIRECT("BE89")+7*INDIRECT("BF89")+8*INDIRECT("BG89")</f>
        <v>0</v>
      </c>
      <c r="CV89" s="1">
        <v>0</v>
      </c>
      <c r="CW89" s="1">
        <f ca="1">INDIRECT("BH89")+2*INDIRECT("BI89")+3*INDIRECT("BJ89")+4*INDIRECT("BK89")+5*INDIRECT("BL89")+6*INDIRECT("BM89")+7*INDIRECT("BN89")+8*INDIRECT("BO89")</f>
        <v>0</v>
      </c>
      <c r="CX89" s="1">
        <v>0</v>
      </c>
    </row>
    <row r="90" spans="1:102" ht="11.25">
      <c r="A90" s="1" t="s">
        <v>0</v>
      </c>
      <c r="B90" s="1" t="s">
        <v>0</v>
      </c>
      <c r="C90" s="1" t="s">
        <v>0</v>
      </c>
      <c r="D90" s="1" t="s">
        <v>0</v>
      </c>
      <c r="E90" s="1" t="s">
        <v>8</v>
      </c>
      <c r="F90" s="7">
        <f ca="1">INDIRECT("T90")+INDIRECT("AB90")+INDIRECT("AJ90")+INDIRECT("AR90")+INDIRECT("AZ90")+INDIRECT("BH90")</f>
        <v>0</v>
      </c>
      <c r="G90" s="6">
        <f ca="1">INDIRECT("U90")+INDIRECT("AC90")+INDIRECT("AK90")+INDIRECT("AS90")+INDIRECT("BA90")+INDIRECT("BI90")</f>
        <v>0</v>
      </c>
      <c r="H90" s="6">
        <f ca="1">INDIRECT("V90")+INDIRECT("AD90")+INDIRECT("AL90")+INDIRECT("AT90")+INDIRECT("BB90")+INDIRECT("BJ90")</f>
        <v>9375</v>
      </c>
      <c r="I90" s="6">
        <f ca="1">INDIRECT("W90")+INDIRECT("AE90")+INDIRECT("AM90")+INDIRECT("AU90")+INDIRECT("BC90")+INDIRECT("BK90")</f>
        <v>9057</v>
      </c>
      <c r="J90" s="6">
        <f ca="1">INDIRECT("X90")+INDIRECT("AF90")+INDIRECT("AN90")+INDIRECT("AV90")+INDIRECT("BD90")+INDIRECT("BL90")</f>
        <v>9375</v>
      </c>
      <c r="K90" s="6">
        <f ca="1">INDIRECT("Y90")+INDIRECT("AG90")+INDIRECT("AO90")+INDIRECT("AW90")+INDIRECT("BE90")+INDIRECT("BM90")</f>
        <v>9375</v>
      </c>
      <c r="L90" s="6">
        <f ca="1">INDIRECT("Z90")+INDIRECT("AH90")+INDIRECT("AP90")+INDIRECT("AX90")+INDIRECT("BF90")+INDIRECT("BN90")</f>
        <v>9375</v>
      </c>
      <c r="M90" s="6">
        <f ca="1">INDIRECT("AA90")+INDIRECT("AI90")+INDIRECT("AQ90")+INDIRECT("AY90")+INDIRECT("BG90")+INDIRECT("BO90")</f>
        <v>9375</v>
      </c>
      <c r="N90" s="7">
        <f ca="1">INDIRECT("T90")+INDIRECT("U90")+INDIRECT("V90")+INDIRECT("W90")+INDIRECT("X90")+INDIRECT("Y90")+INDIRECT("Z90")+INDIRECT("AA90")</f>
        <v>0</v>
      </c>
      <c r="O90" s="6">
        <f ca="1">INDIRECT("AB90")+INDIRECT("AC90")+INDIRECT("AD90")+INDIRECT("AE90")+INDIRECT("AF90")+INDIRECT("AG90")+INDIRECT("AH90")+INDIRECT("AI90")</f>
        <v>51171</v>
      </c>
      <c r="P90" s="6">
        <f ca="1">INDIRECT("AJ90")+INDIRECT("AK90")+INDIRECT("AL90")+INDIRECT("AM90")+INDIRECT("AN90")+INDIRECT("AO90")+INDIRECT("AP90")+INDIRECT("AQ90")</f>
        <v>0</v>
      </c>
      <c r="Q90" s="6">
        <f ca="1">INDIRECT("AR90")+INDIRECT("AS90")+INDIRECT("AT90")+INDIRECT("AU90")+INDIRECT("AV90")+INDIRECT("AW90")+INDIRECT("AX90")+INDIRECT("AY90")</f>
        <v>4761</v>
      </c>
      <c r="R90" s="6">
        <f ca="1">INDIRECT("AZ90")+INDIRECT("BA90")+INDIRECT("BB90")+INDIRECT("BC90")+INDIRECT("BD90")+INDIRECT("BE90")+INDIRECT("BF90")+INDIRECT("BG90")</f>
        <v>0</v>
      </c>
      <c r="S90" s="6">
        <f ca="1">INDIRECT("BH90")+INDIRECT("BI90")+INDIRECT("BJ90")+INDIRECT("BK90")+INDIRECT("BL90")+INDIRECT("BM90")+INDIRECT("BN90")+INDIRECT("BO90")</f>
        <v>0</v>
      </c>
      <c r="T90" s="28"/>
      <c r="U90" s="29"/>
      <c r="V90" s="29"/>
      <c r="W90" s="29"/>
      <c r="X90" s="29"/>
      <c r="Y90" s="29"/>
      <c r="Z90" s="29"/>
      <c r="AA90" s="29"/>
      <c r="AB90" s="28"/>
      <c r="AC90" s="29"/>
      <c r="AD90" s="29">
        <v>7500</v>
      </c>
      <c r="AE90" s="29">
        <v>8046</v>
      </c>
      <c r="AF90" s="29">
        <v>7500</v>
      </c>
      <c r="AG90" s="29">
        <v>9375</v>
      </c>
      <c r="AH90" s="29">
        <v>9375</v>
      </c>
      <c r="AI90" s="29">
        <v>9375</v>
      </c>
      <c r="AJ90" s="28"/>
      <c r="AK90" s="29"/>
      <c r="AL90" s="29"/>
      <c r="AM90" s="29"/>
      <c r="AN90" s="29"/>
      <c r="AO90" s="29"/>
      <c r="AP90" s="29"/>
      <c r="AQ90" s="29"/>
      <c r="AR90" s="28"/>
      <c r="AS90" s="29"/>
      <c r="AT90" s="29">
        <v>1875</v>
      </c>
      <c r="AU90" s="29">
        <v>1011</v>
      </c>
      <c r="AV90" s="29">
        <v>1875</v>
      </c>
      <c r="AW90" s="29"/>
      <c r="AX90" s="29"/>
      <c r="AY90" s="29"/>
      <c r="AZ90" s="28"/>
      <c r="BA90" s="29"/>
      <c r="BB90" s="29"/>
      <c r="BC90" s="29"/>
      <c r="BD90" s="29"/>
      <c r="BE90" s="29"/>
      <c r="BF90" s="29"/>
      <c r="BG90" s="29"/>
      <c r="BH90" s="28"/>
      <c r="BI90" s="29"/>
      <c r="BJ90" s="29"/>
      <c r="BK90" s="29"/>
      <c r="BL90" s="29"/>
      <c r="BM90" s="29"/>
      <c r="BN90" s="29"/>
      <c r="BO90" s="29"/>
      <c r="BP90" s="9">
        <v>0</v>
      </c>
      <c r="BQ90" s="1" t="s">
        <v>0</v>
      </c>
      <c r="BR90" s="1" t="s">
        <v>0</v>
      </c>
      <c r="BS90" s="1" t="s">
        <v>0</v>
      </c>
      <c r="BT90" s="1" t="s">
        <v>0</v>
      </c>
      <c r="BU90" s="1" t="s">
        <v>0</v>
      </c>
      <c r="BW90" s="1">
        <f ca="1">INDIRECT("T90")+2*INDIRECT("AB90")+3*INDIRECT("AJ90")+4*INDIRECT("AR90")+5*INDIRECT("AZ90")+6*INDIRECT("BH90")</f>
        <v>0</v>
      </c>
      <c r="BX90" s="1">
        <v>0</v>
      </c>
      <c r="BY90" s="1">
        <f ca="1">INDIRECT("U90")+2*INDIRECT("AC90")+3*INDIRECT("AK90")+4*INDIRECT("AS90")+5*INDIRECT("BA90")+6*INDIRECT("BI90")</f>
        <v>0</v>
      </c>
      <c r="BZ90" s="1">
        <v>0</v>
      </c>
      <c r="CA90" s="1">
        <f ca="1">INDIRECT("V90")+2*INDIRECT("AD90")+3*INDIRECT("AL90")+4*INDIRECT("AT90")+5*INDIRECT("BB90")+6*INDIRECT("BJ90")</f>
        <v>22500</v>
      </c>
      <c r="CB90" s="1">
        <v>22500</v>
      </c>
      <c r="CC90" s="1">
        <f ca="1">INDIRECT("W90")+2*INDIRECT("AE90")+3*INDIRECT("AM90")+4*INDIRECT("AU90")+5*INDIRECT("BC90")+6*INDIRECT("BK90")</f>
        <v>20136</v>
      </c>
      <c r="CD90" s="1">
        <v>20136</v>
      </c>
      <c r="CE90" s="1">
        <f ca="1">INDIRECT("X90")+2*INDIRECT("AF90")+3*INDIRECT("AN90")+4*INDIRECT("AV90")+5*INDIRECT("BD90")+6*INDIRECT("BL90")</f>
        <v>22500</v>
      </c>
      <c r="CF90" s="1">
        <v>22500</v>
      </c>
      <c r="CG90" s="1">
        <f ca="1">INDIRECT("Y90")+2*INDIRECT("AG90")+3*INDIRECT("AO90")+4*INDIRECT("AW90")+5*INDIRECT("BE90")+6*INDIRECT("BM90")</f>
        <v>18750</v>
      </c>
      <c r="CH90" s="1">
        <v>18750</v>
      </c>
      <c r="CI90" s="1">
        <f ca="1">INDIRECT("Z90")+2*INDIRECT("AH90")+3*INDIRECT("AP90")+4*INDIRECT("AX90")+5*INDIRECT("BF90")+6*INDIRECT("BN90")</f>
        <v>18750</v>
      </c>
      <c r="CJ90" s="1">
        <v>18750</v>
      </c>
      <c r="CK90" s="1">
        <f ca="1">INDIRECT("AA90")+2*INDIRECT("AI90")+3*INDIRECT("AQ90")+4*INDIRECT("AY90")+5*INDIRECT("BG90")+6*INDIRECT("BO90")</f>
        <v>18750</v>
      </c>
      <c r="CL90" s="1">
        <v>18750</v>
      </c>
      <c r="CM90" s="1">
        <f ca="1">INDIRECT("T90")+2*INDIRECT("U90")+3*INDIRECT("V90")+4*INDIRECT("W90")+5*INDIRECT("X90")+6*INDIRECT("Y90")+7*INDIRECT("Z90")+8*INDIRECT("AA90")</f>
        <v>0</v>
      </c>
      <c r="CN90" s="1">
        <v>0</v>
      </c>
      <c r="CO90" s="1">
        <f ca="1">INDIRECT("AB90")+2*INDIRECT("AC90")+3*INDIRECT("AD90")+4*INDIRECT("AE90")+5*INDIRECT("AF90")+6*INDIRECT("AG90")+7*INDIRECT("AH90")+8*INDIRECT("AI90")</f>
        <v>289059</v>
      </c>
      <c r="CP90" s="1">
        <v>289059</v>
      </c>
      <c r="CQ90" s="1">
        <f ca="1">INDIRECT("AJ90")+2*INDIRECT("AK90")+3*INDIRECT("AL90")+4*INDIRECT("AM90")+5*INDIRECT("AN90")+6*INDIRECT("AO90")+7*INDIRECT("AP90")+8*INDIRECT("AQ90")</f>
        <v>0</v>
      </c>
      <c r="CR90" s="1">
        <v>0</v>
      </c>
      <c r="CS90" s="1">
        <f ca="1">INDIRECT("AR90")+2*INDIRECT("AS90")+3*INDIRECT("AT90")+4*INDIRECT("AU90")+5*INDIRECT("AV90")+6*INDIRECT("AW90")+7*INDIRECT("AX90")+8*INDIRECT("AY90")</f>
        <v>19044</v>
      </c>
      <c r="CT90" s="1">
        <v>19044</v>
      </c>
      <c r="CU90" s="1">
        <f ca="1">INDIRECT("AZ90")+2*INDIRECT("BA90")+3*INDIRECT("BB90")+4*INDIRECT("BC90")+5*INDIRECT("BD90")+6*INDIRECT("BE90")+7*INDIRECT("BF90")+8*INDIRECT("BG90")</f>
        <v>0</v>
      </c>
      <c r="CV90" s="1">
        <v>0</v>
      </c>
      <c r="CW90" s="1">
        <f ca="1">INDIRECT("BH90")+2*INDIRECT("BI90")+3*INDIRECT("BJ90")+4*INDIRECT("BK90")+5*INDIRECT("BL90")+6*INDIRECT("BM90")+7*INDIRECT("BN90")+8*INDIRECT("BO90")</f>
        <v>0</v>
      </c>
      <c r="CX90" s="1">
        <v>0</v>
      </c>
    </row>
    <row r="91" spans="1:102" ht="11.25">
      <c r="A91" s="1" t="s">
        <v>0</v>
      </c>
      <c r="B91" s="1" t="s">
        <v>0</v>
      </c>
      <c r="C91" s="1" t="s">
        <v>0</v>
      </c>
      <c r="D91" s="1" t="s">
        <v>0</v>
      </c>
      <c r="E91" s="1" t="s">
        <v>48</v>
      </c>
      <c r="F91" s="7">
        <f ca="1">INDIRECT("T91")+INDIRECT("AB91")+INDIRECT("AJ91")+INDIRECT("AR91")+INDIRECT("AZ91")+INDIRECT("BH91")</f>
        <v>4960</v>
      </c>
      <c r="G91" s="6">
        <f ca="1">INDIRECT("U91")+INDIRECT("AC91")+INDIRECT("AK91")+INDIRECT("AS91")+INDIRECT("BA91")+INDIRECT("BI91")</f>
        <v>0</v>
      </c>
      <c r="H91" s="6">
        <f ca="1">INDIRECT("V91")+INDIRECT("AD91")+INDIRECT("AL91")+INDIRECT("AT91")+INDIRECT("BB91")+INDIRECT("BJ91")</f>
        <v>0</v>
      </c>
      <c r="I91" s="6">
        <f ca="1">INDIRECT("W91")+INDIRECT("AE91")+INDIRECT("AM91")+INDIRECT("AU91")+INDIRECT("BC91")+INDIRECT("BK91")</f>
        <v>0</v>
      </c>
      <c r="J91" s="6">
        <f ca="1">INDIRECT("X91")+INDIRECT("AF91")+INDIRECT("AN91")+INDIRECT("AV91")+INDIRECT("BD91")+INDIRECT("BL91")</f>
        <v>0</v>
      </c>
      <c r="K91" s="6">
        <f ca="1">INDIRECT("Y91")+INDIRECT("AG91")+INDIRECT("AO91")+INDIRECT("AW91")+INDIRECT("BE91")+INDIRECT("BM91")</f>
        <v>0</v>
      </c>
      <c r="L91" s="6">
        <f ca="1">INDIRECT("Z91")+INDIRECT("AH91")+INDIRECT("AP91")+INDIRECT("AX91")+INDIRECT("BF91")+INDIRECT("BN91")</f>
        <v>0</v>
      </c>
      <c r="M91" s="6">
        <f ca="1">INDIRECT("AA91")+INDIRECT("AI91")+INDIRECT("AQ91")+INDIRECT("AY91")+INDIRECT("BG91")+INDIRECT("BO91")</f>
        <v>0</v>
      </c>
      <c r="N91" s="7">
        <f ca="1">INDIRECT("T91")+INDIRECT("U91")+INDIRECT("V91")+INDIRECT("W91")+INDIRECT("X91")+INDIRECT("Y91")+INDIRECT("Z91")+INDIRECT("AA91")</f>
        <v>0</v>
      </c>
      <c r="O91" s="6">
        <f ca="1">INDIRECT("AB91")+INDIRECT("AC91")+INDIRECT("AD91")+INDIRECT("AE91")+INDIRECT("AF91")+INDIRECT("AG91")+INDIRECT("AH91")+INDIRECT("AI91")</f>
        <v>0</v>
      </c>
      <c r="P91" s="6">
        <f ca="1">INDIRECT("AJ91")+INDIRECT("AK91")+INDIRECT("AL91")+INDIRECT("AM91")+INDIRECT("AN91")+INDIRECT("AO91")+INDIRECT("AP91")+INDIRECT("AQ91")</f>
        <v>0</v>
      </c>
      <c r="Q91" s="6">
        <f ca="1">INDIRECT("AR91")+INDIRECT("AS91")+INDIRECT("AT91")+INDIRECT("AU91")+INDIRECT("AV91")+INDIRECT("AW91")+INDIRECT("AX91")+INDIRECT("AY91")</f>
        <v>4960</v>
      </c>
      <c r="R91" s="6">
        <f ca="1">INDIRECT("AZ91")+INDIRECT("BA91")+INDIRECT("BB91")+INDIRECT("BC91")+INDIRECT("BD91")+INDIRECT("BE91")+INDIRECT("BF91")+INDIRECT("BG91")</f>
        <v>0</v>
      </c>
      <c r="S91" s="6">
        <f ca="1">INDIRECT("BH91")+INDIRECT("BI91")+INDIRECT("BJ91")+INDIRECT("BK91")+INDIRECT("BL91")+INDIRECT("BM91")+INDIRECT("BN91")+INDIRECT("BO91")</f>
        <v>0</v>
      </c>
      <c r="T91" s="28"/>
      <c r="U91" s="29"/>
      <c r="V91" s="29"/>
      <c r="W91" s="29"/>
      <c r="X91" s="29"/>
      <c r="Y91" s="29"/>
      <c r="Z91" s="29"/>
      <c r="AA91" s="29"/>
      <c r="AB91" s="28"/>
      <c r="AC91" s="29"/>
      <c r="AD91" s="29"/>
      <c r="AE91" s="29"/>
      <c r="AF91" s="29"/>
      <c r="AG91" s="29"/>
      <c r="AH91" s="29"/>
      <c r="AI91" s="29"/>
      <c r="AJ91" s="28"/>
      <c r="AK91" s="29"/>
      <c r="AL91" s="29"/>
      <c r="AM91" s="29"/>
      <c r="AN91" s="29"/>
      <c r="AO91" s="29"/>
      <c r="AP91" s="29"/>
      <c r="AQ91" s="29"/>
      <c r="AR91" s="28">
        <v>4960</v>
      </c>
      <c r="AS91" s="29"/>
      <c r="AT91" s="29"/>
      <c r="AU91" s="29"/>
      <c r="AV91" s="29"/>
      <c r="AW91" s="29"/>
      <c r="AX91" s="29"/>
      <c r="AY91" s="29"/>
      <c r="AZ91" s="28"/>
      <c r="BA91" s="29"/>
      <c r="BB91" s="29"/>
      <c r="BC91" s="29"/>
      <c r="BD91" s="29"/>
      <c r="BE91" s="29"/>
      <c r="BF91" s="29"/>
      <c r="BG91" s="29"/>
      <c r="BH91" s="28"/>
      <c r="BI91" s="29"/>
      <c r="BJ91" s="29"/>
      <c r="BK91" s="29"/>
      <c r="BL91" s="29"/>
      <c r="BM91" s="29"/>
      <c r="BN91" s="29"/>
      <c r="BO91" s="29"/>
      <c r="BP91" s="9">
        <v>0</v>
      </c>
      <c r="BQ91" s="1" t="s">
        <v>0</v>
      </c>
      <c r="BR91" s="1" t="s">
        <v>0</v>
      </c>
      <c r="BS91" s="1" t="s">
        <v>0</v>
      </c>
      <c r="BT91" s="1" t="s">
        <v>0</v>
      </c>
      <c r="BU91" s="1" t="s">
        <v>0</v>
      </c>
      <c r="BW91" s="1">
        <f ca="1">INDIRECT("T91")+2*INDIRECT("AB91")+3*INDIRECT("AJ91")+4*INDIRECT("AR91")+5*INDIRECT("AZ91")+6*INDIRECT("BH91")</f>
        <v>19840</v>
      </c>
      <c r="BX91" s="1">
        <v>19840</v>
      </c>
      <c r="BY91" s="1">
        <f ca="1">INDIRECT("U91")+2*INDIRECT("AC91")+3*INDIRECT("AK91")+4*INDIRECT("AS91")+5*INDIRECT("BA91")+6*INDIRECT("BI91")</f>
        <v>0</v>
      </c>
      <c r="BZ91" s="1">
        <v>0</v>
      </c>
      <c r="CA91" s="1">
        <f ca="1">INDIRECT("V91")+2*INDIRECT("AD91")+3*INDIRECT("AL91")+4*INDIRECT("AT91")+5*INDIRECT("BB91")+6*INDIRECT("BJ91")</f>
        <v>0</v>
      </c>
      <c r="CB91" s="1">
        <v>0</v>
      </c>
      <c r="CC91" s="1">
        <f ca="1">INDIRECT("W91")+2*INDIRECT("AE91")+3*INDIRECT("AM91")+4*INDIRECT("AU91")+5*INDIRECT("BC91")+6*INDIRECT("BK91")</f>
        <v>0</v>
      </c>
      <c r="CD91" s="1">
        <v>0</v>
      </c>
      <c r="CE91" s="1">
        <f ca="1">INDIRECT("X91")+2*INDIRECT("AF91")+3*INDIRECT("AN91")+4*INDIRECT("AV91")+5*INDIRECT("BD91")+6*INDIRECT("BL91")</f>
        <v>0</v>
      </c>
      <c r="CF91" s="1">
        <v>0</v>
      </c>
      <c r="CG91" s="1">
        <f ca="1">INDIRECT("Y91")+2*INDIRECT("AG91")+3*INDIRECT("AO91")+4*INDIRECT("AW91")+5*INDIRECT("BE91")+6*INDIRECT("BM91")</f>
        <v>0</v>
      </c>
      <c r="CH91" s="1">
        <v>0</v>
      </c>
      <c r="CI91" s="1">
        <f ca="1">INDIRECT("Z91")+2*INDIRECT("AH91")+3*INDIRECT("AP91")+4*INDIRECT("AX91")+5*INDIRECT("BF91")+6*INDIRECT("BN91")</f>
        <v>0</v>
      </c>
      <c r="CJ91" s="1">
        <v>0</v>
      </c>
      <c r="CK91" s="1">
        <f ca="1">INDIRECT("AA91")+2*INDIRECT("AI91")+3*INDIRECT("AQ91")+4*INDIRECT("AY91")+5*INDIRECT("BG91")+6*INDIRECT("BO91")</f>
        <v>0</v>
      </c>
      <c r="CL91" s="1">
        <v>0</v>
      </c>
      <c r="CM91" s="1">
        <f ca="1">INDIRECT("T91")+2*INDIRECT("U91")+3*INDIRECT("V91")+4*INDIRECT("W91")+5*INDIRECT("X91")+6*INDIRECT("Y91")+7*INDIRECT("Z91")+8*INDIRECT("AA91")</f>
        <v>0</v>
      </c>
      <c r="CN91" s="1">
        <v>0</v>
      </c>
      <c r="CO91" s="1">
        <f ca="1">INDIRECT("AB91")+2*INDIRECT("AC91")+3*INDIRECT("AD91")+4*INDIRECT("AE91")+5*INDIRECT("AF91")+6*INDIRECT("AG91")+7*INDIRECT("AH91")+8*INDIRECT("AI91")</f>
        <v>0</v>
      </c>
      <c r="CP91" s="1">
        <v>0</v>
      </c>
      <c r="CQ91" s="1">
        <f ca="1">INDIRECT("AJ91")+2*INDIRECT("AK91")+3*INDIRECT("AL91")+4*INDIRECT("AM91")+5*INDIRECT("AN91")+6*INDIRECT("AO91")+7*INDIRECT("AP91")+8*INDIRECT("AQ91")</f>
        <v>0</v>
      </c>
      <c r="CR91" s="1">
        <v>0</v>
      </c>
      <c r="CS91" s="1">
        <f ca="1">INDIRECT("AR91")+2*INDIRECT("AS91")+3*INDIRECT("AT91")+4*INDIRECT("AU91")+5*INDIRECT("AV91")+6*INDIRECT("AW91")+7*INDIRECT("AX91")+8*INDIRECT("AY91")</f>
        <v>4960</v>
      </c>
      <c r="CT91" s="1">
        <v>4960</v>
      </c>
      <c r="CU91" s="1">
        <f ca="1">INDIRECT("AZ91")+2*INDIRECT("BA91")+3*INDIRECT("BB91")+4*INDIRECT("BC91")+5*INDIRECT("BD91")+6*INDIRECT("BE91")+7*INDIRECT("BF91")+8*INDIRECT("BG91")</f>
        <v>0</v>
      </c>
      <c r="CV91" s="1">
        <v>0</v>
      </c>
      <c r="CW91" s="1">
        <f ca="1">INDIRECT("BH91")+2*INDIRECT("BI91")+3*INDIRECT("BJ91")+4*INDIRECT("BK91")+5*INDIRECT("BL91")+6*INDIRECT("BM91")+7*INDIRECT("BN91")+8*INDIRECT("BO91")</f>
        <v>0</v>
      </c>
      <c r="CX91" s="1">
        <v>0</v>
      </c>
    </row>
    <row r="92" spans="1:102" ht="11.25">
      <c r="A92" s="1" t="s">
        <v>0</v>
      </c>
      <c r="B92" s="1" t="s">
        <v>0</v>
      </c>
      <c r="C92" s="1" t="s">
        <v>0</v>
      </c>
      <c r="D92" s="1" t="s">
        <v>0</v>
      </c>
      <c r="E92" s="1" t="s">
        <v>15</v>
      </c>
      <c r="F92" s="7">
        <f ca="1">INDIRECT("T92")+INDIRECT("AB92")+INDIRECT("AJ92")+INDIRECT("AR92")+INDIRECT("AZ92")+INDIRECT("BH92")</f>
        <v>6740.508</v>
      </c>
      <c r="G92" s="6">
        <f ca="1">INDIRECT("U92")+INDIRECT("AC92")+INDIRECT("AK92")+INDIRECT("AS92")+INDIRECT("BA92")+INDIRECT("BI92")</f>
        <v>0</v>
      </c>
      <c r="H92" s="6">
        <f ca="1">INDIRECT("V92")+INDIRECT("AD92")+INDIRECT("AL92")+INDIRECT("AT92")+INDIRECT("BB92")+INDIRECT("BJ92")</f>
        <v>0</v>
      </c>
      <c r="I92" s="6">
        <f ca="1">INDIRECT("W92")+INDIRECT("AE92")+INDIRECT("AM92")+INDIRECT("AU92")+INDIRECT("BC92")+INDIRECT("BK92")</f>
        <v>0</v>
      </c>
      <c r="J92" s="6">
        <f ca="1">INDIRECT("X92")+INDIRECT("AF92")+INDIRECT("AN92")+INDIRECT("AV92")+INDIRECT("BD92")+INDIRECT("BL92")</f>
        <v>0</v>
      </c>
      <c r="K92" s="6">
        <f ca="1">INDIRECT("Y92")+INDIRECT("AG92")+INDIRECT("AO92")+INDIRECT("AW92")+INDIRECT("BE92")+INDIRECT("BM92")</f>
        <v>0</v>
      </c>
      <c r="L92" s="6">
        <f ca="1">INDIRECT("Z92")+INDIRECT("AH92")+INDIRECT("AP92")+INDIRECT("AX92")+INDIRECT("BF92")+INDIRECT("BN92")</f>
        <v>0</v>
      </c>
      <c r="M92" s="6">
        <f ca="1">INDIRECT("AA92")+INDIRECT("AI92")+INDIRECT("AQ92")+INDIRECT("AY92")+INDIRECT("BG92")+INDIRECT("BO92")</f>
        <v>0</v>
      </c>
      <c r="N92" s="7">
        <f ca="1">INDIRECT("T92")+INDIRECT("U92")+INDIRECT("V92")+INDIRECT("W92")+INDIRECT("X92")+INDIRECT("Y92")+INDIRECT("Z92")+INDIRECT("AA92")</f>
        <v>0</v>
      </c>
      <c r="O92" s="6">
        <f ca="1">INDIRECT("AB92")+INDIRECT("AC92")+INDIRECT("AD92")+INDIRECT("AE92")+INDIRECT("AF92")+INDIRECT("AG92")+INDIRECT("AH92")+INDIRECT("AI92")</f>
        <v>2100</v>
      </c>
      <c r="P92" s="6">
        <f ca="1">INDIRECT("AJ92")+INDIRECT("AK92")+INDIRECT("AL92")+INDIRECT("AM92")+INDIRECT("AN92")+INDIRECT("AO92")+INDIRECT("AP92")+INDIRECT("AQ92")</f>
        <v>0</v>
      </c>
      <c r="Q92" s="6">
        <f ca="1">INDIRECT("AR92")+INDIRECT("AS92")+INDIRECT("AT92")+INDIRECT("AU92")+INDIRECT("AV92")+INDIRECT("AW92")+INDIRECT("AX92")+INDIRECT("AY92")</f>
        <v>4640.508</v>
      </c>
      <c r="R92" s="6">
        <f ca="1">INDIRECT("AZ92")+INDIRECT("BA92")+INDIRECT("BB92")+INDIRECT("BC92")+INDIRECT("BD92")+INDIRECT("BE92")+INDIRECT("BF92")+INDIRECT("BG92")</f>
        <v>0</v>
      </c>
      <c r="S92" s="6">
        <f ca="1">INDIRECT("BH92")+INDIRECT("BI92")+INDIRECT("BJ92")+INDIRECT("BK92")+INDIRECT("BL92")+INDIRECT("BM92")+INDIRECT("BN92")+INDIRECT("BO92")</f>
        <v>0</v>
      </c>
      <c r="T92" s="28"/>
      <c r="U92" s="29"/>
      <c r="V92" s="29"/>
      <c r="W92" s="29"/>
      <c r="X92" s="29"/>
      <c r="Y92" s="29"/>
      <c r="Z92" s="29"/>
      <c r="AA92" s="29"/>
      <c r="AB92" s="28">
        <v>2100</v>
      </c>
      <c r="AC92" s="29"/>
      <c r="AD92" s="29"/>
      <c r="AE92" s="29"/>
      <c r="AF92" s="29"/>
      <c r="AG92" s="29"/>
      <c r="AH92" s="29"/>
      <c r="AI92" s="29"/>
      <c r="AJ92" s="28"/>
      <c r="AK92" s="29"/>
      <c r="AL92" s="29"/>
      <c r="AM92" s="29"/>
      <c r="AN92" s="29"/>
      <c r="AO92" s="29"/>
      <c r="AP92" s="29"/>
      <c r="AQ92" s="29"/>
      <c r="AR92" s="28">
        <v>4640.508</v>
      </c>
      <c r="AS92" s="29"/>
      <c r="AT92" s="29"/>
      <c r="AU92" s="29"/>
      <c r="AV92" s="29"/>
      <c r="AW92" s="29"/>
      <c r="AX92" s="29"/>
      <c r="AY92" s="29"/>
      <c r="AZ92" s="28"/>
      <c r="BA92" s="29"/>
      <c r="BB92" s="29"/>
      <c r="BC92" s="29"/>
      <c r="BD92" s="29"/>
      <c r="BE92" s="29"/>
      <c r="BF92" s="29"/>
      <c r="BG92" s="29"/>
      <c r="BH92" s="28"/>
      <c r="BI92" s="29"/>
      <c r="BJ92" s="29"/>
      <c r="BK92" s="29"/>
      <c r="BL92" s="29"/>
      <c r="BM92" s="29"/>
      <c r="BN92" s="29"/>
      <c r="BO92" s="29"/>
      <c r="BP92" s="9">
        <v>0</v>
      </c>
      <c r="BQ92" s="1" t="s">
        <v>0</v>
      </c>
      <c r="BR92" s="1" t="s">
        <v>0</v>
      </c>
      <c r="BS92" s="1" t="s">
        <v>0</v>
      </c>
      <c r="BT92" s="1" t="s">
        <v>0</v>
      </c>
      <c r="BU92" s="1" t="s">
        <v>0</v>
      </c>
      <c r="BW92" s="1">
        <f ca="1">INDIRECT("T92")+2*INDIRECT("AB92")+3*INDIRECT("AJ92")+4*INDIRECT("AR92")+5*INDIRECT("AZ92")+6*INDIRECT("BH92")</f>
        <v>22762.032</v>
      </c>
      <c r="BX92" s="1">
        <v>22762.032</v>
      </c>
      <c r="BY92" s="1">
        <f ca="1">INDIRECT("U92")+2*INDIRECT("AC92")+3*INDIRECT("AK92")+4*INDIRECT("AS92")+5*INDIRECT("BA92")+6*INDIRECT("BI92")</f>
        <v>0</v>
      </c>
      <c r="BZ92" s="1">
        <v>0</v>
      </c>
      <c r="CA92" s="1">
        <f ca="1">INDIRECT("V92")+2*INDIRECT("AD92")+3*INDIRECT("AL92")+4*INDIRECT("AT92")+5*INDIRECT("BB92")+6*INDIRECT("BJ92")</f>
        <v>0</v>
      </c>
      <c r="CB92" s="1">
        <v>0</v>
      </c>
      <c r="CC92" s="1">
        <f ca="1">INDIRECT("W92")+2*INDIRECT("AE92")+3*INDIRECT("AM92")+4*INDIRECT("AU92")+5*INDIRECT("BC92")+6*INDIRECT("BK92")</f>
        <v>0</v>
      </c>
      <c r="CD92" s="1">
        <v>0</v>
      </c>
      <c r="CE92" s="1">
        <f ca="1">INDIRECT("X92")+2*INDIRECT("AF92")+3*INDIRECT("AN92")+4*INDIRECT("AV92")+5*INDIRECT("BD92")+6*INDIRECT("BL92")</f>
        <v>0</v>
      </c>
      <c r="CF92" s="1">
        <v>0</v>
      </c>
      <c r="CG92" s="1">
        <f ca="1">INDIRECT("Y92")+2*INDIRECT("AG92")+3*INDIRECT("AO92")+4*INDIRECT("AW92")+5*INDIRECT("BE92")+6*INDIRECT("BM92")</f>
        <v>0</v>
      </c>
      <c r="CH92" s="1">
        <v>0</v>
      </c>
      <c r="CI92" s="1">
        <f ca="1">INDIRECT("Z92")+2*INDIRECT("AH92")+3*INDIRECT("AP92")+4*INDIRECT("AX92")+5*INDIRECT("BF92")+6*INDIRECT("BN92")</f>
        <v>0</v>
      </c>
      <c r="CJ92" s="1">
        <v>0</v>
      </c>
      <c r="CK92" s="1">
        <f ca="1">INDIRECT("AA92")+2*INDIRECT("AI92")+3*INDIRECT("AQ92")+4*INDIRECT("AY92")+5*INDIRECT("BG92")+6*INDIRECT("BO92")</f>
        <v>0</v>
      </c>
      <c r="CL92" s="1">
        <v>0</v>
      </c>
      <c r="CM92" s="1">
        <f ca="1">INDIRECT("T92")+2*INDIRECT("U92")+3*INDIRECT("V92")+4*INDIRECT("W92")+5*INDIRECT("X92")+6*INDIRECT("Y92")+7*INDIRECT("Z92")+8*INDIRECT("AA92")</f>
        <v>0</v>
      </c>
      <c r="CN92" s="1">
        <v>0</v>
      </c>
      <c r="CO92" s="1">
        <f ca="1">INDIRECT("AB92")+2*INDIRECT("AC92")+3*INDIRECT("AD92")+4*INDIRECT("AE92")+5*INDIRECT("AF92")+6*INDIRECT("AG92")+7*INDIRECT("AH92")+8*INDIRECT("AI92")</f>
        <v>2100</v>
      </c>
      <c r="CP92" s="1">
        <v>2100</v>
      </c>
      <c r="CQ92" s="1">
        <f ca="1">INDIRECT("AJ92")+2*INDIRECT("AK92")+3*INDIRECT("AL92")+4*INDIRECT("AM92")+5*INDIRECT("AN92")+6*INDIRECT("AO92")+7*INDIRECT("AP92")+8*INDIRECT("AQ92")</f>
        <v>0</v>
      </c>
      <c r="CR92" s="1">
        <v>0</v>
      </c>
      <c r="CS92" s="1">
        <f ca="1">INDIRECT("AR92")+2*INDIRECT("AS92")+3*INDIRECT("AT92")+4*INDIRECT("AU92")+5*INDIRECT("AV92")+6*INDIRECT("AW92")+7*INDIRECT("AX92")+8*INDIRECT("AY92")</f>
        <v>4640.508</v>
      </c>
      <c r="CT92" s="1">
        <v>4640.508</v>
      </c>
      <c r="CU92" s="1">
        <f ca="1">INDIRECT("AZ92")+2*INDIRECT("BA92")+3*INDIRECT("BB92")+4*INDIRECT("BC92")+5*INDIRECT("BD92")+6*INDIRECT("BE92")+7*INDIRECT("BF92")+8*INDIRECT("BG92")</f>
        <v>0</v>
      </c>
      <c r="CV92" s="1">
        <v>0</v>
      </c>
      <c r="CW92" s="1">
        <f ca="1">INDIRECT("BH92")+2*INDIRECT("BI92")+3*INDIRECT("BJ92")+4*INDIRECT("BK92")+5*INDIRECT("BL92")+6*INDIRECT("BM92")+7*INDIRECT("BN92")+8*INDIRECT("BO92")</f>
        <v>0</v>
      </c>
      <c r="CX92" s="1">
        <v>0</v>
      </c>
    </row>
    <row r="93" spans="1:73" ht="11.25">
      <c r="A93" s="1" t="s">
        <v>0</v>
      </c>
      <c r="B93" s="1" t="s">
        <v>0</v>
      </c>
      <c r="C93" s="1" t="s">
        <v>0</v>
      </c>
      <c r="D93" s="1" t="s">
        <v>0</v>
      </c>
      <c r="E93" s="1" t="s">
        <v>6</v>
      </c>
      <c r="F93" s="7">
        <f>SUM(F83:F92)</f>
        <v>69784.588</v>
      </c>
      <c r="G93" s="6">
        <f>SUM(G83:G92)</f>
        <v>8104</v>
      </c>
      <c r="H93" s="6">
        <f>SUM(H83:H92)</f>
        <v>9375</v>
      </c>
      <c r="I93" s="6">
        <f>SUM(I83:I92)</f>
        <v>10057</v>
      </c>
      <c r="J93" s="6">
        <f>SUM(J83:J92)</f>
        <v>9375</v>
      </c>
      <c r="K93" s="6">
        <f>SUM(K83:K92)</f>
        <v>9375</v>
      </c>
      <c r="L93" s="6">
        <f>SUM(L83:L92)</f>
        <v>9375</v>
      </c>
      <c r="M93" s="6">
        <f>SUM(M83:M92)</f>
        <v>9375</v>
      </c>
      <c r="N93" s="7">
        <f>SUM(N83:N92)</f>
        <v>0</v>
      </c>
      <c r="O93" s="6">
        <f>SUM(O83:O92)</f>
        <v>115400.758</v>
      </c>
      <c r="P93" s="6">
        <f>SUM(P83:P92)</f>
        <v>0</v>
      </c>
      <c r="Q93" s="6">
        <f>SUM(Q83:Q92)</f>
        <v>19419.83</v>
      </c>
      <c r="R93" s="6">
        <f>SUM(R83:R92)</f>
        <v>0</v>
      </c>
      <c r="S93" s="6">
        <f>SUM(S83:S92)</f>
        <v>0</v>
      </c>
      <c r="T93" s="8"/>
      <c r="U93" s="5"/>
      <c r="V93" s="5"/>
      <c r="W93" s="5"/>
      <c r="X93" s="5"/>
      <c r="Y93" s="5"/>
      <c r="Z93" s="5"/>
      <c r="AA93" s="5"/>
      <c r="AB93" s="8"/>
      <c r="AC93" s="5"/>
      <c r="AD93" s="5"/>
      <c r="AE93" s="5"/>
      <c r="AF93" s="5"/>
      <c r="AG93" s="5"/>
      <c r="AH93" s="5"/>
      <c r="AI93" s="5"/>
      <c r="AJ93" s="8"/>
      <c r="AK93" s="5"/>
      <c r="AL93" s="5"/>
      <c r="AM93" s="5"/>
      <c r="AN93" s="5"/>
      <c r="AO93" s="5"/>
      <c r="AP93" s="5"/>
      <c r="AQ93" s="5"/>
      <c r="AR93" s="8"/>
      <c r="AS93" s="5"/>
      <c r="AT93" s="5"/>
      <c r="AU93" s="5"/>
      <c r="AV93" s="5"/>
      <c r="AW93" s="5"/>
      <c r="AX93" s="5"/>
      <c r="AY93" s="5"/>
      <c r="AZ93" s="8"/>
      <c r="BA93" s="5"/>
      <c r="BB93" s="5"/>
      <c r="BC93" s="5"/>
      <c r="BD93" s="5"/>
      <c r="BE93" s="5"/>
      <c r="BF93" s="5"/>
      <c r="BG93" s="5"/>
      <c r="BH93" s="8"/>
      <c r="BI93" s="5"/>
      <c r="BJ93" s="5"/>
      <c r="BK93" s="5"/>
      <c r="BL93" s="5"/>
      <c r="BM93" s="5"/>
      <c r="BN93" s="5"/>
      <c r="BO93" s="5"/>
      <c r="BP93" s="9">
        <v>0</v>
      </c>
      <c r="BQ93" s="1" t="s">
        <v>0</v>
      </c>
      <c r="BR93" s="1" t="s">
        <v>0</v>
      </c>
      <c r="BS93" s="1" t="s">
        <v>0</v>
      </c>
      <c r="BT93" s="1" t="s">
        <v>0</v>
      </c>
      <c r="BU93" s="1" t="s">
        <v>0</v>
      </c>
    </row>
    <row r="94" spans="3:73" ht="11.25">
      <c r="C94" s="1" t="s">
        <v>0</v>
      </c>
      <c r="D94" s="1" t="s">
        <v>0</v>
      </c>
      <c r="E94" s="1" t="s">
        <v>0</v>
      </c>
      <c r="F94" s="7"/>
      <c r="G94" s="6"/>
      <c r="H94" s="6"/>
      <c r="I94" s="6"/>
      <c r="J94" s="6"/>
      <c r="K94" s="6"/>
      <c r="L94" s="6"/>
      <c r="M94" s="6"/>
      <c r="N94" s="7"/>
      <c r="O94" s="6"/>
      <c r="P94" s="6"/>
      <c r="Q94" s="6"/>
      <c r="R94" s="6"/>
      <c r="S94" s="6"/>
      <c r="T94" s="8"/>
      <c r="U94" s="5"/>
      <c r="V94" s="5"/>
      <c r="W94" s="5"/>
      <c r="X94" s="5"/>
      <c r="Y94" s="5"/>
      <c r="Z94" s="5"/>
      <c r="AA94" s="5"/>
      <c r="AB94" s="8"/>
      <c r="AC94" s="5"/>
      <c r="AD94" s="5"/>
      <c r="AE94" s="5"/>
      <c r="AF94" s="5"/>
      <c r="AG94" s="5"/>
      <c r="AH94" s="5"/>
      <c r="AI94" s="5"/>
      <c r="AJ94" s="8"/>
      <c r="AK94" s="5"/>
      <c r="AL94" s="5"/>
      <c r="AM94" s="5"/>
      <c r="AN94" s="5"/>
      <c r="AO94" s="5"/>
      <c r="AP94" s="5"/>
      <c r="AQ94" s="5"/>
      <c r="AR94" s="8"/>
      <c r="AS94" s="5"/>
      <c r="AT94" s="5"/>
      <c r="AU94" s="5"/>
      <c r="AV94" s="5"/>
      <c r="AW94" s="5"/>
      <c r="AX94" s="5"/>
      <c r="AY94" s="5"/>
      <c r="AZ94" s="8"/>
      <c r="BA94" s="5"/>
      <c r="BB94" s="5"/>
      <c r="BC94" s="5"/>
      <c r="BD94" s="5"/>
      <c r="BE94" s="5"/>
      <c r="BF94" s="5"/>
      <c r="BG94" s="5"/>
      <c r="BH94" s="8"/>
      <c r="BI94" s="5"/>
      <c r="BJ94" s="5"/>
      <c r="BK94" s="5"/>
      <c r="BL94" s="5"/>
      <c r="BM94" s="5"/>
      <c r="BN94" s="5"/>
      <c r="BO94" s="5"/>
      <c r="BP94" s="9"/>
      <c r="BT94" s="1" t="s">
        <v>0</v>
      </c>
      <c r="BU94" s="1" t="s">
        <v>0</v>
      </c>
    </row>
    <row r="95" spans="1:102" ht="11.25">
      <c r="A95" s="30" t="s">
        <v>1</v>
      </c>
      <c r="B95" s="31" t="str">
        <f>HYPERLINK("http://www.dot.ca.gov/hq/transprog/stip2004/ff_sheets/04-2014h.xls","2014H")</f>
        <v>2014H</v>
      </c>
      <c r="C95" s="30" t="s">
        <v>0</v>
      </c>
      <c r="D95" s="30" t="s">
        <v>44</v>
      </c>
      <c r="E95" s="30" t="s">
        <v>3</v>
      </c>
      <c r="F95" s="32">
        <f ca="1">INDIRECT("T95")+INDIRECT("AB95")+INDIRECT("AJ95")+INDIRECT("AR95")+INDIRECT("AZ95")+INDIRECT("BH95")</f>
        <v>0</v>
      </c>
      <c r="G95" s="33">
        <f ca="1">INDIRECT("U95")+INDIRECT("AC95")+INDIRECT("AK95")+INDIRECT("AS95")+INDIRECT("BA95")+INDIRECT("BI95")</f>
        <v>0</v>
      </c>
      <c r="H95" s="33">
        <f ca="1">INDIRECT("V95")+INDIRECT("AD95")+INDIRECT("AL95")+INDIRECT("AT95")+INDIRECT("BB95")+INDIRECT("BJ95")</f>
        <v>0</v>
      </c>
      <c r="I95" s="33">
        <f ca="1">INDIRECT("W95")+INDIRECT("AE95")+INDIRECT("AM95")+INDIRECT("AU95")+INDIRECT("BC95")+INDIRECT("BK95")</f>
        <v>0</v>
      </c>
      <c r="J95" s="33">
        <f ca="1">INDIRECT("X95")+INDIRECT("AF95")+INDIRECT("AN95")+INDIRECT("AV95")+INDIRECT("BD95")+INDIRECT("BL95")</f>
        <v>1140</v>
      </c>
      <c r="K95" s="33">
        <f ca="1">INDIRECT("Y95")+INDIRECT("AG95")+INDIRECT("AO95")+INDIRECT("AW95")+INDIRECT("BE95")+INDIRECT("BM95")</f>
        <v>8060</v>
      </c>
      <c r="L95" s="33">
        <f ca="1">INDIRECT("Z95")+INDIRECT("AH95")+INDIRECT("AP95")+INDIRECT("AX95")+INDIRECT("BF95")+INDIRECT("BN95")</f>
        <v>0</v>
      </c>
      <c r="M95" s="33">
        <f ca="1">INDIRECT("AA95")+INDIRECT("AI95")+INDIRECT("AQ95")+INDIRECT("AY95")+INDIRECT("BG95")+INDIRECT("BO95")</f>
        <v>0</v>
      </c>
      <c r="N95" s="32">
        <f ca="1">INDIRECT("T95")+INDIRECT("U95")+INDIRECT("V95")+INDIRECT("W95")+INDIRECT("X95")+INDIRECT("Y95")+INDIRECT("Z95")+INDIRECT("AA95")</f>
        <v>0</v>
      </c>
      <c r="O95" s="33">
        <f ca="1">INDIRECT("AB95")+INDIRECT("AC95")+INDIRECT("AD95")+INDIRECT("AE95")+INDIRECT("AF95")+INDIRECT("AG95")+INDIRECT("AH95")+INDIRECT("AI95")</f>
        <v>8060</v>
      </c>
      <c r="P95" s="33">
        <f ca="1">INDIRECT("AJ95")+INDIRECT("AK95")+INDIRECT("AL95")+INDIRECT("AM95")+INDIRECT("AN95")+INDIRECT("AO95")+INDIRECT("AP95")+INDIRECT("AQ95")</f>
        <v>0</v>
      </c>
      <c r="Q95" s="33">
        <f ca="1">INDIRECT("AR95")+INDIRECT("AS95")+INDIRECT("AT95")+INDIRECT("AU95")+INDIRECT("AV95")+INDIRECT("AW95")+INDIRECT("AX95")+INDIRECT("AY95")</f>
        <v>1140</v>
      </c>
      <c r="R95" s="33">
        <f ca="1">INDIRECT("AZ95")+INDIRECT("BA95")+INDIRECT("BB95")+INDIRECT("BC95")+INDIRECT("BD95")+INDIRECT("BE95")+INDIRECT("BF95")+INDIRECT("BG95")</f>
        <v>0</v>
      </c>
      <c r="S95" s="33">
        <f ca="1">INDIRECT("BH95")+INDIRECT("BI95")+INDIRECT("BJ95")+INDIRECT("BK95")+INDIRECT("BL95")+INDIRECT("BM95")+INDIRECT("BN95")+INDIRECT("BO95")</f>
        <v>0</v>
      </c>
      <c r="T95" s="34"/>
      <c r="U95" s="35"/>
      <c r="V95" s="35"/>
      <c r="W95" s="35"/>
      <c r="X95" s="35"/>
      <c r="Y95" s="35"/>
      <c r="Z95" s="35"/>
      <c r="AA95" s="35"/>
      <c r="AB95" s="34"/>
      <c r="AC95" s="35"/>
      <c r="AD95" s="35"/>
      <c r="AE95" s="35"/>
      <c r="AF95" s="35"/>
      <c r="AG95" s="35">
        <v>8060</v>
      </c>
      <c r="AH95" s="35"/>
      <c r="AI95" s="35"/>
      <c r="AJ95" s="34"/>
      <c r="AK95" s="35"/>
      <c r="AL95" s="35"/>
      <c r="AM95" s="35"/>
      <c r="AN95" s="35"/>
      <c r="AO95" s="35"/>
      <c r="AP95" s="35"/>
      <c r="AQ95" s="35"/>
      <c r="AR95" s="34"/>
      <c r="AS95" s="35"/>
      <c r="AT95" s="35"/>
      <c r="AU95" s="35"/>
      <c r="AV95" s="35">
        <v>1140</v>
      </c>
      <c r="AW95" s="35"/>
      <c r="AX95" s="35"/>
      <c r="AY95" s="35"/>
      <c r="AZ95" s="34"/>
      <c r="BA95" s="35"/>
      <c r="BB95" s="35"/>
      <c r="BC95" s="35"/>
      <c r="BD95" s="35"/>
      <c r="BE95" s="35"/>
      <c r="BF95" s="35"/>
      <c r="BG95" s="35"/>
      <c r="BH95" s="34"/>
      <c r="BI95" s="35"/>
      <c r="BJ95" s="35"/>
      <c r="BK95" s="35"/>
      <c r="BL95" s="35"/>
      <c r="BM95" s="35"/>
      <c r="BN95" s="35"/>
      <c r="BO95" s="36"/>
      <c r="BP95" s="9">
        <v>20600002147</v>
      </c>
      <c r="BQ95" s="1" t="s">
        <v>3</v>
      </c>
      <c r="BR95" s="1" t="s">
        <v>0</v>
      </c>
      <c r="BS95" s="1" t="s">
        <v>0</v>
      </c>
      <c r="BT95" s="1" t="s">
        <v>0</v>
      </c>
      <c r="BU95" s="1" t="s">
        <v>0</v>
      </c>
      <c r="BW95" s="1">
        <f ca="1">INDIRECT("T95")+2*INDIRECT("AB95")+3*INDIRECT("AJ95")+4*INDIRECT("AR95")+5*INDIRECT("AZ95")+6*INDIRECT("BH95")</f>
        <v>0</v>
      </c>
      <c r="BX95" s="1">
        <v>0</v>
      </c>
      <c r="BY95" s="1">
        <f ca="1">INDIRECT("U95")+2*INDIRECT("AC95")+3*INDIRECT("AK95")+4*INDIRECT("AS95")+5*INDIRECT("BA95")+6*INDIRECT("BI95")</f>
        <v>0</v>
      </c>
      <c r="BZ95" s="1">
        <v>0</v>
      </c>
      <c r="CA95" s="1">
        <f ca="1">INDIRECT("V95")+2*INDIRECT("AD95")+3*INDIRECT("AL95")+4*INDIRECT("AT95")+5*INDIRECT("BB95")+6*INDIRECT("BJ95")</f>
        <v>0</v>
      </c>
      <c r="CB95" s="1">
        <v>0</v>
      </c>
      <c r="CC95" s="1">
        <f ca="1">INDIRECT("W95")+2*INDIRECT("AE95")+3*INDIRECT("AM95")+4*INDIRECT("AU95")+5*INDIRECT("BC95")+6*INDIRECT("BK95")</f>
        <v>0</v>
      </c>
      <c r="CD95" s="1">
        <v>0</v>
      </c>
      <c r="CE95" s="1">
        <f ca="1">INDIRECT("X95")+2*INDIRECT("AF95")+3*INDIRECT("AN95")+4*INDIRECT("AV95")+5*INDIRECT("BD95")+6*INDIRECT("BL95")</f>
        <v>4560</v>
      </c>
      <c r="CF95" s="1">
        <v>4560</v>
      </c>
      <c r="CG95" s="1">
        <f ca="1">INDIRECT("Y95")+2*INDIRECT("AG95")+3*INDIRECT("AO95")+4*INDIRECT("AW95")+5*INDIRECT("BE95")+6*INDIRECT("BM95")</f>
        <v>16120</v>
      </c>
      <c r="CH95" s="1">
        <v>16120</v>
      </c>
      <c r="CI95" s="1">
        <f ca="1">INDIRECT("Z95")+2*INDIRECT("AH95")+3*INDIRECT("AP95")+4*INDIRECT("AX95")+5*INDIRECT("BF95")+6*INDIRECT("BN95")</f>
        <v>0</v>
      </c>
      <c r="CJ95" s="1">
        <v>0</v>
      </c>
      <c r="CK95" s="1">
        <f ca="1">INDIRECT("AA95")+2*INDIRECT("AI95")+3*INDIRECT("AQ95")+4*INDIRECT("AY95")+5*INDIRECT("BG95")+6*INDIRECT("BO95")</f>
        <v>0</v>
      </c>
      <c r="CL95" s="1">
        <v>0</v>
      </c>
      <c r="CM95" s="1">
        <f ca="1">INDIRECT("T95")+2*INDIRECT("U95")+3*INDIRECT("V95")+4*INDIRECT("W95")+5*INDIRECT("X95")+6*INDIRECT("Y95")+7*INDIRECT("Z95")+8*INDIRECT("AA95")</f>
        <v>0</v>
      </c>
      <c r="CN95" s="1">
        <v>0</v>
      </c>
      <c r="CO95" s="1">
        <f ca="1">INDIRECT("AB95")+2*INDIRECT("AC95")+3*INDIRECT("AD95")+4*INDIRECT("AE95")+5*INDIRECT("AF95")+6*INDIRECT("AG95")+7*INDIRECT("AH95")+8*INDIRECT("AI95")</f>
        <v>48360</v>
      </c>
      <c r="CP95" s="1">
        <v>48360</v>
      </c>
      <c r="CQ95" s="1">
        <f ca="1">INDIRECT("AJ95")+2*INDIRECT("AK95")+3*INDIRECT("AL95")+4*INDIRECT("AM95")+5*INDIRECT("AN95")+6*INDIRECT("AO95")+7*INDIRECT("AP95")+8*INDIRECT("AQ95")</f>
        <v>0</v>
      </c>
      <c r="CR95" s="1">
        <v>0</v>
      </c>
      <c r="CS95" s="1">
        <f ca="1">INDIRECT("AR95")+2*INDIRECT("AS95")+3*INDIRECT("AT95")+4*INDIRECT("AU95")+5*INDIRECT("AV95")+6*INDIRECT("AW95")+7*INDIRECT("AX95")+8*INDIRECT("AY95")</f>
        <v>5700</v>
      </c>
      <c r="CT95" s="1">
        <v>5700</v>
      </c>
      <c r="CU95" s="1">
        <f ca="1">INDIRECT("AZ95")+2*INDIRECT("BA95")+3*INDIRECT("BB95")+4*INDIRECT("BC95")+5*INDIRECT("BD95")+6*INDIRECT("BE95")+7*INDIRECT("BF95")+8*INDIRECT("BG95")</f>
        <v>0</v>
      </c>
      <c r="CV95" s="1">
        <v>0</v>
      </c>
      <c r="CW95" s="1">
        <f ca="1">INDIRECT("BH95")+2*INDIRECT("BI95")+3*INDIRECT("BJ95")+4*INDIRECT("BK95")+5*INDIRECT("BL95")+6*INDIRECT("BM95")+7*INDIRECT("BN95")+8*INDIRECT("BO95")</f>
        <v>0</v>
      </c>
      <c r="CX95" s="1">
        <v>0</v>
      </c>
    </row>
    <row r="96" spans="1:102" ht="11.25">
      <c r="A96" s="1" t="s">
        <v>0</v>
      </c>
      <c r="B96" s="1" t="s">
        <v>0</v>
      </c>
      <c r="C96" s="1" t="s">
        <v>4</v>
      </c>
      <c r="D96" s="1" t="s">
        <v>51</v>
      </c>
      <c r="E96" s="1" t="s">
        <v>15</v>
      </c>
      <c r="F96" s="7">
        <f ca="1">INDIRECT("T96")+INDIRECT("AB96")+INDIRECT("AJ96")+INDIRECT("AR96")+INDIRECT("AZ96")+INDIRECT("BH96")</f>
        <v>310</v>
      </c>
      <c r="G96" s="6">
        <f ca="1">INDIRECT("U96")+INDIRECT("AC96")+INDIRECT("AK96")+INDIRECT("AS96")+INDIRECT("BA96")+INDIRECT("BI96")</f>
        <v>360</v>
      </c>
      <c r="H96" s="6">
        <f ca="1">INDIRECT("V96")+INDIRECT("AD96")+INDIRECT("AL96")+INDIRECT("AT96")+INDIRECT("BB96")+INDIRECT("BJ96")</f>
        <v>870</v>
      </c>
      <c r="I96" s="6">
        <f ca="1">INDIRECT("W96")+INDIRECT("AE96")+INDIRECT("AM96")+INDIRECT("AU96")+INDIRECT("BC96")+INDIRECT("BK96")</f>
        <v>1160</v>
      </c>
      <c r="J96" s="6">
        <f ca="1">INDIRECT("X96")+INDIRECT("AF96")+INDIRECT("AN96")+INDIRECT("AV96")+INDIRECT("BD96")+INDIRECT("BL96")</f>
        <v>0</v>
      </c>
      <c r="K96" s="6">
        <f ca="1">INDIRECT("Y96")+INDIRECT("AG96")+INDIRECT("AO96")+INDIRECT("AW96")+INDIRECT("BE96")+INDIRECT("BM96")</f>
        <v>0</v>
      </c>
      <c r="L96" s="6">
        <f ca="1">INDIRECT("Z96")+INDIRECT("AH96")+INDIRECT("AP96")+INDIRECT("AX96")+INDIRECT("BF96")+INDIRECT("BN96")</f>
        <v>0</v>
      </c>
      <c r="M96" s="6">
        <f ca="1">INDIRECT("AA96")+INDIRECT("AI96")+INDIRECT("AQ96")+INDIRECT("AY96")+INDIRECT("BG96")+INDIRECT("BO96")</f>
        <v>0</v>
      </c>
      <c r="N96" s="7">
        <f ca="1">INDIRECT("T96")+INDIRECT("U96")+INDIRECT("V96")+INDIRECT("W96")+INDIRECT("X96")+INDIRECT("Y96")+INDIRECT("Z96")+INDIRECT("AA96")</f>
        <v>0</v>
      </c>
      <c r="O96" s="6">
        <f ca="1">INDIRECT("AB96")+INDIRECT("AC96")+INDIRECT("AD96")+INDIRECT("AE96")+INDIRECT("AF96")+INDIRECT("AG96")+INDIRECT("AH96")+INDIRECT("AI96")</f>
        <v>2600</v>
      </c>
      <c r="P96" s="6">
        <f ca="1">INDIRECT("AJ96")+INDIRECT("AK96")+INDIRECT("AL96")+INDIRECT("AM96")+INDIRECT("AN96")+INDIRECT("AO96")+INDIRECT("AP96")+INDIRECT("AQ96")</f>
        <v>0</v>
      </c>
      <c r="Q96" s="6">
        <f ca="1">INDIRECT("AR96")+INDIRECT("AS96")+INDIRECT("AT96")+INDIRECT("AU96")+INDIRECT("AV96")+INDIRECT("AW96")+INDIRECT("AX96")+INDIRECT("AY96")</f>
        <v>100</v>
      </c>
      <c r="R96" s="6">
        <f ca="1">INDIRECT("AZ96")+INDIRECT("BA96")+INDIRECT("BB96")+INDIRECT("BC96")+INDIRECT("BD96")+INDIRECT("BE96")+INDIRECT("BF96")+INDIRECT("BG96")</f>
        <v>0</v>
      </c>
      <c r="S96" s="6">
        <f ca="1">INDIRECT("BH96")+INDIRECT("BI96")+INDIRECT("BJ96")+INDIRECT("BK96")+INDIRECT("BL96")+INDIRECT("BM96")+INDIRECT("BN96")+INDIRECT("BO96")</f>
        <v>0</v>
      </c>
      <c r="T96" s="28"/>
      <c r="U96" s="29"/>
      <c r="V96" s="29"/>
      <c r="W96" s="29"/>
      <c r="X96" s="29"/>
      <c r="Y96" s="29"/>
      <c r="Z96" s="29"/>
      <c r="AA96" s="29"/>
      <c r="AB96" s="28">
        <v>210</v>
      </c>
      <c r="AC96" s="29">
        <v>360</v>
      </c>
      <c r="AD96" s="29">
        <v>870</v>
      </c>
      <c r="AE96" s="29">
        <v>1160</v>
      </c>
      <c r="AF96" s="29"/>
      <c r="AG96" s="29"/>
      <c r="AH96" s="29"/>
      <c r="AI96" s="29"/>
      <c r="AJ96" s="28"/>
      <c r="AK96" s="29"/>
      <c r="AL96" s="29"/>
      <c r="AM96" s="29"/>
      <c r="AN96" s="29"/>
      <c r="AO96" s="29"/>
      <c r="AP96" s="29"/>
      <c r="AQ96" s="29"/>
      <c r="AR96" s="28">
        <v>100</v>
      </c>
      <c r="AS96" s="29"/>
      <c r="AT96" s="29"/>
      <c r="AU96" s="29"/>
      <c r="AV96" s="29"/>
      <c r="AW96" s="29"/>
      <c r="AX96" s="29"/>
      <c r="AY96" s="29"/>
      <c r="AZ96" s="28"/>
      <c r="BA96" s="29"/>
      <c r="BB96" s="29"/>
      <c r="BC96" s="29"/>
      <c r="BD96" s="29"/>
      <c r="BE96" s="29"/>
      <c r="BF96" s="29"/>
      <c r="BG96" s="29"/>
      <c r="BH96" s="28"/>
      <c r="BI96" s="29"/>
      <c r="BJ96" s="29"/>
      <c r="BK96" s="29"/>
      <c r="BL96" s="29"/>
      <c r="BM96" s="29"/>
      <c r="BN96" s="29"/>
      <c r="BO96" s="29"/>
      <c r="BP96" s="9">
        <v>0</v>
      </c>
      <c r="BQ96" s="1" t="s">
        <v>0</v>
      </c>
      <c r="BR96" s="1" t="s">
        <v>0</v>
      </c>
      <c r="BS96" s="1" t="s">
        <v>0</v>
      </c>
      <c r="BT96" s="1" t="s">
        <v>0</v>
      </c>
      <c r="BU96" s="1" t="s">
        <v>0</v>
      </c>
      <c r="BW96" s="1">
        <f ca="1">INDIRECT("T96")+2*INDIRECT("AB96")+3*INDIRECT("AJ96")+4*INDIRECT("AR96")+5*INDIRECT("AZ96")+6*INDIRECT("BH96")</f>
        <v>820</v>
      </c>
      <c r="BX96" s="1">
        <v>820</v>
      </c>
      <c r="BY96" s="1">
        <f ca="1">INDIRECT("U96")+2*INDIRECT("AC96")+3*INDIRECT("AK96")+4*INDIRECT("AS96")+5*INDIRECT("BA96")+6*INDIRECT("BI96")</f>
        <v>720</v>
      </c>
      <c r="BZ96" s="1">
        <v>720</v>
      </c>
      <c r="CA96" s="1">
        <f ca="1">INDIRECT("V96")+2*INDIRECT("AD96")+3*INDIRECT("AL96")+4*INDIRECT("AT96")+5*INDIRECT("BB96")+6*INDIRECT("BJ96")</f>
        <v>1740</v>
      </c>
      <c r="CB96" s="1">
        <v>1740</v>
      </c>
      <c r="CC96" s="1">
        <f ca="1">INDIRECT("W96")+2*INDIRECT("AE96")+3*INDIRECT("AM96")+4*INDIRECT("AU96")+5*INDIRECT("BC96")+6*INDIRECT("BK96")</f>
        <v>2320</v>
      </c>
      <c r="CD96" s="1">
        <v>2320</v>
      </c>
      <c r="CE96" s="1">
        <f ca="1">INDIRECT("X96")+2*INDIRECT("AF96")+3*INDIRECT("AN96")+4*INDIRECT("AV96")+5*INDIRECT("BD96")+6*INDIRECT("BL96")</f>
        <v>0</v>
      </c>
      <c r="CF96" s="1">
        <v>0</v>
      </c>
      <c r="CG96" s="1">
        <f ca="1">INDIRECT("Y96")+2*INDIRECT("AG96")+3*INDIRECT("AO96")+4*INDIRECT("AW96")+5*INDIRECT("BE96")+6*INDIRECT("BM96")</f>
        <v>0</v>
      </c>
      <c r="CH96" s="1">
        <v>0</v>
      </c>
      <c r="CI96" s="1">
        <f ca="1">INDIRECT("Z96")+2*INDIRECT("AH96")+3*INDIRECT("AP96")+4*INDIRECT("AX96")+5*INDIRECT("BF96")+6*INDIRECT("BN96")</f>
        <v>0</v>
      </c>
      <c r="CJ96" s="1">
        <v>0</v>
      </c>
      <c r="CK96" s="1">
        <f ca="1">INDIRECT("AA96")+2*INDIRECT("AI96")+3*INDIRECT("AQ96")+4*INDIRECT("AY96")+5*INDIRECT("BG96")+6*INDIRECT("BO96")</f>
        <v>0</v>
      </c>
      <c r="CL96" s="1">
        <v>0</v>
      </c>
      <c r="CM96" s="1">
        <f ca="1">INDIRECT("T96")+2*INDIRECT("U96")+3*INDIRECT("V96")+4*INDIRECT("W96")+5*INDIRECT("X96")+6*INDIRECT("Y96")+7*INDIRECT("Z96")+8*INDIRECT("AA96")</f>
        <v>0</v>
      </c>
      <c r="CN96" s="1">
        <v>0</v>
      </c>
      <c r="CO96" s="1">
        <f ca="1">INDIRECT("AB96")+2*INDIRECT("AC96")+3*INDIRECT("AD96")+4*INDIRECT("AE96")+5*INDIRECT("AF96")+6*INDIRECT("AG96")+7*INDIRECT("AH96")+8*INDIRECT("AI96")</f>
        <v>8180</v>
      </c>
      <c r="CP96" s="1">
        <v>8180</v>
      </c>
      <c r="CQ96" s="1">
        <f ca="1">INDIRECT("AJ96")+2*INDIRECT("AK96")+3*INDIRECT("AL96")+4*INDIRECT("AM96")+5*INDIRECT("AN96")+6*INDIRECT("AO96")+7*INDIRECT("AP96")+8*INDIRECT("AQ96")</f>
        <v>0</v>
      </c>
      <c r="CR96" s="1">
        <v>0</v>
      </c>
      <c r="CS96" s="1">
        <f ca="1">INDIRECT("AR96")+2*INDIRECT("AS96")+3*INDIRECT("AT96")+4*INDIRECT("AU96")+5*INDIRECT("AV96")+6*INDIRECT("AW96")+7*INDIRECT("AX96")+8*INDIRECT("AY96")</f>
        <v>100</v>
      </c>
      <c r="CT96" s="1">
        <v>100</v>
      </c>
      <c r="CU96" s="1">
        <f ca="1">INDIRECT("AZ96")+2*INDIRECT("BA96")+3*INDIRECT("BB96")+4*INDIRECT("BC96")+5*INDIRECT("BD96")+6*INDIRECT("BE96")+7*INDIRECT("BF96")+8*INDIRECT("BG96")</f>
        <v>0</v>
      </c>
      <c r="CV96" s="1">
        <v>0</v>
      </c>
      <c r="CW96" s="1">
        <f ca="1">INDIRECT("BH96")+2*INDIRECT("BI96")+3*INDIRECT("BJ96")+4*INDIRECT("BK96")+5*INDIRECT("BL96")+6*INDIRECT("BM96")+7*INDIRECT("BN96")+8*INDIRECT("BO96")</f>
        <v>0</v>
      </c>
      <c r="CX96" s="1">
        <v>0</v>
      </c>
    </row>
    <row r="97" spans="1:73" ht="11.25">
      <c r="A97" s="25"/>
      <c r="B97" s="25"/>
      <c r="C97" s="27" t="s">
        <v>93</v>
      </c>
      <c r="D97" s="26" t="s">
        <v>0</v>
      </c>
      <c r="E97" s="1" t="s">
        <v>6</v>
      </c>
      <c r="F97" s="7">
        <f>SUM(F95:F96)</f>
        <v>310</v>
      </c>
      <c r="G97" s="6">
        <f>SUM(G95:G96)</f>
        <v>360</v>
      </c>
      <c r="H97" s="6">
        <f>SUM(H95:H96)</f>
        <v>870</v>
      </c>
      <c r="I97" s="6">
        <f>SUM(I95:I96)</f>
        <v>1160</v>
      </c>
      <c r="J97" s="6">
        <f>SUM(J95:J96)</f>
        <v>1140</v>
      </c>
      <c r="K97" s="6">
        <f>SUM(K95:K96)</f>
        <v>8060</v>
      </c>
      <c r="L97" s="6">
        <f>SUM(L95:L96)</f>
        <v>0</v>
      </c>
      <c r="M97" s="6">
        <f>SUM(M95:M96)</f>
        <v>0</v>
      </c>
      <c r="N97" s="7">
        <f>SUM(N95:N96)</f>
        <v>0</v>
      </c>
      <c r="O97" s="6">
        <f>SUM(O95:O96)</f>
        <v>10660</v>
      </c>
      <c r="P97" s="6">
        <f>SUM(P95:P96)</f>
        <v>0</v>
      </c>
      <c r="Q97" s="6">
        <f>SUM(Q95:Q96)</f>
        <v>1240</v>
      </c>
      <c r="R97" s="6">
        <f>SUM(R95:R96)</f>
        <v>0</v>
      </c>
      <c r="S97" s="6">
        <f>SUM(S95:S96)</f>
        <v>0</v>
      </c>
      <c r="T97" s="8"/>
      <c r="U97" s="5"/>
      <c r="V97" s="5"/>
      <c r="W97" s="5"/>
      <c r="X97" s="5"/>
      <c r="Y97" s="5"/>
      <c r="Z97" s="5"/>
      <c r="AA97" s="5"/>
      <c r="AB97" s="8"/>
      <c r="AC97" s="5"/>
      <c r="AD97" s="5"/>
      <c r="AE97" s="5"/>
      <c r="AF97" s="5"/>
      <c r="AG97" s="5"/>
      <c r="AH97" s="5"/>
      <c r="AI97" s="5"/>
      <c r="AJ97" s="8"/>
      <c r="AK97" s="5"/>
      <c r="AL97" s="5"/>
      <c r="AM97" s="5"/>
      <c r="AN97" s="5"/>
      <c r="AO97" s="5"/>
      <c r="AP97" s="5"/>
      <c r="AQ97" s="5"/>
      <c r="AR97" s="8"/>
      <c r="AS97" s="5"/>
      <c r="AT97" s="5"/>
      <c r="AU97" s="5"/>
      <c r="AV97" s="5"/>
      <c r="AW97" s="5"/>
      <c r="AX97" s="5"/>
      <c r="AY97" s="5"/>
      <c r="AZ97" s="8"/>
      <c r="BA97" s="5"/>
      <c r="BB97" s="5"/>
      <c r="BC97" s="5"/>
      <c r="BD97" s="5"/>
      <c r="BE97" s="5"/>
      <c r="BF97" s="5"/>
      <c r="BG97" s="5"/>
      <c r="BH97" s="8"/>
      <c r="BI97" s="5"/>
      <c r="BJ97" s="5"/>
      <c r="BK97" s="5"/>
      <c r="BL97" s="5"/>
      <c r="BM97" s="5"/>
      <c r="BN97" s="5"/>
      <c r="BO97" s="5"/>
      <c r="BP97" s="9">
        <v>0</v>
      </c>
      <c r="BQ97" s="1" t="s">
        <v>0</v>
      </c>
      <c r="BR97" s="1" t="s">
        <v>0</v>
      </c>
      <c r="BS97" s="1" t="s">
        <v>0</v>
      </c>
      <c r="BT97" s="1" t="s">
        <v>0</v>
      </c>
      <c r="BU97" s="1" t="s">
        <v>0</v>
      </c>
    </row>
    <row r="98" spans="3:73" ht="11.25">
      <c r="C98" s="1" t="s">
        <v>0</v>
      </c>
      <c r="D98" s="1" t="s">
        <v>0</v>
      </c>
      <c r="E98" s="1" t="s">
        <v>0</v>
      </c>
      <c r="F98" s="7"/>
      <c r="G98" s="6"/>
      <c r="H98" s="6"/>
      <c r="I98" s="6"/>
      <c r="J98" s="6"/>
      <c r="K98" s="6"/>
      <c r="L98" s="6"/>
      <c r="M98" s="6"/>
      <c r="N98" s="7"/>
      <c r="O98" s="6"/>
      <c r="P98" s="6"/>
      <c r="Q98" s="6"/>
      <c r="R98" s="6"/>
      <c r="S98" s="6"/>
      <c r="T98" s="8"/>
      <c r="U98" s="5"/>
      <c r="V98" s="5"/>
      <c r="W98" s="5"/>
      <c r="X98" s="5"/>
      <c r="Y98" s="5"/>
      <c r="Z98" s="5"/>
      <c r="AA98" s="5"/>
      <c r="AB98" s="8"/>
      <c r="AC98" s="5"/>
      <c r="AD98" s="5"/>
      <c r="AE98" s="5"/>
      <c r="AF98" s="5"/>
      <c r="AG98" s="5"/>
      <c r="AH98" s="5"/>
      <c r="AI98" s="5"/>
      <c r="AJ98" s="8"/>
      <c r="AK98" s="5"/>
      <c r="AL98" s="5"/>
      <c r="AM98" s="5"/>
      <c r="AN98" s="5"/>
      <c r="AO98" s="5"/>
      <c r="AP98" s="5"/>
      <c r="AQ98" s="5"/>
      <c r="AR98" s="8"/>
      <c r="AS98" s="5"/>
      <c r="AT98" s="5"/>
      <c r="AU98" s="5"/>
      <c r="AV98" s="5"/>
      <c r="AW98" s="5"/>
      <c r="AX98" s="5"/>
      <c r="AY98" s="5"/>
      <c r="AZ98" s="8"/>
      <c r="BA98" s="5"/>
      <c r="BB98" s="5"/>
      <c r="BC98" s="5"/>
      <c r="BD98" s="5"/>
      <c r="BE98" s="5"/>
      <c r="BF98" s="5"/>
      <c r="BG98" s="5"/>
      <c r="BH98" s="8"/>
      <c r="BI98" s="5"/>
      <c r="BJ98" s="5"/>
      <c r="BK98" s="5"/>
      <c r="BL98" s="5"/>
      <c r="BM98" s="5"/>
      <c r="BN98" s="5"/>
      <c r="BO98" s="5"/>
      <c r="BP98" s="9"/>
      <c r="BT98" s="1" t="s">
        <v>0</v>
      </c>
      <c r="BU98" s="1" t="s">
        <v>0</v>
      </c>
    </row>
    <row r="99" spans="1:102" ht="11.25">
      <c r="A99" s="30" t="s">
        <v>1</v>
      </c>
      <c r="B99" s="31" t="str">
        <f>HYPERLINK("http://www.dot.ca.gov/hq/transprog/stip2004/ff_sheets/04-2014a.xls","2014A")</f>
        <v>2014A</v>
      </c>
      <c r="C99" s="30" t="s">
        <v>0</v>
      </c>
      <c r="D99" s="30" t="s">
        <v>52</v>
      </c>
      <c r="E99" s="30" t="s">
        <v>3</v>
      </c>
      <c r="F99" s="32">
        <f ca="1">INDIRECT("T99")+INDIRECT("AB99")+INDIRECT("AJ99")+INDIRECT("AR99")+INDIRECT("AZ99")+INDIRECT("BH99")</f>
        <v>0</v>
      </c>
      <c r="G99" s="33">
        <f ca="1">INDIRECT("U99")+INDIRECT("AC99")+INDIRECT("AK99")+INDIRECT("AS99")+INDIRECT("BA99")+INDIRECT("BI99")</f>
        <v>0</v>
      </c>
      <c r="H99" s="33">
        <f ca="1">INDIRECT("V99")+INDIRECT("AD99")+INDIRECT("AL99")+INDIRECT("AT99")+INDIRECT("BB99")+INDIRECT("BJ99")</f>
        <v>0</v>
      </c>
      <c r="I99" s="33">
        <f ca="1">INDIRECT("W99")+INDIRECT("AE99")+INDIRECT("AM99")+INDIRECT("AU99")+INDIRECT("BC99")+INDIRECT("BK99")</f>
        <v>0</v>
      </c>
      <c r="J99" s="33">
        <f ca="1">INDIRECT("X99")+INDIRECT("AF99")+INDIRECT("AN99")+INDIRECT("AV99")+INDIRECT("BD99")+INDIRECT("BL99")</f>
        <v>0</v>
      </c>
      <c r="K99" s="33">
        <f ca="1">INDIRECT("Y99")+INDIRECT("AG99")+INDIRECT("AO99")+INDIRECT("AW99")+INDIRECT("BE99")+INDIRECT("BM99")</f>
        <v>4768</v>
      </c>
      <c r="L99" s="33">
        <f ca="1">INDIRECT("Z99")+INDIRECT("AH99")+INDIRECT("AP99")+INDIRECT("AX99")+INDIRECT("BF99")+INDIRECT("BN99")</f>
        <v>0</v>
      </c>
      <c r="M99" s="33">
        <f ca="1">INDIRECT("AA99")+INDIRECT("AI99")+INDIRECT("AQ99")+INDIRECT("AY99")+INDIRECT("BG99")+INDIRECT("BO99")</f>
        <v>0</v>
      </c>
      <c r="N99" s="32">
        <f ca="1">INDIRECT("T99")+INDIRECT("U99")+INDIRECT("V99")+INDIRECT("W99")+INDIRECT("X99")+INDIRECT("Y99")+INDIRECT("Z99")+INDIRECT("AA99")</f>
        <v>0</v>
      </c>
      <c r="O99" s="33">
        <f ca="1">INDIRECT("AB99")+INDIRECT("AC99")+INDIRECT("AD99")+INDIRECT("AE99")+INDIRECT("AF99")+INDIRECT("AG99")+INDIRECT("AH99")+INDIRECT("AI99")</f>
        <v>4768</v>
      </c>
      <c r="P99" s="33">
        <f ca="1">INDIRECT("AJ99")+INDIRECT("AK99")+INDIRECT("AL99")+INDIRECT("AM99")+INDIRECT("AN99")+INDIRECT("AO99")+INDIRECT("AP99")+INDIRECT("AQ99")</f>
        <v>0</v>
      </c>
      <c r="Q99" s="33">
        <f ca="1">INDIRECT("AR99")+INDIRECT("AS99")+INDIRECT("AT99")+INDIRECT("AU99")+INDIRECT("AV99")+INDIRECT("AW99")+INDIRECT("AX99")+INDIRECT("AY99")</f>
        <v>0</v>
      </c>
      <c r="R99" s="33">
        <f ca="1">INDIRECT("AZ99")+INDIRECT("BA99")+INDIRECT("BB99")+INDIRECT("BC99")+INDIRECT("BD99")+INDIRECT("BE99")+INDIRECT("BF99")+INDIRECT("BG99")</f>
        <v>0</v>
      </c>
      <c r="S99" s="33">
        <f ca="1">INDIRECT("BH99")+INDIRECT("BI99")+INDIRECT("BJ99")+INDIRECT("BK99")+INDIRECT("BL99")+INDIRECT("BM99")+INDIRECT("BN99")+INDIRECT("BO99")</f>
        <v>0</v>
      </c>
      <c r="T99" s="34"/>
      <c r="U99" s="35"/>
      <c r="V99" s="35"/>
      <c r="W99" s="35"/>
      <c r="X99" s="35"/>
      <c r="Y99" s="35"/>
      <c r="Z99" s="35"/>
      <c r="AA99" s="35"/>
      <c r="AB99" s="34"/>
      <c r="AC99" s="35"/>
      <c r="AD99" s="35"/>
      <c r="AE99" s="35"/>
      <c r="AF99" s="35"/>
      <c r="AG99" s="35">
        <v>4768</v>
      </c>
      <c r="AH99" s="35"/>
      <c r="AI99" s="35"/>
      <c r="AJ99" s="34"/>
      <c r="AK99" s="35"/>
      <c r="AL99" s="35"/>
      <c r="AM99" s="35"/>
      <c r="AN99" s="35"/>
      <c r="AO99" s="35"/>
      <c r="AP99" s="35"/>
      <c r="AQ99" s="35"/>
      <c r="AR99" s="34"/>
      <c r="AS99" s="35"/>
      <c r="AT99" s="35"/>
      <c r="AU99" s="35"/>
      <c r="AV99" s="35"/>
      <c r="AW99" s="35"/>
      <c r="AX99" s="35"/>
      <c r="AY99" s="35"/>
      <c r="AZ99" s="34"/>
      <c r="BA99" s="35"/>
      <c r="BB99" s="35"/>
      <c r="BC99" s="35"/>
      <c r="BD99" s="35"/>
      <c r="BE99" s="35"/>
      <c r="BF99" s="35"/>
      <c r="BG99" s="35"/>
      <c r="BH99" s="34"/>
      <c r="BI99" s="35"/>
      <c r="BJ99" s="35"/>
      <c r="BK99" s="35"/>
      <c r="BL99" s="35"/>
      <c r="BM99" s="35"/>
      <c r="BN99" s="35"/>
      <c r="BO99" s="36"/>
      <c r="BP99" s="9">
        <v>20600002140</v>
      </c>
      <c r="BQ99" s="1" t="s">
        <v>3</v>
      </c>
      <c r="BR99" s="1" t="s">
        <v>0</v>
      </c>
      <c r="BS99" s="1" t="s">
        <v>0</v>
      </c>
      <c r="BT99" s="1" t="s">
        <v>0</v>
      </c>
      <c r="BU99" s="1" t="s">
        <v>0</v>
      </c>
      <c r="BW99" s="1">
        <f ca="1">INDIRECT("T99")+2*INDIRECT("AB99")+3*INDIRECT("AJ99")+4*INDIRECT("AR99")+5*INDIRECT("AZ99")+6*INDIRECT("BH99")</f>
        <v>0</v>
      </c>
      <c r="BX99" s="1">
        <v>0</v>
      </c>
      <c r="BY99" s="1">
        <f ca="1">INDIRECT("U99")+2*INDIRECT("AC99")+3*INDIRECT("AK99")+4*INDIRECT("AS99")+5*INDIRECT("BA99")+6*INDIRECT("BI99")</f>
        <v>0</v>
      </c>
      <c r="BZ99" s="1">
        <v>0</v>
      </c>
      <c r="CA99" s="1">
        <f ca="1">INDIRECT("V99")+2*INDIRECT("AD99")+3*INDIRECT("AL99")+4*INDIRECT("AT99")+5*INDIRECT("BB99")+6*INDIRECT("BJ99")</f>
        <v>0</v>
      </c>
      <c r="CB99" s="1">
        <v>0</v>
      </c>
      <c r="CC99" s="1">
        <f ca="1">INDIRECT("W99")+2*INDIRECT("AE99")+3*INDIRECT("AM99")+4*INDIRECT("AU99")+5*INDIRECT("BC99")+6*INDIRECT("BK99")</f>
        <v>0</v>
      </c>
      <c r="CD99" s="1">
        <v>0</v>
      </c>
      <c r="CE99" s="1">
        <f ca="1">INDIRECT("X99")+2*INDIRECT("AF99")+3*INDIRECT("AN99")+4*INDIRECT("AV99")+5*INDIRECT("BD99")+6*INDIRECT("BL99")</f>
        <v>0</v>
      </c>
      <c r="CF99" s="1">
        <v>0</v>
      </c>
      <c r="CG99" s="1">
        <f ca="1">INDIRECT("Y99")+2*INDIRECT("AG99")+3*INDIRECT("AO99")+4*INDIRECT("AW99")+5*INDIRECT("BE99")+6*INDIRECT("BM99")</f>
        <v>9536</v>
      </c>
      <c r="CH99" s="1">
        <v>9536</v>
      </c>
      <c r="CI99" s="1">
        <f ca="1">INDIRECT("Z99")+2*INDIRECT("AH99")+3*INDIRECT("AP99")+4*INDIRECT("AX99")+5*INDIRECT("BF99")+6*INDIRECT("BN99")</f>
        <v>0</v>
      </c>
      <c r="CJ99" s="1">
        <v>0</v>
      </c>
      <c r="CK99" s="1">
        <f ca="1">INDIRECT("AA99")+2*INDIRECT("AI99")+3*INDIRECT("AQ99")+4*INDIRECT("AY99")+5*INDIRECT("BG99")+6*INDIRECT("BO99")</f>
        <v>0</v>
      </c>
      <c r="CL99" s="1">
        <v>0</v>
      </c>
      <c r="CM99" s="1">
        <f ca="1">INDIRECT("T99")+2*INDIRECT("U99")+3*INDIRECT("V99")+4*INDIRECT("W99")+5*INDIRECT("X99")+6*INDIRECT("Y99")+7*INDIRECT("Z99")+8*INDIRECT("AA99")</f>
        <v>0</v>
      </c>
      <c r="CN99" s="1">
        <v>0</v>
      </c>
      <c r="CO99" s="1">
        <f ca="1">INDIRECT("AB99")+2*INDIRECT("AC99")+3*INDIRECT("AD99")+4*INDIRECT("AE99")+5*INDIRECT("AF99")+6*INDIRECT("AG99")+7*INDIRECT("AH99")+8*INDIRECT("AI99")</f>
        <v>28608</v>
      </c>
      <c r="CP99" s="1">
        <v>28608</v>
      </c>
      <c r="CQ99" s="1">
        <f ca="1">INDIRECT("AJ99")+2*INDIRECT("AK99")+3*INDIRECT("AL99")+4*INDIRECT("AM99")+5*INDIRECT("AN99")+6*INDIRECT("AO99")+7*INDIRECT("AP99")+8*INDIRECT("AQ99")</f>
        <v>0</v>
      </c>
      <c r="CR99" s="1">
        <v>0</v>
      </c>
      <c r="CS99" s="1">
        <f ca="1">INDIRECT("AR99")+2*INDIRECT("AS99")+3*INDIRECT("AT99")+4*INDIRECT("AU99")+5*INDIRECT("AV99")+6*INDIRECT("AW99")+7*INDIRECT("AX99")+8*INDIRECT("AY99")</f>
        <v>0</v>
      </c>
      <c r="CT99" s="1">
        <v>0</v>
      </c>
      <c r="CU99" s="1">
        <f ca="1">INDIRECT("AZ99")+2*INDIRECT("BA99")+3*INDIRECT("BB99")+4*INDIRECT("BC99")+5*INDIRECT("BD99")+6*INDIRECT("BE99")+7*INDIRECT("BF99")+8*INDIRECT("BG99")</f>
        <v>0</v>
      </c>
      <c r="CV99" s="1">
        <v>0</v>
      </c>
      <c r="CW99" s="1">
        <f ca="1">INDIRECT("BH99")+2*INDIRECT("BI99")+3*INDIRECT("BJ99")+4*INDIRECT("BK99")+5*INDIRECT("BL99")+6*INDIRECT("BM99")+7*INDIRECT("BN99")+8*INDIRECT("BO99")</f>
        <v>0</v>
      </c>
      <c r="CX99" s="1">
        <v>0</v>
      </c>
    </row>
    <row r="100" spans="1:73" ht="11.25">
      <c r="A100" s="1" t="s">
        <v>0</v>
      </c>
      <c r="B100" s="1" t="s">
        <v>0</v>
      </c>
      <c r="C100" s="1" t="s">
        <v>4</v>
      </c>
      <c r="D100" s="1" t="s">
        <v>53</v>
      </c>
      <c r="E100" s="1" t="s">
        <v>6</v>
      </c>
      <c r="F100" s="7">
        <f>SUM(F99:F99)</f>
        <v>0</v>
      </c>
      <c r="G100" s="6">
        <f>SUM(G99:G99)</f>
        <v>0</v>
      </c>
      <c r="H100" s="6">
        <f>SUM(H99:H99)</f>
        <v>0</v>
      </c>
      <c r="I100" s="6">
        <f>SUM(I99:I99)</f>
        <v>0</v>
      </c>
      <c r="J100" s="6">
        <f>SUM(J99:J99)</f>
        <v>0</v>
      </c>
      <c r="K100" s="6">
        <f>SUM(K99:K99)</f>
        <v>4768</v>
      </c>
      <c r="L100" s="6">
        <f>SUM(L99:L99)</f>
        <v>0</v>
      </c>
      <c r="M100" s="6">
        <f>SUM(M99:M99)</f>
        <v>0</v>
      </c>
      <c r="N100" s="7">
        <f>SUM(N99:N99)</f>
        <v>0</v>
      </c>
      <c r="O100" s="6">
        <f>SUM(O99:O99)</f>
        <v>4768</v>
      </c>
      <c r="P100" s="6">
        <f>SUM(P99:P99)</f>
        <v>0</v>
      </c>
      <c r="Q100" s="6">
        <f>SUM(Q99:Q99)</f>
        <v>0</v>
      </c>
      <c r="R100" s="6">
        <f>SUM(R99:R99)</f>
        <v>0</v>
      </c>
      <c r="S100" s="6">
        <f>SUM(S99:S99)</f>
        <v>0</v>
      </c>
      <c r="T100" s="8"/>
      <c r="U100" s="5"/>
      <c r="V100" s="5"/>
      <c r="W100" s="5"/>
      <c r="X100" s="5"/>
      <c r="Y100" s="5"/>
      <c r="Z100" s="5"/>
      <c r="AA100" s="5"/>
      <c r="AB100" s="8"/>
      <c r="AC100" s="5"/>
      <c r="AD100" s="5"/>
      <c r="AE100" s="5"/>
      <c r="AF100" s="5"/>
      <c r="AG100" s="5"/>
      <c r="AH100" s="5"/>
      <c r="AI100" s="5"/>
      <c r="AJ100" s="8"/>
      <c r="AK100" s="5"/>
      <c r="AL100" s="5"/>
      <c r="AM100" s="5"/>
      <c r="AN100" s="5"/>
      <c r="AO100" s="5"/>
      <c r="AP100" s="5"/>
      <c r="AQ100" s="5"/>
      <c r="AR100" s="8"/>
      <c r="AS100" s="5"/>
      <c r="AT100" s="5"/>
      <c r="AU100" s="5"/>
      <c r="AV100" s="5"/>
      <c r="AW100" s="5"/>
      <c r="AX100" s="5"/>
      <c r="AY100" s="5"/>
      <c r="AZ100" s="8"/>
      <c r="BA100" s="5"/>
      <c r="BB100" s="5"/>
      <c r="BC100" s="5"/>
      <c r="BD100" s="5"/>
      <c r="BE100" s="5"/>
      <c r="BF100" s="5"/>
      <c r="BG100" s="5"/>
      <c r="BH100" s="8"/>
      <c r="BI100" s="5"/>
      <c r="BJ100" s="5"/>
      <c r="BK100" s="5"/>
      <c r="BL100" s="5"/>
      <c r="BM100" s="5"/>
      <c r="BN100" s="5"/>
      <c r="BO100" s="5"/>
      <c r="BP100" s="9">
        <v>0</v>
      </c>
      <c r="BQ100" s="1" t="s">
        <v>0</v>
      </c>
      <c r="BR100" s="1" t="s">
        <v>0</v>
      </c>
      <c r="BS100" s="1" t="s">
        <v>0</v>
      </c>
      <c r="BT100" s="1" t="s">
        <v>0</v>
      </c>
      <c r="BU100" s="1" t="s">
        <v>0</v>
      </c>
    </row>
    <row r="101" spans="1:73" ht="11.25">
      <c r="A101" s="25"/>
      <c r="B101" s="25"/>
      <c r="C101" s="27" t="s">
        <v>93</v>
      </c>
      <c r="D101" s="26" t="s">
        <v>0</v>
      </c>
      <c r="E101" s="1" t="s">
        <v>0</v>
      </c>
      <c r="F101" s="7"/>
      <c r="G101" s="6"/>
      <c r="H101" s="6"/>
      <c r="I101" s="6"/>
      <c r="J101" s="6"/>
      <c r="K101" s="6"/>
      <c r="L101" s="6"/>
      <c r="M101" s="6"/>
      <c r="N101" s="7"/>
      <c r="O101" s="6"/>
      <c r="P101" s="6"/>
      <c r="Q101" s="6"/>
      <c r="R101" s="6"/>
      <c r="S101" s="6"/>
      <c r="T101" s="8"/>
      <c r="U101" s="5"/>
      <c r="V101" s="5"/>
      <c r="W101" s="5"/>
      <c r="X101" s="5"/>
      <c r="Y101" s="5"/>
      <c r="Z101" s="5"/>
      <c r="AA101" s="5"/>
      <c r="AB101" s="8"/>
      <c r="AC101" s="5"/>
      <c r="AD101" s="5"/>
      <c r="AE101" s="5"/>
      <c r="AF101" s="5"/>
      <c r="AG101" s="5"/>
      <c r="AH101" s="5"/>
      <c r="AI101" s="5"/>
      <c r="AJ101" s="8"/>
      <c r="AK101" s="5"/>
      <c r="AL101" s="5"/>
      <c r="AM101" s="5"/>
      <c r="AN101" s="5"/>
      <c r="AO101" s="5"/>
      <c r="AP101" s="5"/>
      <c r="AQ101" s="5"/>
      <c r="AR101" s="8"/>
      <c r="AS101" s="5"/>
      <c r="AT101" s="5"/>
      <c r="AU101" s="5"/>
      <c r="AV101" s="5"/>
      <c r="AW101" s="5"/>
      <c r="AX101" s="5"/>
      <c r="AY101" s="5"/>
      <c r="AZ101" s="8"/>
      <c r="BA101" s="5"/>
      <c r="BB101" s="5"/>
      <c r="BC101" s="5"/>
      <c r="BD101" s="5"/>
      <c r="BE101" s="5"/>
      <c r="BF101" s="5"/>
      <c r="BG101" s="5"/>
      <c r="BH101" s="8"/>
      <c r="BI101" s="5"/>
      <c r="BJ101" s="5"/>
      <c r="BK101" s="5"/>
      <c r="BL101" s="5"/>
      <c r="BM101" s="5"/>
      <c r="BN101" s="5"/>
      <c r="BO101" s="5"/>
      <c r="BP101" s="9">
        <v>0</v>
      </c>
      <c r="BQ101" s="1" t="s">
        <v>0</v>
      </c>
      <c r="BR101" s="1" t="s">
        <v>0</v>
      </c>
      <c r="BS101" s="1" t="s">
        <v>0</v>
      </c>
      <c r="BT101" s="1" t="s">
        <v>0</v>
      </c>
      <c r="BU101" s="1" t="s">
        <v>0</v>
      </c>
    </row>
    <row r="102" spans="1:102" ht="11.25">
      <c r="A102" s="30" t="s">
        <v>1</v>
      </c>
      <c r="B102" s="31" t="str">
        <f>HYPERLINK("http://www.dot.ca.gov/hq/transprog/stip2004/ff_sheets/04-0619a.xls","0619A")</f>
        <v>0619A</v>
      </c>
      <c r="C102" s="30" t="s">
        <v>54</v>
      </c>
      <c r="D102" s="30" t="s">
        <v>55</v>
      </c>
      <c r="E102" s="30" t="s">
        <v>3</v>
      </c>
      <c r="F102" s="32">
        <f ca="1">INDIRECT("T102")+INDIRECT("AB102")+INDIRECT("AJ102")+INDIRECT("AR102")+INDIRECT("AZ102")+INDIRECT("BH102")</f>
        <v>0</v>
      </c>
      <c r="G102" s="33">
        <f ca="1">INDIRECT("U102")+INDIRECT("AC102")+INDIRECT("AK102")+INDIRECT("AS102")+INDIRECT("BA102")+INDIRECT("BI102")</f>
        <v>5000</v>
      </c>
      <c r="H102" s="33">
        <f ca="1">INDIRECT("V102")+INDIRECT("AD102")+INDIRECT("AL102")+INDIRECT("AT102")+INDIRECT("BB102")+INDIRECT("BJ102")</f>
        <v>0</v>
      </c>
      <c r="I102" s="33">
        <f ca="1">INDIRECT("W102")+INDIRECT("AE102")+INDIRECT("AM102")+INDIRECT("AU102")+INDIRECT("BC102")+INDIRECT("BK102")</f>
        <v>0</v>
      </c>
      <c r="J102" s="33">
        <f ca="1">INDIRECT("X102")+INDIRECT("AF102")+INDIRECT("AN102")+INDIRECT("AV102")+INDIRECT("BD102")+INDIRECT("BL102")</f>
        <v>0</v>
      </c>
      <c r="K102" s="33">
        <f ca="1">INDIRECT("Y102")+INDIRECT("AG102")+INDIRECT("AO102")+INDIRECT("AW102")+INDIRECT("BE102")+INDIRECT("BM102")</f>
        <v>0</v>
      </c>
      <c r="L102" s="33">
        <f ca="1">INDIRECT("Z102")+INDIRECT("AH102")+INDIRECT("AP102")+INDIRECT("AX102")+INDIRECT("BF102")+INDIRECT("BN102")</f>
        <v>0</v>
      </c>
      <c r="M102" s="33">
        <f ca="1">INDIRECT("AA102")+INDIRECT("AI102")+INDIRECT("AQ102")+INDIRECT("AY102")+INDIRECT("BG102")+INDIRECT("BO102")</f>
        <v>0</v>
      </c>
      <c r="N102" s="32">
        <f ca="1">INDIRECT("T102")+INDIRECT("U102")+INDIRECT("V102")+INDIRECT("W102")+INDIRECT("X102")+INDIRECT("Y102")+INDIRECT("Z102")+INDIRECT("AA102")</f>
        <v>0</v>
      </c>
      <c r="O102" s="33">
        <f ca="1">INDIRECT("AB102")+INDIRECT("AC102")+INDIRECT("AD102")+INDIRECT("AE102")+INDIRECT("AF102")+INDIRECT("AG102")+INDIRECT("AH102")+INDIRECT("AI102")</f>
        <v>0</v>
      </c>
      <c r="P102" s="33">
        <f ca="1">INDIRECT("AJ102")+INDIRECT("AK102")+INDIRECT("AL102")+INDIRECT("AM102")+INDIRECT("AN102")+INDIRECT("AO102")+INDIRECT("AP102")+INDIRECT("AQ102")</f>
        <v>0</v>
      </c>
      <c r="Q102" s="33">
        <f ca="1">INDIRECT("AR102")+INDIRECT("AS102")+INDIRECT("AT102")+INDIRECT("AU102")+INDIRECT("AV102")+INDIRECT("AW102")+INDIRECT("AX102")+INDIRECT("AY102")</f>
        <v>5000</v>
      </c>
      <c r="R102" s="33">
        <f ca="1">INDIRECT("AZ102")+INDIRECT("BA102")+INDIRECT("BB102")+INDIRECT("BC102")+INDIRECT("BD102")+INDIRECT("BE102")+INDIRECT("BF102")+INDIRECT("BG102")</f>
        <v>0</v>
      </c>
      <c r="S102" s="33">
        <f ca="1">INDIRECT("BH102")+INDIRECT("BI102")+INDIRECT("BJ102")+INDIRECT("BK102")+INDIRECT("BL102")+INDIRECT("BM102")+INDIRECT("BN102")+INDIRECT("BO102")</f>
        <v>0</v>
      </c>
      <c r="T102" s="34"/>
      <c r="U102" s="35"/>
      <c r="V102" s="35"/>
      <c r="W102" s="35"/>
      <c r="X102" s="35"/>
      <c r="Y102" s="35"/>
      <c r="Z102" s="35"/>
      <c r="AA102" s="35"/>
      <c r="AB102" s="34"/>
      <c r="AC102" s="35"/>
      <c r="AD102" s="35"/>
      <c r="AE102" s="35"/>
      <c r="AF102" s="35"/>
      <c r="AG102" s="35"/>
      <c r="AH102" s="35"/>
      <c r="AI102" s="35"/>
      <c r="AJ102" s="34"/>
      <c r="AK102" s="35"/>
      <c r="AL102" s="35"/>
      <c r="AM102" s="35"/>
      <c r="AN102" s="35"/>
      <c r="AO102" s="35"/>
      <c r="AP102" s="35"/>
      <c r="AQ102" s="35"/>
      <c r="AR102" s="34"/>
      <c r="AS102" s="35">
        <v>5000</v>
      </c>
      <c r="AT102" s="35"/>
      <c r="AU102" s="35"/>
      <c r="AV102" s="35"/>
      <c r="AW102" s="35"/>
      <c r="AX102" s="35"/>
      <c r="AY102" s="35"/>
      <c r="AZ102" s="34"/>
      <c r="BA102" s="35"/>
      <c r="BB102" s="35"/>
      <c r="BC102" s="35"/>
      <c r="BD102" s="35"/>
      <c r="BE102" s="35"/>
      <c r="BF102" s="35"/>
      <c r="BG102" s="35"/>
      <c r="BH102" s="34"/>
      <c r="BI102" s="35"/>
      <c r="BJ102" s="35"/>
      <c r="BK102" s="35"/>
      <c r="BL102" s="35"/>
      <c r="BM102" s="35"/>
      <c r="BN102" s="35"/>
      <c r="BO102" s="36"/>
      <c r="BP102" s="9">
        <v>10600000903</v>
      </c>
      <c r="BQ102" s="1" t="s">
        <v>3</v>
      </c>
      <c r="BR102" s="1" t="s">
        <v>0</v>
      </c>
      <c r="BS102" s="1" t="s">
        <v>0</v>
      </c>
      <c r="BT102" s="1" t="s">
        <v>0</v>
      </c>
      <c r="BU102" s="1" t="s">
        <v>57</v>
      </c>
      <c r="BW102" s="1">
        <f ca="1">INDIRECT("T102")+2*INDIRECT("AB102")+3*INDIRECT("AJ102")+4*INDIRECT("AR102")+5*INDIRECT("AZ102")+6*INDIRECT("BH102")</f>
        <v>0</v>
      </c>
      <c r="BX102" s="1">
        <v>0</v>
      </c>
      <c r="BY102" s="1">
        <f ca="1">INDIRECT("U102")+2*INDIRECT("AC102")+3*INDIRECT("AK102")+4*INDIRECT("AS102")+5*INDIRECT("BA102")+6*INDIRECT("BI102")</f>
        <v>20000</v>
      </c>
      <c r="BZ102" s="1">
        <v>20000</v>
      </c>
      <c r="CA102" s="1">
        <f ca="1">INDIRECT("V102")+2*INDIRECT("AD102")+3*INDIRECT("AL102")+4*INDIRECT("AT102")+5*INDIRECT("BB102")+6*INDIRECT("BJ102")</f>
        <v>0</v>
      </c>
      <c r="CB102" s="1">
        <v>0</v>
      </c>
      <c r="CC102" s="1">
        <f ca="1">INDIRECT("W102")+2*INDIRECT("AE102")+3*INDIRECT("AM102")+4*INDIRECT("AU102")+5*INDIRECT("BC102")+6*INDIRECT("BK102")</f>
        <v>0</v>
      </c>
      <c r="CD102" s="1">
        <v>0</v>
      </c>
      <c r="CE102" s="1">
        <f ca="1">INDIRECT("X102")+2*INDIRECT("AF102")+3*INDIRECT("AN102")+4*INDIRECT("AV102")+5*INDIRECT("BD102")+6*INDIRECT("BL102")</f>
        <v>0</v>
      </c>
      <c r="CF102" s="1">
        <v>0</v>
      </c>
      <c r="CG102" s="1">
        <f ca="1">INDIRECT("Y102")+2*INDIRECT("AG102")+3*INDIRECT("AO102")+4*INDIRECT("AW102")+5*INDIRECT("BE102")+6*INDIRECT("BM102")</f>
        <v>0</v>
      </c>
      <c r="CH102" s="1">
        <v>0</v>
      </c>
      <c r="CI102" s="1">
        <f ca="1">INDIRECT("Z102")+2*INDIRECT("AH102")+3*INDIRECT("AP102")+4*INDIRECT("AX102")+5*INDIRECT("BF102")+6*INDIRECT("BN102")</f>
        <v>0</v>
      </c>
      <c r="CJ102" s="1">
        <v>0</v>
      </c>
      <c r="CK102" s="1">
        <f ca="1">INDIRECT("AA102")+2*INDIRECT("AI102")+3*INDIRECT("AQ102")+4*INDIRECT("AY102")+5*INDIRECT("BG102")+6*INDIRECT("BO102")</f>
        <v>0</v>
      </c>
      <c r="CL102" s="1">
        <v>0</v>
      </c>
      <c r="CM102" s="1">
        <f ca="1">INDIRECT("T102")+2*INDIRECT("U102")+3*INDIRECT("V102")+4*INDIRECT("W102")+5*INDIRECT("X102")+6*INDIRECT("Y102")+7*INDIRECT("Z102")+8*INDIRECT("AA102")</f>
        <v>0</v>
      </c>
      <c r="CN102" s="1">
        <v>0</v>
      </c>
      <c r="CO102" s="1">
        <f ca="1">INDIRECT("AB102")+2*INDIRECT("AC102")+3*INDIRECT("AD102")+4*INDIRECT("AE102")+5*INDIRECT("AF102")+6*INDIRECT("AG102")+7*INDIRECT("AH102")+8*INDIRECT("AI102")</f>
        <v>0</v>
      </c>
      <c r="CP102" s="1">
        <v>0</v>
      </c>
      <c r="CQ102" s="1">
        <f ca="1">INDIRECT("AJ102")+2*INDIRECT("AK102")+3*INDIRECT("AL102")+4*INDIRECT("AM102")+5*INDIRECT("AN102")+6*INDIRECT("AO102")+7*INDIRECT("AP102")+8*INDIRECT("AQ102")</f>
        <v>0</v>
      </c>
      <c r="CR102" s="1">
        <v>0</v>
      </c>
      <c r="CS102" s="1">
        <f ca="1">INDIRECT("AR102")+2*INDIRECT("AS102")+3*INDIRECT("AT102")+4*INDIRECT("AU102")+5*INDIRECT("AV102")+6*INDIRECT("AW102")+7*INDIRECT("AX102")+8*INDIRECT("AY102")</f>
        <v>10000</v>
      </c>
      <c r="CT102" s="1">
        <v>10000</v>
      </c>
      <c r="CU102" s="1">
        <f ca="1">INDIRECT("AZ102")+2*INDIRECT("BA102")+3*INDIRECT("BB102")+4*INDIRECT("BC102")+5*INDIRECT("BD102")+6*INDIRECT("BE102")+7*INDIRECT("BF102")+8*INDIRECT("BG102")</f>
        <v>0</v>
      </c>
      <c r="CV102" s="1">
        <v>0</v>
      </c>
      <c r="CW102" s="1">
        <f ca="1">INDIRECT("BH102")+2*INDIRECT("BI102")+3*INDIRECT("BJ102")+4*INDIRECT("BK102")+5*INDIRECT("BL102")+6*INDIRECT("BM102")+7*INDIRECT("BN102")+8*INDIRECT("BO102")</f>
        <v>0</v>
      </c>
      <c r="CX102" s="1">
        <v>0</v>
      </c>
    </row>
    <row r="103" spans="1:102" ht="11.25">
      <c r="A103" s="1" t="s">
        <v>0</v>
      </c>
      <c r="B103" s="1" t="s">
        <v>58</v>
      </c>
      <c r="C103" s="1" t="s">
        <v>59</v>
      </c>
      <c r="D103" s="1" t="s">
        <v>60</v>
      </c>
      <c r="E103" s="1" t="s">
        <v>3</v>
      </c>
      <c r="F103" s="7">
        <f ca="1">INDIRECT("T103")+INDIRECT("AB103")+INDIRECT("AJ103")+INDIRECT("AR103")+INDIRECT("AZ103")+INDIRECT("BH103")</f>
        <v>0</v>
      </c>
      <c r="G103" s="6">
        <f ca="1">INDIRECT("U103")+INDIRECT("AC103")+INDIRECT("AK103")+INDIRECT("AS103")+INDIRECT("BA103")+INDIRECT("BI103")</f>
        <v>0</v>
      </c>
      <c r="H103" s="6">
        <f ca="1">INDIRECT("V103")+INDIRECT("AD103")+INDIRECT("AL103")+INDIRECT("AT103")+INDIRECT("BB103")+INDIRECT("BJ103")</f>
        <v>3000</v>
      </c>
      <c r="I103" s="6">
        <f ca="1">INDIRECT("W103")+INDIRECT("AE103")+INDIRECT("AM103")+INDIRECT("AU103")+INDIRECT("BC103")+INDIRECT("BK103")</f>
        <v>0</v>
      </c>
      <c r="J103" s="6">
        <f ca="1">INDIRECT("X103")+INDIRECT("AF103")+INDIRECT("AN103")+INDIRECT("AV103")+INDIRECT("BD103")+INDIRECT("BL103")</f>
        <v>0</v>
      </c>
      <c r="K103" s="6">
        <f ca="1">INDIRECT("Y103")+INDIRECT("AG103")+INDIRECT("AO103")+INDIRECT("AW103")+INDIRECT("BE103")+INDIRECT("BM103")</f>
        <v>0</v>
      </c>
      <c r="L103" s="6">
        <f ca="1">INDIRECT("Z103")+INDIRECT("AH103")+INDIRECT("AP103")+INDIRECT("AX103")+INDIRECT("BF103")+INDIRECT("BN103")</f>
        <v>0</v>
      </c>
      <c r="M103" s="6">
        <f ca="1">INDIRECT("AA103")+INDIRECT("AI103")+INDIRECT("AQ103")+INDIRECT("AY103")+INDIRECT("BG103")+INDIRECT("BO103")</f>
        <v>0</v>
      </c>
      <c r="N103" s="7">
        <f ca="1">INDIRECT("T103")+INDIRECT("U103")+INDIRECT("V103")+INDIRECT("W103")+INDIRECT("X103")+INDIRECT("Y103")+INDIRECT("Z103")+INDIRECT("AA103")</f>
        <v>0</v>
      </c>
      <c r="O103" s="6">
        <f ca="1">INDIRECT("AB103")+INDIRECT("AC103")+INDIRECT("AD103")+INDIRECT("AE103")+INDIRECT("AF103")+INDIRECT("AG103")+INDIRECT("AH103")+INDIRECT("AI103")</f>
        <v>0</v>
      </c>
      <c r="P103" s="6">
        <f ca="1">INDIRECT("AJ103")+INDIRECT("AK103")+INDIRECT("AL103")+INDIRECT("AM103")+INDIRECT("AN103")+INDIRECT("AO103")+INDIRECT("AP103")+INDIRECT("AQ103")</f>
        <v>3000</v>
      </c>
      <c r="Q103" s="6">
        <f ca="1">INDIRECT("AR103")+INDIRECT("AS103")+INDIRECT("AT103")+INDIRECT("AU103")+INDIRECT("AV103")+INDIRECT("AW103")+INDIRECT("AX103")+INDIRECT("AY103")</f>
        <v>0</v>
      </c>
      <c r="R103" s="6">
        <f ca="1">INDIRECT("AZ103")+INDIRECT("BA103")+INDIRECT("BB103")+INDIRECT("BC103")+INDIRECT("BD103")+INDIRECT("BE103")+INDIRECT("BF103")+INDIRECT("BG103")</f>
        <v>0</v>
      </c>
      <c r="S103" s="6">
        <f ca="1">INDIRECT("BH103")+INDIRECT("BI103")+INDIRECT("BJ103")+INDIRECT("BK103")+INDIRECT("BL103")+INDIRECT("BM103")+INDIRECT("BN103")+INDIRECT("BO103")</f>
        <v>0</v>
      </c>
      <c r="T103" s="28"/>
      <c r="U103" s="29"/>
      <c r="V103" s="29"/>
      <c r="W103" s="29"/>
      <c r="X103" s="29"/>
      <c r="Y103" s="29"/>
      <c r="Z103" s="29"/>
      <c r="AA103" s="29"/>
      <c r="AB103" s="28"/>
      <c r="AC103" s="29"/>
      <c r="AD103" s="29"/>
      <c r="AE103" s="29"/>
      <c r="AF103" s="29"/>
      <c r="AG103" s="29"/>
      <c r="AH103" s="29"/>
      <c r="AI103" s="29"/>
      <c r="AJ103" s="28"/>
      <c r="AK103" s="29"/>
      <c r="AL103" s="29">
        <v>3000</v>
      </c>
      <c r="AM103" s="29"/>
      <c r="AN103" s="29"/>
      <c r="AO103" s="29"/>
      <c r="AP103" s="29"/>
      <c r="AQ103" s="29"/>
      <c r="AR103" s="28"/>
      <c r="AS103" s="29"/>
      <c r="AT103" s="29"/>
      <c r="AU103" s="29"/>
      <c r="AV103" s="29"/>
      <c r="AW103" s="29"/>
      <c r="AX103" s="29"/>
      <c r="AY103" s="29"/>
      <c r="AZ103" s="28"/>
      <c r="BA103" s="29"/>
      <c r="BB103" s="29"/>
      <c r="BC103" s="29"/>
      <c r="BD103" s="29"/>
      <c r="BE103" s="29"/>
      <c r="BF103" s="29"/>
      <c r="BG103" s="29"/>
      <c r="BH103" s="28"/>
      <c r="BI103" s="29"/>
      <c r="BJ103" s="29"/>
      <c r="BK103" s="29"/>
      <c r="BL103" s="29"/>
      <c r="BM103" s="29"/>
      <c r="BN103" s="29"/>
      <c r="BO103" s="29"/>
      <c r="BP103" s="9">
        <v>0</v>
      </c>
      <c r="BQ103" s="1" t="s">
        <v>3</v>
      </c>
      <c r="BR103" s="1" t="s">
        <v>0</v>
      </c>
      <c r="BS103" s="1" t="s">
        <v>0</v>
      </c>
      <c r="BT103" s="1" t="s">
        <v>0</v>
      </c>
      <c r="BU103" s="1" t="s">
        <v>0</v>
      </c>
      <c r="BW103" s="1">
        <f ca="1">INDIRECT("T103")+2*INDIRECT("AB103")+3*INDIRECT("AJ103")+4*INDIRECT("AR103")+5*INDIRECT("AZ103")+6*INDIRECT("BH103")</f>
        <v>0</v>
      </c>
      <c r="BX103" s="1">
        <v>0</v>
      </c>
      <c r="BY103" s="1">
        <f ca="1">INDIRECT("U103")+2*INDIRECT("AC103")+3*INDIRECT("AK103")+4*INDIRECT("AS103")+5*INDIRECT("BA103")+6*INDIRECT("BI103")</f>
        <v>0</v>
      </c>
      <c r="BZ103" s="1">
        <v>0</v>
      </c>
      <c r="CA103" s="1">
        <f ca="1">INDIRECT("V103")+2*INDIRECT("AD103")+3*INDIRECT("AL103")+4*INDIRECT("AT103")+5*INDIRECT("BB103")+6*INDIRECT("BJ103")</f>
        <v>9000</v>
      </c>
      <c r="CB103" s="1">
        <v>9000</v>
      </c>
      <c r="CC103" s="1">
        <f ca="1">INDIRECT("W103")+2*INDIRECT("AE103")+3*INDIRECT("AM103")+4*INDIRECT("AU103")+5*INDIRECT("BC103")+6*INDIRECT("BK103")</f>
        <v>0</v>
      </c>
      <c r="CD103" s="1">
        <v>0</v>
      </c>
      <c r="CE103" s="1">
        <f ca="1">INDIRECT("X103")+2*INDIRECT("AF103")+3*INDIRECT("AN103")+4*INDIRECT("AV103")+5*INDIRECT("BD103")+6*INDIRECT("BL103")</f>
        <v>0</v>
      </c>
      <c r="CF103" s="1">
        <v>0</v>
      </c>
      <c r="CG103" s="1">
        <f ca="1">INDIRECT("Y103")+2*INDIRECT("AG103")+3*INDIRECT("AO103")+4*INDIRECT("AW103")+5*INDIRECT("BE103")+6*INDIRECT("BM103")</f>
        <v>0</v>
      </c>
      <c r="CH103" s="1">
        <v>0</v>
      </c>
      <c r="CI103" s="1">
        <f ca="1">INDIRECT("Z103")+2*INDIRECT("AH103")+3*INDIRECT("AP103")+4*INDIRECT("AX103")+5*INDIRECT("BF103")+6*INDIRECT("BN103")</f>
        <v>0</v>
      </c>
      <c r="CJ103" s="1">
        <v>0</v>
      </c>
      <c r="CK103" s="1">
        <f ca="1">INDIRECT("AA103")+2*INDIRECT("AI103")+3*INDIRECT("AQ103")+4*INDIRECT("AY103")+5*INDIRECT("BG103")+6*INDIRECT("BO103")</f>
        <v>0</v>
      </c>
      <c r="CL103" s="1">
        <v>0</v>
      </c>
      <c r="CM103" s="1">
        <f ca="1">INDIRECT("T103")+2*INDIRECT("U103")+3*INDIRECT("V103")+4*INDIRECT("W103")+5*INDIRECT("X103")+6*INDIRECT("Y103")+7*INDIRECT("Z103")+8*INDIRECT("AA103")</f>
        <v>0</v>
      </c>
      <c r="CN103" s="1">
        <v>0</v>
      </c>
      <c r="CO103" s="1">
        <f ca="1">INDIRECT("AB103")+2*INDIRECT("AC103")+3*INDIRECT("AD103")+4*INDIRECT("AE103")+5*INDIRECT("AF103")+6*INDIRECT("AG103")+7*INDIRECT("AH103")+8*INDIRECT("AI103")</f>
        <v>0</v>
      </c>
      <c r="CP103" s="1">
        <v>0</v>
      </c>
      <c r="CQ103" s="1">
        <f ca="1">INDIRECT("AJ103")+2*INDIRECT("AK103")+3*INDIRECT("AL103")+4*INDIRECT("AM103")+5*INDIRECT("AN103")+6*INDIRECT("AO103")+7*INDIRECT("AP103")+8*INDIRECT("AQ103")</f>
        <v>9000</v>
      </c>
      <c r="CR103" s="1">
        <v>9000</v>
      </c>
      <c r="CS103" s="1">
        <f ca="1">INDIRECT("AR103")+2*INDIRECT("AS103")+3*INDIRECT("AT103")+4*INDIRECT("AU103")+5*INDIRECT("AV103")+6*INDIRECT("AW103")+7*INDIRECT("AX103")+8*INDIRECT("AY103")</f>
        <v>0</v>
      </c>
      <c r="CT103" s="1">
        <v>0</v>
      </c>
      <c r="CU103" s="1">
        <f ca="1">INDIRECT("AZ103")+2*INDIRECT("BA103")+3*INDIRECT("BB103")+4*INDIRECT("BC103")+5*INDIRECT("BD103")+6*INDIRECT("BE103")+7*INDIRECT("BF103")+8*INDIRECT("BG103")</f>
        <v>0</v>
      </c>
      <c r="CV103" s="1">
        <v>0</v>
      </c>
      <c r="CW103" s="1">
        <f ca="1">INDIRECT("BH103")+2*INDIRECT("BI103")+3*INDIRECT("BJ103")+4*INDIRECT("BK103")+5*INDIRECT("BL103")+6*INDIRECT("BM103")+7*INDIRECT("BN103")+8*INDIRECT("BO103")</f>
        <v>0</v>
      </c>
      <c r="CX103" s="1">
        <v>0</v>
      </c>
    </row>
    <row r="104" spans="1:102" ht="11.25">
      <c r="A104" s="25"/>
      <c r="B104" s="25"/>
      <c r="C104" s="27" t="s">
        <v>93</v>
      </c>
      <c r="D104" s="26" t="s">
        <v>0</v>
      </c>
      <c r="E104" s="1" t="s">
        <v>61</v>
      </c>
      <c r="F104" s="7">
        <f ca="1">INDIRECT("T104")+INDIRECT("AB104")+INDIRECT("AJ104")+INDIRECT("AR104")+INDIRECT("AZ104")+INDIRECT("BH104")</f>
        <v>0</v>
      </c>
      <c r="G104" s="6">
        <f ca="1">INDIRECT("U104")+INDIRECT("AC104")+INDIRECT("AK104")+INDIRECT("AS104")+INDIRECT("BA104")+INDIRECT("BI104")</f>
        <v>28000</v>
      </c>
      <c r="H104" s="6">
        <f ca="1">INDIRECT("V104")+INDIRECT("AD104")+INDIRECT("AL104")+INDIRECT("AT104")+INDIRECT("BB104")+INDIRECT("BJ104")</f>
        <v>0</v>
      </c>
      <c r="I104" s="6">
        <f ca="1">INDIRECT("W104")+INDIRECT("AE104")+INDIRECT("AM104")+INDIRECT("AU104")+INDIRECT("BC104")+INDIRECT("BK104")</f>
        <v>0</v>
      </c>
      <c r="J104" s="6">
        <f ca="1">INDIRECT("X104")+INDIRECT("AF104")+INDIRECT("AN104")+INDIRECT("AV104")+INDIRECT("BD104")+INDIRECT("BL104")</f>
        <v>0</v>
      </c>
      <c r="K104" s="6">
        <f ca="1">INDIRECT("Y104")+INDIRECT("AG104")+INDIRECT("AO104")+INDIRECT("AW104")+INDIRECT("BE104")+INDIRECT("BM104")</f>
        <v>0</v>
      </c>
      <c r="L104" s="6">
        <f ca="1">INDIRECT("Z104")+INDIRECT("AH104")+INDIRECT("AP104")+INDIRECT("AX104")+INDIRECT("BF104")+INDIRECT("BN104")</f>
        <v>0</v>
      </c>
      <c r="M104" s="6">
        <f ca="1">INDIRECT("AA104")+INDIRECT("AI104")+INDIRECT("AQ104")+INDIRECT("AY104")+INDIRECT("BG104")+INDIRECT("BO104")</f>
        <v>0</v>
      </c>
      <c r="N104" s="7">
        <f ca="1">INDIRECT("T104")+INDIRECT("U104")+INDIRECT("V104")+INDIRECT("W104")+INDIRECT("X104")+INDIRECT("Y104")+INDIRECT("Z104")+INDIRECT("AA104")</f>
        <v>0</v>
      </c>
      <c r="O104" s="6">
        <f ca="1">INDIRECT("AB104")+INDIRECT("AC104")+INDIRECT("AD104")+INDIRECT("AE104")+INDIRECT("AF104")+INDIRECT("AG104")+INDIRECT("AH104")+INDIRECT("AI104")</f>
        <v>0</v>
      </c>
      <c r="P104" s="6">
        <f ca="1">INDIRECT("AJ104")+INDIRECT("AK104")+INDIRECT("AL104")+INDIRECT("AM104")+INDIRECT("AN104")+INDIRECT("AO104")+INDIRECT("AP104")+INDIRECT("AQ104")</f>
        <v>0</v>
      </c>
      <c r="Q104" s="6">
        <f ca="1">INDIRECT("AR104")+INDIRECT("AS104")+INDIRECT("AT104")+INDIRECT("AU104")+INDIRECT("AV104")+INDIRECT("AW104")+INDIRECT("AX104")+INDIRECT("AY104")</f>
        <v>28000</v>
      </c>
      <c r="R104" s="6">
        <f ca="1">INDIRECT("AZ104")+INDIRECT("BA104")+INDIRECT("BB104")+INDIRECT("BC104")+INDIRECT("BD104")+INDIRECT("BE104")+INDIRECT("BF104")+INDIRECT("BG104")</f>
        <v>0</v>
      </c>
      <c r="S104" s="6">
        <f ca="1">INDIRECT("BH104")+INDIRECT("BI104")+INDIRECT("BJ104")+INDIRECT("BK104")+INDIRECT("BL104")+INDIRECT("BM104")+INDIRECT("BN104")+INDIRECT("BO104")</f>
        <v>0</v>
      </c>
      <c r="T104" s="28"/>
      <c r="U104" s="29"/>
      <c r="V104" s="29"/>
      <c r="W104" s="29"/>
      <c r="X104" s="29"/>
      <c r="Y104" s="29"/>
      <c r="Z104" s="29"/>
      <c r="AA104" s="29"/>
      <c r="AB104" s="28"/>
      <c r="AC104" s="29"/>
      <c r="AD104" s="29"/>
      <c r="AE104" s="29"/>
      <c r="AF104" s="29"/>
      <c r="AG104" s="29"/>
      <c r="AH104" s="29"/>
      <c r="AI104" s="29"/>
      <c r="AJ104" s="28"/>
      <c r="AK104" s="29"/>
      <c r="AL104" s="29"/>
      <c r="AM104" s="29"/>
      <c r="AN104" s="29"/>
      <c r="AO104" s="29"/>
      <c r="AP104" s="29"/>
      <c r="AQ104" s="29"/>
      <c r="AR104" s="28"/>
      <c r="AS104" s="29">
        <v>28000</v>
      </c>
      <c r="AT104" s="29"/>
      <c r="AU104" s="29"/>
      <c r="AV104" s="29"/>
      <c r="AW104" s="29"/>
      <c r="AX104" s="29"/>
      <c r="AY104" s="29"/>
      <c r="AZ104" s="28"/>
      <c r="BA104" s="29"/>
      <c r="BB104" s="29"/>
      <c r="BC104" s="29"/>
      <c r="BD104" s="29"/>
      <c r="BE104" s="29"/>
      <c r="BF104" s="29"/>
      <c r="BG104" s="29"/>
      <c r="BH104" s="28"/>
      <c r="BI104" s="29"/>
      <c r="BJ104" s="29"/>
      <c r="BK104" s="29"/>
      <c r="BL104" s="29"/>
      <c r="BM104" s="29"/>
      <c r="BN104" s="29"/>
      <c r="BO104" s="29"/>
      <c r="BP104" s="9">
        <v>0</v>
      </c>
      <c r="BQ104" s="1" t="s">
        <v>0</v>
      </c>
      <c r="BR104" s="1" t="s">
        <v>0</v>
      </c>
      <c r="BS104" s="1" t="s">
        <v>0</v>
      </c>
      <c r="BT104" s="1" t="s">
        <v>0</v>
      </c>
      <c r="BU104" s="1" t="s">
        <v>0</v>
      </c>
      <c r="BW104" s="1">
        <f ca="1">INDIRECT("T104")+2*INDIRECT("AB104")+3*INDIRECT("AJ104")+4*INDIRECT("AR104")+5*INDIRECT("AZ104")+6*INDIRECT("BH104")</f>
        <v>0</v>
      </c>
      <c r="BX104" s="1">
        <v>0</v>
      </c>
      <c r="BY104" s="1">
        <f ca="1">INDIRECT("U104")+2*INDIRECT("AC104")+3*INDIRECT("AK104")+4*INDIRECT("AS104")+5*INDIRECT("BA104")+6*INDIRECT("BI104")</f>
        <v>112000</v>
      </c>
      <c r="BZ104" s="1">
        <v>112000</v>
      </c>
      <c r="CA104" s="1">
        <f ca="1">INDIRECT("V104")+2*INDIRECT("AD104")+3*INDIRECT("AL104")+4*INDIRECT("AT104")+5*INDIRECT("BB104")+6*INDIRECT("BJ104")</f>
        <v>0</v>
      </c>
      <c r="CB104" s="1">
        <v>0</v>
      </c>
      <c r="CC104" s="1">
        <f ca="1">INDIRECT("W104")+2*INDIRECT("AE104")+3*INDIRECT("AM104")+4*INDIRECT("AU104")+5*INDIRECT("BC104")+6*INDIRECT("BK104")</f>
        <v>0</v>
      </c>
      <c r="CD104" s="1">
        <v>0</v>
      </c>
      <c r="CE104" s="1">
        <f ca="1">INDIRECT("X104")+2*INDIRECT("AF104")+3*INDIRECT("AN104")+4*INDIRECT("AV104")+5*INDIRECT("BD104")+6*INDIRECT("BL104")</f>
        <v>0</v>
      </c>
      <c r="CF104" s="1">
        <v>0</v>
      </c>
      <c r="CG104" s="1">
        <f ca="1">INDIRECT("Y104")+2*INDIRECT("AG104")+3*INDIRECT("AO104")+4*INDIRECT("AW104")+5*INDIRECT("BE104")+6*INDIRECT("BM104")</f>
        <v>0</v>
      </c>
      <c r="CH104" s="1">
        <v>0</v>
      </c>
      <c r="CI104" s="1">
        <f ca="1">INDIRECT("Z104")+2*INDIRECT("AH104")+3*INDIRECT("AP104")+4*INDIRECT("AX104")+5*INDIRECT("BF104")+6*INDIRECT("BN104")</f>
        <v>0</v>
      </c>
      <c r="CJ104" s="1">
        <v>0</v>
      </c>
      <c r="CK104" s="1">
        <f ca="1">INDIRECT("AA104")+2*INDIRECT("AI104")+3*INDIRECT("AQ104")+4*INDIRECT("AY104")+5*INDIRECT("BG104")+6*INDIRECT("BO104")</f>
        <v>0</v>
      </c>
      <c r="CL104" s="1">
        <v>0</v>
      </c>
      <c r="CM104" s="1">
        <f ca="1">INDIRECT("T104")+2*INDIRECT("U104")+3*INDIRECT("V104")+4*INDIRECT("W104")+5*INDIRECT("X104")+6*INDIRECT("Y104")+7*INDIRECT("Z104")+8*INDIRECT("AA104")</f>
        <v>0</v>
      </c>
      <c r="CN104" s="1">
        <v>0</v>
      </c>
      <c r="CO104" s="1">
        <f ca="1">INDIRECT("AB104")+2*INDIRECT("AC104")+3*INDIRECT("AD104")+4*INDIRECT("AE104")+5*INDIRECT("AF104")+6*INDIRECT("AG104")+7*INDIRECT("AH104")+8*INDIRECT("AI104")</f>
        <v>0</v>
      </c>
      <c r="CP104" s="1">
        <v>0</v>
      </c>
      <c r="CQ104" s="1">
        <f ca="1">INDIRECT("AJ104")+2*INDIRECT("AK104")+3*INDIRECT("AL104")+4*INDIRECT("AM104")+5*INDIRECT("AN104")+6*INDIRECT("AO104")+7*INDIRECT("AP104")+8*INDIRECT("AQ104")</f>
        <v>0</v>
      </c>
      <c r="CR104" s="1">
        <v>0</v>
      </c>
      <c r="CS104" s="1">
        <f ca="1">INDIRECT("AR104")+2*INDIRECT("AS104")+3*INDIRECT("AT104")+4*INDIRECT("AU104")+5*INDIRECT("AV104")+6*INDIRECT("AW104")+7*INDIRECT("AX104")+8*INDIRECT("AY104")</f>
        <v>56000</v>
      </c>
      <c r="CT104" s="1">
        <v>56000</v>
      </c>
      <c r="CU104" s="1">
        <f ca="1">INDIRECT("AZ104")+2*INDIRECT("BA104")+3*INDIRECT("BB104")+4*INDIRECT("BC104")+5*INDIRECT("BD104")+6*INDIRECT("BE104")+7*INDIRECT("BF104")+8*INDIRECT("BG104")</f>
        <v>0</v>
      </c>
      <c r="CV104" s="1">
        <v>0</v>
      </c>
      <c r="CW104" s="1">
        <f ca="1">INDIRECT("BH104")+2*INDIRECT("BI104")+3*INDIRECT("BJ104")+4*INDIRECT("BK104")+5*INDIRECT("BL104")+6*INDIRECT("BM104")+7*INDIRECT("BN104")+8*INDIRECT("BO104")</f>
        <v>0</v>
      </c>
      <c r="CX104" s="1">
        <v>0</v>
      </c>
    </row>
    <row r="105" spans="1:102" ht="11.25">
      <c r="A105" s="1" t="s">
        <v>0</v>
      </c>
      <c r="B105" s="1" t="s">
        <v>0</v>
      </c>
      <c r="C105" s="1" t="s">
        <v>0</v>
      </c>
      <c r="D105" s="1" t="s">
        <v>0</v>
      </c>
      <c r="E105" s="1" t="s">
        <v>47</v>
      </c>
      <c r="F105" s="7">
        <f ca="1">INDIRECT("T105")+INDIRECT("AB105")+INDIRECT("AJ105")+INDIRECT("AR105")+INDIRECT("AZ105")+INDIRECT("BH105")</f>
        <v>3000</v>
      </c>
      <c r="G105" s="6">
        <f ca="1">INDIRECT("U105")+INDIRECT("AC105")+INDIRECT("AK105")+INDIRECT("AS105")+INDIRECT("BA105")+INDIRECT("BI105")</f>
        <v>12000</v>
      </c>
      <c r="H105" s="6">
        <f ca="1">INDIRECT("V105")+INDIRECT("AD105")+INDIRECT("AL105")+INDIRECT("AT105")+INDIRECT("BB105")+INDIRECT("BJ105")</f>
        <v>0</v>
      </c>
      <c r="I105" s="6">
        <f ca="1">INDIRECT("W105")+INDIRECT("AE105")+INDIRECT("AM105")+INDIRECT("AU105")+INDIRECT("BC105")+INDIRECT("BK105")</f>
        <v>0</v>
      </c>
      <c r="J105" s="6">
        <f ca="1">INDIRECT("X105")+INDIRECT("AF105")+INDIRECT("AN105")+INDIRECT("AV105")+INDIRECT("BD105")+INDIRECT("BL105")</f>
        <v>0</v>
      </c>
      <c r="K105" s="6">
        <f ca="1">INDIRECT("Y105")+INDIRECT("AG105")+INDIRECT("AO105")+INDIRECT("AW105")+INDIRECT("BE105")+INDIRECT("BM105")</f>
        <v>0</v>
      </c>
      <c r="L105" s="6">
        <f ca="1">INDIRECT("Z105")+INDIRECT("AH105")+INDIRECT("AP105")+INDIRECT("AX105")+INDIRECT("BF105")+INDIRECT("BN105")</f>
        <v>0</v>
      </c>
      <c r="M105" s="6">
        <f ca="1">INDIRECT("AA105")+INDIRECT("AI105")+INDIRECT("AQ105")+INDIRECT("AY105")+INDIRECT("BG105")+INDIRECT("BO105")</f>
        <v>0</v>
      </c>
      <c r="N105" s="7">
        <f ca="1">INDIRECT("T105")+INDIRECT("U105")+INDIRECT("V105")+INDIRECT("W105")+INDIRECT("X105")+INDIRECT("Y105")+INDIRECT("Z105")+INDIRECT("AA105")</f>
        <v>0</v>
      </c>
      <c r="O105" s="6">
        <f ca="1">INDIRECT("AB105")+INDIRECT("AC105")+INDIRECT("AD105")+INDIRECT("AE105")+INDIRECT("AF105")+INDIRECT("AG105")+INDIRECT("AH105")+INDIRECT("AI105")</f>
        <v>0</v>
      </c>
      <c r="P105" s="6">
        <f ca="1">INDIRECT("AJ105")+INDIRECT("AK105")+INDIRECT("AL105")+INDIRECT("AM105")+INDIRECT("AN105")+INDIRECT("AO105")+INDIRECT("AP105")+INDIRECT("AQ105")</f>
        <v>3000</v>
      </c>
      <c r="Q105" s="6">
        <f ca="1">INDIRECT("AR105")+INDIRECT("AS105")+INDIRECT("AT105")+INDIRECT("AU105")+INDIRECT("AV105")+INDIRECT("AW105")+INDIRECT("AX105")+INDIRECT("AY105")</f>
        <v>12000</v>
      </c>
      <c r="R105" s="6">
        <f ca="1">INDIRECT("AZ105")+INDIRECT("BA105")+INDIRECT("BB105")+INDIRECT("BC105")+INDIRECT("BD105")+INDIRECT("BE105")+INDIRECT("BF105")+INDIRECT("BG105")</f>
        <v>0</v>
      </c>
      <c r="S105" s="6">
        <f ca="1">INDIRECT("BH105")+INDIRECT("BI105")+INDIRECT("BJ105")+INDIRECT("BK105")+INDIRECT("BL105")+INDIRECT("BM105")+INDIRECT("BN105")+INDIRECT("BO105")</f>
        <v>0</v>
      </c>
      <c r="T105" s="28"/>
      <c r="U105" s="29"/>
      <c r="V105" s="29"/>
      <c r="W105" s="29"/>
      <c r="X105" s="29"/>
      <c r="Y105" s="29"/>
      <c r="Z105" s="29"/>
      <c r="AA105" s="29"/>
      <c r="AB105" s="28"/>
      <c r="AC105" s="29"/>
      <c r="AD105" s="29"/>
      <c r="AE105" s="29"/>
      <c r="AF105" s="29"/>
      <c r="AG105" s="29"/>
      <c r="AH105" s="29"/>
      <c r="AI105" s="29"/>
      <c r="AJ105" s="28">
        <v>3000</v>
      </c>
      <c r="AK105" s="29"/>
      <c r="AL105" s="29"/>
      <c r="AM105" s="29"/>
      <c r="AN105" s="29"/>
      <c r="AO105" s="29"/>
      <c r="AP105" s="29"/>
      <c r="AQ105" s="29"/>
      <c r="AR105" s="28"/>
      <c r="AS105" s="29">
        <v>12000</v>
      </c>
      <c r="AT105" s="29"/>
      <c r="AU105" s="29"/>
      <c r="AV105" s="29"/>
      <c r="AW105" s="29"/>
      <c r="AX105" s="29"/>
      <c r="AY105" s="29"/>
      <c r="AZ105" s="28"/>
      <c r="BA105" s="29"/>
      <c r="BB105" s="29"/>
      <c r="BC105" s="29"/>
      <c r="BD105" s="29"/>
      <c r="BE105" s="29"/>
      <c r="BF105" s="29"/>
      <c r="BG105" s="29"/>
      <c r="BH105" s="28"/>
      <c r="BI105" s="29"/>
      <c r="BJ105" s="29"/>
      <c r="BK105" s="29"/>
      <c r="BL105" s="29"/>
      <c r="BM105" s="29"/>
      <c r="BN105" s="29"/>
      <c r="BO105" s="29"/>
      <c r="BP105" s="9">
        <v>0</v>
      </c>
      <c r="BQ105" s="1" t="s">
        <v>0</v>
      </c>
      <c r="BR105" s="1" t="s">
        <v>0</v>
      </c>
      <c r="BS105" s="1" t="s">
        <v>0</v>
      </c>
      <c r="BT105" s="1" t="s">
        <v>0</v>
      </c>
      <c r="BU105" s="1" t="s">
        <v>0</v>
      </c>
      <c r="BW105" s="1">
        <f ca="1">INDIRECT("T105")+2*INDIRECT("AB105")+3*INDIRECT("AJ105")+4*INDIRECT("AR105")+5*INDIRECT("AZ105")+6*INDIRECT("BH105")</f>
        <v>9000</v>
      </c>
      <c r="BX105" s="1">
        <v>9000</v>
      </c>
      <c r="BY105" s="1">
        <f ca="1">INDIRECT("U105")+2*INDIRECT("AC105")+3*INDIRECT("AK105")+4*INDIRECT("AS105")+5*INDIRECT("BA105")+6*INDIRECT("BI105")</f>
        <v>48000</v>
      </c>
      <c r="BZ105" s="1">
        <v>48000</v>
      </c>
      <c r="CA105" s="1">
        <f ca="1">INDIRECT("V105")+2*INDIRECT("AD105")+3*INDIRECT("AL105")+4*INDIRECT("AT105")+5*INDIRECT("BB105")+6*INDIRECT("BJ105")</f>
        <v>0</v>
      </c>
      <c r="CB105" s="1">
        <v>0</v>
      </c>
      <c r="CC105" s="1">
        <f ca="1">INDIRECT("W105")+2*INDIRECT("AE105")+3*INDIRECT("AM105")+4*INDIRECT("AU105")+5*INDIRECT("BC105")+6*INDIRECT("BK105")</f>
        <v>0</v>
      </c>
      <c r="CD105" s="1">
        <v>0</v>
      </c>
      <c r="CE105" s="1">
        <f ca="1">INDIRECT("X105")+2*INDIRECT("AF105")+3*INDIRECT("AN105")+4*INDIRECT("AV105")+5*INDIRECT("BD105")+6*INDIRECT("BL105")</f>
        <v>0</v>
      </c>
      <c r="CF105" s="1">
        <v>0</v>
      </c>
      <c r="CG105" s="1">
        <f ca="1">INDIRECT("Y105")+2*INDIRECT("AG105")+3*INDIRECT("AO105")+4*INDIRECT("AW105")+5*INDIRECT("BE105")+6*INDIRECT("BM105")</f>
        <v>0</v>
      </c>
      <c r="CH105" s="1">
        <v>0</v>
      </c>
      <c r="CI105" s="1">
        <f ca="1">INDIRECT("Z105")+2*INDIRECT("AH105")+3*INDIRECT("AP105")+4*INDIRECT("AX105")+5*INDIRECT("BF105")+6*INDIRECT("BN105")</f>
        <v>0</v>
      </c>
      <c r="CJ105" s="1">
        <v>0</v>
      </c>
      <c r="CK105" s="1">
        <f ca="1">INDIRECT("AA105")+2*INDIRECT("AI105")+3*INDIRECT("AQ105")+4*INDIRECT("AY105")+5*INDIRECT("BG105")+6*INDIRECT("BO105")</f>
        <v>0</v>
      </c>
      <c r="CL105" s="1">
        <v>0</v>
      </c>
      <c r="CM105" s="1">
        <f ca="1">INDIRECT("T105")+2*INDIRECT("U105")+3*INDIRECT("V105")+4*INDIRECT("W105")+5*INDIRECT("X105")+6*INDIRECT("Y105")+7*INDIRECT("Z105")+8*INDIRECT("AA105")</f>
        <v>0</v>
      </c>
      <c r="CN105" s="1">
        <v>0</v>
      </c>
      <c r="CO105" s="1">
        <f ca="1">INDIRECT("AB105")+2*INDIRECT("AC105")+3*INDIRECT("AD105")+4*INDIRECT("AE105")+5*INDIRECT("AF105")+6*INDIRECT("AG105")+7*INDIRECT("AH105")+8*INDIRECT("AI105")</f>
        <v>0</v>
      </c>
      <c r="CP105" s="1">
        <v>0</v>
      </c>
      <c r="CQ105" s="1">
        <f ca="1">INDIRECT("AJ105")+2*INDIRECT("AK105")+3*INDIRECT("AL105")+4*INDIRECT("AM105")+5*INDIRECT("AN105")+6*INDIRECT("AO105")+7*INDIRECT("AP105")+8*INDIRECT("AQ105")</f>
        <v>3000</v>
      </c>
      <c r="CR105" s="1">
        <v>3000</v>
      </c>
      <c r="CS105" s="1">
        <f ca="1">INDIRECT("AR105")+2*INDIRECT("AS105")+3*INDIRECT("AT105")+4*INDIRECT("AU105")+5*INDIRECT("AV105")+6*INDIRECT("AW105")+7*INDIRECT("AX105")+8*INDIRECT("AY105")</f>
        <v>24000</v>
      </c>
      <c r="CT105" s="1">
        <v>24000</v>
      </c>
      <c r="CU105" s="1">
        <f ca="1">INDIRECT("AZ105")+2*INDIRECT("BA105")+3*INDIRECT("BB105")+4*INDIRECT("BC105")+5*INDIRECT("BD105")+6*INDIRECT("BE105")+7*INDIRECT("BF105")+8*INDIRECT("BG105")</f>
        <v>0</v>
      </c>
      <c r="CV105" s="1">
        <v>0</v>
      </c>
      <c r="CW105" s="1">
        <f ca="1">INDIRECT("BH105")+2*INDIRECT("BI105")+3*INDIRECT("BJ105")+4*INDIRECT("BK105")+5*INDIRECT("BL105")+6*INDIRECT("BM105")+7*INDIRECT("BN105")+8*INDIRECT("BO105")</f>
        <v>0</v>
      </c>
      <c r="CX105" s="1">
        <v>0</v>
      </c>
    </row>
    <row r="106" spans="1:102" ht="11.25">
      <c r="A106" s="1" t="s">
        <v>0</v>
      </c>
      <c r="B106" s="1" t="s">
        <v>0</v>
      </c>
      <c r="C106" s="1" t="s">
        <v>0</v>
      </c>
      <c r="D106" s="1" t="s">
        <v>0</v>
      </c>
      <c r="E106" s="1" t="s">
        <v>8</v>
      </c>
      <c r="F106" s="7">
        <f ca="1">INDIRECT("T106")+INDIRECT("AB106")+INDIRECT("AJ106")+INDIRECT("AR106")+INDIRECT("AZ106")+INDIRECT("BH106")</f>
        <v>0</v>
      </c>
      <c r="G106" s="6">
        <f ca="1">INDIRECT("U106")+INDIRECT("AC106")+INDIRECT("AK106")+INDIRECT("AS106")+INDIRECT("BA106")+INDIRECT("BI106")</f>
        <v>0</v>
      </c>
      <c r="H106" s="6">
        <f ca="1">INDIRECT("V106")+INDIRECT("AD106")+INDIRECT("AL106")+INDIRECT("AT106")+INDIRECT("BB106")+INDIRECT("BJ106")</f>
        <v>0</v>
      </c>
      <c r="I106" s="6">
        <f ca="1">INDIRECT("W106")+INDIRECT("AE106")+INDIRECT("AM106")+INDIRECT("AU106")+INDIRECT("BC106")+INDIRECT("BK106")</f>
        <v>14000</v>
      </c>
      <c r="J106" s="6">
        <f ca="1">INDIRECT("X106")+INDIRECT("AF106")+INDIRECT("AN106")+INDIRECT("AV106")+INDIRECT("BD106")+INDIRECT("BL106")</f>
        <v>368000</v>
      </c>
      <c r="K106" s="6">
        <f ca="1">INDIRECT("Y106")+INDIRECT("AG106")+INDIRECT("AO106")+INDIRECT("AW106")+INDIRECT("BE106")+INDIRECT("BM106")</f>
        <v>0</v>
      </c>
      <c r="L106" s="6">
        <f ca="1">INDIRECT("Z106")+INDIRECT("AH106")+INDIRECT("AP106")+INDIRECT("AX106")+INDIRECT("BF106")+INDIRECT("BN106")</f>
        <v>0</v>
      </c>
      <c r="M106" s="6">
        <f ca="1">INDIRECT("AA106")+INDIRECT("AI106")+INDIRECT("AQ106")+INDIRECT("AY106")+INDIRECT("BG106")+INDIRECT("BO106")</f>
        <v>0</v>
      </c>
      <c r="N106" s="7">
        <f ca="1">INDIRECT("T106")+INDIRECT("U106")+INDIRECT("V106")+INDIRECT("W106")+INDIRECT("X106")+INDIRECT("Y106")+INDIRECT("Z106")+INDIRECT("AA106")</f>
        <v>10000</v>
      </c>
      <c r="O106" s="6">
        <f ca="1">INDIRECT("AB106")+INDIRECT("AC106")+INDIRECT("AD106")+INDIRECT("AE106")+INDIRECT("AF106")+INDIRECT("AG106")+INDIRECT("AH106")+INDIRECT("AI106")</f>
        <v>350000</v>
      </c>
      <c r="P106" s="6">
        <f ca="1">INDIRECT("AJ106")+INDIRECT("AK106")+INDIRECT("AL106")+INDIRECT("AM106")+INDIRECT("AN106")+INDIRECT("AO106")+INDIRECT("AP106")+INDIRECT("AQ106")</f>
        <v>0</v>
      </c>
      <c r="Q106" s="6">
        <f ca="1">INDIRECT("AR106")+INDIRECT("AS106")+INDIRECT("AT106")+INDIRECT("AU106")+INDIRECT("AV106")+INDIRECT("AW106")+INDIRECT("AX106")+INDIRECT("AY106")</f>
        <v>0</v>
      </c>
      <c r="R106" s="6">
        <f ca="1">INDIRECT("AZ106")+INDIRECT("BA106")+INDIRECT("BB106")+INDIRECT("BC106")+INDIRECT("BD106")+INDIRECT("BE106")+INDIRECT("BF106")+INDIRECT("BG106")</f>
        <v>4000</v>
      </c>
      <c r="S106" s="6">
        <f ca="1">INDIRECT("BH106")+INDIRECT("BI106")+INDIRECT("BJ106")+INDIRECT("BK106")+INDIRECT("BL106")+INDIRECT("BM106")+INDIRECT("BN106")+INDIRECT("BO106")</f>
        <v>18000</v>
      </c>
      <c r="T106" s="28"/>
      <c r="U106" s="29"/>
      <c r="V106" s="29"/>
      <c r="W106" s="29">
        <v>10000</v>
      </c>
      <c r="X106" s="29"/>
      <c r="Y106" s="29"/>
      <c r="Z106" s="29"/>
      <c r="AA106" s="29"/>
      <c r="AB106" s="28"/>
      <c r="AC106" s="29"/>
      <c r="AD106" s="29"/>
      <c r="AE106" s="29"/>
      <c r="AF106" s="29">
        <v>350000</v>
      </c>
      <c r="AG106" s="29"/>
      <c r="AH106" s="29"/>
      <c r="AI106" s="29"/>
      <c r="AJ106" s="28"/>
      <c r="AK106" s="29"/>
      <c r="AL106" s="29"/>
      <c r="AM106" s="29"/>
      <c r="AN106" s="29"/>
      <c r="AO106" s="29"/>
      <c r="AP106" s="29"/>
      <c r="AQ106" s="29"/>
      <c r="AR106" s="28"/>
      <c r="AS106" s="29"/>
      <c r="AT106" s="29"/>
      <c r="AU106" s="29"/>
      <c r="AV106" s="29"/>
      <c r="AW106" s="29"/>
      <c r="AX106" s="29"/>
      <c r="AY106" s="29"/>
      <c r="AZ106" s="28"/>
      <c r="BA106" s="29"/>
      <c r="BB106" s="29"/>
      <c r="BC106" s="29">
        <v>4000</v>
      </c>
      <c r="BD106" s="29"/>
      <c r="BE106" s="29"/>
      <c r="BF106" s="29"/>
      <c r="BG106" s="29"/>
      <c r="BH106" s="28"/>
      <c r="BI106" s="29"/>
      <c r="BJ106" s="29"/>
      <c r="BK106" s="29"/>
      <c r="BL106" s="29">
        <v>18000</v>
      </c>
      <c r="BM106" s="29"/>
      <c r="BN106" s="29"/>
      <c r="BO106" s="29"/>
      <c r="BP106" s="9">
        <v>0</v>
      </c>
      <c r="BQ106" s="1" t="s">
        <v>0</v>
      </c>
      <c r="BR106" s="1" t="s">
        <v>0</v>
      </c>
      <c r="BS106" s="1" t="s">
        <v>0</v>
      </c>
      <c r="BT106" s="1" t="s">
        <v>0</v>
      </c>
      <c r="BU106" s="1" t="s">
        <v>0</v>
      </c>
      <c r="BW106" s="1">
        <f ca="1">INDIRECT("T106")+2*INDIRECT("AB106")+3*INDIRECT("AJ106")+4*INDIRECT("AR106")+5*INDIRECT("AZ106")+6*INDIRECT("BH106")</f>
        <v>0</v>
      </c>
      <c r="BX106" s="1">
        <v>0</v>
      </c>
      <c r="BY106" s="1">
        <f ca="1">INDIRECT("U106")+2*INDIRECT("AC106")+3*INDIRECT("AK106")+4*INDIRECT("AS106")+5*INDIRECT("BA106")+6*INDIRECT("BI106")</f>
        <v>0</v>
      </c>
      <c r="BZ106" s="1">
        <v>0</v>
      </c>
      <c r="CA106" s="1">
        <f ca="1">INDIRECT("V106")+2*INDIRECT("AD106")+3*INDIRECT("AL106")+4*INDIRECT("AT106")+5*INDIRECT("BB106")+6*INDIRECT("BJ106")</f>
        <v>0</v>
      </c>
      <c r="CB106" s="1">
        <v>0</v>
      </c>
      <c r="CC106" s="1">
        <f ca="1">INDIRECT("W106")+2*INDIRECT("AE106")+3*INDIRECT("AM106")+4*INDIRECT("AU106")+5*INDIRECT("BC106")+6*INDIRECT("BK106")</f>
        <v>30000</v>
      </c>
      <c r="CD106" s="1">
        <v>30000</v>
      </c>
      <c r="CE106" s="1">
        <f ca="1">INDIRECT("X106")+2*INDIRECT("AF106")+3*INDIRECT("AN106")+4*INDIRECT("AV106")+5*INDIRECT("BD106")+6*INDIRECT("BL106")</f>
        <v>808000</v>
      </c>
      <c r="CF106" s="1">
        <v>808000</v>
      </c>
      <c r="CG106" s="1">
        <f ca="1">INDIRECT("Y106")+2*INDIRECT("AG106")+3*INDIRECT("AO106")+4*INDIRECT("AW106")+5*INDIRECT("BE106")+6*INDIRECT("BM106")</f>
        <v>0</v>
      </c>
      <c r="CH106" s="1">
        <v>0</v>
      </c>
      <c r="CI106" s="1">
        <f ca="1">INDIRECT("Z106")+2*INDIRECT("AH106")+3*INDIRECT("AP106")+4*INDIRECT("AX106")+5*INDIRECT("BF106")+6*INDIRECT("BN106")</f>
        <v>0</v>
      </c>
      <c r="CJ106" s="1">
        <v>0</v>
      </c>
      <c r="CK106" s="1">
        <f ca="1">INDIRECT("AA106")+2*INDIRECT("AI106")+3*INDIRECT("AQ106")+4*INDIRECT("AY106")+5*INDIRECT("BG106")+6*INDIRECT("BO106")</f>
        <v>0</v>
      </c>
      <c r="CL106" s="1">
        <v>0</v>
      </c>
      <c r="CM106" s="1">
        <f ca="1">INDIRECT("T106")+2*INDIRECT("U106")+3*INDIRECT("V106")+4*INDIRECT("W106")+5*INDIRECT("X106")+6*INDIRECT("Y106")+7*INDIRECT("Z106")+8*INDIRECT("AA106")</f>
        <v>40000</v>
      </c>
      <c r="CN106" s="1">
        <v>40000</v>
      </c>
      <c r="CO106" s="1">
        <f ca="1">INDIRECT("AB106")+2*INDIRECT("AC106")+3*INDIRECT("AD106")+4*INDIRECT("AE106")+5*INDIRECT("AF106")+6*INDIRECT("AG106")+7*INDIRECT("AH106")+8*INDIRECT("AI106")</f>
        <v>1750000</v>
      </c>
      <c r="CP106" s="1">
        <v>1750000</v>
      </c>
      <c r="CQ106" s="1">
        <f ca="1">INDIRECT("AJ106")+2*INDIRECT("AK106")+3*INDIRECT("AL106")+4*INDIRECT("AM106")+5*INDIRECT("AN106")+6*INDIRECT("AO106")+7*INDIRECT("AP106")+8*INDIRECT("AQ106")</f>
        <v>0</v>
      </c>
      <c r="CR106" s="1">
        <v>0</v>
      </c>
      <c r="CS106" s="1">
        <f ca="1">INDIRECT("AR106")+2*INDIRECT("AS106")+3*INDIRECT("AT106")+4*INDIRECT("AU106")+5*INDIRECT("AV106")+6*INDIRECT("AW106")+7*INDIRECT("AX106")+8*INDIRECT("AY106")</f>
        <v>0</v>
      </c>
      <c r="CT106" s="1">
        <v>0</v>
      </c>
      <c r="CU106" s="1">
        <f ca="1">INDIRECT("AZ106")+2*INDIRECT("BA106")+3*INDIRECT("BB106")+4*INDIRECT("BC106")+5*INDIRECT("BD106")+6*INDIRECT("BE106")+7*INDIRECT("BF106")+8*INDIRECT("BG106")</f>
        <v>16000</v>
      </c>
      <c r="CV106" s="1">
        <v>16000</v>
      </c>
      <c r="CW106" s="1">
        <f ca="1">INDIRECT("BH106")+2*INDIRECT("BI106")+3*INDIRECT("BJ106")+4*INDIRECT("BK106")+5*INDIRECT("BL106")+6*INDIRECT("BM106")+7*INDIRECT("BN106")+8*INDIRECT("BO106")</f>
        <v>90000</v>
      </c>
      <c r="CX106" s="1">
        <v>90000</v>
      </c>
    </row>
    <row r="107" spans="1:102" ht="11.25">
      <c r="A107" s="1" t="s">
        <v>0</v>
      </c>
      <c r="B107" s="1" t="s">
        <v>0</v>
      </c>
      <c r="C107" s="1" t="s">
        <v>0</v>
      </c>
      <c r="D107" s="1" t="s">
        <v>0</v>
      </c>
      <c r="E107" s="1" t="s">
        <v>62</v>
      </c>
      <c r="F107" s="7">
        <f ca="1">INDIRECT("T107")+INDIRECT("AB107")+INDIRECT("AJ107")+INDIRECT("AR107")+INDIRECT("AZ107")+INDIRECT("BH107")</f>
        <v>7200</v>
      </c>
      <c r="G107" s="6">
        <f ca="1">INDIRECT("U107")+INDIRECT("AC107")+INDIRECT("AK107")+INDIRECT("AS107")+INDIRECT("BA107")+INDIRECT("BI107")</f>
        <v>0</v>
      </c>
      <c r="H107" s="6">
        <f ca="1">INDIRECT("V107")+INDIRECT("AD107")+INDIRECT("AL107")+INDIRECT("AT107")+INDIRECT("BB107")+INDIRECT("BJ107")</f>
        <v>0</v>
      </c>
      <c r="I107" s="6">
        <f ca="1">INDIRECT("W107")+INDIRECT("AE107")+INDIRECT("AM107")+INDIRECT("AU107")+INDIRECT("BC107")+INDIRECT("BK107")</f>
        <v>0</v>
      </c>
      <c r="J107" s="6">
        <f ca="1">INDIRECT("X107")+INDIRECT("AF107")+INDIRECT("AN107")+INDIRECT("AV107")+INDIRECT("BD107")+INDIRECT("BL107")</f>
        <v>0</v>
      </c>
      <c r="K107" s="6">
        <f ca="1">INDIRECT("Y107")+INDIRECT("AG107")+INDIRECT("AO107")+INDIRECT("AW107")+INDIRECT("BE107")+INDIRECT("BM107")</f>
        <v>0</v>
      </c>
      <c r="L107" s="6">
        <f ca="1">INDIRECT("Z107")+INDIRECT("AH107")+INDIRECT("AP107")+INDIRECT("AX107")+INDIRECT("BF107")+INDIRECT("BN107")</f>
        <v>0</v>
      </c>
      <c r="M107" s="6">
        <f ca="1">INDIRECT("AA107")+INDIRECT("AI107")+INDIRECT("AQ107")+INDIRECT("AY107")+INDIRECT("BG107")+INDIRECT("BO107")</f>
        <v>0</v>
      </c>
      <c r="N107" s="7">
        <f ca="1">INDIRECT("T107")+INDIRECT("U107")+INDIRECT("V107")+INDIRECT("W107")+INDIRECT("X107")+INDIRECT("Y107")+INDIRECT("Z107")+INDIRECT("AA107")</f>
        <v>0</v>
      </c>
      <c r="O107" s="6">
        <f ca="1">INDIRECT("AB107")+INDIRECT("AC107")+INDIRECT("AD107")+INDIRECT("AE107")+INDIRECT("AF107")+INDIRECT("AG107")+INDIRECT("AH107")+INDIRECT("AI107")</f>
        <v>0</v>
      </c>
      <c r="P107" s="6">
        <f ca="1">INDIRECT("AJ107")+INDIRECT("AK107")+INDIRECT("AL107")+INDIRECT("AM107")+INDIRECT("AN107")+INDIRECT("AO107")+INDIRECT("AP107")+INDIRECT("AQ107")</f>
        <v>7200</v>
      </c>
      <c r="Q107" s="6">
        <f ca="1">INDIRECT("AR107")+INDIRECT("AS107")+INDIRECT("AT107")+INDIRECT("AU107")+INDIRECT("AV107")+INDIRECT("AW107")+INDIRECT("AX107")+INDIRECT("AY107")</f>
        <v>0</v>
      </c>
      <c r="R107" s="6">
        <f ca="1">INDIRECT("AZ107")+INDIRECT("BA107")+INDIRECT("BB107")+INDIRECT("BC107")+INDIRECT("BD107")+INDIRECT("BE107")+INDIRECT("BF107")+INDIRECT("BG107")</f>
        <v>0</v>
      </c>
      <c r="S107" s="6">
        <f ca="1">INDIRECT("BH107")+INDIRECT("BI107")+INDIRECT("BJ107")+INDIRECT("BK107")+INDIRECT("BL107")+INDIRECT("BM107")+INDIRECT("BN107")+INDIRECT("BO107")</f>
        <v>0</v>
      </c>
      <c r="T107" s="28"/>
      <c r="U107" s="29"/>
      <c r="V107" s="29"/>
      <c r="W107" s="29"/>
      <c r="X107" s="29"/>
      <c r="Y107" s="29"/>
      <c r="Z107" s="29"/>
      <c r="AA107" s="29"/>
      <c r="AB107" s="28"/>
      <c r="AC107" s="29"/>
      <c r="AD107" s="29"/>
      <c r="AE107" s="29"/>
      <c r="AF107" s="29"/>
      <c r="AG107" s="29"/>
      <c r="AH107" s="29"/>
      <c r="AI107" s="29"/>
      <c r="AJ107" s="28">
        <v>7200</v>
      </c>
      <c r="AK107" s="29"/>
      <c r="AL107" s="29"/>
      <c r="AM107" s="29"/>
      <c r="AN107" s="29"/>
      <c r="AO107" s="29"/>
      <c r="AP107" s="29"/>
      <c r="AQ107" s="29"/>
      <c r="AR107" s="28"/>
      <c r="AS107" s="29"/>
      <c r="AT107" s="29"/>
      <c r="AU107" s="29"/>
      <c r="AV107" s="29"/>
      <c r="AW107" s="29"/>
      <c r="AX107" s="29"/>
      <c r="AY107" s="29"/>
      <c r="AZ107" s="28"/>
      <c r="BA107" s="29"/>
      <c r="BB107" s="29"/>
      <c r="BC107" s="29"/>
      <c r="BD107" s="29"/>
      <c r="BE107" s="29"/>
      <c r="BF107" s="29"/>
      <c r="BG107" s="29"/>
      <c r="BH107" s="28"/>
      <c r="BI107" s="29"/>
      <c r="BJ107" s="29"/>
      <c r="BK107" s="29"/>
      <c r="BL107" s="29"/>
      <c r="BM107" s="29"/>
      <c r="BN107" s="29"/>
      <c r="BO107" s="29"/>
      <c r="BP107" s="9">
        <v>0</v>
      </c>
      <c r="BQ107" s="1" t="s">
        <v>0</v>
      </c>
      <c r="BR107" s="1" t="s">
        <v>0</v>
      </c>
      <c r="BS107" s="1" t="s">
        <v>0</v>
      </c>
      <c r="BT107" s="1" t="s">
        <v>0</v>
      </c>
      <c r="BU107" s="1" t="s">
        <v>0</v>
      </c>
      <c r="BW107" s="1">
        <f ca="1">INDIRECT("T107")+2*INDIRECT("AB107")+3*INDIRECT("AJ107")+4*INDIRECT("AR107")+5*INDIRECT("AZ107")+6*INDIRECT("BH107")</f>
        <v>21600</v>
      </c>
      <c r="BX107" s="1">
        <v>21600</v>
      </c>
      <c r="BY107" s="1">
        <f ca="1">INDIRECT("U107")+2*INDIRECT("AC107")+3*INDIRECT("AK107")+4*INDIRECT("AS107")+5*INDIRECT("BA107")+6*INDIRECT("BI107")</f>
        <v>0</v>
      </c>
      <c r="BZ107" s="1">
        <v>0</v>
      </c>
      <c r="CA107" s="1">
        <f ca="1">INDIRECT("V107")+2*INDIRECT("AD107")+3*INDIRECT("AL107")+4*INDIRECT("AT107")+5*INDIRECT("BB107")+6*INDIRECT("BJ107")</f>
        <v>0</v>
      </c>
      <c r="CB107" s="1">
        <v>0</v>
      </c>
      <c r="CC107" s="1">
        <f ca="1">INDIRECT("W107")+2*INDIRECT("AE107")+3*INDIRECT("AM107")+4*INDIRECT("AU107")+5*INDIRECT("BC107")+6*INDIRECT("BK107")</f>
        <v>0</v>
      </c>
      <c r="CD107" s="1">
        <v>0</v>
      </c>
      <c r="CE107" s="1">
        <f ca="1">INDIRECT("X107")+2*INDIRECT("AF107")+3*INDIRECT("AN107")+4*INDIRECT("AV107")+5*INDIRECT("BD107")+6*INDIRECT("BL107")</f>
        <v>0</v>
      </c>
      <c r="CF107" s="1">
        <v>0</v>
      </c>
      <c r="CG107" s="1">
        <f ca="1">INDIRECT("Y107")+2*INDIRECT("AG107")+3*INDIRECT("AO107")+4*INDIRECT("AW107")+5*INDIRECT("BE107")+6*INDIRECT("BM107")</f>
        <v>0</v>
      </c>
      <c r="CH107" s="1">
        <v>0</v>
      </c>
      <c r="CI107" s="1">
        <f ca="1">INDIRECT("Z107")+2*INDIRECT("AH107")+3*INDIRECT("AP107")+4*INDIRECT("AX107")+5*INDIRECT("BF107")+6*INDIRECT("BN107")</f>
        <v>0</v>
      </c>
      <c r="CJ107" s="1">
        <v>0</v>
      </c>
      <c r="CK107" s="1">
        <f ca="1">INDIRECT("AA107")+2*INDIRECT("AI107")+3*INDIRECT("AQ107")+4*INDIRECT("AY107")+5*INDIRECT("BG107")+6*INDIRECT("BO107")</f>
        <v>0</v>
      </c>
      <c r="CL107" s="1">
        <v>0</v>
      </c>
      <c r="CM107" s="1">
        <f ca="1">INDIRECT("T107")+2*INDIRECT("U107")+3*INDIRECT("V107")+4*INDIRECT("W107")+5*INDIRECT("X107")+6*INDIRECT("Y107")+7*INDIRECT("Z107")+8*INDIRECT("AA107")</f>
        <v>0</v>
      </c>
      <c r="CN107" s="1">
        <v>0</v>
      </c>
      <c r="CO107" s="1">
        <f ca="1">INDIRECT("AB107")+2*INDIRECT("AC107")+3*INDIRECT("AD107")+4*INDIRECT("AE107")+5*INDIRECT("AF107")+6*INDIRECT("AG107")+7*INDIRECT("AH107")+8*INDIRECT("AI107")</f>
        <v>0</v>
      </c>
      <c r="CP107" s="1">
        <v>0</v>
      </c>
      <c r="CQ107" s="1">
        <f ca="1">INDIRECT("AJ107")+2*INDIRECT("AK107")+3*INDIRECT("AL107")+4*INDIRECT("AM107")+5*INDIRECT("AN107")+6*INDIRECT("AO107")+7*INDIRECT("AP107")+8*INDIRECT("AQ107")</f>
        <v>7200</v>
      </c>
      <c r="CR107" s="1">
        <v>7200</v>
      </c>
      <c r="CS107" s="1">
        <f ca="1">INDIRECT("AR107")+2*INDIRECT("AS107")+3*INDIRECT("AT107")+4*INDIRECT("AU107")+5*INDIRECT("AV107")+6*INDIRECT("AW107")+7*INDIRECT("AX107")+8*INDIRECT("AY107")</f>
        <v>0</v>
      </c>
      <c r="CT107" s="1">
        <v>0</v>
      </c>
      <c r="CU107" s="1">
        <f ca="1">INDIRECT("AZ107")+2*INDIRECT("BA107")+3*INDIRECT("BB107")+4*INDIRECT("BC107")+5*INDIRECT("BD107")+6*INDIRECT("BE107")+7*INDIRECT("BF107")+8*INDIRECT("BG107")</f>
        <v>0</v>
      </c>
      <c r="CV107" s="1">
        <v>0</v>
      </c>
      <c r="CW107" s="1">
        <f ca="1">INDIRECT("BH107")+2*INDIRECT("BI107")+3*INDIRECT("BJ107")+4*INDIRECT("BK107")+5*INDIRECT("BL107")+6*INDIRECT("BM107")+7*INDIRECT("BN107")+8*INDIRECT("BO107")</f>
        <v>0</v>
      </c>
      <c r="CX107" s="1">
        <v>0</v>
      </c>
    </row>
    <row r="108" spans="1:73" ht="11.25">
      <c r="A108" s="1" t="s">
        <v>0</v>
      </c>
      <c r="B108" s="1" t="s">
        <v>0</v>
      </c>
      <c r="C108" s="1" t="s">
        <v>0</v>
      </c>
      <c r="D108" s="1" t="s">
        <v>0</v>
      </c>
      <c r="E108" s="1" t="s">
        <v>6</v>
      </c>
      <c r="F108" s="7">
        <f>SUM(F102:F107)</f>
        <v>10200</v>
      </c>
      <c r="G108" s="6">
        <f>SUM(G102:G107)</f>
        <v>45000</v>
      </c>
      <c r="H108" s="6">
        <f>SUM(H102:H107)</f>
        <v>3000</v>
      </c>
      <c r="I108" s="6">
        <f>SUM(I102:I107)</f>
        <v>14000</v>
      </c>
      <c r="J108" s="6">
        <f>SUM(J102:J107)</f>
        <v>368000</v>
      </c>
      <c r="K108" s="6">
        <f>SUM(K102:K107)</f>
        <v>0</v>
      </c>
      <c r="L108" s="6">
        <f>SUM(L102:L107)</f>
        <v>0</v>
      </c>
      <c r="M108" s="6">
        <f>SUM(M102:M107)</f>
        <v>0</v>
      </c>
      <c r="N108" s="7">
        <f>SUM(N102:N107)</f>
        <v>10000</v>
      </c>
      <c r="O108" s="6">
        <f>SUM(O102:O107)</f>
        <v>350000</v>
      </c>
      <c r="P108" s="6">
        <f>SUM(P102:P107)</f>
        <v>13200</v>
      </c>
      <c r="Q108" s="6">
        <f>SUM(Q102:Q107)</f>
        <v>45000</v>
      </c>
      <c r="R108" s="6">
        <f>SUM(R102:R107)</f>
        <v>4000</v>
      </c>
      <c r="S108" s="6">
        <f>SUM(S102:S107)</f>
        <v>18000</v>
      </c>
      <c r="T108" s="8"/>
      <c r="U108" s="5"/>
      <c r="V108" s="5"/>
      <c r="W108" s="5"/>
      <c r="X108" s="5"/>
      <c r="Y108" s="5"/>
      <c r="Z108" s="5"/>
      <c r="AA108" s="5"/>
      <c r="AB108" s="8"/>
      <c r="AC108" s="5"/>
      <c r="AD108" s="5"/>
      <c r="AE108" s="5"/>
      <c r="AF108" s="5"/>
      <c r="AG108" s="5"/>
      <c r="AH108" s="5"/>
      <c r="AI108" s="5"/>
      <c r="AJ108" s="8"/>
      <c r="AK108" s="5"/>
      <c r="AL108" s="5"/>
      <c r="AM108" s="5"/>
      <c r="AN108" s="5"/>
      <c r="AO108" s="5"/>
      <c r="AP108" s="5"/>
      <c r="AQ108" s="5"/>
      <c r="AR108" s="8"/>
      <c r="AS108" s="5"/>
      <c r="AT108" s="5"/>
      <c r="AU108" s="5"/>
      <c r="AV108" s="5"/>
      <c r="AW108" s="5"/>
      <c r="AX108" s="5"/>
      <c r="AY108" s="5"/>
      <c r="AZ108" s="8"/>
      <c r="BA108" s="5"/>
      <c r="BB108" s="5"/>
      <c r="BC108" s="5"/>
      <c r="BD108" s="5"/>
      <c r="BE108" s="5"/>
      <c r="BF108" s="5"/>
      <c r="BG108" s="5"/>
      <c r="BH108" s="8"/>
      <c r="BI108" s="5"/>
      <c r="BJ108" s="5"/>
      <c r="BK108" s="5"/>
      <c r="BL108" s="5"/>
      <c r="BM108" s="5"/>
      <c r="BN108" s="5"/>
      <c r="BO108" s="5"/>
      <c r="BP108" s="9">
        <v>0</v>
      </c>
      <c r="BQ108" s="1" t="s">
        <v>0</v>
      </c>
      <c r="BR108" s="1" t="s">
        <v>0</v>
      </c>
      <c r="BS108" s="1" t="s">
        <v>0</v>
      </c>
      <c r="BT108" s="1" t="s">
        <v>0</v>
      </c>
      <c r="BU108" s="1" t="s">
        <v>0</v>
      </c>
    </row>
    <row r="109" spans="1:73" ht="11.25">
      <c r="A109" s="37"/>
      <c r="B109" s="37"/>
      <c r="C109" s="37" t="s">
        <v>0</v>
      </c>
      <c r="D109" s="37" t="s">
        <v>0</v>
      </c>
      <c r="E109" s="37" t="s">
        <v>0</v>
      </c>
      <c r="F109" s="38"/>
      <c r="G109" s="39"/>
      <c r="H109" s="39"/>
      <c r="I109" s="39"/>
      <c r="J109" s="39"/>
      <c r="K109" s="39"/>
      <c r="L109" s="39"/>
      <c r="M109" s="39"/>
      <c r="N109" s="38"/>
      <c r="O109" s="39"/>
      <c r="P109" s="39"/>
      <c r="Q109" s="39"/>
      <c r="R109" s="39"/>
      <c r="S109" s="39"/>
      <c r="T109" s="40"/>
      <c r="U109" s="41"/>
      <c r="V109" s="41"/>
      <c r="W109" s="41"/>
      <c r="X109" s="41"/>
      <c r="Y109" s="41"/>
      <c r="Z109" s="41"/>
      <c r="AA109" s="41"/>
      <c r="AB109" s="40"/>
      <c r="AC109" s="41"/>
      <c r="AD109" s="41"/>
      <c r="AE109" s="41"/>
      <c r="AF109" s="41"/>
      <c r="AG109" s="41"/>
      <c r="AH109" s="41"/>
      <c r="AI109" s="41"/>
      <c r="AJ109" s="40"/>
      <c r="AK109" s="41"/>
      <c r="AL109" s="41"/>
      <c r="AM109" s="41"/>
      <c r="AN109" s="41"/>
      <c r="AO109" s="41"/>
      <c r="AP109" s="41"/>
      <c r="AQ109" s="41"/>
      <c r="AR109" s="40"/>
      <c r="AS109" s="41"/>
      <c r="AT109" s="41"/>
      <c r="AU109" s="41"/>
      <c r="AV109" s="41"/>
      <c r="AW109" s="41"/>
      <c r="AX109" s="41"/>
      <c r="AY109" s="41"/>
      <c r="AZ109" s="40"/>
      <c r="BA109" s="41"/>
      <c r="BB109" s="41"/>
      <c r="BC109" s="41"/>
      <c r="BD109" s="41"/>
      <c r="BE109" s="41"/>
      <c r="BF109" s="41"/>
      <c r="BG109" s="41"/>
      <c r="BH109" s="40"/>
      <c r="BI109" s="41"/>
      <c r="BJ109" s="41"/>
      <c r="BK109" s="41"/>
      <c r="BL109" s="41"/>
      <c r="BM109" s="41"/>
      <c r="BN109" s="41"/>
      <c r="BO109" s="42"/>
      <c r="BP109" s="9"/>
      <c r="BT109" s="1" t="s">
        <v>0</v>
      </c>
      <c r="BU109" s="1" t="s">
        <v>0</v>
      </c>
    </row>
    <row r="112" spans="5:13" ht="11.25">
      <c r="E112" s="3" t="s">
        <v>100</v>
      </c>
      <c r="F112" s="5">
        <f>SUMIF($BQ4:$BQ109,"=RIP",F4:F109)</f>
        <v>13631.998</v>
      </c>
      <c r="G112" s="5">
        <f aca="true" t="shared" si="0" ref="G112:M112">SUMIF($BQ4:$BQ109,"=RIP",G4:G109)</f>
        <v>5442</v>
      </c>
      <c r="H112" s="5">
        <f t="shared" si="0"/>
        <v>26521</v>
      </c>
      <c r="I112" s="5">
        <f t="shared" si="0"/>
        <v>1493</v>
      </c>
      <c r="J112" s="5">
        <f t="shared" si="0"/>
        <v>7678</v>
      </c>
      <c r="K112" s="5">
        <f t="shared" si="0"/>
        <v>21063</v>
      </c>
      <c r="L112" s="5">
        <f t="shared" si="0"/>
        <v>0</v>
      </c>
      <c r="M112" s="5">
        <f t="shared" si="0"/>
        <v>0</v>
      </c>
    </row>
    <row r="113" spans="5:13" ht="11.25">
      <c r="E113" s="3" t="s">
        <v>101</v>
      </c>
      <c r="F113" s="5">
        <f>SUMIF($BT4:$BT109,"=GARVEE",F4:F109)</f>
        <v>0</v>
      </c>
      <c r="G113" s="5">
        <f aca="true" t="shared" si="1" ref="G113:M113">SUMIF($BT4:$BT109,"=GARVEE",G4:G109)</f>
        <v>0</v>
      </c>
      <c r="H113" s="5">
        <f t="shared" si="1"/>
        <v>0</v>
      </c>
      <c r="I113" s="5">
        <f t="shared" si="1"/>
        <v>0</v>
      </c>
      <c r="J113" s="5">
        <f t="shared" si="1"/>
        <v>0</v>
      </c>
      <c r="K113" s="5">
        <f t="shared" si="1"/>
        <v>0</v>
      </c>
      <c r="L113" s="5">
        <f t="shared" si="1"/>
        <v>0</v>
      </c>
      <c r="M113" s="5">
        <f t="shared" si="1"/>
        <v>0</v>
      </c>
    </row>
    <row r="114" spans="5:13" ht="11.25">
      <c r="E114" s="3" t="s">
        <v>102</v>
      </c>
      <c r="F114" s="5">
        <f>SUMIF($BR4:$BR109,"=X",F4:F109)</f>
        <v>0</v>
      </c>
      <c r="G114" s="5">
        <f aca="true" t="shared" si="2" ref="G114:M114">SUMIF($BR4:$BR109,"=X",G4:G109)</f>
        <v>0</v>
      </c>
      <c r="H114" s="5">
        <f t="shared" si="2"/>
        <v>0</v>
      </c>
      <c r="I114" s="5">
        <f t="shared" si="2"/>
        <v>0</v>
      </c>
      <c r="J114" s="5">
        <f t="shared" si="2"/>
        <v>0</v>
      </c>
      <c r="K114" s="5">
        <f t="shared" si="2"/>
        <v>0</v>
      </c>
      <c r="L114" s="5">
        <f t="shared" si="2"/>
        <v>0</v>
      </c>
      <c r="M114" s="5">
        <f t="shared" si="2"/>
        <v>0</v>
      </c>
    </row>
    <row r="115" spans="5:13" ht="11.25">
      <c r="E115" s="3" t="s">
        <v>103</v>
      </c>
      <c r="F115" s="5">
        <f>SUMIF($BU4:$BU109,"=X",AJ4:AJ109)+SUMIF($BU4:$BU109,"=X",AR4:AR109)+SUMIF($BU4:$BU109,"=X",AZ4:AZ109)+SUMIF($BU4:$BU109,"=X",BH4:BH109)</f>
        <v>0</v>
      </c>
      <c r="G115" s="5">
        <f>SUMIF($BU4:$BU109,"=X",AK4:AK109)+SUMIF($BU4:$BU109,"=X",AS4:AS109)+SUMIF($BU4:$BU109,"=X",BA4:BA109)+SUMIF($BU4:$BU109,"=X",BI4:BI109)</f>
        <v>5000</v>
      </c>
      <c r="H115" s="5"/>
      <c r="I115" s="5"/>
      <c r="J115" s="5"/>
      <c r="K115" s="5"/>
      <c r="L115" s="5"/>
      <c r="M115" s="5"/>
    </row>
    <row r="116" spans="5:13" ht="11.25">
      <c r="E116" s="3" t="s">
        <v>104</v>
      </c>
      <c r="F116" s="5">
        <f>SUMIF($BU4:$BU109,"=X",T4:T109)</f>
        <v>0</v>
      </c>
      <c r="G116" s="5">
        <f>SUMIF($BU4:$BU109,"=X",U4:U109)</f>
        <v>0</v>
      </c>
      <c r="H116" s="5"/>
      <c r="I116" s="5"/>
      <c r="J116" s="5"/>
      <c r="K116" s="5"/>
      <c r="L116" s="5"/>
      <c r="M116" s="5"/>
    </row>
    <row r="117" spans="5:13" ht="11.25">
      <c r="E117" s="3" t="s">
        <v>105</v>
      </c>
      <c r="F117" s="5">
        <f>F112-F113-F114-F115-F116</f>
        <v>13631.998</v>
      </c>
      <c r="G117" s="5">
        <f aca="true" t="shared" si="3" ref="G117:M117">G112-G113-G114-G115-G116</f>
        <v>442</v>
      </c>
      <c r="H117" s="5">
        <f t="shared" si="3"/>
        <v>26521</v>
      </c>
      <c r="I117" s="5">
        <f t="shared" si="3"/>
        <v>1493</v>
      </c>
      <c r="J117" s="5">
        <f t="shared" si="3"/>
        <v>7678</v>
      </c>
      <c r="K117" s="5">
        <f t="shared" si="3"/>
        <v>21063</v>
      </c>
      <c r="L117" s="5">
        <f t="shared" si="3"/>
        <v>0</v>
      </c>
      <c r="M117" s="5">
        <f t="shared" si="3"/>
        <v>0</v>
      </c>
    </row>
    <row r="119" spans="9:11" ht="11.25">
      <c r="I119" s="1">
        <f>SUM(F117:I117)</f>
        <v>42087.998</v>
      </c>
      <c r="J119" s="1">
        <f>J117</f>
        <v>7678</v>
      </c>
      <c r="K119" s="1">
        <f>K117</f>
        <v>21063</v>
      </c>
    </row>
  </sheetData>
  <sheetProtection password="CB9B" sheet="1" objects="1" scenarios="1"/>
  <conditionalFormatting sqref="F4 F7:F8 F11 F14 F17 F20 F23:F24 F27:F28 F31:F33 F36 F39 F42 F45 F48:F52 F55 F58 F61 F64 F67:F68 F71:F72 F75:F80 F83:F92 F95:F96 F99 F102:F107">
    <cfRule type="expression" priority="1" dxfId="0" stopIfTrue="1">
      <formula>BW4&lt;&gt;BX4</formula>
    </cfRule>
  </conditionalFormatting>
  <conditionalFormatting sqref="G4 G7:G8 G11 G14 G17 G20 G23:G24 G27:G28 G31:G33 G36 G39 G42 G45 G48:G52 G55 G58 G61 G64 G67:G68 G71:G72 G75:G80 G83:G92 G95:G96 G99 G102:G107">
    <cfRule type="expression" priority="2" dxfId="0" stopIfTrue="1">
      <formula>BY4&lt;&gt;BZ4</formula>
    </cfRule>
  </conditionalFormatting>
  <conditionalFormatting sqref="H4 H7:H8 H11 H14 H17 H20 H23:H24 H27:H28 H31:H33 H36 H39 H42 H45 H48:H52 H55 H58 H61 H64 H67:H68 H71:H72 H75:H80 H83:H92 H95:H96 H99 H102:H107">
    <cfRule type="expression" priority="3" dxfId="0" stopIfTrue="1">
      <formula>CA4&lt;&gt;CB4</formula>
    </cfRule>
  </conditionalFormatting>
  <conditionalFormatting sqref="I4 I7:I8 I11 I14 I17 I20 I23:I24 I27:I28 I31:I33 I36 I39 I42 I45 I48:I52 I55 I58 I61 I64 I67:I68 I71:I72 I75:I80 I83:I92 I95:I96 I99 I102:I107">
    <cfRule type="expression" priority="4" dxfId="0" stopIfTrue="1">
      <formula>CC4&lt;&gt;CD4</formula>
    </cfRule>
  </conditionalFormatting>
  <conditionalFormatting sqref="J4 J7:J8 J11 J14 J17 J20 J23:J24 J27:J28 J31:J33 J36 J39 J42 J45 J48:J52 J55 J58 J61 J64 J67:J68 J71:J72 J75:J80 J83:J92 J95:J96 J99 J102:J107">
    <cfRule type="expression" priority="5" dxfId="0" stopIfTrue="1">
      <formula>CE4&lt;&gt;CF4</formula>
    </cfRule>
  </conditionalFormatting>
  <conditionalFormatting sqref="K4 K7:K8 K11 K14 K17 K20 K23:K24 K27:K28 K31:K33 K36 K39 K42 K45 K48:K52 K55 K58 K61 K64 K67:K68 K71:K72 K75:K80 K83:K92 K95:K96 K99 K102:K107">
    <cfRule type="expression" priority="6" dxfId="0" stopIfTrue="1">
      <formula>CG4&lt;&gt;CH4</formula>
    </cfRule>
  </conditionalFormatting>
  <conditionalFormatting sqref="L4 L7:L8 L11 L14 L17 L20 L23:L24 L27:L28 L31:L33 L36 L39 L42 L45 L48:L52 L55 L58 L61 L64 L67:L68 L71:L72 L75:L80 L83:L92 L95:L96 L99 L102:L107">
    <cfRule type="expression" priority="7" dxfId="0" stopIfTrue="1">
      <formula>CI4&lt;&gt;CJ4</formula>
    </cfRule>
  </conditionalFormatting>
  <conditionalFormatting sqref="M4 M7:M8 M11 M14 M17 M20 M23:M24 M27:M28 M31:M33 M36 M39 M42 M45 M48:M52 M55 M58 M61 M64 M67:M68 M71:M72 M75:M80 M83:M92 M95:M96 M99 M102:M107">
    <cfRule type="expression" priority="8" dxfId="0" stopIfTrue="1">
      <formula>CK4&lt;&gt;CL4</formula>
    </cfRule>
  </conditionalFormatting>
  <conditionalFormatting sqref="N4 N7:N8 N11 N14 N17 N20 N23:N24 N27:N28 N31:N33 N36 N39 N42 N45 N48:N52 N55 N58 N61 N64 N67:N68 N71:N72 N75:N80 N83:N92 N95:N96 N99 N102:N107">
    <cfRule type="expression" priority="9" dxfId="0" stopIfTrue="1">
      <formula>CM4&lt;&gt;CN4</formula>
    </cfRule>
  </conditionalFormatting>
  <conditionalFormatting sqref="O4 O7:O8 O11 O14 O17 O20 O23:O24 O27:O28 O31:O33 O36 O39 O42 O45 O48:O52 O55 O58 O61 O64 O67:O68 O71:O72 O75:O80 O83:O92 O95:O96 O99 O102:O107">
    <cfRule type="expression" priority="10" dxfId="0" stopIfTrue="1">
      <formula>CO4&lt;&gt;CP4</formula>
    </cfRule>
  </conditionalFormatting>
  <conditionalFormatting sqref="P4 P7:P8 P11 P14 P17 P20 P23:P24 P27:P28 P31:P33 P36 P39 P42 P45 P48:P52 P55 P58 P61 P64 P67:P68 P71:P72 P75:P80 P83:P92 P95:P96 P99 P102:P107">
    <cfRule type="expression" priority="11" dxfId="0" stopIfTrue="1">
      <formula>CQ4&lt;&gt;CR4</formula>
    </cfRule>
  </conditionalFormatting>
  <conditionalFormatting sqref="Q4 Q7:Q8 Q11 Q14 Q17 Q20 Q23:Q24 Q27:Q28 Q31:Q33 Q36 Q39 Q42 Q45 Q48:Q52 Q55 Q58 Q61 Q64 Q67:Q68 Q71:Q72 Q75:Q80 Q83:Q92 Q95:Q96 Q99 Q102:Q107">
    <cfRule type="expression" priority="12" dxfId="0" stopIfTrue="1">
      <formula>CS4&lt;&gt;CT4</formula>
    </cfRule>
  </conditionalFormatting>
  <conditionalFormatting sqref="R4 R7:R8 R11 R14 R17 R20 R23:R24 R27:R28 R31:R33 R36 R39 R42 R45 R48:R52 R55 R58 R61 R64 R67:R68 R71:R72 R75:R80 R83:R92 R95:R96 R99 R102:R107">
    <cfRule type="expression" priority="13" dxfId="0" stopIfTrue="1">
      <formula>CU4&lt;&gt;CV4</formula>
    </cfRule>
  </conditionalFormatting>
  <conditionalFormatting sqref="S4 S7:S8 S11 S14 S17 S20 S23:S24 S27:S28 S31:S33 S36 S39 S42 S45 S48:S52 S55 S58 S61 S64 S67:S68 S71:S72 S75:S80 S83:S92 S95:S96 S99 S102:S107">
    <cfRule type="expression" priority="14" dxfId="0" stopIfTrue="1">
      <formula>CW4&lt;&gt;CX4</formula>
    </cfRule>
  </conditionalFormatting>
  <dataValidations count="135">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4">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109">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109">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ErrorMessage="1" errorTitle="Maximum Dollar Input Exceeded" error="The maximum input value is $999,999 (x $1000), basically one billion dollars.  Please revise your figures." sqref="T45:BO45">
      <formula1>0</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InputMessage="1" showErrorMessage="1" promptTitle="No Input" prompt="This is not a funding line." errorTitle="Wrong Spot" error="This is either a total or blank funding line.  No Data Input Here." sqref="T47:BO47">
      <formula1>999999</formula1>
      <formula2>999999</formula2>
    </dataValidation>
    <dataValidation type="whole" showErrorMessage="1" errorTitle="Maximum Dollar Input Exceeded" error="The maximum input value is $999,999 (x $1000), basically one billion dollars.  Please revise your figures." sqref="T48:BO48">
      <formula1>0</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ErrorMessage="1" errorTitle="Maximum Dollar Input Exceeded" error="The maximum input value is $999,999 (x $1000), basically one billion dollars.  Please revise your figures." sqref="T50:BO50">
      <formula1>0</formula1>
      <formula2>999999</formula2>
    </dataValidation>
    <dataValidation type="whole" showErrorMessage="1" errorTitle="Maximum Dollar Input Exceeded" error="The maximum input value is $999,999 (x $1000), basically one billion dollars.  Please revise your figures." sqref="T51:BO51">
      <formula1>0</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InputMessage="1" showErrorMessage="1" promptTitle="No Input" prompt="This is not a funding line." errorTitle="Wrong Spot" error="This is either a total or blank funding line.  No Data Input Here." sqref="T59:BO59">
      <formula1>999999</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ErrorMessage="1" errorTitle="Maximum Dollar Input Exceeded" error="The maximum input value is $999,999 (x $1000), basically one billion dollars.  Please revise your figures." sqref="T61:BO61">
      <formula1>0</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InputMessage="1" showErrorMessage="1" promptTitle="No Input" prompt="This is not a funding line." errorTitle="Wrong Spot" error="This is either a total or blank funding line.  No Data Input Here." sqref="T65:BO65">
      <formula1>999999</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ErrorMessage="1" errorTitle="Maximum Dollar Input Exceeded" error="The maximum input value is $999,999 (x $1000), basically one billion dollars.  Please revise your figures." sqref="T67:BO67">
      <formula1>0</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InputMessage="1" showErrorMessage="1" promptTitle="No Input" prompt="This is not a funding line." errorTitle="Wrong Spot" error="This is either a total or blank funding line.  No Data Input Here." sqref="T69:BO69">
      <formula1>999999</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ErrorMessage="1" errorTitle="Maximum Dollar Input Exceeded" error="The maximum input value is $999,999 (x $1000), basically one billion dollars.  Please revise your figures." sqref="T71:BO71">
      <formula1>0</formula1>
      <formula2>999999</formula2>
    </dataValidation>
    <dataValidation type="whole" showErrorMessage="1" errorTitle="Maximum Dollar Input Exceeded" error="The maximum input value is $999,999 (x $1000), basically one billion dollars.  Please revise your figures." sqref="T72:BO72">
      <formula1>0</formula1>
      <formula2>999999</formula2>
    </dataValidation>
    <dataValidation type="whole" showInputMessage="1" showErrorMessage="1" promptTitle="No Input" prompt="This is not a funding line." errorTitle="Wrong Spot" error="This is either a total or blank funding line.  No Data Input Here." sqref="T73:BO73">
      <formula1>999999</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ErrorMessage="1" errorTitle="Maximum Dollar Input Exceeded" error="The maximum input value is $999,999 (x $1000), basically one billion dollars.  Please revise your figures." sqref="T75:BO75">
      <formula1>0</formula1>
      <formula2>999999</formula2>
    </dataValidation>
    <dataValidation type="whole" showErrorMessage="1" errorTitle="Maximum Dollar Input Exceeded" error="The maximum input value is $999,999 (x $1000), basically one billion dollars.  Please revise your figures." sqref="T76:BO76">
      <formula1>0</formula1>
      <formula2>999999</formula2>
    </dataValidation>
    <dataValidation type="whole" showErrorMessage="1" errorTitle="Maximum Dollar Input Exceeded" error="The maximum input value is $999,999 (x $1000), basically one billion dollars.  Please revise your figures." sqref="T77:BO77">
      <formula1>0</formula1>
      <formula2>999999</formula2>
    </dataValidation>
    <dataValidation type="whole" showErrorMessage="1" errorTitle="Maximum Dollar Input Exceeded" error="The maximum input value is $999,999 (x $1000), basically one billion dollars.  Please revise your figures." sqref="T78:BO78">
      <formula1>0</formula1>
      <formula2>999999</formula2>
    </dataValidation>
    <dataValidation type="whole" showErrorMessage="1" errorTitle="Maximum Dollar Input Exceeded" error="The maximum input value is $999,999 (x $1000), basically one billion dollars.  Please revise your figures." sqref="T79:BO79">
      <formula1>0</formula1>
      <formula2>999999</formula2>
    </dataValidation>
    <dataValidation type="whole" showErrorMessage="1" errorTitle="Maximum Dollar Input Exceeded" error="The maximum input value is $999,999 (x $1000), basically one billion dollars.  Please revise your figures." sqref="T80:BO80">
      <formula1>0</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ErrorMessage="1" errorTitle="Maximum Dollar Input Exceeded" error="The maximum input value is $999,999 (x $1000), basically one billion dollars.  Please revise your figures." sqref="T83:BO83">
      <formula1>0</formula1>
      <formula2>999999</formula2>
    </dataValidation>
    <dataValidation type="whole" showErrorMessage="1" errorTitle="Maximum Dollar Input Exceeded" error="The maximum input value is $999,999 (x $1000), basically one billion dollars.  Please revise your figures." sqref="T84:BO84">
      <formula1>0</formula1>
      <formula2>999999</formula2>
    </dataValidation>
    <dataValidation type="whole" showErrorMessage="1" errorTitle="Maximum Dollar Input Exceeded" error="The maximum input value is $999,999 (x $1000), basically one billion dollars.  Please revise your figures." sqref="T85:BO85">
      <formula1>0</formula1>
      <formula2>999999</formula2>
    </dataValidation>
    <dataValidation type="whole" showErrorMessage="1" errorTitle="Maximum Dollar Input Exceeded" error="The maximum input value is $999,999 (x $1000), basically one billion dollars.  Please revise your figures." sqref="T86:BO86">
      <formula1>0</formula1>
      <formula2>999999</formula2>
    </dataValidation>
    <dataValidation type="whole" showErrorMessage="1" errorTitle="Maximum Dollar Input Exceeded" error="The maximum input value is $999,999 (x $1000), basically one billion dollars.  Please revise your figures." sqref="T87:BO87">
      <formula1>0</formula1>
      <formula2>999999</formula2>
    </dataValidation>
    <dataValidation type="whole" showErrorMessage="1" errorTitle="Maximum Dollar Input Exceeded" error="The maximum input value is $999,999 (x $1000), basically one billion dollars.  Please revise your figures." sqref="T88:BO88">
      <formula1>0</formula1>
      <formula2>999999</formula2>
    </dataValidation>
    <dataValidation type="whole" showErrorMessage="1" errorTitle="Maximum Dollar Input Exceeded" error="The maximum input value is $999,999 (x $1000), basically one billion dollars.  Please revise your figures." sqref="T89:BO89">
      <formula1>0</formula1>
      <formula2>999999</formula2>
    </dataValidation>
    <dataValidation type="whole" showErrorMessage="1" errorTitle="Maximum Dollar Input Exceeded" error="The maximum input value is $999,999 (x $1000), basically one billion dollars.  Please revise your figures." sqref="T90:BO90">
      <formula1>0</formula1>
      <formula2>999999</formula2>
    </dataValidation>
    <dataValidation type="whole" showErrorMessage="1" errorTitle="Maximum Dollar Input Exceeded" error="The maximum input value is $999,999 (x $1000), basically one billion dollars.  Please revise your figures." sqref="T91:BO91">
      <formula1>0</formula1>
      <formula2>999999</formula2>
    </dataValidation>
    <dataValidation type="whole" showErrorMessage="1" errorTitle="Maximum Dollar Input Exceeded" error="The maximum input value is $999,999 (x $1000), basically one billion dollars.  Please revise your figures." sqref="T92:BO92">
      <formula1>0</formula1>
      <formula2>999999</formula2>
    </dataValidation>
    <dataValidation type="whole" showInputMessage="1" showErrorMessage="1" promptTitle="No Input" prompt="This is not a funding line." errorTitle="Wrong Spot" error="This is either a total or blank funding line.  No Data Input Here." sqref="T93:BO93">
      <formula1>999999</formula1>
      <formula2>999999</formula2>
    </dataValidation>
    <dataValidation type="whole" showInputMessage="1" showErrorMessage="1" promptTitle="No Input" prompt="This is not a funding line." errorTitle="Wrong Spot" error="This is either a total or blank funding line.  No Data Input Here." sqref="T94:BO94">
      <formula1>999999</formula1>
      <formula2>999999</formula2>
    </dataValidation>
    <dataValidation type="whole" showErrorMessage="1" errorTitle="Maximum Dollar Input Exceeded" error="The maximum input value is $999,999 (x $1000), basically one billion dollars.  Please revise your figures." sqref="T95:BO95">
      <formula1>0</formula1>
      <formula2>999999</formula2>
    </dataValidation>
    <dataValidation type="whole" showErrorMessage="1" errorTitle="Maximum Dollar Input Exceeded" error="The maximum input value is $999,999 (x $1000), basically one billion dollars.  Please revise your figures." sqref="T96:BO96">
      <formula1>0</formula1>
      <formula2>999999</formula2>
    </dataValidation>
    <dataValidation type="whole" showInputMessage="1" showErrorMessage="1" promptTitle="No Input" prompt="This is not a funding line." errorTitle="Wrong Spot" error="This is either a total or blank funding line.  No Data Input Here." sqref="T97:BO97">
      <formula1>999999</formula1>
      <formula2>999999</formula2>
    </dataValidation>
    <dataValidation type="whole" showInputMessage="1" showErrorMessage="1" promptTitle="No Input" prompt="This is not a funding line." errorTitle="Wrong Spot" error="This is either a total or blank funding line.  No Data Input Here." sqref="T98:BO98">
      <formula1>999999</formula1>
      <formula2>999999</formula2>
    </dataValidation>
    <dataValidation type="whole" showErrorMessage="1" errorTitle="Maximum Dollar Input Exceeded" error="The maximum input value is $999,999 (x $1000), basically one billion dollars.  Please revise your figures." sqref="T99:BO99">
      <formula1>0</formula1>
      <formula2>999999</formula2>
    </dataValidation>
    <dataValidation type="whole" showInputMessage="1" showErrorMessage="1" promptTitle="No Input" prompt="This is not a funding line." errorTitle="Wrong Spot" error="This is either a total or blank funding line.  No Data Input Here." sqref="T100:BO100">
      <formula1>999999</formula1>
      <formula2>999999</formula2>
    </dataValidation>
    <dataValidation type="whole" showInputMessage="1" showErrorMessage="1" promptTitle="No Input" prompt="This is not a funding line." errorTitle="Wrong Spot" error="This is either a total or blank funding line.  No Data Input Here." sqref="T101:BO101">
      <formula1>999999</formula1>
      <formula2>999999</formula2>
    </dataValidation>
    <dataValidation type="whole" showErrorMessage="1" errorTitle="Maximum Dollar Input Exceeded" error="The maximum input value is $999,999 (x $1000), basically one billion dollars.  Please revise your figures." sqref="BJ102:BO102 AL102:AQ102 AT102:AY102 BB102:BG102 V102:AI10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2:AK102 AR102:AS102 AZ102:BA102 BH102:BI10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2:U102">
      <formula1>0</formula1>
      <formula2>999999</formula2>
    </dataValidation>
    <dataValidation type="whole" showErrorMessage="1" errorTitle="Maximum Dollar Input Exceeded" error="The maximum input value is $999,999 (x $1000), basically one billion dollars.  Please revise your figures." sqref="T103:BO103">
      <formula1>0</formula1>
      <formula2>999999</formula2>
    </dataValidation>
    <dataValidation type="whole" showErrorMessage="1" errorTitle="Maximum Dollar Input Exceeded" error="The maximum input value is $999,999 (x $1000), basically one billion dollars.  Please revise your figures." sqref="T104:BO104">
      <formula1>0</formula1>
      <formula2>999999</formula2>
    </dataValidation>
    <dataValidation type="whole" showErrorMessage="1" errorTitle="Maximum Dollar Input Exceeded" error="The maximum input value is $999,999 (x $1000), basically one billion dollars.  Please revise your figures." sqref="T105:BO105">
      <formula1>0</formula1>
      <formula2>999999</formula2>
    </dataValidation>
    <dataValidation type="whole" showErrorMessage="1" errorTitle="Maximum Dollar Input Exceeded" error="The maximum input value is $999,999 (x $1000), basically one billion dollars.  Please revise your figures." sqref="T106:BO106">
      <formula1>0</formula1>
      <formula2>999999</formula2>
    </dataValidation>
    <dataValidation type="whole" showErrorMessage="1" errorTitle="Maximum Dollar Input Exceeded" error="The maximum input value is $999,999 (x $1000), basically one billion dollars.  Please revise your figures." sqref="T107:BO107">
      <formula1>0</formula1>
      <formula2>999999</formula2>
    </dataValidation>
    <dataValidation type="whole" showInputMessage="1" showErrorMessage="1" promptTitle="No Input" prompt="This is not a funding line." errorTitle="Wrong Spot" error="This is either a total or blank funding line.  No Data Input Here." sqref="T108:BO108">
      <formula1>999999</formula1>
      <formula2>999999</formula2>
    </dataValidation>
    <dataValidation type="whole" showInputMessage="1" showErrorMessage="1" promptTitle="No Input" prompt="This is not a funding line." errorTitle="Wrong Spot" error="This is either a total or blank funding line.  No Data Input Here." sqref="T109:BO109">
      <formula1>999999</formula1>
      <formula2>999999</formula2>
    </dataValidation>
  </dataValidations>
  <printOptions gridLines="1"/>
  <pageMargins left="0.25" right="0.25" top="0.75" bottom="0.5" header="0.25" footer="0.25"/>
  <pageSetup blackAndWhite="1" fitToHeight="100" fitToWidth="1" horizontalDpi="600" verticalDpi="600" orientation="landscape" scale="84"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2003-11-25T22:35:07Z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