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Inventory'!$A$1:$S$121</definedName>
    <definedName name="_xlnm.Print_Titles" localSheetId="1">'Project Inventory'!$1:$3</definedName>
  </definedNames>
  <calcPr fullCalcOnLoad="1"/>
</workbook>
</file>

<file path=xl/sharedStrings.xml><?xml version="1.0" encoding="utf-8"?>
<sst xmlns="http://schemas.openxmlformats.org/spreadsheetml/2006/main" count="1030" uniqueCount="133">
  <si>
    <t/>
  </si>
  <si>
    <t>SIS</t>
  </si>
  <si>
    <t>Dorris, City of</t>
  </si>
  <si>
    <t>RIP</t>
  </si>
  <si>
    <t>455604</t>
  </si>
  <si>
    <t>Main Street Rehab</t>
  </si>
  <si>
    <t>Loc Funds (CITY)</t>
  </si>
  <si>
    <t>TOTAL</t>
  </si>
  <si>
    <t>Etna, City of</t>
  </si>
  <si>
    <t>Woodland Street Rehab</t>
  </si>
  <si>
    <t>455524</t>
  </si>
  <si>
    <t>Callahan Street Phase 2</t>
  </si>
  <si>
    <t>Fort Jones, City of</t>
  </si>
  <si>
    <t>Calock, Newton, Don and Allison Rehab</t>
  </si>
  <si>
    <t>Montague, City of</t>
  </si>
  <si>
    <t>455684</t>
  </si>
  <si>
    <t>Prather Street Rehabilitation</t>
  </si>
  <si>
    <t>Mt Shasta, City of</t>
  </si>
  <si>
    <t>Rockfellow Dr, N Mt Shasta, Ida St  Reconstruction</t>
  </si>
  <si>
    <t>Siskiyou County</t>
  </si>
  <si>
    <t>Siskiyou Avenue  Project</t>
  </si>
  <si>
    <t>Future Need</t>
  </si>
  <si>
    <t>Loc Funds (CO)</t>
  </si>
  <si>
    <t>North Old State Road Project</t>
  </si>
  <si>
    <t>455674</t>
  </si>
  <si>
    <t>Cottonwood Creek Bridge Project</t>
  </si>
  <si>
    <t>Local HBRR</t>
  </si>
  <si>
    <t>455654</t>
  </si>
  <si>
    <t>Ash Creek Bridge Project</t>
  </si>
  <si>
    <t>Tennant Road Project</t>
  </si>
  <si>
    <t>Shackleford Creek Bridge Project</t>
  </si>
  <si>
    <t>Siskiyou County Transportation Commission</t>
  </si>
  <si>
    <t>Planning, Programming and Monitoring</t>
  </si>
  <si>
    <t>Dunsmuir Ave. and Various St. Rehab</t>
  </si>
  <si>
    <t>455864</t>
  </si>
  <si>
    <t>Old Highway 99 Project</t>
  </si>
  <si>
    <t>Tulelake, City of</t>
  </si>
  <si>
    <t>455724</t>
  </si>
  <si>
    <t>Modoc St, F St  Rehab</t>
  </si>
  <si>
    <t>Weed, City of</t>
  </si>
  <si>
    <t>Siskiyou Way and Alamo Ave Rehab</t>
  </si>
  <si>
    <t>Yreka City, City of</t>
  </si>
  <si>
    <t>454854</t>
  </si>
  <si>
    <t>Greenhorn Road Rehab</t>
  </si>
  <si>
    <t>Oberlin Road  Rehab</t>
  </si>
  <si>
    <t>Oregon Street Rehab</t>
  </si>
  <si>
    <t>Fairlane Road Rehab</t>
  </si>
  <si>
    <t>Bruce Street  Rehab</t>
  </si>
  <si>
    <t>Collector and Residential St Rehab</t>
  </si>
  <si>
    <t>4th Street Rehab</t>
  </si>
  <si>
    <t>Collector and Residential St.  Cape seal</t>
  </si>
  <si>
    <t>3</t>
  </si>
  <si>
    <t>Caltrans</t>
  </si>
  <si>
    <t>CO</t>
  </si>
  <si>
    <t>X</t>
  </si>
  <si>
    <t>391201</t>
  </si>
  <si>
    <t>R48.5/R49.2</t>
  </si>
  <si>
    <t>Ager Road Left Turn Lane</t>
  </si>
  <si>
    <t>CT Minor Pgm.</t>
  </si>
  <si>
    <t>97</t>
  </si>
  <si>
    <t>28790K</t>
  </si>
  <si>
    <t>49.3/51.9</t>
  </si>
  <si>
    <t>Dorris Expressway</t>
  </si>
  <si>
    <t>IIP</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</si>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</sst>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107</v>
      </c>
    </row>
    <row r="3" ht="12.75">
      <c r="B3" s="43"/>
    </row>
    <row r="4" ht="12.75">
      <c r="B4" s="46" t="s">
        <v>108</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111</v>
      </c>
    </row>
    <row r="7" ht="12.75">
      <c r="B7" s="50" t="s">
        <v>112</v>
      </c>
    </row>
    <row r="8" ht="12.75">
      <c r="B8" s="50" t="s">
        <v>113</v>
      </c>
    </row>
    <row r="9" ht="25.5">
      <c r="B9" s="50" t="s">
        <v>114</v>
      </c>
    </row>
    <row r="10" ht="12.75">
      <c r="B10" s="48"/>
    </row>
    <row r="11" ht="12.75">
      <c r="B11" s="49" t="s">
        <v>115</v>
      </c>
    </row>
    <row r="12" ht="12.75">
      <c r="B12" s="50" t="s">
        <v>116</v>
      </c>
    </row>
    <row r="13" ht="12.75">
      <c r="B13" s="50" t="s">
        <v>117</v>
      </c>
    </row>
    <row r="14" ht="12.75">
      <c r="B14" s="50" t="s">
        <v>118</v>
      </c>
    </row>
    <row r="15" ht="12.75">
      <c r="B15" s="48"/>
    </row>
    <row r="16" ht="12.75">
      <c r="B16" s="51" t="s">
        <v>119</v>
      </c>
    </row>
    <row r="17" ht="25.5">
      <c r="B17" s="48" t="s">
        <v>120</v>
      </c>
    </row>
    <row r="18" ht="12.75">
      <c r="B18" s="48" t="s">
        <v>121</v>
      </c>
    </row>
    <row r="19" ht="12.75">
      <c r="B19" s="48" t="s">
        <v>122</v>
      </c>
    </row>
    <row r="20" ht="25.5">
      <c r="B20" s="48" t="s">
        <v>123</v>
      </c>
    </row>
    <row r="21" ht="12.75">
      <c r="B21" s="48"/>
    </row>
    <row r="22" ht="38.25">
      <c r="B22" s="48" t="s">
        <v>124</v>
      </c>
    </row>
    <row r="23" ht="12.75">
      <c r="B23" s="48"/>
    </row>
    <row r="24" ht="12.75">
      <c r="B24" s="52" t="s">
        <v>125</v>
      </c>
    </row>
    <row r="25" ht="12.75">
      <c r="B25" s="48"/>
    </row>
    <row r="26" ht="12.75">
      <c r="B26" s="46" t="s">
        <v>126</v>
      </c>
    </row>
    <row r="27" ht="12.75">
      <c r="B27" s="53" t="s">
        <v>127</v>
      </c>
    </row>
    <row r="28" ht="12.75">
      <c r="B28" s="53" t="s">
        <v>128</v>
      </c>
    </row>
    <row r="29" ht="12.75">
      <c r="B29" s="53" t="s">
        <v>129</v>
      </c>
    </row>
    <row r="30" ht="12.75">
      <c r="B30" s="53" t="s">
        <v>130</v>
      </c>
    </row>
    <row r="31" ht="12.75">
      <c r="B31" s="53" t="s">
        <v>131</v>
      </c>
    </row>
    <row r="32" ht="12.75">
      <c r="B32" s="43"/>
    </row>
    <row r="33" ht="12.75">
      <c r="B33" s="43"/>
    </row>
    <row r="34" ht="12.75">
      <c r="B34" s="43"/>
    </row>
    <row r="35" ht="13.5" thickBot="1">
      <c r="B35" s="44"/>
    </row>
    <row r="36" ht="13.5" thickTop="1">
      <c r="B36" s="54" t="s">
        <v>132</v>
      </c>
    </row>
    <row r="100" spans="7:8" ht="12.75">
      <c r="G100" t="s">
        <v>109</v>
      </c>
      <c r="H100" t="s">
        <v>110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23"/>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28125" style="1" bestFit="1" customWidth="1"/>
    <col min="2" max="2" width="6.28125" style="1" bestFit="1" customWidth="1"/>
    <col min="3" max="3" width="9.421875" style="1" bestFit="1" customWidth="1"/>
    <col min="4" max="4" width="35.8515625" style="1" bestFit="1" customWidth="1"/>
    <col min="5" max="5" width="13.14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19</v>
      </c>
      <c r="B1" s="10"/>
      <c r="C1" s="10"/>
      <c r="D1" s="10"/>
      <c r="E1" s="10"/>
      <c r="F1" s="10"/>
      <c r="G1" s="10"/>
      <c r="H1" s="10"/>
      <c r="I1" s="10"/>
      <c r="J1" s="10"/>
      <c r="K1" s="10"/>
      <c r="L1" s="10"/>
      <c r="M1" s="10"/>
      <c r="N1" s="10"/>
      <c r="O1" s="10"/>
      <c r="P1" s="10"/>
      <c r="Q1" s="10"/>
      <c r="R1" s="10"/>
      <c r="S1" s="10"/>
      <c r="T1" s="12" t="s">
        <v>93</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65</v>
      </c>
      <c r="C2" s="14" t="s">
        <v>66</v>
      </c>
      <c r="D2" s="14" t="s">
        <v>68</v>
      </c>
      <c r="E2" s="14"/>
      <c r="F2" s="15" t="s">
        <v>91</v>
      </c>
      <c r="G2" s="16"/>
      <c r="H2" s="16"/>
      <c r="I2" s="16"/>
      <c r="J2" s="16"/>
      <c r="K2" s="16"/>
      <c r="L2" s="16"/>
      <c r="M2" s="16"/>
      <c r="N2" s="15" t="s">
        <v>92</v>
      </c>
      <c r="O2" s="16"/>
      <c r="P2" s="16"/>
      <c r="Q2" s="16"/>
      <c r="R2" s="16"/>
      <c r="S2" s="16"/>
      <c r="T2" s="15" t="s">
        <v>79</v>
      </c>
      <c r="U2" s="16"/>
      <c r="V2" s="16"/>
      <c r="W2" s="16"/>
      <c r="X2" s="16"/>
      <c r="Y2" s="16"/>
      <c r="Z2" s="16"/>
      <c r="AA2" s="16"/>
      <c r="AB2" s="15" t="s">
        <v>80</v>
      </c>
      <c r="AC2" s="16"/>
      <c r="AD2" s="16"/>
      <c r="AE2" s="16"/>
      <c r="AF2" s="16"/>
      <c r="AG2" s="16"/>
      <c r="AH2" s="16"/>
      <c r="AI2" s="16"/>
      <c r="AJ2" s="15" t="s">
        <v>81</v>
      </c>
      <c r="AK2" s="16"/>
      <c r="AL2" s="16"/>
      <c r="AM2" s="16"/>
      <c r="AN2" s="16"/>
      <c r="AO2" s="16"/>
      <c r="AP2" s="16"/>
      <c r="AQ2" s="16"/>
      <c r="AR2" s="15" t="s">
        <v>82</v>
      </c>
      <c r="AS2" s="16"/>
      <c r="AT2" s="16"/>
      <c r="AU2" s="16"/>
      <c r="AV2" s="16"/>
      <c r="AW2" s="16"/>
      <c r="AX2" s="16"/>
      <c r="AY2" s="16"/>
      <c r="AZ2" s="15" t="s">
        <v>83</v>
      </c>
      <c r="BA2" s="16"/>
      <c r="BB2" s="16"/>
      <c r="BC2" s="16"/>
      <c r="BD2" s="16"/>
      <c r="BE2" s="16"/>
      <c r="BF2" s="16"/>
      <c r="BG2" s="16"/>
      <c r="BH2" s="15" t="s">
        <v>84</v>
      </c>
      <c r="BI2" s="16"/>
      <c r="BJ2" s="16"/>
      <c r="BK2" s="16"/>
      <c r="BL2" s="16"/>
      <c r="BM2" s="16"/>
      <c r="BN2" s="16"/>
      <c r="BO2" s="23"/>
      <c r="BP2" s="22"/>
      <c r="BW2" s="15" t="s">
        <v>91</v>
      </c>
      <c r="BX2" s="16" t="s">
        <v>91</v>
      </c>
      <c r="BY2" s="16"/>
      <c r="BZ2" s="16"/>
      <c r="CA2" s="16"/>
      <c r="CB2" s="16"/>
      <c r="CC2" s="16"/>
      <c r="CD2" s="16"/>
      <c r="CE2" s="15" t="s">
        <v>92</v>
      </c>
      <c r="CF2" s="16" t="s">
        <v>92</v>
      </c>
      <c r="CG2" s="16"/>
      <c r="CH2" s="16"/>
      <c r="CI2" s="16"/>
      <c r="CJ2" s="16"/>
    </row>
    <row r="3" spans="1:88" s="4" customFormat="1" ht="11.25">
      <c r="A3" s="17" t="s">
        <v>53</v>
      </c>
      <c r="B3" s="18" t="s">
        <v>64</v>
      </c>
      <c r="C3" s="18" t="s">
        <v>67</v>
      </c>
      <c r="D3" s="18" t="s">
        <v>69</v>
      </c>
      <c r="E3" s="18" t="s">
        <v>70</v>
      </c>
      <c r="F3" s="19" t="s">
        <v>71</v>
      </c>
      <c r="G3" s="20" t="s">
        <v>72</v>
      </c>
      <c r="H3" s="20" t="s">
        <v>73</v>
      </c>
      <c r="I3" s="20" t="s">
        <v>74</v>
      </c>
      <c r="J3" s="20" t="s">
        <v>75</v>
      </c>
      <c r="K3" s="20" t="s">
        <v>76</v>
      </c>
      <c r="L3" s="20" t="s">
        <v>77</v>
      </c>
      <c r="M3" s="20" t="s">
        <v>78</v>
      </c>
      <c r="N3" s="19" t="s">
        <v>85</v>
      </c>
      <c r="O3" s="21" t="s">
        <v>86</v>
      </c>
      <c r="P3" s="21" t="s">
        <v>87</v>
      </c>
      <c r="Q3" s="21" t="s">
        <v>88</v>
      </c>
      <c r="R3" s="21" t="s">
        <v>89</v>
      </c>
      <c r="S3" s="21" t="s">
        <v>90</v>
      </c>
      <c r="T3" s="19" t="s">
        <v>71</v>
      </c>
      <c r="U3" s="20" t="s">
        <v>72</v>
      </c>
      <c r="V3" s="20" t="s">
        <v>73</v>
      </c>
      <c r="W3" s="20" t="s">
        <v>74</v>
      </c>
      <c r="X3" s="20" t="s">
        <v>75</v>
      </c>
      <c r="Y3" s="20" t="s">
        <v>76</v>
      </c>
      <c r="Z3" s="20" t="s">
        <v>77</v>
      </c>
      <c r="AA3" s="20" t="s">
        <v>78</v>
      </c>
      <c r="AB3" s="19" t="s">
        <v>71</v>
      </c>
      <c r="AC3" s="20" t="s">
        <v>72</v>
      </c>
      <c r="AD3" s="20" t="s">
        <v>73</v>
      </c>
      <c r="AE3" s="20" t="s">
        <v>74</v>
      </c>
      <c r="AF3" s="20" t="s">
        <v>75</v>
      </c>
      <c r="AG3" s="20" t="s">
        <v>76</v>
      </c>
      <c r="AH3" s="20" t="s">
        <v>77</v>
      </c>
      <c r="AI3" s="20" t="s">
        <v>78</v>
      </c>
      <c r="AJ3" s="19" t="s">
        <v>71</v>
      </c>
      <c r="AK3" s="20" t="s">
        <v>72</v>
      </c>
      <c r="AL3" s="20" t="s">
        <v>73</v>
      </c>
      <c r="AM3" s="20" t="s">
        <v>74</v>
      </c>
      <c r="AN3" s="20" t="s">
        <v>75</v>
      </c>
      <c r="AO3" s="20" t="s">
        <v>76</v>
      </c>
      <c r="AP3" s="20" t="s">
        <v>77</v>
      </c>
      <c r="AQ3" s="20" t="s">
        <v>78</v>
      </c>
      <c r="AR3" s="19" t="s">
        <v>71</v>
      </c>
      <c r="AS3" s="20" t="s">
        <v>72</v>
      </c>
      <c r="AT3" s="20" t="s">
        <v>73</v>
      </c>
      <c r="AU3" s="20" t="s">
        <v>74</v>
      </c>
      <c r="AV3" s="20" t="s">
        <v>75</v>
      </c>
      <c r="AW3" s="20" t="s">
        <v>76</v>
      </c>
      <c r="AX3" s="20" t="s">
        <v>77</v>
      </c>
      <c r="AY3" s="20" t="s">
        <v>78</v>
      </c>
      <c r="AZ3" s="19" t="s">
        <v>71</v>
      </c>
      <c r="BA3" s="20" t="s">
        <v>72</v>
      </c>
      <c r="BB3" s="20" t="s">
        <v>73</v>
      </c>
      <c r="BC3" s="20" t="s">
        <v>74</v>
      </c>
      <c r="BD3" s="20" t="s">
        <v>75</v>
      </c>
      <c r="BE3" s="20" t="s">
        <v>76</v>
      </c>
      <c r="BF3" s="20" t="s">
        <v>77</v>
      </c>
      <c r="BG3" s="20" t="s">
        <v>78</v>
      </c>
      <c r="BH3" s="19" t="s">
        <v>71</v>
      </c>
      <c r="BI3" s="20" t="s">
        <v>72</v>
      </c>
      <c r="BJ3" s="20" t="s">
        <v>73</v>
      </c>
      <c r="BK3" s="20" t="s">
        <v>74</v>
      </c>
      <c r="BL3" s="20" t="s">
        <v>75</v>
      </c>
      <c r="BM3" s="20" t="s">
        <v>76</v>
      </c>
      <c r="BN3" s="20" t="s">
        <v>77</v>
      </c>
      <c r="BO3" s="24" t="s">
        <v>78</v>
      </c>
      <c r="BP3" s="22" t="s">
        <v>95</v>
      </c>
      <c r="BQ3" s="4" t="s">
        <v>96</v>
      </c>
      <c r="BR3" s="4" t="s">
        <v>97</v>
      </c>
      <c r="BS3" s="4" t="s">
        <v>98</v>
      </c>
      <c r="BT3" s="4" t="s">
        <v>99</v>
      </c>
      <c r="BU3" s="4" t="s">
        <v>100</v>
      </c>
      <c r="BW3" s="19" t="s">
        <v>71</v>
      </c>
      <c r="BX3" s="20" t="s">
        <v>71</v>
      </c>
      <c r="BY3" s="20" t="s">
        <v>73</v>
      </c>
      <c r="BZ3" s="20" t="s">
        <v>73</v>
      </c>
      <c r="CA3" s="20" t="s">
        <v>75</v>
      </c>
      <c r="CB3" s="20" t="s">
        <v>75</v>
      </c>
      <c r="CC3" s="20" t="s">
        <v>77</v>
      </c>
      <c r="CD3" s="20" t="s">
        <v>77</v>
      </c>
      <c r="CE3" s="19" t="s">
        <v>85</v>
      </c>
      <c r="CF3" s="21" t="s">
        <v>85</v>
      </c>
      <c r="CG3" s="21" t="s">
        <v>87</v>
      </c>
      <c r="CH3" s="21" t="s">
        <v>87</v>
      </c>
      <c r="CI3" s="21" t="s">
        <v>89</v>
      </c>
      <c r="CJ3" s="21" t="s">
        <v>89</v>
      </c>
    </row>
    <row r="4" spans="1:102" ht="11.25">
      <c r="A4" s="1" t="s">
        <v>1</v>
      </c>
      <c r="B4" s="2" t="str">
        <f>HYPERLINK("http://www.dot.ca.gov/hq/transprog/stip2004/ff_sheets/02-2282.xls","2282")</f>
        <v>2282</v>
      </c>
      <c r="C4" s="1" t="s">
        <v>0</v>
      </c>
      <c r="D4" s="1" t="s">
        <v>2</v>
      </c>
      <c r="E4" s="1" t="s">
        <v>3</v>
      </c>
      <c r="F4" s="7">
        <f ca="1">INDIRECT("T4")+INDIRECT("AB4")+INDIRECT("AJ4")+INDIRECT("AR4")+INDIRECT("AZ4")+INDIRECT("BH4")</f>
        <v>0</v>
      </c>
      <c r="G4" s="6">
        <f ca="1">INDIRECT("U4")+INDIRECT("AC4")+INDIRECT("AK4")+INDIRECT("AS4")+INDIRECT("BA4")+INDIRECT("BI4")</f>
        <v>320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320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320</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13000001082</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640</v>
      </c>
      <c r="BZ4" s="1">
        <v>640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640</v>
      </c>
      <c r="CP4" s="1">
        <v>640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6</v>
      </c>
      <c r="F5" s="7">
        <f ca="1">INDIRECT("T5")+INDIRECT("AB5")+INDIRECT("AJ5")+INDIRECT("AR5")+INDIRECT("AZ5")+INDIRECT("BH5")</f>
        <v>0</v>
      </c>
      <c r="G5" s="6">
        <f ca="1">INDIRECT("U5")+INDIRECT("AC5")+INDIRECT("AK5")+INDIRECT("AS5")+INDIRECT("BA5")+INDIRECT("BI5")</f>
        <v>1</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1</v>
      </c>
      <c r="O5" s="6">
        <f ca="1">INDIRECT("AB5")+INDIRECT("AC5")+INDIRECT("AD5")+INDIRECT("AE5")+INDIRECT("AF5")+INDIRECT("AG5")+INDIRECT("AH5")+INDIRECT("AI5")</f>
        <v>0</v>
      </c>
      <c r="P5" s="6">
        <f ca="1">INDIRECT("AJ5")+INDIRECT("AK5")+INDIRECT("AL5")+INDIRECT("AM5")+INDIRECT("AN5")+INDIRECT("AO5")+INDIRECT("AP5")+INDIRECT("AQ5")</f>
        <v>0</v>
      </c>
      <c r="Q5" s="6">
        <f ca="1">INDIRECT("AR5")+INDIRECT("AS5")+INDIRECT("AT5")+INDIRECT("AU5")+INDIRECT("AV5")+INDIRECT("AW5")+INDIRECT("AX5")+INDIRECT("AY5")</f>
        <v>0</v>
      </c>
      <c r="R5" s="6">
        <f ca="1">INDIRECT("AZ5")+INDIRECT("BA5")+INDIRECT("BB5")+INDIRECT("BC5")+INDIRECT("BD5")+INDIRECT("BE5")+INDIRECT("BF5")+INDIRECT("BG5")</f>
        <v>0</v>
      </c>
      <c r="S5" s="6">
        <f ca="1">INDIRECT("BH5")+INDIRECT("BI5")+INDIRECT("BJ5")+INDIRECT("BK5")+INDIRECT("BL5")+INDIRECT("BM5")+INDIRECT("BN5")+INDIRECT("BO5")</f>
        <v>0</v>
      </c>
      <c r="T5" s="28"/>
      <c r="U5" s="29">
        <v>1</v>
      </c>
      <c r="V5" s="29"/>
      <c r="W5" s="29"/>
      <c r="X5" s="29"/>
      <c r="Y5" s="29"/>
      <c r="Z5" s="29"/>
      <c r="AA5" s="29"/>
      <c r="AB5" s="28"/>
      <c r="AC5" s="29"/>
      <c r="AD5" s="29"/>
      <c r="AE5" s="29"/>
      <c r="AF5" s="29"/>
      <c r="AG5" s="29"/>
      <c r="AH5" s="29"/>
      <c r="AI5" s="29"/>
      <c r="AJ5" s="28"/>
      <c r="AK5" s="29"/>
      <c r="AL5" s="29"/>
      <c r="AM5" s="29"/>
      <c r="AN5" s="29"/>
      <c r="AO5" s="29"/>
      <c r="AP5" s="29"/>
      <c r="AQ5" s="29"/>
      <c r="AR5" s="28"/>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1</v>
      </c>
      <c r="BZ5" s="1">
        <v>1</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2</v>
      </c>
      <c r="CN5" s="1">
        <v>2</v>
      </c>
      <c r="CO5" s="1">
        <f ca="1">INDIRECT("AB5")+2*INDIRECT("AC5")+3*INDIRECT("AD5")+4*INDIRECT("AE5")+5*INDIRECT("AF5")+6*INDIRECT("AG5")+7*INDIRECT("AH5")+8*INDIRECT("AI5")</f>
        <v>0</v>
      </c>
      <c r="CP5" s="1">
        <v>0</v>
      </c>
      <c r="CQ5" s="1">
        <f ca="1">INDIRECT("AJ5")+2*INDIRECT("AK5")+3*INDIRECT("AL5")+4*INDIRECT("AM5")+5*INDIRECT("AN5")+6*INDIRECT("AO5")+7*INDIRECT("AP5")+8*INDIRECT("AQ5")</f>
        <v>0</v>
      </c>
      <c r="CR5" s="1">
        <v>0</v>
      </c>
      <c r="CS5" s="1">
        <f ca="1">INDIRECT("AR5")+2*INDIRECT("AS5")+3*INDIRECT("AT5")+4*INDIRECT("AU5")+5*INDIRECT("AV5")+6*INDIRECT("AW5")+7*INDIRECT("AX5")+8*INDIRECT("AY5")</f>
        <v>0</v>
      </c>
      <c r="CT5" s="1">
        <v>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94</v>
      </c>
      <c r="D6" s="26" t="s">
        <v>0</v>
      </c>
      <c r="E6" s="1" t="s">
        <v>7</v>
      </c>
      <c r="F6" s="7">
        <f>SUM(F4:F5)</f>
        <v>0</v>
      </c>
      <c r="G6" s="6">
        <f>SUM(G4:G5)</f>
        <v>321</v>
      </c>
      <c r="H6" s="6">
        <f>SUM(H4:H5)</f>
        <v>0</v>
      </c>
      <c r="I6" s="6">
        <f>SUM(I4:I5)</f>
        <v>0</v>
      </c>
      <c r="J6" s="6">
        <f>SUM(J4:J5)</f>
        <v>0</v>
      </c>
      <c r="K6" s="6">
        <f>SUM(K4:K5)</f>
        <v>0</v>
      </c>
      <c r="L6" s="6">
        <f>SUM(L4:L5)</f>
        <v>0</v>
      </c>
      <c r="M6" s="6">
        <f>SUM(M4:M5)</f>
        <v>0</v>
      </c>
      <c r="N6" s="7">
        <f>SUM(N4:N5)</f>
        <v>1</v>
      </c>
      <c r="O6" s="6">
        <f>SUM(O4:O5)</f>
        <v>320</v>
      </c>
      <c r="P6" s="6">
        <f>SUM(P4:P5)</f>
        <v>0</v>
      </c>
      <c r="Q6" s="6">
        <f>SUM(Q4:Q5)</f>
        <v>0</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HYPERLINK("http://www.dot.ca.gov/hq/transprog/stip2004/ff_sheets/02-2286.xls","2286")</f>
        <v>2286</v>
      </c>
      <c r="C8" s="30" t="s">
        <v>0</v>
      </c>
      <c r="D8" s="30" t="s">
        <v>8</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0</v>
      </c>
      <c r="I8" s="33">
        <f ca="1">INDIRECT("W8")+INDIRECT("AE8")+INDIRECT("AM8")+INDIRECT("AU8")+INDIRECT("BC8")+INDIRECT("BK8")</f>
        <v>13</v>
      </c>
      <c r="J8" s="33">
        <f ca="1">INDIRECT("X8")+INDIRECT("AF8")+INDIRECT("AN8")+INDIRECT("AV8")+INDIRECT("BD8")+INDIRECT("BL8")</f>
        <v>137</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137</v>
      </c>
      <c r="P8" s="33">
        <f ca="1">INDIRECT("AJ8")+INDIRECT("AK8")+INDIRECT("AL8")+INDIRECT("AM8")+INDIRECT("AN8")+INDIRECT("AO8")+INDIRECT("AP8")+INDIRECT("AQ8")</f>
        <v>0</v>
      </c>
      <c r="Q8" s="33">
        <f ca="1">INDIRECT("AR8")+INDIRECT("AS8")+INDIRECT("AT8")+INDIRECT("AU8")+INDIRECT("AV8")+INDIRECT("AW8")+INDIRECT("AX8")+INDIRECT("AY8")</f>
        <v>13</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c r="AF8" s="35">
        <v>137</v>
      </c>
      <c r="AG8" s="35"/>
      <c r="AH8" s="35"/>
      <c r="AI8" s="35"/>
      <c r="AJ8" s="34"/>
      <c r="AK8" s="35"/>
      <c r="AL8" s="35"/>
      <c r="AM8" s="35"/>
      <c r="AN8" s="35"/>
      <c r="AO8" s="35"/>
      <c r="AP8" s="35"/>
      <c r="AQ8" s="35"/>
      <c r="AR8" s="34"/>
      <c r="AS8" s="35"/>
      <c r="AT8" s="35"/>
      <c r="AU8" s="35">
        <v>13</v>
      </c>
      <c r="AV8" s="35"/>
      <c r="AW8" s="35"/>
      <c r="AX8" s="35"/>
      <c r="AY8" s="35"/>
      <c r="AZ8" s="34"/>
      <c r="BA8" s="35"/>
      <c r="BB8" s="35"/>
      <c r="BC8" s="35"/>
      <c r="BD8" s="35"/>
      <c r="BE8" s="35"/>
      <c r="BF8" s="35"/>
      <c r="BG8" s="35"/>
      <c r="BH8" s="34"/>
      <c r="BI8" s="35"/>
      <c r="BJ8" s="35"/>
      <c r="BK8" s="35"/>
      <c r="BL8" s="35"/>
      <c r="BM8" s="35"/>
      <c r="BN8" s="35"/>
      <c r="BO8" s="36"/>
      <c r="BP8" s="9">
        <v>13000001084</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52</v>
      </c>
      <c r="CD8" s="1">
        <v>52</v>
      </c>
      <c r="CE8" s="1">
        <f ca="1">INDIRECT("X8")+2*INDIRECT("AF8")+3*INDIRECT("AN8")+4*INDIRECT("AV8")+5*INDIRECT("BD8")+6*INDIRECT("BL8")</f>
        <v>274</v>
      </c>
      <c r="CF8" s="1">
        <v>274</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685</v>
      </c>
      <c r="CP8" s="1">
        <v>685</v>
      </c>
      <c r="CQ8" s="1">
        <f ca="1">INDIRECT("AJ8")+2*INDIRECT("AK8")+3*INDIRECT("AL8")+4*INDIRECT("AM8")+5*INDIRECT("AN8")+6*INDIRECT("AO8")+7*INDIRECT("AP8")+8*INDIRECT("AQ8")</f>
        <v>0</v>
      </c>
      <c r="CR8" s="1">
        <v>0</v>
      </c>
      <c r="CS8" s="1">
        <f ca="1">INDIRECT("AR8")+2*INDIRECT("AS8")+3*INDIRECT("AT8")+4*INDIRECT("AU8")+5*INDIRECT("AV8")+6*INDIRECT("AW8")+7*INDIRECT("AX8")+8*INDIRECT("AY8")</f>
        <v>52</v>
      </c>
      <c r="CT8" s="1">
        <v>52</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0</v>
      </c>
      <c r="D9" s="1" t="s">
        <v>9</v>
      </c>
      <c r="E9" s="1" t="s">
        <v>6</v>
      </c>
      <c r="F9" s="7">
        <f ca="1">INDIRECT("T9")+INDIRECT("AB9")+INDIRECT("AJ9")+INDIRECT("AR9")+INDIRECT("AZ9")+INDIRECT("BH9")</f>
        <v>0</v>
      </c>
      <c r="G9" s="6">
        <f ca="1">INDIRECT("U9")+INDIRECT("AC9")+INDIRECT("AK9")+INDIRECT("AS9")+INDIRECT("BA9")+INDIRECT("BI9")</f>
        <v>1</v>
      </c>
      <c r="H9" s="6">
        <f ca="1">INDIRECT("V9")+INDIRECT("AD9")+INDIRECT("AL9")+INDIRECT("AT9")+INDIRECT("BB9")+INDIRECT("BJ9")</f>
        <v>1</v>
      </c>
      <c r="I9" s="6">
        <f ca="1">INDIRECT("W9")+INDIRECT("AE9")+INDIRECT("AM9")+INDIRECT("AU9")+INDIRECT("BC9")+INDIRECT("BK9")</f>
        <v>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1</v>
      </c>
      <c r="O9" s="6">
        <f ca="1">INDIRECT("AB9")+INDIRECT("AC9")+INDIRECT("AD9")+INDIRECT("AE9")+INDIRECT("AF9")+INDIRECT("AG9")+INDIRECT("AH9")+INDIRECT("AI9")</f>
        <v>0</v>
      </c>
      <c r="P9" s="6">
        <f ca="1">INDIRECT("AJ9")+INDIRECT("AK9")+INDIRECT("AL9")+INDIRECT("AM9")+INDIRECT("AN9")+INDIRECT("AO9")+INDIRECT("AP9")+INDIRECT("AQ9")</f>
        <v>1</v>
      </c>
      <c r="Q9" s="6">
        <f ca="1">INDIRECT("AR9")+INDIRECT("AS9")+INDIRECT("AT9")+INDIRECT("AU9")+INDIRECT("AV9")+INDIRECT("AW9")+INDIRECT("AX9")+INDIRECT("AY9")</f>
        <v>0</v>
      </c>
      <c r="R9" s="6">
        <f ca="1">INDIRECT("AZ9")+INDIRECT("BA9")+INDIRECT("BB9")+INDIRECT("BC9")+INDIRECT("BD9")+INDIRECT("BE9")+INDIRECT("BF9")+INDIRECT("BG9")</f>
        <v>0</v>
      </c>
      <c r="S9" s="6">
        <f ca="1">INDIRECT("BH9")+INDIRECT("BI9")+INDIRECT("BJ9")+INDIRECT("BK9")+INDIRECT("BL9")+INDIRECT("BM9")+INDIRECT("BN9")+INDIRECT("BO9")</f>
        <v>0</v>
      </c>
      <c r="T9" s="28"/>
      <c r="U9" s="29"/>
      <c r="V9" s="29">
        <v>1</v>
      </c>
      <c r="W9" s="29"/>
      <c r="X9" s="29"/>
      <c r="Y9" s="29"/>
      <c r="Z9" s="29"/>
      <c r="AA9" s="29"/>
      <c r="AB9" s="28"/>
      <c r="AC9" s="29"/>
      <c r="AD9" s="29"/>
      <c r="AE9" s="29"/>
      <c r="AF9" s="29"/>
      <c r="AG9" s="29"/>
      <c r="AH9" s="29"/>
      <c r="AI9" s="29"/>
      <c r="AJ9" s="28"/>
      <c r="AK9" s="29">
        <v>1</v>
      </c>
      <c r="AL9" s="29"/>
      <c r="AM9" s="29"/>
      <c r="AN9" s="29"/>
      <c r="AO9" s="29"/>
      <c r="AP9" s="29"/>
      <c r="AQ9" s="29"/>
      <c r="AR9" s="28"/>
      <c r="AS9" s="29"/>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3</v>
      </c>
      <c r="BZ9" s="1">
        <v>3</v>
      </c>
      <c r="CA9" s="1">
        <f ca="1">INDIRECT("V9")+2*INDIRECT("AD9")+3*INDIRECT("AL9")+4*INDIRECT("AT9")+5*INDIRECT("BB9")+6*INDIRECT("BJ9")</f>
        <v>1</v>
      </c>
      <c r="CB9" s="1">
        <v>1</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3</v>
      </c>
      <c r="CN9" s="1">
        <v>3</v>
      </c>
      <c r="CO9" s="1">
        <f ca="1">INDIRECT("AB9")+2*INDIRECT("AC9")+3*INDIRECT("AD9")+4*INDIRECT("AE9")+5*INDIRECT("AF9")+6*INDIRECT("AG9")+7*INDIRECT("AH9")+8*INDIRECT("AI9")</f>
        <v>0</v>
      </c>
      <c r="CP9" s="1">
        <v>0</v>
      </c>
      <c r="CQ9" s="1">
        <f ca="1">INDIRECT("AJ9")+2*INDIRECT("AK9")+3*INDIRECT("AL9")+4*INDIRECT("AM9")+5*INDIRECT("AN9")+6*INDIRECT("AO9")+7*INDIRECT("AP9")+8*INDIRECT("AQ9")</f>
        <v>2</v>
      </c>
      <c r="CR9" s="1">
        <v>2</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94</v>
      </c>
      <c r="D10" s="26" t="s">
        <v>0</v>
      </c>
      <c r="E10" s="1" t="s">
        <v>7</v>
      </c>
      <c r="F10" s="7">
        <f>SUM(F8:F9)</f>
        <v>0</v>
      </c>
      <c r="G10" s="6">
        <f>SUM(G8:G9)</f>
        <v>1</v>
      </c>
      <c r="H10" s="6">
        <f>SUM(H8:H9)</f>
        <v>1</v>
      </c>
      <c r="I10" s="6">
        <f>SUM(I8:I9)</f>
        <v>13</v>
      </c>
      <c r="J10" s="6">
        <f>SUM(J8:J9)</f>
        <v>137</v>
      </c>
      <c r="K10" s="6">
        <f>SUM(K8:K9)</f>
        <v>0</v>
      </c>
      <c r="L10" s="6">
        <f>SUM(L8:L9)</f>
        <v>0</v>
      </c>
      <c r="M10" s="6">
        <f>SUM(M8:M9)</f>
        <v>0</v>
      </c>
      <c r="N10" s="7">
        <f>SUM(N8:N9)</f>
        <v>1</v>
      </c>
      <c r="O10" s="6">
        <f>SUM(O8:O9)</f>
        <v>137</v>
      </c>
      <c r="P10" s="6">
        <f>SUM(P8:P9)</f>
        <v>1</v>
      </c>
      <c r="Q10" s="6">
        <f>SUM(Q8:Q9)</f>
        <v>13</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HYPERLINK("http://www.dot.ca.gov/hq/transprog/stip2004/ff_sheets/02-2373.xls","2373")</f>
        <v>2373</v>
      </c>
      <c r="C12" s="30" t="s">
        <v>0</v>
      </c>
      <c r="D12" s="30" t="s">
        <v>8</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181</v>
      </c>
      <c r="I12" s="33">
        <f ca="1">INDIRECT("W12")+INDIRECT("AE12")+INDIRECT("AM12")+INDIRECT("AU12")+INDIRECT("BC12")+INDIRECT("BK12")</f>
        <v>0</v>
      </c>
      <c r="J12" s="33">
        <f ca="1">INDIRECT("X12")+INDIRECT("AF12")+INDIRECT("AN12")+INDIRECT("AV12")+INDIRECT("BD12")+INDIRECT("BL12")</f>
        <v>0</v>
      </c>
      <c r="K12" s="33">
        <f ca="1">INDIRECT("Y12")+INDIRECT("AG12")+INDIRECT("AO12")+INDIRECT("AW12")+INDIRECT("BE12")+INDIRECT("BM12")</f>
        <v>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181</v>
      </c>
      <c r="P12" s="33">
        <f ca="1">INDIRECT("AJ12")+INDIRECT("AK12")+INDIRECT("AL12")+INDIRECT("AM12")+INDIRECT("AN12")+INDIRECT("AO12")+INDIRECT("AP12")+INDIRECT("AQ12")</f>
        <v>0</v>
      </c>
      <c r="Q12" s="33">
        <f ca="1">INDIRECT("AR12")+INDIRECT("AS12")+INDIRECT("AT12")+INDIRECT("AU12")+INDIRECT("AV12")+INDIRECT("AW12")+INDIRECT("AX12")+INDIRECT("AY12")</f>
        <v>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v>181</v>
      </c>
      <c r="AE12" s="35"/>
      <c r="AF12" s="35"/>
      <c r="AG12" s="35"/>
      <c r="AH12" s="35"/>
      <c r="AI12" s="35"/>
      <c r="AJ12" s="34"/>
      <c r="AK12" s="35"/>
      <c r="AL12" s="35"/>
      <c r="AM12" s="35"/>
      <c r="AN12" s="35"/>
      <c r="AO12" s="35"/>
      <c r="AP12" s="35"/>
      <c r="AQ12" s="35"/>
      <c r="AR12" s="34"/>
      <c r="AS12" s="35"/>
      <c r="AT12" s="35"/>
      <c r="AU12" s="35"/>
      <c r="AV12" s="35"/>
      <c r="AW12" s="35"/>
      <c r="AX12" s="35"/>
      <c r="AY12" s="35"/>
      <c r="AZ12" s="34"/>
      <c r="BA12" s="35"/>
      <c r="BB12" s="35"/>
      <c r="BC12" s="35"/>
      <c r="BD12" s="35"/>
      <c r="BE12" s="35"/>
      <c r="BF12" s="35"/>
      <c r="BG12" s="35"/>
      <c r="BH12" s="34"/>
      <c r="BI12" s="35"/>
      <c r="BJ12" s="35"/>
      <c r="BK12" s="35"/>
      <c r="BL12" s="35"/>
      <c r="BM12" s="35"/>
      <c r="BN12" s="35"/>
      <c r="BO12" s="36"/>
      <c r="BP12" s="9">
        <v>13000001087</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362</v>
      </c>
      <c r="CB12" s="1">
        <v>362</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543</v>
      </c>
      <c r="CP12" s="1">
        <v>543</v>
      </c>
      <c r="CQ12" s="1">
        <f ca="1">INDIRECT("AJ12")+2*INDIRECT("AK12")+3*INDIRECT("AL12")+4*INDIRECT("AM12")+5*INDIRECT("AN12")+6*INDIRECT("AO12")+7*INDIRECT("AP12")+8*INDIRECT("AQ12")</f>
        <v>0</v>
      </c>
      <c r="CR12" s="1">
        <v>0</v>
      </c>
      <c r="CS12" s="1">
        <f ca="1">INDIRECT("AR12")+2*INDIRECT("AS12")+3*INDIRECT("AT12")+4*INDIRECT("AU12")+5*INDIRECT("AV12")+6*INDIRECT("AW12")+7*INDIRECT("AX12")+8*INDIRECT("AY12")</f>
        <v>0</v>
      </c>
      <c r="CT12" s="1">
        <v>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1" t="s">
        <v>0</v>
      </c>
      <c r="B13" s="1" t="s">
        <v>10</v>
      </c>
      <c r="C13" s="1" t="s">
        <v>0</v>
      </c>
      <c r="D13" s="1" t="s">
        <v>11</v>
      </c>
      <c r="E13" s="1" t="s">
        <v>6</v>
      </c>
      <c r="F13" s="7">
        <f ca="1">INDIRECT("T13")+INDIRECT("AB13")+INDIRECT("AJ13")+INDIRECT("AR13")+INDIRECT("AZ13")+INDIRECT("BH13")</f>
        <v>0</v>
      </c>
      <c r="G13" s="6">
        <f ca="1">INDIRECT("U13")+INDIRECT("AC13")+INDIRECT("AK13")+INDIRECT("AS13")+INDIRECT("BA13")+INDIRECT("BI13")</f>
        <v>0</v>
      </c>
      <c r="H13" s="6">
        <f ca="1">INDIRECT("V13")+INDIRECT("AD13")+INDIRECT("AL13")+INDIRECT("AT13")+INDIRECT("BB13")+INDIRECT("BJ13")</f>
        <v>1</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1</v>
      </c>
      <c r="O13" s="6">
        <f ca="1">INDIRECT("AB13")+INDIRECT("AC13")+INDIRECT("AD13")+INDIRECT("AE13")+INDIRECT("AF13")+INDIRECT("AG13")+INDIRECT("AH13")+INDIRECT("AI13")</f>
        <v>0</v>
      </c>
      <c r="P13" s="6">
        <f ca="1">INDIRECT("AJ13")+INDIRECT("AK13")+INDIRECT("AL13")+INDIRECT("AM13")+INDIRECT("AN13")+INDIRECT("AO13")+INDIRECT("AP13")+INDIRECT("AQ13")</f>
        <v>0</v>
      </c>
      <c r="Q13" s="6">
        <f ca="1">INDIRECT("AR13")+INDIRECT("AS13")+INDIRECT("AT13")+INDIRECT("AU13")+INDIRECT("AV13")+INDIRECT("AW13")+INDIRECT("AX13")+INDIRECT("AY13")</f>
        <v>0</v>
      </c>
      <c r="R13" s="6">
        <f ca="1">INDIRECT("AZ13")+INDIRECT("BA13")+INDIRECT("BB13")+INDIRECT("BC13")+INDIRECT("BD13")+INDIRECT("BE13")+INDIRECT("BF13")+INDIRECT("BG13")</f>
        <v>0</v>
      </c>
      <c r="S13" s="6">
        <f ca="1">INDIRECT("BH13")+INDIRECT("BI13")+INDIRECT("BJ13")+INDIRECT("BK13")+INDIRECT("BL13")+INDIRECT("BM13")+INDIRECT("BN13")+INDIRECT("BO13")</f>
        <v>0</v>
      </c>
      <c r="T13" s="28"/>
      <c r="U13" s="29"/>
      <c r="V13" s="29">
        <v>1</v>
      </c>
      <c r="W13" s="29"/>
      <c r="X13" s="29"/>
      <c r="Y13" s="29"/>
      <c r="Z13" s="29"/>
      <c r="AA13" s="29"/>
      <c r="AB13" s="28"/>
      <c r="AC13" s="29"/>
      <c r="AD13" s="29"/>
      <c r="AE13" s="29"/>
      <c r="AF13" s="29"/>
      <c r="AG13" s="29"/>
      <c r="AH13" s="29"/>
      <c r="AI13" s="29"/>
      <c r="AJ13" s="28"/>
      <c r="AK13" s="29"/>
      <c r="AL13" s="29"/>
      <c r="AM13" s="29"/>
      <c r="AN13" s="29"/>
      <c r="AO13" s="29"/>
      <c r="AP13" s="29"/>
      <c r="AQ13" s="29"/>
      <c r="AR13" s="28"/>
      <c r="AS13" s="29"/>
      <c r="AT13" s="29"/>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1</v>
      </c>
      <c r="CB13" s="1">
        <v>1</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3</v>
      </c>
      <c r="CN13" s="1">
        <v>3</v>
      </c>
      <c r="CO13" s="1">
        <f ca="1">INDIRECT("AB13")+2*INDIRECT("AC13")+3*INDIRECT("AD13")+4*INDIRECT("AE13")+5*INDIRECT("AF13")+6*INDIRECT("AG13")+7*INDIRECT("AH13")+8*INDIRECT("AI13")</f>
        <v>0</v>
      </c>
      <c r="CP13" s="1">
        <v>0</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25"/>
      <c r="B14" s="25"/>
      <c r="C14" s="27" t="s">
        <v>94</v>
      </c>
      <c r="D14" s="26" t="s">
        <v>0</v>
      </c>
      <c r="E14" s="1" t="s">
        <v>7</v>
      </c>
      <c r="F14" s="7">
        <f>SUM(F12:F13)</f>
        <v>0</v>
      </c>
      <c r="G14" s="6">
        <f>SUM(G12:G13)</f>
        <v>0</v>
      </c>
      <c r="H14" s="6">
        <f>SUM(H12:H13)</f>
        <v>182</v>
      </c>
      <c r="I14" s="6">
        <f>SUM(I12:I13)</f>
        <v>0</v>
      </c>
      <c r="J14" s="6">
        <f>SUM(J12:J13)</f>
        <v>0</v>
      </c>
      <c r="K14" s="6">
        <f>SUM(K12:K13)</f>
        <v>0</v>
      </c>
      <c r="L14" s="6">
        <f>SUM(L12:L13)</f>
        <v>0</v>
      </c>
      <c r="M14" s="6">
        <f>SUM(M12:M13)</f>
        <v>0</v>
      </c>
      <c r="N14" s="7">
        <f>SUM(N12:N13)</f>
        <v>1</v>
      </c>
      <c r="O14" s="6">
        <f>SUM(O12:O13)</f>
        <v>181</v>
      </c>
      <c r="P14" s="6">
        <f>SUM(P12:P13)</f>
        <v>0</v>
      </c>
      <c r="Q14" s="6">
        <f>SUM(Q12:Q13)</f>
        <v>0</v>
      </c>
      <c r="R14" s="6">
        <f>SUM(R12:R13)</f>
        <v>0</v>
      </c>
      <c r="S14" s="6">
        <f>SUM(S12:S13)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3:73" ht="11.25">
      <c r="C15" s="1" t="s">
        <v>0</v>
      </c>
      <c r="D15" s="1"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c r="BT15" s="1" t="s">
        <v>0</v>
      </c>
      <c r="BU15" s="1" t="s">
        <v>0</v>
      </c>
    </row>
    <row r="16" spans="1:102" ht="11.25">
      <c r="A16" s="30" t="s">
        <v>1</v>
      </c>
      <c r="B16" s="31" t="str">
        <f>HYPERLINK("http://www.dot.ca.gov/hq/transprog/stip2004/ff_sheets/02-2287.xls","2287")</f>
        <v>2287</v>
      </c>
      <c r="C16" s="30" t="s">
        <v>0</v>
      </c>
      <c r="D16" s="30" t="s">
        <v>12</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35</v>
      </c>
      <c r="J16" s="33">
        <f ca="1">INDIRECT("X16")+INDIRECT("AF16")+INDIRECT("AN16")+INDIRECT("AV16")+INDIRECT("BD16")+INDIRECT("BL16")</f>
        <v>315</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315</v>
      </c>
      <c r="P16" s="33">
        <f ca="1">INDIRECT("AJ16")+INDIRECT("AK16")+INDIRECT("AL16")+INDIRECT("AM16")+INDIRECT("AN16")+INDIRECT("AO16")+INDIRECT("AP16")+INDIRECT("AQ16")</f>
        <v>0</v>
      </c>
      <c r="Q16" s="33">
        <f ca="1">INDIRECT("AR16")+INDIRECT("AS16")+INDIRECT("AT16")+INDIRECT("AU16")+INDIRECT("AV16")+INDIRECT("AW16")+INDIRECT("AX16")+INDIRECT("AY16")</f>
        <v>35</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v>315</v>
      </c>
      <c r="AG16" s="35"/>
      <c r="AH16" s="35"/>
      <c r="AI16" s="35"/>
      <c r="AJ16" s="34"/>
      <c r="AK16" s="35"/>
      <c r="AL16" s="35"/>
      <c r="AM16" s="35"/>
      <c r="AN16" s="35"/>
      <c r="AO16" s="35"/>
      <c r="AP16" s="35"/>
      <c r="AQ16" s="35"/>
      <c r="AR16" s="34"/>
      <c r="AS16" s="35"/>
      <c r="AT16" s="35"/>
      <c r="AU16" s="35">
        <v>35</v>
      </c>
      <c r="AV16" s="35"/>
      <c r="AW16" s="35"/>
      <c r="AX16" s="35"/>
      <c r="AY16" s="35"/>
      <c r="AZ16" s="34"/>
      <c r="BA16" s="35"/>
      <c r="BB16" s="35"/>
      <c r="BC16" s="35"/>
      <c r="BD16" s="35"/>
      <c r="BE16" s="35"/>
      <c r="BF16" s="35"/>
      <c r="BG16" s="35"/>
      <c r="BH16" s="34"/>
      <c r="BI16" s="35"/>
      <c r="BJ16" s="35"/>
      <c r="BK16" s="35"/>
      <c r="BL16" s="35"/>
      <c r="BM16" s="35"/>
      <c r="BN16" s="35"/>
      <c r="BO16" s="36"/>
      <c r="BP16" s="9">
        <v>13000001085</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140</v>
      </c>
      <c r="CD16" s="1">
        <v>140</v>
      </c>
      <c r="CE16" s="1">
        <f ca="1">INDIRECT("X16")+2*INDIRECT("AF16")+3*INDIRECT("AN16")+4*INDIRECT("AV16")+5*INDIRECT("BD16")+6*INDIRECT("BL16")</f>
        <v>630</v>
      </c>
      <c r="CF16" s="1">
        <v>630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1575</v>
      </c>
      <c r="CP16" s="1">
        <v>1575</v>
      </c>
      <c r="CQ16" s="1">
        <f ca="1">INDIRECT("AJ16")+2*INDIRECT("AK16")+3*INDIRECT("AL16")+4*INDIRECT("AM16")+5*INDIRECT("AN16")+6*INDIRECT("AO16")+7*INDIRECT("AP16")+8*INDIRECT("AQ16")</f>
        <v>0</v>
      </c>
      <c r="CR16" s="1">
        <v>0</v>
      </c>
      <c r="CS16" s="1">
        <f ca="1">INDIRECT("AR16")+2*INDIRECT("AS16")+3*INDIRECT("AT16")+4*INDIRECT("AU16")+5*INDIRECT("AV16")+6*INDIRECT("AW16")+7*INDIRECT("AX16")+8*INDIRECT("AY16")</f>
        <v>140</v>
      </c>
      <c r="CT16" s="1">
        <v>140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0</v>
      </c>
      <c r="C17" s="1" t="s">
        <v>0</v>
      </c>
      <c r="D17" s="1" t="s">
        <v>13</v>
      </c>
      <c r="E17" s="1" t="s">
        <v>6</v>
      </c>
      <c r="F17" s="7">
        <f ca="1">INDIRECT("T17")+INDIRECT("AB17")+INDIRECT("AJ17")+INDIRECT("AR17")+INDIRECT("AZ17")+INDIRECT("BH17")</f>
        <v>0</v>
      </c>
      <c r="G17" s="6">
        <f ca="1">INDIRECT("U17")+INDIRECT("AC17")+INDIRECT("AK17")+INDIRECT("AS17")+INDIRECT("BA17")+INDIRECT("BI17")</f>
        <v>1</v>
      </c>
      <c r="H17" s="6">
        <f ca="1">INDIRECT("V17")+INDIRECT("AD17")+INDIRECT("AL17")+INDIRECT("AT17")+INDIRECT("BB17")+INDIRECT("BJ17")</f>
        <v>1</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1</v>
      </c>
      <c r="O17" s="6">
        <f ca="1">INDIRECT("AB17")+INDIRECT("AC17")+INDIRECT("AD17")+INDIRECT("AE17")+INDIRECT("AF17")+INDIRECT("AG17")+INDIRECT("AH17")+INDIRECT("AI17")</f>
        <v>0</v>
      </c>
      <c r="P17" s="6">
        <f ca="1">INDIRECT("AJ17")+INDIRECT("AK17")+INDIRECT("AL17")+INDIRECT("AM17")+INDIRECT("AN17")+INDIRECT("AO17")+INDIRECT("AP17")+INDIRECT("AQ17")</f>
        <v>1</v>
      </c>
      <c r="Q17" s="6">
        <f ca="1">INDIRECT("AR17")+INDIRECT("AS17")+INDIRECT("AT17")+INDIRECT("AU17")+INDIRECT("AV17")+INDIRECT("AW17")+INDIRECT("AX17")+INDIRECT("AY17")</f>
        <v>0</v>
      </c>
      <c r="R17" s="6">
        <f ca="1">INDIRECT("AZ17")+INDIRECT("BA17")+INDIRECT("BB17")+INDIRECT("BC17")+INDIRECT("BD17")+INDIRECT("BE17")+INDIRECT("BF17")+INDIRECT("BG17")</f>
        <v>0</v>
      </c>
      <c r="S17" s="6">
        <f ca="1">INDIRECT("BH17")+INDIRECT("BI17")+INDIRECT("BJ17")+INDIRECT("BK17")+INDIRECT("BL17")+INDIRECT("BM17")+INDIRECT("BN17")+INDIRECT("BO17")</f>
        <v>0</v>
      </c>
      <c r="T17" s="28"/>
      <c r="U17" s="29"/>
      <c r="V17" s="29">
        <v>1</v>
      </c>
      <c r="W17" s="29"/>
      <c r="X17" s="29"/>
      <c r="Y17" s="29"/>
      <c r="Z17" s="29"/>
      <c r="AA17" s="29"/>
      <c r="AB17" s="28"/>
      <c r="AC17" s="29"/>
      <c r="AD17" s="29"/>
      <c r="AE17" s="29"/>
      <c r="AF17" s="29"/>
      <c r="AG17" s="29"/>
      <c r="AH17" s="29"/>
      <c r="AI17" s="29"/>
      <c r="AJ17" s="28"/>
      <c r="AK17" s="29">
        <v>1</v>
      </c>
      <c r="AL17" s="29"/>
      <c r="AM17" s="29"/>
      <c r="AN17" s="29"/>
      <c r="AO17" s="29"/>
      <c r="AP17" s="29"/>
      <c r="AQ17" s="29"/>
      <c r="AR17" s="28"/>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3</v>
      </c>
      <c r="BZ17" s="1">
        <v>3</v>
      </c>
      <c r="CA17" s="1">
        <f ca="1">INDIRECT("V17")+2*INDIRECT("AD17")+3*INDIRECT("AL17")+4*INDIRECT("AT17")+5*INDIRECT("BB17")+6*INDIRECT("BJ17")</f>
        <v>1</v>
      </c>
      <c r="CB17" s="1">
        <v>1</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3</v>
      </c>
      <c r="CN17" s="1">
        <v>3</v>
      </c>
      <c r="CO17" s="1">
        <f ca="1">INDIRECT("AB17")+2*INDIRECT("AC17")+3*INDIRECT("AD17")+4*INDIRECT("AE17")+5*INDIRECT("AF17")+6*INDIRECT("AG17")+7*INDIRECT("AH17")+8*INDIRECT("AI17")</f>
        <v>0</v>
      </c>
      <c r="CP17" s="1">
        <v>0</v>
      </c>
      <c r="CQ17" s="1">
        <f ca="1">INDIRECT("AJ17")+2*INDIRECT("AK17")+3*INDIRECT("AL17")+4*INDIRECT("AM17")+5*INDIRECT("AN17")+6*INDIRECT("AO17")+7*INDIRECT("AP17")+8*INDIRECT("AQ17")</f>
        <v>2</v>
      </c>
      <c r="CR17" s="1">
        <v>2</v>
      </c>
      <c r="CS17" s="1">
        <f ca="1">INDIRECT("AR17")+2*INDIRECT("AS17")+3*INDIRECT("AT17")+4*INDIRECT("AU17")+5*INDIRECT("AV17")+6*INDIRECT("AW17")+7*INDIRECT("AX17")+8*INDIRECT("AY17")</f>
        <v>0</v>
      </c>
      <c r="CT17" s="1">
        <v>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25"/>
      <c r="B18" s="25"/>
      <c r="C18" s="27" t="s">
        <v>94</v>
      </c>
      <c r="D18" s="26" t="s">
        <v>0</v>
      </c>
      <c r="E18" s="1" t="s">
        <v>7</v>
      </c>
      <c r="F18" s="7">
        <f>SUM(F16:F17)</f>
        <v>0</v>
      </c>
      <c r="G18" s="6">
        <f>SUM(G16:G17)</f>
        <v>1</v>
      </c>
      <c r="H18" s="6">
        <f>SUM(H16:H17)</f>
        <v>1</v>
      </c>
      <c r="I18" s="6">
        <f>SUM(I16:I17)</f>
        <v>35</v>
      </c>
      <c r="J18" s="6">
        <f>SUM(J16:J17)</f>
        <v>315</v>
      </c>
      <c r="K18" s="6">
        <f>SUM(K16:K17)</f>
        <v>0</v>
      </c>
      <c r="L18" s="6">
        <f>SUM(L16:L17)</f>
        <v>0</v>
      </c>
      <c r="M18" s="6">
        <f>SUM(M16:M17)</f>
        <v>0</v>
      </c>
      <c r="N18" s="7">
        <f>SUM(N16:N17)</f>
        <v>1</v>
      </c>
      <c r="O18" s="6">
        <f>SUM(O16:O17)</f>
        <v>315</v>
      </c>
      <c r="P18" s="6">
        <f>SUM(P16:P17)</f>
        <v>1</v>
      </c>
      <c r="Q18" s="6">
        <f>SUM(Q16:Q17)</f>
        <v>35</v>
      </c>
      <c r="R18" s="6">
        <f>SUM(R16:R17)</f>
        <v>0</v>
      </c>
      <c r="S18" s="6">
        <f>SUM(S16:S17)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HYPERLINK("http://www.dot.ca.gov/hq/transprog/stip2004/ff_sheets/02-2288.xls","2288")</f>
        <v>2288</v>
      </c>
      <c r="C20" s="30" t="s">
        <v>0</v>
      </c>
      <c r="D20" s="30" t="s">
        <v>14</v>
      </c>
      <c r="E20" s="30" t="s">
        <v>3</v>
      </c>
      <c r="F20" s="32">
        <f ca="1">INDIRECT("T20")+INDIRECT("AB20")+INDIRECT("AJ20")+INDIRECT("AR20")+INDIRECT("AZ20")+INDIRECT("BH20")</f>
        <v>0</v>
      </c>
      <c r="G20" s="33">
        <f ca="1">INDIRECT("U20")+INDIRECT("AC20")+INDIRECT("AK20")+INDIRECT("AS20")+INDIRECT("BA20")+INDIRECT("BI20")</f>
        <v>350</v>
      </c>
      <c r="H20" s="33">
        <f ca="1">INDIRECT("V20")+INDIRECT("AD20")+INDIRECT("AL20")+INDIRECT("AT20")+INDIRECT("BB20")+INDIRECT("BJ20")</f>
        <v>0</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326</v>
      </c>
      <c r="P20" s="33">
        <f ca="1">INDIRECT("AJ20")+INDIRECT("AK20")+INDIRECT("AL20")+INDIRECT("AM20")+INDIRECT("AN20")+INDIRECT("AO20")+INDIRECT("AP20")+INDIRECT("AQ20")</f>
        <v>0</v>
      </c>
      <c r="Q20" s="33">
        <f ca="1">INDIRECT("AR20")+INDIRECT("AS20")+INDIRECT("AT20")+INDIRECT("AU20")+INDIRECT("AV20")+INDIRECT("AW20")+INDIRECT("AX20")+INDIRECT("AY20")</f>
        <v>24</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v>326</v>
      </c>
      <c r="AD20" s="35"/>
      <c r="AE20" s="35"/>
      <c r="AF20" s="35"/>
      <c r="AG20" s="35"/>
      <c r="AH20" s="35"/>
      <c r="AI20" s="35"/>
      <c r="AJ20" s="34"/>
      <c r="AK20" s="35"/>
      <c r="AL20" s="35"/>
      <c r="AM20" s="35"/>
      <c r="AN20" s="35"/>
      <c r="AO20" s="35"/>
      <c r="AP20" s="35"/>
      <c r="AQ20" s="35"/>
      <c r="AR20" s="34"/>
      <c r="AS20" s="35">
        <v>24</v>
      </c>
      <c r="AT20" s="35"/>
      <c r="AU20" s="35"/>
      <c r="AV20" s="35"/>
      <c r="AW20" s="35"/>
      <c r="AX20" s="35"/>
      <c r="AY20" s="35"/>
      <c r="AZ20" s="34"/>
      <c r="BA20" s="35"/>
      <c r="BB20" s="35"/>
      <c r="BC20" s="35"/>
      <c r="BD20" s="35"/>
      <c r="BE20" s="35"/>
      <c r="BF20" s="35"/>
      <c r="BG20" s="35"/>
      <c r="BH20" s="34"/>
      <c r="BI20" s="35"/>
      <c r="BJ20" s="35"/>
      <c r="BK20" s="35"/>
      <c r="BL20" s="35"/>
      <c r="BM20" s="35"/>
      <c r="BN20" s="35"/>
      <c r="BO20" s="36"/>
      <c r="BP20" s="9">
        <v>13000001086</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748</v>
      </c>
      <c r="BZ20" s="1">
        <v>748</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652</v>
      </c>
      <c r="CP20" s="1">
        <v>652</v>
      </c>
      <c r="CQ20" s="1">
        <f ca="1">INDIRECT("AJ20")+2*INDIRECT("AK20")+3*INDIRECT("AL20")+4*INDIRECT("AM20")+5*INDIRECT("AN20")+6*INDIRECT("AO20")+7*INDIRECT("AP20")+8*INDIRECT("AQ20")</f>
        <v>0</v>
      </c>
      <c r="CR20" s="1">
        <v>0</v>
      </c>
      <c r="CS20" s="1">
        <f ca="1">INDIRECT("AR20")+2*INDIRECT("AS20")+3*INDIRECT("AT20")+4*INDIRECT("AU20")+5*INDIRECT("AV20")+6*INDIRECT("AW20")+7*INDIRECT("AX20")+8*INDIRECT("AY20")</f>
        <v>48</v>
      </c>
      <c r="CT20" s="1">
        <v>48</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102" ht="11.25">
      <c r="A21" s="1" t="s">
        <v>0</v>
      </c>
      <c r="B21" s="1" t="s">
        <v>15</v>
      </c>
      <c r="C21" s="1" t="s">
        <v>0</v>
      </c>
      <c r="D21" s="1" t="s">
        <v>16</v>
      </c>
      <c r="E21" s="1" t="s">
        <v>6</v>
      </c>
      <c r="F21" s="7">
        <f ca="1">INDIRECT("T21")+INDIRECT("AB21")+INDIRECT("AJ21")+INDIRECT("AR21")+INDIRECT("AZ21")+INDIRECT("BH21")</f>
        <v>0</v>
      </c>
      <c r="G21" s="6">
        <f ca="1">INDIRECT("U21")+INDIRECT("AC21")+INDIRECT("AK21")+INDIRECT("AS21")+INDIRECT("BA21")+INDIRECT("BI21")</f>
        <v>1</v>
      </c>
      <c r="H21" s="6">
        <f ca="1">INDIRECT("V21")+INDIRECT("AD21")+INDIRECT("AL21")+INDIRECT("AT21")+INDIRECT("BB21")+INDIRECT("BJ21")</f>
        <v>0</v>
      </c>
      <c r="I21" s="6">
        <f ca="1">INDIRECT("W21")+INDIRECT("AE21")+INDIRECT("AM21")+INDIRECT("AU21")+INDIRECT("BC21")+INDIRECT("BK21")</f>
        <v>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1</v>
      </c>
      <c r="O21" s="6">
        <f ca="1">INDIRECT("AB21")+INDIRECT("AC21")+INDIRECT("AD21")+INDIRECT("AE21")+INDIRECT("AF21")+INDIRECT("AG21")+INDIRECT("AH21")+INDIRECT("AI21")</f>
        <v>0</v>
      </c>
      <c r="P21" s="6">
        <f ca="1">INDIRECT("AJ21")+INDIRECT("AK21")+INDIRECT("AL21")+INDIRECT("AM21")+INDIRECT("AN21")+INDIRECT("AO21")+INDIRECT("AP21")+INDIRECT("AQ21")</f>
        <v>0</v>
      </c>
      <c r="Q21" s="6">
        <f ca="1">INDIRECT("AR21")+INDIRECT("AS21")+INDIRECT("AT21")+INDIRECT("AU21")+INDIRECT("AV21")+INDIRECT("AW21")+INDIRECT("AX21")+INDIRECT("AY21")</f>
        <v>0</v>
      </c>
      <c r="R21" s="6">
        <f ca="1">INDIRECT("AZ21")+INDIRECT("BA21")+INDIRECT("BB21")+INDIRECT("BC21")+INDIRECT("BD21")+INDIRECT("BE21")+INDIRECT("BF21")+INDIRECT("BG21")</f>
        <v>0</v>
      </c>
      <c r="S21" s="6">
        <f ca="1">INDIRECT("BH21")+INDIRECT("BI21")+INDIRECT("BJ21")+INDIRECT("BK21")+INDIRECT("BL21")+INDIRECT("BM21")+INDIRECT("BN21")+INDIRECT("BO21")</f>
        <v>0</v>
      </c>
      <c r="T21" s="28"/>
      <c r="U21" s="29">
        <v>1</v>
      </c>
      <c r="V21" s="29"/>
      <c r="W21" s="29"/>
      <c r="X21" s="29"/>
      <c r="Y21" s="29"/>
      <c r="Z21" s="29"/>
      <c r="AA21" s="29"/>
      <c r="AB21" s="28"/>
      <c r="AC21" s="29"/>
      <c r="AD21" s="29"/>
      <c r="AE21" s="29"/>
      <c r="AF21" s="29"/>
      <c r="AG21" s="29"/>
      <c r="AH21" s="29"/>
      <c r="AI21" s="29"/>
      <c r="AJ21" s="28"/>
      <c r="AK21" s="29"/>
      <c r="AL21" s="29"/>
      <c r="AM21" s="29"/>
      <c r="AN21" s="29"/>
      <c r="AO21" s="29"/>
      <c r="AP21" s="29"/>
      <c r="AQ21" s="29"/>
      <c r="AR21" s="28"/>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1</v>
      </c>
      <c r="BZ21" s="1">
        <v>1</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2</v>
      </c>
      <c r="CN21" s="1">
        <v>2</v>
      </c>
      <c r="CO21" s="1">
        <f ca="1">INDIRECT("AB21")+2*INDIRECT("AC21")+3*INDIRECT("AD21")+4*INDIRECT("AE21")+5*INDIRECT("AF21")+6*INDIRECT("AG21")+7*INDIRECT("AH21")+8*INDIRECT("AI21")</f>
        <v>0</v>
      </c>
      <c r="CP21" s="1">
        <v>0</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25"/>
      <c r="B22" s="25"/>
      <c r="C22" s="27" t="s">
        <v>94</v>
      </c>
      <c r="D22" s="26" t="s">
        <v>0</v>
      </c>
      <c r="E22" s="1" t="s">
        <v>7</v>
      </c>
      <c r="F22" s="7">
        <f>SUM(F20:F21)</f>
        <v>0</v>
      </c>
      <c r="G22" s="6">
        <f>SUM(G20:G21)</f>
        <v>351</v>
      </c>
      <c r="H22" s="6">
        <f>SUM(H20:H21)</f>
        <v>0</v>
      </c>
      <c r="I22" s="6">
        <f>SUM(I20:I21)</f>
        <v>0</v>
      </c>
      <c r="J22" s="6">
        <f>SUM(J20:J21)</f>
        <v>0</v>
      </c>
      <c r="K22" s="6">
        <f>SUM(K20:K21)</f>
        <v>0</v>
      </c>
      <c r="L22" s="6">
        <f>SUM(L20:L21)</f>
        <v>0</v>
      </c>
      <c r="M22" s="6">
        <f>SUM(M20:M21)</f>
        <v>0</v>
      </c>
      <c r="N22" s="7">
        <f>SUM(N20:N21)</f>
        <v>1</v>
      </c>
      <c r="O22" s="6">
        <f>SUM(O20:O21)</f>
        <v>326</v>
      </c>
      <c r="P22" s="6">
        <f>SUM(P20:P21)</f>
        <v>0</v>
      </c>
      <c r="Q22" s="6">
        <f>SUM(Q20:Q21)</f>
        <v>24</v>
      </c>
      <c r="R22" s="6">
        <f>SUM(R20:R21)</f>
        <v>0</v>
      </c>
      <c r="S22" s="6">
        <f>SUM(S20:S21)</f>
        <v>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HYPERLINK("http://www.dot.ca.gov/hq/transprog/stip2004/ff_sheets/02-2289.xls","2289")</f>
        <v>2289</v>
      </c>
      <c r="C24" s="30" t="s">
        <v>0</v>
      </c>
      <c r="D24" s="30" t="s">
        <v>17</v>
      </c>
      <c r="E24" s="30" t="s">
        <v>3</v>
      </c>
      <c r="F24" s="32">
        <f ca="1">INDIRECT("T24")+INDIRECT("AB24")+INDIRECT("AJ24")+INDIRECT("AR24")+INDIRECT("AZ24")+INDIRECT("BH24")</f>
        <v>0</v>
      </c>
      <c r="G24" s="33">
        <f ca="1">INDIRECT("U24")+INDIRECT("AC24")+INDIRECT("AK24")+INDIRECT("AS24")+INDIRECT("BA24")+INDIRECT("BI24")</f>
        <v>0</v>
      </c>
      <c r="H24" s="33">
        <f ca="1">INDIRECT("V24")+INDIRECT("AD24")+INDIRECT("AL24")+INDIRECT("AT24")+INDIRECT("BB24")+INDIRECT("BJ24")</f>
        <v>0</v>
      </c>
      <c r="I24" s="33">
        <f ca="1">INDIRECT("W24")+INDIRECT("AE24")+INDIRECT("AM24")+INDIRECT("AU24")+INDIRECT("BC24")+INDIRECT("BK24")</f>
        <v>10</v>
      </c>
      <c r="J24" s="33">
        <f ca="1">INDIRECT("X24")+INDIRECT("AF24")+INDIRECT("AN24")+INDIRECT("AV24")+INDIRECT("BD24")+INDIRECT("BL24")</f>
        <v>220</v>
      </c>
      <c r="K24" s="33">
        <f ca="1">INDIRECT("Y24")+INDIRECT("AG24")+INDIRECT("AO24")+INDIRECT("AW24")+INDIRECT("BE24")+INDIRECT("BM24")</f>
        <v>182</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402</v>
      </c>
      <c r="P24" s="33">
        <f ca="1">INDIRECT("AJ24")+INDIRECT("AK24")+INDIRECT("AL24")+INDIRECT("AM24")+INDIRECT("AN24")+INDIRECT("AO24")+INDIRECT("AP24")+INDIRECT("AQ24")</f>
        <v>0</v>
      </c>
      <c r="Q24" s="33">
        <f ca="1">INDIRECT("AR24")+INDIRECT("AS24")+INDIRECT("AT24")+INDIRECT("AU24")+INDIRECT("AV24")+INDIRECT("AW24")+INDIRECT("AX24")+INDIRECT("AY24")</f>
        <v>10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c r="AD24" s="35"/>
      <c r="AE24" s="35"/>
      <c r="AF24" s="35">
        <v>220</v>
      </c>
      <c r="AG24" s="35">
        <v>182</v>
      </c>
      <c r="AH24" s="35"/>
      <c r="AI24" s="35"/>
      <c r="AJ24" s="34"/>
      <c r="AK24" s="35"/>
      <c r="AL24" s="35"/>
      <c r="AM24" s="35"/>
      <c r="AN24" s="35"/>
      <c r="AO24" s="35"/>
      <c r="AP24" s="35"/>
      <c r="AQ24" s="35"/>
      <c r="AR24" s="34"/>
      <c r="AS24" s="35"/>
      <c r="AT24" s="35"/>
      <c r="AU24" s="35">
        <v>10</v>
      </c>
      <c r="AV24" s="35"/>
      <c r="AW24" s="35"/>
      <c r="AX24" s="35"/>
      <c r="AY24" s="35"/>
      <c r="AZ24" s="34"/>
      <c r="BA24" s="35"/>
      <c r="BB24" s="35"/>
      <c r="BC24" s="35"/>
      <c r="BD24" s="35"/>
      <c r="BE24" s="35"/>
      <c r="BF24" s="35"/>
      <c r="BG24" s="35"/>
      <c r="BH24" s="34"/>
      <c r="BI24" s="35"/>
      <c r="BJ24" s="35"/>
      <c r="BK24" s="35"/>
      <c r="BL24" s="35"/>
      <c r="BM24" s="35"/>
      <c r="BN24" s="35"/>
      <c r="BO24" s="36"/>
      <c r="BP24" s="9">
        <v>13000001088</v>
      </c>
      <c r="BQ24" s="1" t="s">
        <v>3</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40</v>
      </c>
      <c r="CD24" s="1">
        <v>40</v>
      </c>
      <c r="CE24" s="1">
        <f ca="1">INDIRECT("X24")+2*INDIRECT("AF24")+3*INDIRECT("AN24")+4*INDIRECT("AV24")+5*INDIRECT("BD24")+6*INDIRECT("BL24")</f>
        <v>440</v>
      </c>
      <c r="CF24" s="1">
        <v>440</v>
      </c>
      <c r="CG24" s="1">
        <f ca="1">INDIRECT("Y24")+2*INDIRECT("AG24")+3*INDIRECT("AO24")+4*INDIRECT("AW24")+5*INDIRECT("BE24")+6*INDIRECT("BM24")</f>
        <v>364</v>
      </c>
      <c r="CH24" s="1">
        <v>364</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2192</v>
      </c>
      <c r="CP24" s="1">
        <v>2192</v>
      </c>
      <c r="CQ24" s="1">
        <f ca="1">INDIRECT("AJ24")+2*INDIRECT("AK24")+3*INDIRECT("AL24")+4*INDIRECT("AM24")+5*INDIRECT("AN24")+6*INDIRECT("AO24")+7*INDIRECT("AP24")+8*INDIRECT("AQ24")</f>
        <v>0</v>
      </c>
      <c r="CR24" s="1">
        <v>0</v>
      </c>
      <c r="CS24" s="1">
        <f ca="1">INDIRECT("AR24")+2*INDIRECT("AS24")+3*INDIRECT("AT24")+4*INDIRECT("AU24")+5*INDIRECT("AV24")+6*INDIRECT("AW24")+7*INDIRECT("AX24")+8*INDIRECT("AY24")</f>
        <v>40</v>
      </c>
      <c r="CT24" s="1">
        <v>40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0</v>
      </c>
      <c r="C25" s="1" t="s">
        <v>0</v>
      </c>
      <c r="D25" s="1" t="s">
        <v>18</v>
      </c>
      <c r="E25" s="1" t="s">
        <v>6</v>
      </c>
      <c r="F25" s="7">
        <f ca="1">INDIRECT("T25")+INDIRECT("AB25")+INDIRECT("AJ25")+INDIRECT("AR25")+INDIRECT("AZ25")+INDIRECT("BH25")</f>
        <v>0</v>
      </c>
      <c r="G25" s="6">
        <f ca="1">INDIRECT("U25")+INDIRECT("AC25")+INDIRECT("AK25")+INDIRECT("AS25")+INDIRECT("BA25")+INDIRECT("BI25")</f>
        <v>11</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1</v>
      </c>
      <c r="O25" s="6">
        <f ca="1">INDIRECT("AB25")+INDIRECT("AC25")+INDIRECT("AD25")+INDIRECT("AE25")+INDIRECT("AF25")+INDIRECT("AG25")+INDIRECT("AH25")+INDIRECT("AI25")</f>
        <v>6</v>
      </c>
      <c r="P25" s="6">
        <f ca="1">INDIRECT("AJ25")+INDIRECT("AK25")+INDIRECT("AL25")+INDIRECT("AM25")+INDIRECT("AN25")+INDIRECT("AO25")+INDIRECT("AP25")+INDIRECT("AQ25")</f>
        <v>1</v>
      </c>
      <c r="Q25" s="6">
        <f ca="1">INDIRECT("AR25")+INDIRECT("AS25")+INDIRECT("AT25")+INDIRECT("AU25")+INDIRECT("AV25")+INDIRECT("AW25")+INDIRECT("AX25")+INDIRECT("AY25")</f>
        <v>3</v>
      </c>
      <c r="R25" s="6">
        <f ca="1">INDIRECT("AZ25")+INDIRECT("BA25")+INDIRECT("BB25")+INDIRECT("BC25")+INDIRECT("BD25")+INDIRECT("BE25")+INDIRECT("BF25")+INDIRECT("BG25")</f>
        <v>0</v>
      </c>
      <c r="S25" s="6">
        <f ca="1">INDIRECT("BH25")+INDIRECT("BI25")+INDIRECT("BJ25")+INDIRECT("BK25")+INDIRECT("BL25")+INDIRECT("BM25")+INDIRECT("BN25")+INDIRECT("BO25")</f>
        <v>0</v>
      </c>
      <c r="T25" s="28"/>
      <c r="U25" s="29">
        <v>1</v>
      </c>
      <c r="V25" s="29"/>
      <c r="W25" s="29"/>
      <c r="X25" s="29"/>
      <c r="Y25" s="29"/>
      <c r="Z25" s="29"/>
      <c r="AA25" s="29"/>
      <c r="AB25" s="28"/>
      <c r="AC25" s="29">
        <v>6</v>
      </c>
      <c r="AD25" s="29"/>
      <c r="AE25" s="29"/>
      <c r="AF25" s="29"/>
      <c r="AG25" s="29"/>
      <c r="AH25" s="29"/>
      <c r="AI25" s="29"/>
      <c r="AJ25" s="28"/>
      <c r="AK25" s="29">
        <v>1</v>
      </c>
      <c r="AL25" s="29"/>
      <c r="AM25" s="29"/>
      <c r="AN25" s="29"/>
      <c r="AO25" s="29"/>
      <c r="AP25" s="29"/>
      <c r="AQ25" s="29"/>
      <c r="AR25" s="28"/>
      <c r="AS25" s="29">
        <v>3</v>
      </c>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28</v>
      </c>
      <c r="BZ25" s="1">
        <v>28</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2</v>
      </c>
      <c r="CN25" s="1">
        <v>2</v>
      </c>
      <c r="CO25" s="1">
        <f ca="1">INDIRECT("AB25")+2*INDIRECT("AC25")+3*INDIRECT("AD25")+4*INDIRECT("AE25")+5*INDIRECT("AF25")+6*INDIRECT("AG25")+7*INDIRECT("AH25")+8*INDIRECT("AI25")</f>
        <v>12</v>
      </c>
      <c r="CP25" s="1">
        <v>12</v>
      </c>
      <c r="CQ25" s="1">
        <f ca="1">INDIRECT("AJ25")+2*INDIRECT("AK25")+3*INDIRECT("AL25")+4*INDIRECT("AM25")+5*INDIRECT("AN25")+6*INDIRECT("AO25")+7*INDIRECT("AP25")+8*INDIRECT("AQ25")</f>
        <v>2</v>
      </c>
      <c r="CR25" s="1">
        <v>2</v>
      </c>
      <c r="CS25" s="1">
        <f ca="1">INDIRECT("AR25")+2*INDIRECT("AS25")+3*INDIRECT("AT25")+4*INDIRECT("AU25")+5*INDIRECT("AV25")+6*INDIRECT("AW25")+7*INDIRECT("AX25")+8*INDIRECT("AY25")</f>
        <v>6</v>
      </c>
      <c r="CT25" s="1">
        <v>6</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25"/>
      <c r="B26" s="25"/>
      <c r="C26" s="27" t="s">
        <v>94</v>
      </c>
      <c r="D26" s="26" t="s">
        <v>0</v>
      </c>
      <c r="E26" s="1" t="s">
        <v>7</v>
      </c>
      <c r="F26" s="7">
        <f>SUM(F24:F25)</f>
        <v>0</v>
      </c>
      <c r="G26" s="6">
        <f>SUM(G24:G25)</f>
        <v>11</v>
      </c>
      <c r="H26" s="6">
        <f>SUM(H24:H25)</f>
        <v>0</v>
      </c>
      <c r="I26" s="6">
        <f>SUM(I24:I25)</f>
        <v>10</v>
      </c>
      <c r="J26" s="6">
        <f>SUM(J24:J25)</f>
        <v>220</v>
      </c>
      <c r="K26" s="6">
        <f>SUM(K24:K25)</f>
        <v>182</v>
      </c>
      <c r="L26" s="6">
        <f>SUM(L24:L25)</f>
        <v>0</v>
      </c>
      <c r="M26" s="6">
        <f>SUM(M24:M25)</f>
        <v>0</v>
      </c>
      <c r="N26" s="7">
        <f>SUM(N24:N25)</f>
        <v>1</v>
      </c>
      <c r="O26" s="6">
        <f>SUM(O24:O25)</f>
        <v>408</v>
      </c>
      <c r="P26" s="6">
        <f>SUM(P24:P25)</f>
        <v>1</v>
      </c>
      <c r="Q26" s="6">
        <f>SUM(Q24:Q25)</f>
        <v>13</v>
      </c>
      <c r="R26" s="6">
        <f>SUM(R24:R25)</f>
        <v>0</v>
      </c>
      <c r="S26" s="6">
        <f>SUM(S24:S25)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3:73" ht="11.25">
      <c r="C27" s="1" t="s">
        <v>0</v>
      </c>
      <c r="D27" s="1"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c r="BT27" s="1" t="s">
        <v>0</v>
      </c>
      <c r="BU27" s="1" t="s">
        <v>0</v>
      </c>
    </row>
    <row r="28" spans="1:102" ht="11.25">
      <c r="A28" s="30" t="s">
        <v>1</v>
      </c>
      <c r="B28" s="31" t="str">
        <f>HYPERLINK("http://www.dot.ca.gov/hq/transprog/stip2004/ff_sheets/02-2299.xls","2299")</f>
        <v>2299</v>
      </c>
      <c r="C28" s="30" t="s">
        <v>0</v>
      </c>
      <c r="D28" s="30" t="s">
        <v>19</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100</v>
      </c>
      <c r="J28" s="33">
        <f ca="1">INDIRECT("X28")+INDIRECT("AF28")+INDIRECT("AN28")+INDIRECT("AV28")+INDIRECT("BD28")+INDIRECT("BL28")</f>
        <v>50</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0</v>
      </c>
      <c r="P28" s="33">
        <f ca="1">INDIRECT("AJ28")+INDIRECT("AK28")+INDIRECT("AL28")+INDIRECT("AM28")+INDIRECT("AN28")+INDIRECT("AO28")+INDIRECT("AP28")+INDIRECT("AQ28")</f>
        <v>100</v>
      </c>
      <c r="Q28" s="33">
        <f ca="1">INDIRECT("AR28")+INDIRECT("AS28")+INDIRECT("AT28")+INDIRECT("AU28")+INDIRECT("AV28")+INDIRECT("AW28")+INDIRECT("AX28")+INDIRECT("AY28")</f>
        <v>50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c r="AH28" s="35"/>
      <c r="AI28" s="35"/>
      <c r="AJ28" s="34"/>
      <c r="AK28" s="35"/>
      <c r="AL28" s="35"/>
      <c r="AM28" s="35">
        <v>100</v>
      </c>
      <c r="AN28" s="35"/>
      <c r="AO28" s="35"/>
      <c r="AP28" s="35"/>
      <c r="AQ28" s="35"/>
      <c r="AR28" s="34"/>
      <c r="AS28" s="35"/>
      <c r="AT28" s="35"/>
      <c r="AU28" s="35"/>
      <c r="AV28" s="35">
        <v>50</v>
      </c>
      <c r="AW28" s="35"/>
      <c r="AX28" s="35"/>
      <c r="AY28" s="35"/>
      <c r="AZ28" s="34"/>
      <c r="BA28" s="35"/>
      <c r="BB28" s="35"/>
      <c r="BC28" s="35"/>
      <c r="BD28" s="35"/>
      <c r="BE28" s="35"/>
      <c r="BF28" s="35"/>
      <c r="BG28" s="35"/>
      <c r="BH28" s="34"/>
      <c r="BI28" s="35"/>
      <c r="BJ28" s="35"/>
      <c r="BK28" s="35"/>
      <c r="BL28" s="35"/>
      <c r="BM28" s="35"/>
      <c r="BN28" s="35"/>
      <c r="BO28" s="36"/>
      <c r="BP28" s="9">
        <v>13000001098</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300</v>
      </c>
      <c r="CD28" s="1">
        <v>300</v>
      </c>
      <c r="CE28" s="1">
        <f ca="1">INDIRECT("X28")+2*INDIRECT("AF28")+3*INDIRECT("AN28")+4*INDIRECT("AV28")+5*INDIRECT("BD28")+6*INDIRECT("BL28")</f>
        <v>200</v>
      </c>
      <c r="CF28" s="1">
        <v>200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0</v>
      </c>
      <c r="CP28" s="1">
        <v>0</v>
      </c>
      <c r="CQ28" s="1">
        <f ca="1">INDIRECT("AJ28")+2*INDIRECT("AK28")+3*INDIRECT("AL28")+4*INDIRECT("AM28")+5*INDIRECT("AN28")+6*INDIRECT("AO28")+7*INDIRECT("AP28")+8*INDIRECT("AQ28")</f>
        <v>400</v>
      </c>
      <c r="CR28" s="1">
        <v>400</v>
      </c>
      <c r="CS28" s="1">
        <f ca="1">INDIRECT("AR28")+2*INDIRECT("AS28")+3*INDIRECT("AT28")+4*INDIRECT("AU28")+5*INDIRECT("AV28")+6*INDIRECT("AW28")+7*INDIRECT("AX28")+8*INDIRECT("AY28")</f>
        <v>250</v>
      </c>
      <c r="CT28" s="1">
        <v>250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1" t="s">
        <v>0</v>
      </c>
      <c r="B29" s="1" t="s">
        <v>0</v>
      </c>
      <c r="C29" s="1" t="s">
        <v>0</v>
      </c>
      <c r="D29" s="1" t="s">
        <v>20</v>
      </c>
      <c r="E29" s="1" t="s">
        <v>21</v>
      </c>
      <c r="F29" s="7">
        <f ca="1">INDIRECT("T29")+INDIRECT("AB29")+INDIRECT("AJ29")+INDIRECT("AR29")+INDIRECT("AZ29")+INDIRECT("BH29")</f>
        <v>0</v>
      </c>
      <c r="G29" s="6">
        <f ca="1">INDIRECT("U29")+INDIRECT("AC29")+INDIRECT("AK29")+INDIRECT("AS29")+INDIRECT("BA29")+INDIRECT("BI29")</f>
        <v>0</v>
      </c>
      <c r="H29" s="6">
        <f ca="1">INDIRECT("V29")+INDIRECT("AD29")+INDIRECT("AL29")+INDIRECT("AT29")+INDIRECT("BB29")+INDIRECT("BJ29")</f>
        <v>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1850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1850</v>
      </c>
      <c r="P29" s="6">
        <f ca="1">INDIRECT("AJ29")+INDIRECT("AK29")+INDIRECT("AL29")+INDIRECT("AM29")+INDIRECT("AN29")+INDIRECT("AO29")+INDIRECT("AP29")+INDIRECT("AQ29")</f>
        <v>0</v>
      </c>
      <c r="Q29" s="6">
        <f ca="1">INDIRECT("AR29")+INDIRECT("AS29")+INDIRECT("AT29")+INDIRECT("AU29")+INDIRECT("AV29")+INDIRECT("AW29")+INDIRECT("AX29")+INDIRECT("AY29")</f>
        <v>0</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c r="AD29" s="29"/>
      <c r="AE29" s="29"/>
      <c r="AF29" s="29"/>
      <c r="AG29" s="29">
        <v>1850</v>
      </c>
      <c r="AH29" s="29"/>
      <c r="AI29" s="29"/>
      <c r="AJ29" s="28"/>
      <c r="AK29" s="29"/>
      <c r="AL29" s="29"/>
      <c r="AM29" s="29"/>
      <c r="AN29" s="29"/>
      <c r="AO29" s="29"/>
      <c r="AP29" s="29"/>
      <c r="AQ29" s="29"/>
      <c r="AR29" s="28"/>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3700</v>
      </c>
      <c r="CH29" s="1">
        <v>3700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11100</v>
      </c>
      <c r="CP29" s="1">
        <v>11100</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25"/>
      <c r="B30" s="25"/>
      <c r="C30" s="27" t="s">
        <v>94</v>
      </c>
      <c r="D30" s="26" t="s">
        <v>0</v>
      </c>
      <c r="E30" s="1" t="s">
        <v>22</v>
      </c>
      <c r="F30" s="7">
        <f ca="1">INDIRECT("T30")+INDIRECT("AB30")+INDIRECT("AJ30")+INDIRECT("AR30")+INDIRECT("AZ30")+INDIRECT("BH30")</f>
        <v>0</v>
      </c>
      <c r="G30" s="6">
        <f ca="1">INDIRECT("U30")+INDIRECT("AC30")+INDIRECT("AK30")+INDIRECT("AS30")+INDIRECT("BA30")+INDIRECT("BI30")</f>
        <v>0</v>
      </c>
      <c r="H30" s="6">
        <f ca="1">INDIRECT("V30")+INDIRECT("AD30")+INDIRECT("AL30")+INDIRECT("AT30")+INDIRECT("BB30")+INDIRECT("BJ30")</f>
        <v>0</v>
      </c>
      <c r="I30" s="6">
        <f ca="1">INDIRECT("W30")+INDIRECT("AE30")+INDIRECT("AM30")+INDIRECT("AU30")+INDIRECT("BC30")+INDIRECT("BK30")</f>
        <v>0</v>
      </c>
      <c r="J30" s="6">
        <f ca="1">INDIRECT("X30")+INDIRECT("AF30")+INDIRECT("AN30")+INDIRECT("AV30")+INDIRECT("BD30")+INDIRECT("BL30")</f>
        <v>1</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1</v>
      </c>
      <c r="O30" s="6">
        <f ca="1">INDIRECT("AB30")+INDIRECT("AC30")+INDIRECT("AD30")+INDIRECT("AE30")+INDIRECT("AF30")+INDIRECT("AG30")+INDIRECT("AH30")+INDIRECT("AI30")</f>
        <v>0</v>
      </c>
      <c r="P30" s="6">
        <f ca="1">INDIRECT("AJ30")+INDIRECT("AK30")+INDIRECT("AL30")+INDIRECT("AM30")+INDIRECT("AN30")+INDIRECT("AO30")+INDIRECT("AP30")+INDIRECT("AQ30")</f>
        <v>0</v>
      </c>
      <c r="Q30" s="6">
        <f ca="1">INDIRECT("AR30")+INDIRECT("AS30")+INDIRECT("AT30")+INDIRECT("AU30")+INDIRECT("AV30")+INDIRECT("AW30")+INDIRECT("AX30")+INDIRECT("AY30")</f>
        <v>0</v>
      </c>
      <c r="R30" s="6">
        <f ca="1">INDIRECT("AZ30")+INDIRECT("BA30")+INDIRECT("BB30")+INDIRECT("BC30")+INDIRECT("BD30")+INDIRECT("BE30")+INDIRECT("BF30")+INDIRECT("BG30")</f>
        <v>0</v>
      </c>
      <c r="S30" s="6">
        <f ca="1">INDIRECT("BH30")+INDIRECT("BI30")+INDIRECT("BJ30")+INDIRECT("BK30")+INDIRECT("BL30")+INDIRECT("BM30")+INDIRECT("BN30")+INDIRECT("BO30")</f>
        <v>0</v>
      </c>
      <c r="T30" s="28"/>
      <c r="U30" s="29"/>
      <c r="V30" s="29"/>
      <c r="W30" s="29"/>
      <c r="X30" s="29">
        <v>1</v>
      </c>
      <c r="Y30" s="29"/>
      <c r="Z30" s="29"/>
      <c r="AA30" s="29"/>
      <c r="AB30" s="28"/>
      <c r="AC30" s="29"/>
      <c r="AD30" s="29"/>
      <c r="AE30" s="29"/>
      <c r="AF30" s="29"/>
      <c r="AG30" s="29"/>
      <c r="AH30" s="29"/>
      <c r="AI30" s="29"/>
      <c r="AJ30" s="28"/>
      <c r="AK30" s="29"/>
      <c r="AL30" s="29"/>
      <c r="AM30" s="29"/>
      <c r="AN30" s="29"/>
      <c r="AO30" s="29"/>
      <c r="AP30" s="29"/>
      <c r="AQ30" s="29"/>
      <c r="AR30" s="28"/>
      <c r="AS30" s="29"/>
      <c r="AT30" s="29"/>
      <c r="AU30" s="29"/>
      <c r="AV30" s="29"/>
      <c r="AW30" s="29"/>
      <c r="AX30" s="29"/>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0</v>
      </c>
      <c r="BZ30" s="1">
        <v>0</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1</v>
      </c>
      <c r="CF30" s="1">
        <v>1</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5</v>
      </c>
      <c r="CN30" s="1">
        <v>5</v>
      </c>
      <c r="CO30" s="1">
        <f ca="1">INDIRECT("AB30")+2*INDIRECT("AC30")+3*INDIRECT("AD30")+4*INDIRECT("AE30")+5*INDIRECT("AF30")+6*INDIRECT("AG30")+7*INDIRECT("AH30")+8*INDIRECT("AI30")</f>
        <v>0</v>
      </c>
      <c r="CP30" s="1">
        <v>0</v>
      </c>
      <c r="CQ30" s="1">
        <f ca="1">INDIRECT("AJ30")+2*INDIRECT("AK30")+3*INDIRECT("AL30")+4*INDIRECT("AM30")+5*INDIRECT("AN30")+6*INDIRECT("AO30")+7*INDIRECT("AP30")+8*INDIRECT("AQ30")</f>
        <v>0</v>
      </c>
      <c r="CR30" s="1">
        <v>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73" ht="11.25">
      <c r="A31" s="1" t="s">
        <v>0</v>
      </c>
      <c r="B31" s="1" t="s">
        <v>0</v>
      </c>
      <c r="C31" s="1" t="s">
        <v>0</v>
      </c>
      <c r="D31" s="1" t="s">
        <v>0</v>
      </c>
      <c r="E31" s="1" t="s">
        <v>7</v>
      </c>
      <c r="F31" s="7">
        <f>SUM(F28:F30)</f>
        <v>0</v>
      </c>
      <c r="G31" s="6">
        <f>SUM(G28:G30)</f>
        <v>0</v>
      </c>
      <c r="H31" s="6">
        <f>SUM(H28:H30)</f>
        <v>0</v>
      </c>
      <c r="I31" s="6">
        <f>SUM(I28:I30)</f>
        <v>100</v>
      </c>
      <c r="J31" s="6">
        <f>SUM(J28:J30)</f>
        <v>51</v>
      </c>
      <c r="K31" s="6">
        <f>SUM(K28:K30)</f>
        <v>1850</v>
      </c>
      <c r="L31" s="6">
        <f>SUM(L28:L30)</f>
        <v>0</v>
      </c>
      <c r="M31" s="6">
        <f>SUM(M28:M30)</f>
        <v>0</v>
      </c>
      <c r="N31" s="7">
        <f>SUM(N28:N30)</f>
        <v>1</v>
      </c>
      <c r="O31" s="6">
        <f>SUM(O28:O30)</f>
        <v>1850</v>
      </c>
      <c r="P31" s="6">
        <f>SUM(P28:P30)</f>
        <v>100</v>
      </c>
      <c r="Q31" s="6">
        <f>SUM(Q28:Q30)</f>
        <v>50</v>
      </c>
      <c r="R31" s="6">
        <f>SUM(R28:R30)</f>
        <v>0</v>
      </c>
      <c r="S31" s="6">
        <f>SUM(S28:S30)</f>
        <v>0</v>
      </c>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3:73" ht="11.25">
      <c r="C32" s="1" t="s">
        <v>0</v>
      </c>
      <c r="D32" s="1" t="s">
        <v>0</v>
      </c>
      <c r="E32" s="1" t="s">
        <v>0</v>
      </c>
      <c r="F32" s="7"/>
      <c r="G32" s="6"/>
      <c r="H32" s="6"/>
      <c r="I32" s="6"/>
      <c r="J32" s="6"/>
      <c r="K32" s="6"/>
      <c r="L32" s="6"/>
      <c r="M32" s="6"/>
      <c r="N32" s="7"/>
      <c r="O32" s="6"/>
      <c r="P32" s="6"/>
      <c r="Q32" s="6"/>
      <c r="R32" s="6"/>
      <c r="S32" s="6"/>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c r="BT32" s="1" t="s">
        <v>0</v>
      </c>
      <c r="BU32" s="1" t="s">
        <v>0</v>
      </c>
    </row>
    <row r="33" spans="1:102" ht="11.25">
      <c r="A33" s="30" t="s">
        <v>1</v>
      </c>
      <c r="B33" s="31" t="str">
        <f>HYPERLINK("http://www.dot.ca.gov/hq/transprog/stip2004/ff_sheets/02-2300.xls","2300")</f>
        <v>2300</v>
      </c>
      <c r="C33" s="30" t="s">
        <v>0</v>
      </c>
      <c r="D33" s="30" t="s">
        <v>19</v>
      </c>
      <c r="E33" s="30" t="s">
        <v>3</v>
      </c>
      <c r="F33" s="32">
        <f ca="1">INDIRECT("T33")+INDIRECT("AB33")+INDIRECT("AJ33")+INDIRECT("AR33")+INDIRECT("AZ33")+INDIRECT("BH33")</f>
        <v>0</v>
      </c>
      <c r="G33" s="33">
        <f ca="1">INDIRECT("U33")+INDIRECT("AC33")+INDIRECT("AK33")+INDIRECT("AS33")+INDIRECT("BA33")+INDIRECT("BI33")</f>
        <v>0</v>
      </c>
      <c r="H33" s="33">
        <f ca="1">INDIRECT("V33")+INDIRECT("AD33")+INDIRECT("AL33")+INDIRECT("AT33")+INDIRECT("BB33")+INDIRECT("BJ33")</f>
        <v>0</v>
      </c>
      <c r="I33" s="33">
        <f ca="1">INDIRECT("W33")+INDIRECT("AE33")+INDIRECT("AM33")+INDIRECT("AU33")+INDIRECT("BC33")+INDIRECT("BK33")</f>
        <v>0</v>
      </c>
      <c r="J33" s="33">
        <f ca="1">INDIRECT("X33")+INDIRECT("AF33")+INDIRECT("AN33")+INDIRECT("AV33")+INDIRECT("BD33")+INDIRECT("BL33")</f>
        <v>125</v>
      </c>
      <c r="K33" s="33">
        <f ca="1">INDIRECT("Y33")+INDIRECT("AG33")+INDIRECT("AO33")+INDIRECT("AW33")+INDIRECT("BE33")+INDIRECT("BM33")</f>
        <v>2325</v>
      </c>
      <c r="L33" s="33">
        <f ca="1">INDIRECT("Z33")+INDIRECT("AH33")+INDIRECT("AP33")+INDIRECT("AX33")+INDIRECT("BF33")+INDIRECT("BN33")</f>
        <v>0</v>
      </c>
      <c r="M33" s="33">
        <f ca="1">INDIRECT("AA33")+INDIRECT("AI33")+INDIRECT("AQ33")+INDIRECT("AY33")+INDIRECT("BG33")+INDIRECT("BO33")</f>
        <v>0</v>
      </c>
      <c r="N33" s="32">
        <f ca="1">INDIRECT("T33")+INDIRECT("U33")+INDIRECT("V33")+INDIRECT("W33")+INDIRECT("X33")+INDIRECT("Y33")+INDIRECT("Z33")+INDIRECT("AA33")</f>
        <v>0</v>
      </c>
      <c r="O33" s="33">
        <f ca="1">INDIRECT("AB33")+INDIRECT("AC33")+INDIRECT("AD33")+INDIRECT("AE33")+INDIRECT("AF33")+INDIRECT("AG33")+INDIRECT("AH33")+INDIRECT("AI33")</f>
        <v>2325</v>
      </c>
      <c r="P33" s="33">
        <f ca="1">INDIRECT("AJ33")+INDIRECT("AK33")+INDIRECT("AL33")+INDIRECT("AM33")+INDIRECT("AN33")+INDIRECT("AO33")+INDIRECT("AP33")+INDIRECT("AQ33")</f>
        <v>75</v>
      </c>
      <c r="Q33" s="33">
        <f ca="1">INDIRECT("AR33")+INDIRECT("AS33")+INDIRECT("AT33")+INDIRECT("AU33")+INDIRECT("AV33")+INDIRECT("AW33")+INDIRECT("AX33")+INDIRECT("AY33")</f>
        <v>50</v>
      </c>
      <c r="R33" s="33">
        <f ca="1">INDIRECT("AZ33")+INDIRECT("BA33")+INDIRECT("BB33")+INDIRECT("BC33")+INDIRECT("BD33")+INDIRECT("BE33")+INDIRECT("BF33")+INDIRECT("BG33")</f>
        <v>0</v>
      </c>
      <c r="S33" s="33">
        <f ca="1">INDIRECT("BH33")+INDIRECT("BI33")+INDIRECT("BJ33")+INDIRECT("BK33")+INDIRECT("BL33")+INDIRECT("BM33")+INDIRECT("BN33")+INDIRECT("BO33")</f>
        <v>0</v>
      </c>
      <c r="T33" s="34"/>
      <c r="U33" s="35"/>
      <c r="V33" s="35"/>
      <c r="W33" s="35"/>
      <c r="X33" s="35"/>
      <c r="Y33" s="35"/>
      <c r="Z33" s="35"/>
      <c r="AA33" s="35"/>
      <c r="AB33" s="34"/>
      <c r="AC33" s="35"/>
      <c r="AD33" s="35"/>
      <c r="AE33" s="35"/>
      <c r="AF33" s="35"/>
      <c r="AG33" s="35">
        <v>2325</v>
      </c>
      <c r="AH33" s="35"/>
      <c r="AI33" s="35"/>
      <c r="AJ33" s="34"/>
      <c r="AK33" s="35"/>
      <c r="AL33" s="35"/>
      <c r="AM33" s="35"/>
      <c r="AN33" s="35">
        <v>75</v>
      </c>
      <c r="AO33" s="35"/>
      <c r="AP33" s="35"/>
      <c r="AQ33" s="35"/>
      <c r="AR33" s="34"/>
      <c r="AS33" s="35"/>
      <c r="AT33" s="35"/>
      <c r="AU33" s="35"/>
      <c r="AV33" s="35">
        <v>50</v>
      </c>
      <c r="AW33" s="35"/>
      <c r="AX33" s="35"/>
      <c r="AY33" s="35"/>
      <c r="AZ33" s="34"/>
      <c r="BA33" s="35"/>
      <c r="BB33" s="35"/>
      <c r="BC33" s="35"/>
      <c r="BD33" s="35"/>
      <c r="BE33" s="35"/>
      <c r="BF33" s="35"/>
      <c r="BG33" s="35"/>
      <c r="BH33" s="34"/>
      <c r="BI33" s="35"/>
      <c r="BJ33" s="35"/>
      <c r="BK33" s="35"/>
      <c r="BL33" s="35"/>
      <c r="BM33" s="35"/>
      <c r="BN33" s="35"/>
      <c r="BO33" s="36"/>
      <c r="BP33" s="9">
        <v>13000001099</v>
      </c>
      <c r="BQ33" s="1" t="s">
        <v>3</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0</v>
      </c>
      <c r="BZ33" s="1">
        <v>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425</v>
      </c>
      <c r="CF33" s="1">
        <v>425</v>
      </c>
      <c r="CG33" s="1">
        <f ca="1">INDIRECT("Y33")+2*INDIRECT("AG33")+3*INDIRECT("AO33")+4*INDIRECT("AW33")+5*INDIRECT("BE33")+6*INDIRECT("BM33")</f>
        <v>4650</v>
      </c>
      <c r="CH33" s="1">
        <v>4650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13950</v>
      </c>
      <c r="CP33" s="1">
        <v>13950</v>
      </c>
      <c r="CQ33" s="1">
        <f ca="1">INDIRECT("AJ33")+2*INDIRECT("AK33")+3*INDIRECT("AL33")+4*INDIRECT("AM33")+5*INDIRECT("AN33")+6*INDIRECT("AO33")+7*INDIRECT("AP33")+8*INDIRECT("AQ33")</f>
        <v>375</v>
      </c>
      <c r="CR33" s="1">
        <v>375</v>
      </c>
      <c r="CS33" s="1">
        <f ca="1">INDIRECT("AR33")+2*INDIRECT("AS33")+3*INDIRECT("AT33")+4*INDIRECT("AU33")+5*INDIRECT("AV33")+6*INDIRECT("AW33")+7*INDIRECT("AX33")+8*INDIRECT("AY33")</f>
        <v>250</v>
      </c>
      <c r="CT33" s="1">
        <v>250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102" ht="11.25">
      <c r="A34" s="1" t="s">
        <v>0</v>
      </c>
      <c r="B34" s="1" t="s">
        <v>0</v>
      </c>
      <c r="C34" s="1" t="s">
        <v>0</v>
      </c>
      <c r="D34" s="1" t="s">
        <v>23</v>
      </c>
      <c r="E34" s="1" t="s">
        <v>22</v>
      </c>
      <c r="F34" s="7">
        <f ca="1">INDIRECT("T34")+INDIRECT("AB34")+INDIRECT("AJ34")+INDIRECT("AR34")+INDIRECT("AZ34")+INDIRECT("BH34")</f>
        <v>0</v>
      </c>
      <c r="G34" s="6">
        <f ca="1">INDIRECT("U34")+INDIRECT("AC34")+INDIRECT("AK34")+INDIRECT("AS34")+INDIRECT("BA34")+INDIRECT("BI34")</f>
        <v>0</v>
      </c>
      <c r="H34" s="6">
        <f ca="1">INDIRECT("V34")+INDIRECT("AD34")+INDIRECT("AL34")+INDIRECT("AT34")+INDIRECT("BB34")+INDIRECT("BJ34")</f>
        <v>0</v>
      </c>
      <c r="I34" s="6">
        <f ca="1">INDIRECT("W34")+INDIRECT("AE34")+INDIRECT("AM34")+INDIRECT("AU34")+INDIRECT("BC34")+INDIRECT("BK34")</f>
        <v>0</v>
      </c>
      <c r="J34" s="6">
        <f ca="1">INDIRECT("X34")+INDIRECT("AF34")+INDIRECT("AN34")+INDIRECT("AV34")+INDIRECT("BD34")+INDIRECT("BL34")</f>
        <v>1</v>
      </c>
      <c r="K34" s="6">
        <f ca="1">INDIRECT("Y34")+INDIRECT("AG34")+INDIRECT("AO34")+INDIRECT("AW34")+INDIRECT("BE34")+INDIRECT("BM34")</f>
        <v>0</v>
      </c>
      <c r="L34" s="6">
        <f ca="1">INDIRECT("Z34")+INDIRECT("AH34")+INDIRECT("AP34")+INDIRECT("AX34")+INDIRECT("BF34")+INDIRECT("BN34")</f>
        <v>0</v>
      </c>
      <c r="M34" s="6">
        <f ca="1">INDIRECT("AA34")+INDIRECT("AI34")+INDIRECT("AQ34")+INDIRECT("AY34")+INDIRECT("BG34")+INDIRECT("BO34")</f>
        <v>0</v>
      </c>
      <c r="N34" s="7">
        <f ca="1">INDIRECT("T34")+INDIRECT("U34")+INDIRECT("V34")+INDIRECT("W34")+INDIRECT("X34")+INDIRECT("Y34")+INDIRECT("Z34")+INDIRECT("AA34")</f>
        <v>1</v>
      </c>
      <c r="O34" s="6">
        <f ca="1">INDIRECT("AB34")+INDIRECT("AC34")+INDIRECT("AD34")+INDIRECT("AE34")+INDIRECT("AF34")+INDIRECT("AG34")+INDIRECT("AH34")+INDIRECT("AI34")</f>
        <v>0</v>
      </c>
      <c r="P34" s="6">
        <f ca="1">INDIRECT("AJ34")+INDIRECT("AK34")+INDIRECT("AL34")+INDIRECT("AM34")+INDIRECT("AN34")+INDIRECT("AO34")+INDIRECT("AP34")+INDIRECT("AQ34")</f>
        <v>0</v>
      </c>
      <c r="Q34" s="6">
        <f ca="1">INDIRECT("AR34")+INDIRECT("AS34")+INDIRECT("AT34")+INDIRECT("AU34")+INDIRECT("AV34")+INDIRECT("AW34")+INDIRECT("AX34")+INDIRECT("AY34")</f>
        <v>0</v>
      </c>
      <c r="R34" s="6">
        <f ca="1">INDIRECT("AZ34")+INDIRECT("BA34")+INDIRECT("BB34")+INDIRECT("BC34")+INDIRECT("BD34")+INDIRECT("BE34")+INDIRECT("BF34")+INDIRECT("BG34")</f>
        <v>0</v>
      </c>
      <c r="S34" s="6">
        <f ca="1">INDIRECT("BH34")+INDIRECT("BI34")+INDIRECT("BJ34")+INDIRECT("BK34")+INDIRECT("BL34")+INDIRECT("BM34")+INDIRECT("BN34")+INDIRECT("BO34")</f>
        <v>0</v>
      </c>
      <c r="T34" s="28"/>
      <c r="U34" s="29"/>
      <c r="V34" s="29"/>
      <c r="W34" s="29"/>
      <c r="X34" s="29">
        <v>1</v>
      </c>
      <c r="Y34" s="29"/>
      <c r="Z34" s="29"/>
      <c r="AA34" s="29"/>
      <c r="AB34" s="28"/>
      <c r="AC34" s="29"/>
      <c r="AD34" s="29"/>
      <c r="AE34" s="29"/>
      <c r="AF34" s="29"/>
      <c r="AG34" s="29"/>
      <c r="AH34" s="29"/>
      <c r="AI34" s="29"/>
      <c r="AJ34" s="28"/>
      <c r="AK34" s="29"/>
      <c r="AL34" s="29"/>
      <c r="AM34" s="29"/>
      <c r="AN34" s="29"/>
      <c r="AO34" s="29"/>
      <c r="AP34" s="29"/>
      <c r="AQ34" s="29"/>
      <c r="AR34" s="28"/>
      <c r="AS34" s="29"/>
      <c r="AT34" s="29"/>
      <c r="AU34" s="29"/>
      <c r="AV34" s="29"/>
      <c r="AW34" s="29"/>
      <c r="AX34" s="29"/>
      <c r="AY34" s="29"/>
      <c r="AZ34" s="28"/>
      <c r="BA34" s="29"/>
      <c r="BB34" s="29"/>
      <c r="BC34" s="29"/>
      <c r="BD34" s="29"/>
      <c r="BE34" s="29"/>
      <c r="BF34" s="29"/>
      <c r="BG34" s="29"/>
      <c r="BH34" s="28"/>
      <c r="BI34" s="29"/>
      <c r="BJ34" s="29"/>
      <c r="BK34" s="29"/>
      <c r="BL34" s="29"/>
      <c r="BM34" s="29"/>
      <c r="BN34" s="29"/>
      <c r="BO34" s="29"/>
      <c r="BP34" s="9">
        <v>0</v>
      </c>
      <c r="BQ34" s="1" t="s">
        <v>0</v>
      </c>
      <c r="BR34" s="1" t="s">
        <v>0</v>
      </c>
      <c r="BS34" s="1" t="s">
        <v>0</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1</v>
      </c>
      <c r="CF34" s="1">
        <v>1</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5</v>
      </c>
      <c r="CN34" s="1">
        <v>5</v>
      </c>
      <c r="CO34" s="1">
        <f ca="1">INDIRECT("AB34")+2*INDIRECT("AC34")+3*INDIRECT("AD34")+4*INDIRECT("AE34")+5*INDIRECT("AF34")+6*INDIRECT("AG34")+7*INDIRECT("AH34")+8*INDIRECT("AI34")</f>
        <v>0</v>
      </c>
      <c r="CP34" s="1">
        <v>0</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25"/>
      <c r="B35" s="25"/>
      <c r="C35" s="27" t="s">
        <v>94</v>
      </c>
      <c r="D35" s="26" t="s">
        <v>0</v>
      </c>
      <c r="E35" s="1" t="s">
        <v>7</v>
      </c>
      <c r="F35" s="7">
        <f>SUM(F33:F34)</f>
        <v>0</v>
      </c>
      <c r="G35" s="6">
        <f>SUM(G33:G34)</f>
        <v>0</v>
      </c>
      <c r="H35" s="6">
        <f>SUM(H33:H34)</f>
        <v>0</v>
      </c>
      <c r="I35" s="6">
        <f>SUM(I33:I34)</f>
        <v>0</v>
      </c>
      <c r="J35" s="6">
        <f>SUM(J33:J34)</f>
        <v>126</v>
      </c>
      <c r="K35" s="6">
        <f>SUM(K33:K34)</f>
        <v>2325</v>
      </c>
      <c r="L35" s="6">
        <f>SUM(L33:L34)</f>
        <v>0</v>
      </c>
      <c r="M35" s="6">
        <f>SUM(M33:M34)</f>
        <v>0</v>
      </c>
      <c r="N35" s="7">
        <f>SUM(N33:N34)</f>
        <v>1</v>
      </c>
      <c r="O35" s="6">
        <f>SUM(O33:O34)</f>
        <v>2325</v>
      </c>
      <c r="P35" s="6">
        <f>SUM(P33:P34)</f>
        <v>75</v>
      </c>
      <c r="Q35" s="6">
        <f>SUM(Q33:Q34)</f>
        <v>50</v>
      </c>
      <c r="R35" s="6">
        <f>SUM(R33:R34)</f>
        <v>0</v>
      </c>
      <c r="S35" s="6">
        <f>SUM(S33:S34)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3:73" ht="11.25">
      <c r="C36" s="1" t="s">
        <v>0</v>
      </c>
      <c r="D36" s="1"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c r="BT36" s="1" t="s">
        <v>0</v>
      </c>
      <c r="BU36" s="1" t="s">
        <v>0</v>
      </c>
    </row>
    <row r="37" spans="1:102" ht="11.25">
      <c r="A37" s="30" t="s">
        <v>1</v>
      </c>
      <c r="B37" s="31" t="str">
        <f>HYPERLINK("http://www.dot.ca.gov/hq/transprog/stip2004/ff_sheets/02-2301.xls","2301")</f>
        <v>2301</v>
      </c>
      <c r="C37" s="30" t="s">
        <v>0</v>
      </c>
      <c r="D37" s="30" t="s">
        <v>19</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13</v>
      </c>
      <c r="I37" s="33">
        <f ca="1">INDIRECT("W37")+INDIRECT("AE37")+INDIRECT("AM37")+INDIRECT("AU37")+INDIRECT("BC37")+INDIRECT("BK37")</f>
        <v>120</v>
      </c>
      <c r="J37" s="33">
        <f ca="1">INDIRECT("X37")+INDIRECT("AF37")+INDIRECT("AN37")+INDIRECT("AV37")+INDIRECT("BD37")+INDIRECT("BL37")</f>
        <v>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3</v>
      </c>
      <c r="O37" s="33">
        <f ca="1">INDIRECT("AB37")+INDIRECT("AC37")+INDIRECT("AD37")+INDIRECT("AE37")+INDIRECT("AF37")+INDIRECT("AG37")+INDIRECT("AH37")+INDIRECT("AI37")</f>
        <v>120</v>
      </c>
      <c r="P37" s="33">
        <f ca="1">INDIRECT("AJ37")+INDIRECT("AK37")+INDIRECT("AL37")+INDIRECT("AM37")+INDIRECT("AN37")+INDIRECT("AO37")+INDIRECT("AP37")+INDIRECT("AQ37")</f>
        <v>0</v>
      </c>
      <c r="Q37" s="33">
        <f ca="1">INDIRECT("AR37")+INDIRECT("AS37")+INDIRECT("AT37")+INDIRECT("AU37")+INDIRECT("AV37")+INDIRECT("AW37")+INDIRECT("AX37")+INDIRECT("AY37")</f>
        <v>10</v>
      </c>
      <c r="R37" s="33">
        <f ca="1">INDIRECT("AZ37")+INDIRECT("BA37")+INDIRECT("BB37")+INDIRECT("BC37")+INDIRECT("BD37")+INDIRECT("BE37")+INDIRECT("BF37")+INDIRECT("BG37")</f>
        <v>0</v>
      </c>
      <c r="S37" s="33">
        <f ca="1">INDIRECT("BH37")+INDIRECT("BI37")+INDIRECT("BJ37")+INDIRECT("BK37")+INDIRECT("BL37")+INDIRECT("BM37")+INDIRECT("BN37")+INDIRECT("BO37")</f>
        <v>0</v>
      </c>
      <c r="T37" s="34"/>
      <c r="U37" s="35"/>
      <c r="V37" s="35">
        <v>3</v>
      </c>
      <c r="W37" s="35"/>
      <c r="X37" s="35"/>
      <c r="Y37" s="35"/>
      <c r="Z37" s="35"/>
      <c r="AA37" s="35"/>
      <c r="AB37" s="34"/>
      <c r="AC37" s="35"/>
      <c r="AD37" s="35"/>
      <c r="AE37" s="35">
        <v>120</v>
      </c>
      <c r="AF37" s="35"/>
      <c r="AG37" s="35"/>
      <c r="AH37" s="35"/>
      <c r="AI37" s="35"/>
      <c r="AJ37" s="34"/>
      <c r="AK37" s="35"/>
      <c r="AL37" s="35"/>
      <c r="AM37" s="35"/>
      <c r="AN37" s="35"/>
      <c r="AO37" s="35"/>
      <c r="AP37" s="35"/>
      <c r="AQ37" s="35"/>
      <c r="AR37" s="34"/>
      <c r="AS37" s="35"/>
      <c r="AT37" s="35">
        <v>10</v>
      </c>
      <c r="AU37" s="35"/>
      <c r="AV37" s="35"/>
      <c r="AW37" s="35"/>
      <c r="AX37" s="35"/>
      <c r="AY37" s="35"/>
      <c r="AZ37" s="34"/>
      <c r="BA37" s="35"/>
      <c r="BB37" s="35"/>
      <c r="BC37" s="35"/>
      <c r="BD37" s="35"/>
      <c r="BE37" s="35"/>
      <c r="BF37" s="35"/>
      <c r="BG37" s="35"/>
      <c r="BH37" s="34"/>
      <c r="BI37" s="35"/>
      <c r="BJ37" s="35"/>
      <c r="BK37" s="35"/>
      <c r="BL37" s="35"/>
      <c r="BM37" s="35"/>
      <c r="BN37" s="35"/>
      <c r="BO37" s="36"/>
      <c r="BP37" s="9">
        <v>13000001100</v>
      </c>
      <c r="BQ37" s="1" t="s">
        <v>3</v>
      </c>
      <c r="BR37" s="1" t="s">
        <v>0</v>
      </c>
      <c r="BS37" s="1" t="s">
        <v>0</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43</v>
      </c>
      <c r="CB37" s="1">
        <v>43</v>
      </c>
      <c r="CC37" s="1">
        <f ca="1">INDIRECT("W37")+2*INDIRECT("AE37")+3*INDIRECT("AM37")+4*INDIRECT("AU37")+5*INDIRECT("BC37")+6*INDIRECT("BK37")</f>
        <v>240</v>
      </c>
      <c r="CD37" s="1">
        <v>240</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9</v>
      </c>
      <c r="CN37" s="1">
        <v>9</v>
      </c>
      <c r="CO37" s="1">
        <f ca="1">INDIRECT("AB37")+2*INDIRECT("AC37")+3*INDIRECT("AD37")+4*INDIRECT("AE37")+5*INDIRECT("AF37")+6*INDIRECT("AG37")+7*INDIRECT("AH37")+8*INDIRECT("AI37")</f>
        <v>480</v>
      </c>
      <c r="CP37" s="1">
        <v>480</v>
      </c>
      <c r="CQ37" s="1">
        <f ca="1">INDIRECT("AJ37")+2*INDIRECT("AK37")+3*INDIRECT("AL37")+4*INDIRECT("AM37")+5*INDIRECT("AN37")+6*INDIRECT("AO37")+7*INDIRECT("AP37")+8*INDIRECT("AQ37")</f>
        <v>0</v>
      </c>
      <c r="CR37" s="1">
        <v>0</v>
      </c>
      <c r="CS37" s="1">
        <f ca="1">INDIRECT("AR37")+2*INDIRECT("AS37")+3*INDIRECT("AT37")+4*INDIRECT("AU37")+5*INDIRECT("AV37")+6*INDIRECT("AW37")+7*INDIRECT("AX37")+8*INDIRECT("AY37")</f>
        <v>30</v>
      </c>
      <c r="CT37" s="1">
        <v>30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102" ht="11.25">
      <c r="A38" s="1" t="s">
        <v>0</v>
      </c>
      <c r="B38" s="1" t="s">
        <v>24</v>
      </c>
      <c r="C38" s="1" t="s">
        <v>0</v>
      </c>
      <c r="D38" s="1" t="s">
        <v>25</v>
      </c>
      <c r="E38" s="1" t="s">
        <v>26</v>
      </c>
      <c r="F38" s="7">
        <f ca="1">INDIRECT("T38")+INDIRECT("AB38")+INDIRECT("AJ38")+INDIRECT("AR38")+INDIRECT("AZ38")+INDIRECT("BH38")</f>
        <v>0</v>
      </c>
      <c r="G38" s="6">
        <f ca="1">INDIRECT("U38")+INDIRECT("AC38")+INDIRECT("AK38")+INDIRECT("AS38")+INDIRECT("BA38")+INDIRECT("BI38")</f>
        <v>68</v>
      </c>
      <c r="H38" s="6">
        <f ca="1">INDIRECT("V38")+INDIRECT("AD38")+INDIRECT("AL38")+INDIRECT("AT38")+INDIRECT("BB38")+INDIRECT("BJ38")</f>
        <v>52</v>
      </c>
      <c r="I38" s="6">
        <f ca="1">INDIRECT("W38")+INDIRECT("AE38")+INDIRECT("AM38")+INDIRECT("AU38")+INDIRECT("BC38")+INDIRECT("BK38")</f>
        <v>480</v>
      </c>
      <c r="J38" s="6">
        <f ca="1">INDIRECT("X38")+INDIRECT("AF38")+INDIRECT("AN38")+INDIRECT("AV38")+INDIRECT("BD38")+INDIRECT("BL38")</f>
        <v>0</v>
      </c>
      <c r="K38" s="6">
        <f ca="1">INDIRECT("Y38")+INDIRECT("AG38")+INDIRECT("AO38")+INDIRECT("AW38")+INDIRECT("BE38")+INDIRECT("BM38")</f>
        <v>0</v>
      </c>
      <c r="L38" s="6">
        <f ca="1">INDIRECT("Z38")+INDIRECT("AH38")+INDIRECT("AP38")+INDIRECT("AX38")+INDIRECT("BF38")+INDIRECT("BN38")</f>
        <v>0</v>
      </c>
      <c r="M38" s="6">
        <f ca="1">INDIRECT("AA38")+INDIRECT("AI38")+INDIRECT("AQ38")+INDIRECT("AY38")+INDIRECT("BG38")+INDIRECT("BO38")</f>
        <v>0</v>
      </c>
      <c r="N38" s="7">
        <f ca="1">INDIRECT("T38")+INDIRECT("U38")+INDIRECT("V38")+INDIRECT("W38")+INDIRECT("X38")+INDIRECT("Y38")+INDIRECT("Z38")+INDIRECT("AA38")</f>
        <v>12</v>
      </c>
      <c r="O38" s="6">
        <f ca="1">INDIRECT("AB38")+INDIRECT("AC38")+INDIRECT("AD38")+INDIRECT("AE38")+INDIRECT("AF38")+INDIRECT("AG38")+INDIRECT("AH38")+INDIRECT("AI38")</f>
        <v>480</v>
      </c>
      <c r="P38" s="6">
        <f ca="1">INDIRECT("AJ38")+INDIRECT("AK38")+INDIRECT("AL38")+INDIRECT("AM38")+INDIRECT("AN38")+INDIRECT("AO38")+INDIRECT("AP38")+INDIRECT("AQ38")</f>
        <v>68</v>
      </c>
      <c r="Q38" s="6">
        <f ca="1">INDIRECT("AR38")+INDIRECT("AS38")+INDIRECT("AT38")+INDIRECT("AU38")+INDIRECT("AV38")+INDIRECT("AW38")+INDIRECT("AX38")+INDIRECT("AY38")</f>
        <v>40</v>
      </c>
      <c r="R38" s="6">
        <f ca="1">INDIRECT("AZ38")+INDIRECT("BA38")+INDIRECT("BB38")+INDIRECT("BC38")+INDIRECT("BD38")+INDIRECT("BE38")+INDIRECT("BF38")+INDIRECT("BG38")</f>
        <v>0</v>
      </c>
      <c r="S38" s="6">
        <f ca="1">INDIRECT("BH38")+INDIRECT("BI38")+INDIRECT("BJ38")+INDIRECT("BK38")+INDIRECT("BL38")+INDIRECT("BM38")+INDIRECT("BN38")+INDIRECT("BO38")</f>
        <v>0</v>
      </c>
      <c r="T38" s="28"/>
      <c r="U38" s="29"/>
      <c r="V38" s="29">
        <v>12</v>
      </c>
      <c r="W38" s="29"/>
      <c r="X38" s="29"/>
      <c r="Y38" s="29"/>
      <c r="Z38" s="29"/>
      <c r="AA38" s="29"/>
      <c r="AB38" s="28"/>
      <c r="AC38" s="29"/>
      <c r="AD38" s="29"/>
      <c r="AE38" s="29">
        <v>480</v>
      </c>
      <c r="AF38" s="29"/>
      <c r="AG38" s="29"/>
      <c r="AH38" s="29"/>
      <c r="AI38" s="29"/>
      <c r="AJ38" s="28"/>
      <c r="AK38" s="29">
        <v>68</v>
      </c>
      <c r="AL38" s="29"/>
      <c r="AM38" s="29"/>
      <c r="AN38" s="29"/>
      <c r="AO38" s="29"/>
      <c r="AP38" s="29"/>
      <c r="AQ38" s="29"/>
      <c r="AR38" s="28"/>
      <c r="AS38" s="29"/>
      <c r="AT38" s="29">
        <v>40</v>
      </c>
      <c r="AU38" s="29"/>
      <c r="AV38" s="29"/>
      <c r="AW38" s="29"/>
      <c r="AX38" s="29"/>
      <c r="AY38" s="29"/>
      <c r="AZ38" s="28"/>
      <c r="BA38" s="29"/>
      <c r="BB38" s="29"/>
      <c r="BC38" s="29"/>
      <c r="BD38" s="29"/>
      <c r="BE38" s="29"/>
      <c r="BF38" s="29"/>
      <c r="BG38" s="29"/>
      <c r="BH38" s="28"/>
      <c r="BI38" s="29"/>
      <c r="BJ38" s="29"/>
      <c r="BK38" s="29"/>
      <c r="BL38" s="29"/>
      <c r="BM38" s="29"/>
      <c r="BN38" s="29"/>
      <c r="BO38" s="29"/>
      <c r="BP38" s="9">
        <v>0</v>
      </c>
      <c r="BQ38" s="1" t="s">
        <v>0</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204</v>
      </c>
      <c r="BZ38" s="1">
        <v>204</v>
      </c>
      <c r="CA38" s="1">
        <f ca="1">INDIRECT("V38")+2*INDIRECT("AD38")+3*INDIRECT("AL38")+4*INDIRECT("AT38")+5*INDIRECT("BB38")+6*INDIRECT("BJ38")</f>
        <v>172</v>
      </c>
      <c r="CB38" s="1">
        <v>172</v>
      </c>
      <c r="CC38" s="1">
        <f ca="1">INDIRECT("W38")+2*INDIRECT("AE38")+3*INDIRECT("AM38")+4*INDIRECT("AU38")+5*INDIRECT("BC38")+6*INDIRECT("BK38")</f>
        <v>960</v>
      </c>
      <c r="CD38" s="1">
        <v>960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36</v>
      </c>
      <c r="CN38" s="1">
        <v>36</v>
      </c>
      <c r="CO38" s="1">
        <f ca="1">INDIRECT("AB38")+2*INDIRECT("AC38")+3*INDIRECT("AD38")+4*INDIRECT("AE38")+5*INDIRECT("AF38")+6*INDIRECT("AG38")+7*INDIRECT("AH38")+8*INDIRECT("AI38")</f>
        <v>1920</v>
      </c>
      <c r="CP38" s="1">
        <v>1920</v>
      </c>
      <c r="CQ38" s="1">
        <f ca="1">INDIRECT("AJ38")+2*INDIRECT("AK38")+3*INDIRECT("AL38")+4*INDIRECT("AM38")+5*INDIRECT("AN38")+6*INDIRECT("AO38")+7*INDIRECT("AP38")+8*INDIRECT("AQ38")</f>
        <v>136</v>
      </c>
      <c r="CR38" s="1">
        <v>136</v>
      </c>
      <c r="CS38" s="1">
        <f ca="1">INDIRECT("AR38")+2*INDIRECT("AS38")+3*INDIRECT("AT38")+4*INDIRECT("AU38")+5*INDIRECT("AV38")+6*INDIRECT("AW38")+7*INDIRECT("AX38")+8*INDIRECT("AY38")</f>
        <v>120</v>
      </c>
      <c r="CT38" s="1">
        <v>120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25"/>
      <c r="B39" s="25"/>
      <c r="C39" s="27" t="s">
        <v>94</v>
      </c>
      <c r="D39" s="26" t="s">
        <v>0</v>
      </c>
      <c r="E39" s="1" t="s">
        <v>7</v>
      </c>
      <c r="F39" s="7">
        <f>SUM(F37:F38)</f>
        <v>0</v>
      </c>
      <c r="G39" s="6">
        <f>SUM(G37:G38)</f>
        <v>68</v>
      </c>
      <c r="H39" s="6">
        <f>SUM(H37:H38)</f>
        <v>65</v>
      </c>
      <c r="I39" s="6">
        <f>SUM(I37:I38)</f>
        <v>600</v>
      </c>
      <c r="J39" s="6">
        <f>SUM(J37:J38)</f>
        <v>0</v>
      </c>
      <c r="K39" s="6">
        <f>SUM(K37:K38)</f>
        <v>0</v>
      </c>
      <c r="L39" s="6">
        <f>SUM(L37:L38)</f>
        <v>0</v>
      </c>
      <c r="M39" s="6">
        <f>SUM(M37:M38)</f>
        <v>0</v>
      </c>
      <c r="N39" s="7">
        <f>SUM(N37:N38)</f>
        <v>15</v>
      </c>
      <c r="O39" s="6">
        <f>SUM(O37:O38)</f>
        <v>600</v>
      </c>
      <c r="P39" s="6">
        <f>SUM(P37:P38)</f>
        <v>68</v>
      </c>
      <c r="Q39" s="6">
        <f>SUM(Q37:Q38)</f>
        <v>50</v>
      </c>
      <c r="R39" s="6">
        <f>SUM(R37:R38)</f>
        <v>0</v>
      </c>
      <c r="S39" s="6">
        <f>SUM(S37:S38)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3:73" ht="11.25">
      <c r="C40" s="1" t="s">
        <v>0</v>
      </c>
      <c r="D40" s="1"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c r="BT40" s="1" t="s">
        <v>0</v>
      </c>
      <c r="BU40" s="1" t="s">
        <v>0</v>
      </c>
    </row>
    <row r="41" spans="1:102" ht="11.25">
      <c r="A41" s="30" t="s">
        <v>1</v>
      </c>
      <c r="B41" s="31" t="str">
        <f>HYPERLINK("http://www.dot.ca.gov/hq/transprog/stip2004/ff_sheets/02-2302.xls","2302")</f>
        <v>2302</v>
      </c>
      <c r="C41" s="30" t="s">
        <v>0</v>
      </c>
      <c r="D41" s="30" t="s">
        <v>19</v>
      </c>
      <c r="E41" s="30" t="s">
        <v>3</v>
      </c>
      <c r="F41" s="32">
        <f ca="1">INDIRECT("T41")+INDIRECT("AB41")+INDIRECT("AJ41")+INDIRECT("AR41")+INDIRECT("AZ41")+INDIRECT("BH41")</f>
        <v>0</v>
      </c>
      <c r="G41" s="33">
        <f ca="1">INDIRECT("U41")+INDIRECT("AC41")+INDIRECT("AK41")+INDIRECT("AS41")+INDIRECT("BA41")+INDIRECT("BI41")</f>
        <v>0</v>
      </c>
      <c r="H41" s="33">
        <f ca="1">INDIRECT("V41")+INDIRECT("AD41")+INDIRECT("AL41")+INDIRECT("AT41")+INDIRECT("BB41")+INDIRECT("BJ41")</f>
        <v>20</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0</v>
      </c>
      <c r="P41" s="33">
        <f ca="1">INDIRECT("AJ41")+INDIRECT("AK41")+INDIRECT("AL41")+INDIRECT("AM41")+INDIRECT("AN41")+INDIRECT("AO41")+INDIRECT("AP41")+INDIRECT("AQ41")</f>
        <v>0</v>
      </c>
      <c r="Q41" s="33">
        <f ca="1">INDIRECT("AR41")+INDIRECT("AS41")+INDIRECT("AT41")+INDIRECT("AU41")+INDIRECT("AV41")+INDIRECT("AW41")+INDIRECT("AX41")+INDIRECT("AY41")</f>
        <v>20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c r="AD41" s="35"/>
      <c r="AE41" s="35"/>
      <c r="AF41" s="35"/>
      <c r="AG41" s="35"/>
      <c r="AH41" s="35"/>
      <c r="AI41" s="35"/>
      <c r="AJ41" s="34"/>
      <c r="AK41" s="35"/>
      <c r="AL41" s="35"/>
      <c r="AM41" s="35"/>
      <c r="AN41" s="35"/>
      <c r="AO41" s="35"/>
      <c r="AP41" s="35"/>
      <c r="AQ41" s="35"/>
      <c r="AR41" s="34"/>
      <c r="AS41" s="35"/>
      <c r="AT41" s="35">
        <v>20</v>
      </c>
      <c r="AU41" s="35"/>
      <c r="AV41" s="35"/>
      <c r="AW41" s="35"/>
      <c r="AX41" s="35"/>
      <c r="AY41" s="35"/>
      <c r="AZ41" s="34"/>
      <c r="BA41" s="35"/>
      <c r="BB41" s="35"/>
      <c r="BC41" s="35"/>
      <c r="BD41" s="35"/>
      <c r="BE41" s="35"/>
      <c r="BF41" s="35"/>
      <c r="BG41" s="35"/>
      <c r="BH41" s="34"/>
      <c r="BI41" s="35"/>
      <c r="BJ41" s="35"/>
      <c r="BK41" s="35"/>
      <c r="BL41" s="35"/>
      <c r="BM41" s="35"/>
      <c r="BN41" s="35"/>
      <c r="BO41" s="36"/>
      <c r="BP41" s="9">
        <v>13000001101</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0</v>
      </c>
      <c r="BZ41" s="1">
        <v>0</v>
      </c>
      <c r="CA41" s="1">
        <f ca="1">INDIRECT("V41")+2*INDIRECT("AD41")+3*INDIRECT("AL41")+4*INDIRECT("AT41")+5*INDIRECT("BB41")+6*INDIRECT("BJ41")</f>
        <v>80</v>
      </c>
      <c r="CB41" s="1">
        <v>80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0</v>
      </c>
      <c r="CP41" s="1">
        <v>0</v>
      </c>
      <c r="CQ41" s="1">
        <f ca="1">INDIRECT("AJ41")+2*INDIRECT("AK41")+3*INDIRECT("AL41")+4*INDIRECT("AM41")+5*INDIRECT("AN41")+6*INDIRECT("AO41")+7*INDIRECT("AP41")+8*INDIRECT("AQ41")</f>
        <v>0</v>
      </c>
      <c r="CR41" s="1">
        <v>0</v>
      </c>
      <c r="CS41" s="1">
        <f ca="1">INDIRECT("AR41")+2*INDIRECT("AS41")+3*INDIRECT("AT41")+4*INDIRECT("AU41")+5*INDIRECT("AV41")+6*INDIRECT("AW41")+7*INDIRECT("AX41")+8*INDIRECT("AY41")</f>
        <v>60</v>
      </c>
      <c r="CT41" s="1">
        <v>60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102" ht="11.25">
      <c r="A42" s="1" t="s">
        <v>0</v>
      </c>
      <c r="B42" s="1" t="s">
        <v>27</v>
      </c>
      <c r="C42" s="1" t="s">
        <v>0</v>
      </c>
      <c r="D42" s="1" t="s">
        <v>28</v>
      </c>
      <c r="E42" s="1" t="s">
        <v>21</v>
      </c>
      <c r="F42" s="7">
        <f ca="1">INDIRECT("T42")+INDIRECT("AB42")+INDIRECT("AJ42")+INDIRECT("AR42")+INDIRECT("AZ42")+INDIRECT("BH42")</f>
        <v>0</v>
      </c>
      <c r="G42" s="6">
        <f ca="1">INDIRECT("U42")+INDIRECT("AC42")+INDIRECT("AK42")+INDIRECT("AS42")+INDIRECT("BA42")+INDIRECT("BI42")</f>
        <v>0</v>
      </c>
      <c r="H42" s="6">
        <f ca="1">INDIRECT("V42")+INDIRECT("AD42")+INDIRECT("AL42")+INDIRECT("AT42")+INDIRECT("BB42")+INDIRECT("BJ42")</f>
        <v>0</v>
      </c>
      <c r="I42" s="6">
        <f ca="1">INDIRECT("W42")+INDIRECT("AE42")+INDIRECT("AM42")+INDIRECT("AU42")+INDIRECT("BC42")+INDIRECT("BK42")</f>
        <v>0</v>
      </c>
      <c r="J42" s="6">
        <f ca="1">INDIRECT("X42")+INDIRECT("AF42")+INDIRECT("AN42")+INDIRECT("AV42")+INDIRECT("BD42")+INDIRECT("BL42")</f>
        <v>0</v>
      </c>
      <c r="K42" s="6">
        <f ca="1">INDIRECT("Y42")+INDIRECT("AG42")+INDIRECT("AO42")+INDIRECT("AW42")+INDIRECT("BE42")+INDIRECT("BM42")</f>
        <v>20</v>
      </c>
      <c r="L42" s="6">
        <f ca="1">INDIRECT("Z42")+INDIRECT("AH42")+INDIRECT("AP42")+INDIRECT("AX42")+INDIRECT("BF42")+INDIRECT("BN42")</f>
        <v>1590</v>
      </c>
      <c r="M42" s="6">
        <f ca="1">INDIRECT("AA42")+INDIRECT("AI42")+INDIRECT("AQ42")+INDIRECT("AY42")+INDIRECT("BG42")+INDIRECT("BO42")</f>
        <v>0</v>
      </c>
      <c r="N42" s="7">
        <f ca="1">INDIRECT("T42")+INDIRECT("U42")+INDIRECT("V42")+INDIRECT("W42")+INDIRECT("X42")+INDIRECT("Y42")+INDIRECT("Z42")+INDIRECT("AA42")</f>
        <v>1610</v>
      </c>
      <c r="O42" s="6">
        <f ca="1">INDIRECT("AB42")+INDIRECT("AC42")+INDIRECT("AD42")+INDIRECT("AE42")+INDIRECT("AF42")+INDIRECT("AG42")+INDIRECT("AH42")+INDIRECT("AI42")</f>
        <v>0</v>
      </c>
      <c r="P42" s="6">
        <f ca="1">INDIRECT("AJ42")+INDIRECT("AK42")+INDIRECT("AL42")+INDIRECT("AM42")+INDIRECT("AN42")+INDIRECT("AO42")+INDIRECT("AP42")+INDIRECT("AQ42")</f>
        <v>0</v>
      </c>
      <c r="Q42" s="6">
        <f ca="1">INDIRECT("AR42")+INDIRECT("AS42")+INDIRECT("AT42")+INDIRECT("AU42")+INDIRECT("AV42")+INDIRECT("AW42")+INDIRECT("AX42")+INDIRECT("AY42")</f>
        <v>0</v>
      </c>
      <c r="R42" s="6">
        <f ca="1">INDIRECT("AZ42")+INDIRECT("BA42")+INDIRECT("BB42")+INDIRECT("BC42")+INDIRECT("BD42")+INDIRECT("BE42")+INDIRECT("BF42")+INDIRECT("BG42")</f>
        <v>0</v>
      </c>
      <c r="S42" s="6">
        <f ca="1">INDIRECT("BH42")+INDIRECT("BI42")+INDIRECT("BJ42")+INDIRECT("BK42")+INDIRECT("BL42")+INDIRECT("BM42")+INDIRECT("BN42")+INDIRECT("BO42")</f>
        <v>0</v>
      </c>
      <c r="T42" s="28"/>
      <c r="U42" s="29"/>
      <c r="V42" s="29"/>
      <c r="W42" s="29"/>
      <c r="X42" s="29"/>
      <c r="Y42" s="29">
        <v>20</v>
      </c>
      <c r="Z42" s="29">
        <v>1590</v>
      </c>
      <c r="AA42" s="29"/>
      <c r="AB42" s="28"/>
      <c r="AC42" s="29"/>
      <c r="AD42" s="29"/>
      <c r="AE42" s="29"/>
      <c r="AF42" s="29"/>
      <c r="AG42" s="29"/>
      <c r="AH42" s="29"/>
      <c r="AI42" s="29"/>
      <c r="AJ42" s="28"/>
      <c r="AK42" s="29"/>
      <c r="AL42" s="29"/>
      <c r="AM42" s="29"/>
      <c r="AN42" s="29"/>
      <c r="AO42" s="29"/>
      <c r="AP42" s="29"/>
      <c r="AQ42" s="29"/>
      <c r="AR42" s="28"/>
      <c r="AS42" s="29"/>
      <c r="AT42" s="29"/>
      <c r="AU42" s="29"/>
      <c r="AV42" s="29"/>
      <c r="AW42" s="29"/>
      <c r="AX42" s="29"/>
      <c r="AY42" s="29"/>
      <c r="AZ42" s="28"/>
      <c r="BA42" s="29"/>
      <c r="BB42" s="29"/>
      <c r="BC42" s="29"/>
      <c r="BD42" s="29"/>
      <c r="BE42" s="29"/>
      <c r="BF42" s="29"/>
      <c r="BG42" s="29"/>
      <c r="BH42" s="28"/>
      <c r="BI42" s="29"/>
      <c r="BJ42" s="29"/>
      <c r="BK42" s="29"/>
      <c r="BL42" s="29"/>
      <c r="BM42" s="29"/>
      <c r="BN42" s="29"/>
      <c r="BO42" s="29"/>
      <c r="BP42" s="9">
        <v>0</v>
      </c>
      <c r="BQ42" s="1" t="s">
        <v>0</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0</v>
      </c>
      <c r="CD42" s="1">
        <v>0</v>
      </c>
      <c r="CE42" s="1">
        <f ca="1">INDIRECT("X42")+2*INDIRECT("AF42")+3*INDIRECT("AN42")+4*INDIRECT("AV42")+5*INDIRECT("BD42")+6*INDIRECT("BL42")</f>
        <v>0</v>
      </c>
      <c r="CF42" s="1">
        <v>0</v>
      </c>
      <c r="CG42" s="1">
        <f ca="1">INDIRECT("Y42")+2*INDIRECT("AG42")+3*INDIRECT("AO42")+4*INDIRECT("AW42")+5*INDIRECT("BE42")+6*INDIRECT("BM42")</f>
        <v>20</v>
      </c>
      <c r="CH42" s="1">
        <v>20</v>
      </c>
      <c r="CI42" s="1">
        <f ca="1">INDIRECT("Z42")+2*INDIRECT("AH42")+3*INDIRECT("AP42")+4*INDIRECT("AX42")+5*INDIRECT("BF42")+6*INDIRECT("BN42")</f>
        <v>1590</v>
      </c>
      <c r="CJ42" s="1">
        <v>1590</v>
      </c>
      <c r="CK42" s="1">
        <f ca="1">INDIRECT("AA42")+2*INDIRECT("AI42")+3*INDIRECT("AQ42")+4*INDIRECT("AY42")+5*INDIRECT("BG42")+6*INDIRECT("BO42")</f>
        <v>0</v>
      </c>
      <c r="CL42" s="1">
        <v>0</v>
      </c>
      <c r="CM42" s="1">
        <f ca="1">INDIRECT("T42")+2*INDIRECT("U42")+3*INDIRECT("V42")+4*INDIRECT("W42")+5*INDIRECT("X42")+6*INDIRECT("Y42")+7*INDIRECT("Z42")+8*INDIRECT("AA42")</f>
        <v>11250</v>
      </c>
      <c r="CN42" s="1">
        <v>11250</v>
      </c>
      <c r="CO42" s="1">
        <f ca="1">INDIRECT("AB42")+2*INDIRECT("AC42")+3*INDIRECT("AD42")+4*INDIRECT("AE42")+5*INDIRECT("AF42")+6*INDIRECT("AG42")+7*INDIRECT("AH42")+8*INDIRECT("AI42")</f>
        <v>0</v>
      </c>
      <c r="CP42" s="1">
        <v>0</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25"/>
      <c r="B43" s="25"/>
      <c r="C43" s="27" t="s">
        <v>94</v>
      </c>
      <c r="D43" s="26" t="s">
        <v>0</v>
      </c>
      <c r="E43" s="1" t="s">
        <v>26</v>
      </c>
      <c r="F43" s="7">
        <f ca="1">INDIRECT("T43")+INDIRECT("AB43")+INDIRECT("AJ43")+INDIRECT("AR43")+INDIRECT("AZ43")+INDIRECT("BH43")</f>
        <v>0</v>
      </c>
      <c r="G43" s="6">
        <f ca="1">INDIRECT("U43")+INDIRECT("AC43")+INDIRECT("AK43")+INDIRECT("AS43")+INDIRECT("BA43")+INDIRECT("BI43")</f>
        <v>160</v>
      </c>
      <c r="H43" s="6">
        <f ca="1">INDIRECT("V43")+INDIRECT("AD43")+INDIRECT("AL43")+INDIRECT("AT43")+INDIRECT("BB43")+INDIRECT("BJ43")</f>
        <v>80</v>
      </c>
      <c r="I43" s="6">
        <f ca="1">INDIRECT("W43")+INDIRECT("AE43")+INDIRECT("AM43")+INDIRECT("AU43")+INDIRECT("BC43")+INDIRECT("BK43")</f>
        <v>0</v>
      </c>
      <c r="J43" s="6">
        <f ca="1">INDIRECT("X43")+INDIRECT("AF43")+INDIRECT("AN43")+INDIRECT("AV43")+INDIRECT("BD43")+INDIRECT("BL43")</f>
        <v>0</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0</v>
      </c>
      <c r="O43" s="6">
        <f ca="1">INDIRECT("AB43")+INDIRECT("AC43")+INDIRECT("AD43")+INDIRECT("AE43")+INDIRECT("AF43")+INDIRECT("AG43")+INDIRECT("AH43")+INDIRECT("AI43")</f>
        <v>0</v>
      </c>
      <c r="P43" s="6">
        <f ca="1">INDIRECT("AJ43")+INDIRECT("AK43")+INDIRECT("AL43")+INDIRECT("AM43")+INDIRECT("AN43")+INDIRECT("AO43")+INDIRECT("AP43")+INDIRECT("AQ43")</f>
        <v>160</v>
      </c>
      <c r="Q43" s="6">
        <f ca="1">INDIRECT("AR43")+INDIRECT("AS43")+INDIRECT("AT43")+INDIRECT("AU43")+INDIRECT("AV43")+INDIRECT("AW43")+INDIRECT("AX43")+INDIRECT("AY43")</f>
        <v>80</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c r="X43" s="29"/>
      <c r="Y43" s="29"/>
      <c r="Z43" s="29"/>
      <c r="AA43" s="29"/>
      <c r="AB43" s="28"/>
      <c r="AC43" s="29"/>
      <c r="AD43" s="29"/>
      <c r="AE43" s="29"/>
      <c r="AF43" s="29"/>
      <c r="AG43" s="29"/>
      <c r="AH43" s="29"/>
      <c r="AI43" s="29"/>
      <c r="AJ43" s="28"/>
      <c r="AK43" s="29">
        <v>160</v>
      </c>
      <c r="AL43" s="29"/>
      <c r="AM43" s="29"/>
      <c r="AN43" s="29"/>
      <c r="AO43" s="29"/>
      <c r="AP43" s="29"/>
      <c r="AQ43" s="29"/>
      <c r="AR43" s="28"/>
      <c r="AS43" s="29"/>
      <c r="AT43" s="29">
        <v>80</v>
      </c>
      <c r="AU43" s="29"/>
      <c r="AV43" s="29"/>
      <c r="AW43" s="29"/>
      <c r="AX43" s="29"/>
      <c r="AY43" s="29"/>
      <c r="AZ43" s="28"/>
      <c r="BA43" s="29"/>
      <c r="BB43" s="29"/>
      <c r="BC43" s="29"/>
      <c r="BD43" s="29"/>
      <c r="BE43" s="29"/>
      <c r="BF43" s="29"/>
      <c r="BG43" s="29"/>
      <c r="BH43" s="28"/>
      <c r="BI43" s="29"/>
      <c r="BJ43" s="29"/>
      <c r="BK43" s="29"/>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480</v>
      </c>
      <c r="BZ43" s="1">
        <v>480</v>
      </c>
      <c r="CA43" s="1">
        <f ca="1">INDIRECT("V43")+2*INDIRECT("AD43")+3*INDIRECT("AL43")+4*INDIRECT("AT43")+5*INDIRECT("BB43")+6*INDIRECT("BJ43")</f>
        <v>320</v>
      </c>
      <c r="CB43" s="1">
        <v>320</v>
      </c>
      <c r="CC43" s="1">
        <f ca="1">INDIRECT("W43")+2*INDIRECT("AE43")+3*INDIRECT("AM43")+4*INDIRECT("AU43")+5*INDIRECT("BC43")+6*INDIRECT("BK43")</f>
        <v>0</v>
      </c>
      <c r="CD43" s="1">
        <v>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0</v>
      </c>
      <c r="CP43" s="1">
        <v>0</v>
      </c>
      <c r="CQ43" s="1">
        <f ca="1">INDIRECT("AJ43")+2*INDIRECT("AK43")+3*INDIRECT("AL43")+4*INDIRECT("AM43")+5*INDIRECT("AN43")+6*INDIRECT("AO43")+7*INDIRECT("AP43")+8*INDIRECT("AQ43")</f>
        <v>320</v>
      </c>
      <c r="CR43" s="1">
        <v>320</v>
      </c>
      <c r="CS43" s="1">
        <f ca="1">INDIRECT("AR43")+2*INDIRECT("AS43")+3*INDIRECT("AT43")+4*INDIRECT("AU43")+5*INDIRECT("AV43")+6*INDIRECT("AW43")+7*INDIRECT("AX43")+8*INDIRECT("AY43")</f>
        <v>240</v>
      </c>
      <c r="CT43" s="1">
        <v>240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1" t="s">
        <v>0</v>
      </c>
      <c r="B44" s="1" t="s">
        <v>0</v>
      </c>
      <c r="C44" s="1" t="s">
        <v>0</v>
      </c>
      <c r="D44" s="1" t="s">
        <v>0</v>
      </c>
      <c r="E44" s="1" t="s">
        <v>7</v>
      </c>
      <c r="F44" s="7">
        <f>SUM(F41:F43)</f>
        <v>0</v>
      </c>
      <c r="G44" s="6">
        <f>SUM(G41:G43)</f>
        <v>160</v>
      </c>
      <c r="H44" s="6">
        <f>SUM(H41:H43)</f>
        <v>100</v>
      </c>
      <c r="I44" s="6">
        <f>SUM(I41:I43)</f>
        <v>0</v>
      </c>
      <c r="J44" s="6">
        <f>SUM(J41:J43)</f>
        <v>0</v>
      </c>
      <c r="K44" s="6">
        <f>SUM(K41:K43)</f>
        <v>20</v>
      </c>
      <c r="L44" s="6">
        <f>SUM(L41:L43)</f>
        <v>1590</v>
      </c>
      <c r="M44" s="6">
        <f>SUM(M41:M43)</f>
        <v>0</v>
      </c>
      <c r="N44" s="7">
        <f>SUM(N41:N43)</f>
        <v>1610</v>
      </c>
      <c r="O44" s="6">
        <f>SUM(O41:O43)</f>
        <v>0</v>
      </c>
      <c r="P44" s="6">
        <f>SUM(P41:P43)</f>
        <v>160</v>
      </c>
      <c r="Q44" s="6">
        <f>SUM(Q41:Q43)</f>
        <v>100</v>
      </c>
      <c r="R44" s="6">
        <f>SUM(R41:R43)</f>
        <v>0</v>
      </c>
      <c r="S44" s="6">
        <f>SUM(S41:S43)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3:73" ht="11.25">
      <c r="C45" s="1" t="s">
        <v>0</v>
      </c>
      <c r="D45" s="1"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c r="BT45" s="1" t="s">
        <v>0</v>
      </c>
      <c r="BU45" s="1" t="s">
        <v>0</v>
      </c>
    </row>
    <row r="46" spans="1:102" ht="11.25">
      <c r="A46" s="30" t="s">
        <v>1</v>
      </c>
      <c r="B46" s="31" t="str">
        <f>HYPERLINK("http://www.dot.ca.gov/hq/transprog/stip2004/ff_sheets/02-2303.xls","2303")</f>
        <v>2303</v>
      </c>
      <c r="C46" s="30" t="s">
        <v>0</v>
      </c>
      <c r="D46" s="30" t="s">
        <v>19</v>
      </c>
      <c r="E46" s="30" t="s">
        <v>3</v>
      </c>
      <c r="F46" s="32">
        <f ca="1">INDIRECT("T46")+INDIRECT("AB46")+INDIRECT("AJ46")+INDIRECT("AR46")+INDIRECT("AZ46")+INDIRECT("BH46")</f>
        <v>0</v>
      </c>
      <c r="G46" s="33">
        <f ca="1">INDIRECT("U46")+INDIRECT("AC46")+INDIRECT("AK46")+INDIRECT("AS46")+INDIRECT("BA46")+INDIRECT("BI46")</f>
        <v>0</v>
      </c>
      <c r="H46" s="33">
        <f ca="1">INDIRECT("V46")+INDIRECT("AD46")+INDIRECT("AL46")+INDIRECT("AT46")+INDIRECT("BB46")+INDIRECT("BJ46")</f>
        <v>0</v>
      </c>
      <c r="I46" s="33">
        <f ca="1">INDIRECT("W46")+INDIRECT("AE46")+INDIRECT("AM46")+INDIRECT("AU46")+INDIRECT("BC46")+INDIRECT("BK46")</f>
        <v>0</v>
      </c>
      <c r="J46" s="33">
        <f ca="1">INDIRECT("X46")+INDIRECT("AF46")+INDIRECT("AN46")+INDIRECT("AV46")+INDIRECT("BD46")+INDIRECT("BL46")</f>
        <v>100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0</v>
      </c>
      <c r="O46" s="33">
        <f ca="1">INDIRECT("AB46")+INDIRECT("AC46")+INDIRECT("AD46")+INDIRECT("AE46")+INDIRECT("AF46")+INDIRECT("AG46")+INDIRECT("AH46")+INDIRECT("AI46")</f>
        <v>0</v>
      </c>
      <c r="P46" s="33">
        <f ca="1">INDIRECT("AJ46")+INDIRECT("AK46")+INDIRECT("AL46")+INDIRECT("AM46")+INDIRECT("AN46")+INDIRECT("AO46")+INDIRECT("AP46")+INDIRECT("AQ46")</f>
        <v>75</v>
      </c>
      <c r="Q46" s="33">
        <f ca="1">INDIRECT("AR46")+INDIRECT("AS46")+INDIRECT("AT46")+INDIRECT("AU46")+INDIRECT("AV46")+INDIRECT("AW46")+INDIRECT("AX46")+INDIRECT("AY46")</f>
        <v>25</v>
      </c>
      <c r="R46" s="33">
        <f ca="1">INDIRECT("AZ46")+INDIRECT("BA46")+INDIRECT("BB46")+INDIRECT("BC46")+INDIRECT("BD46")+INDIRECT("BE46")+INDIRECT("BF46")+INDIRECT("BG46")</f>
        <v>0</v>
      </c>
      <c r="S46" s="33">
        <f ca="1">INDIRECT("BH46")+INDIRECT("BI46")+INDIRECT("BJ46")+INDIRECT("BK46")+INDIRECT("BL46")+INDIRECT("BM46")+INDIRECT("BN46")+INDIRECT("BO46")</f>
        <v>0</v>
      </c>
      <c r="T46" s="34"/>
      <c r="U46" s="35"/>
      <c r="V46" s="35"/>
      <c r="W46" s="35"/>
      <c r="X46" s="35"/>
      <c r="Y46" s="35"/>
      <c r="Z46" s="35"/>
      <c r="AA46" s="35"/>
      <c r="AB46" s="34"/>
      <c r="AC46" s="35"/>
      <c r="AD46" s="35"/>
      <c r="AE46" s="35"/>
      <c r="AF46" s="35"/>
      <c r="AG46" s="35"/>
      <c r="AH46" s="35"/>
      <c r="AI46" s="35"/>
      <c r="AJ46" s="34"/>
      <c r="AK46" s="35"/>
      <c r="AL46" s="35"/>
      <c r="AM46" s="35"/>
      <c r="AN46" s="35">
        <v>75</v>
      </c>
      <c r="AO46" s="35"/>
      <c r="AP46" s="35"/>
      <c r="AQ46" s="35"/>
      <c r="AR46" s="34"/>
      <c r="AS46" s="35"/>
      <c r="AT46" s="35"/>
      <c r="AU46" s="35"/>
      <c r="AV46" s="35">
        <v>25</v>
      </c>
      <c r="AW46" s="35"/>
      <c r="AX46" s="35"/>
      <c r="AY46" s="35"/>
      <c r="AZ46" s="34"/>
      <c r="BA46" s="35"/>
      <c r="BB46" s="35"/>
      <c r="BC46" s="35"/>
      <c r="BD46" s="35"/>
      <c r="BE46" s="35"/>
      <c r="BF46" s="35"/>
      <c r="BG46" s="35"/>
      <c r="BH46" s="34"/>
      <c r="BI46" s="35"/>
      <c r="BJ46" s="35"/>
      <c r="BK46" s="35"/>
      <c r="BL46" s="35"/>
      <c r="BM46" s="35"/>
      <c r="BN46" s="35"/>
      <c r="BO46" s="36"/>
      <c r="BP46" s="9">
        <v>13000001102</v>
      </c>
      <c r="BQ46" s="1" t="s">
        <v>3</v>
      </c>
      <c r="BR46" s="1" t="s">
        <v>0</v>
      </c>
      <c r="BS46" s="1" t="s">
        <v>0</v>
      </c>
      <c r="BT46" s="1" t="s">
        <v>0</v>
      </c>
      <c r="BU46" s="1" t="s">
        <v>0</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0</v>
      </c>
      <c r="CD46" s="1">
        <v>0</v>
      </c>
      <c r="CE46" s="1">
        <f ca="1">INDIRECT("X46")+2*INDIRECT("AF46")+3*INDIRECT("AN46")+4*INDIRECT("AV46")+5*INDIRECT("BD46")+6*INDIRECT("BL46")</f>
        <v>325</v>
      </c>
      <c r="CF46" s="1">
        <v>325</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0</v>
      </c>
      <c r="CP46" s="1">
        <v>0</v>
      </c>
      <c r="CQ46" s="1">
        <f ca="1">INDIRECT("AJ46")+2*INDIRECT("AK46")+3*INDIRECT("AL46")+4*INDIRECT("AM46")+5*INDIRECT("AN46")+6*INDIRECT("AO46")+7*INDIRECT("AP46")+8*INDIRECT("AQ46")</f>
        <v>375</v>
      </c>
      <c r="CR46" s="1">
        <v>375</v>
      </c>
      <c r="CS46" s="1">
        <f ca="1">INDIRECT("AR46")+2*INDIRECT("AS46")+3*INDIRECT("AT46")+4*INDIRECT("AU46")+5*INDIRECT("AV46")+6*INDIRECT("AW46")+7*INDIRECT("AX46")+8*INDIRECT("AY46")</f>
        <v>125</v>
      </c>
      <c r="CT46" s="1">
        <v>125</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102" ht="11.25">
      <c r="A47" s="1" t="s">
        <v>0</v>
      </c>
      <c r="B47" s="1" t="s">
        <v>0</v>
      </c>
      <c r="C47" s="1" t="s">
        <v>0</v>
      </c>
      <c r="D47" s="1" t="s">
        <v>29</v>
      </c>
      <c r="E47" s="1" t="s">
        <v>21</v>
      </c>
      <c r="F47" s="7">
        <f ca="1">INDIRECT("T47")+INDIRECT("AB47")+INDIRECT("AJ47")+INDIRECT("AR47")+INDIRECT("AZ47")+INDIRECT("BH47")</f>
        <v>0</v>
      </c>
      <c r="G47" s="6">
        <f ca="1">INDIRECT("U47")+INDIRECT("AC47")+INDIRECT("AK47")+INDIRECT("AS47")+INDIRECT("BA47")+INDIRECT("BI47")</f>
        <v>0</v>
      </c>
      <c r="H47" s="6">
        <f ca="1">INDIRECT("V47")+INDIRECT("AD47")+INDIRECT("AL47")+INDIRECT("AT47")+INDIRECT("BB47")+INDIRECT("BJ47")</f>
        <v>0</v>
      </c>
      <c r="I47" s="6">
        <f ca="1">INDIRECT("W47")+INDIRECT("AE47")+INDIRECT("AM47")+INDIRECT("AU47")+INDIRECT("BC47")+INDIRECT("BK47")</f>
        <v>0</v>
      </c>
      <c r="J47" s="6">
        <f ca="1">INDIRECT("X47")+INDIRECT("AF47")+INDIRECT("AN47")+INDIRECT("AV47")+INDIRECT("BD47")+INDIRECT("BL47")</f>
        <v>0</v>
      </c>
      <c r="K47" s="6">
        <f ca="1">INDIRECT("Y47")+INDIRECT("AG47")+INDIRECT("AO47")+INDIRECT("AW47")+INDIRECT("BE47")+INDIRECT("BM47")</f>
        <v>2100</v>
      </c>
      <c r="L47" s="6">
        <f ca="1">INDIRECT("Z47")+INDIRECT("AH47")+INDIRECT("AP47")+INDIRECT("AX47")+INDIRECT("BF47")+INDIRECT("BN47")</f>
        <v>0</v>
      </c>
      <c r="M47" s="6">
        <f ca="1">INDIRECT("AA47")+INDIRECT("AI47")+INDIRECT("AQ47")+INDIRECT("AY47")+INDIRECT("BG47")+INDIRECT("BO47")</f>
        <v>0</v>
      </c>
      <c r="N47" s="7">
        <f ca="1">INDIRECT("T47")+INDIRECT("U47")+INDIRECT("V47")+INDIRECT("W47")+INDIRECT("X47")+INDIRECT("Y47")+INDIRECT("Z47")+INDIRECT("AA47")</f>
        <v>0</v>
      </c>
      <c r="O47" s="6">
        <f ca="1">INDIRECT("AB47")+INDIRECT("AC47")+INDIRECT("AD47")+INDIRECT("AE47")+INDIRECT("AF47")+INDIRECT("AG47")+INDIRECT("AH47")+INDIRECT("AI47")</f>
        <v>2100</v>
      </c>
      <c r="P47" s="6">
        <f ca="1">INDIRECT("AJ47")+INDIRECT("AK47")+INDIRECT("AL47")+INDIRECT("AM47")+INDIRECT("AN47")+INDIRECT("AO47")+INDIRECT("AP47")+INDIRECT("AQ47")</f>
        <v>0</v>
      </c>
      <c r="Q47" s="6">
        <f ca="1">INDIRECT("AR47")+INDIRECT("AS47")+INDIRECT("AT47")+INDIRECT("AU47")+INDIRECT("AV47")+INDIRECT("AW47")+INDIRECT("AX47")+INDIRECT("AY47")</f>
        <v>0</v>
      </c>
      <c r="R47" s="6">
        <f ca="1">INDIRECT("AZ47")+INDIRECT("BA47")+INDIRECT("BB47")+INDIRECT("BC47")+INDIRECT("BD47")+INDIRECT("BE47")+INDIRECT("BF47")+INDIRECT("BG47")</f>
        <v>0</v>
      </c>
      <c r="S47" s="6">
        <f ca="1">INDIRECT("BH47")+INDIRECT("BI47")+INDIRECT("BJ47")+INDIRECT("BK47")+INDIRECT("BL47")+INDIRECT("BM47")+INDIRECT("BN47")+INDIRECT("BO47")</f>
        <v>0</v>
      </c>
      <c r="T47" s="28"/>
      <c r="U47" s="29"/>
      <c r="V47" s="29"/>
      <c r="W47" s="29"/>
      <c r="X47" s="29"/>
      <c r="Y47" s="29"/>
      <c r="Z47" s="29"/>
      <c r="AA47" s="29"/>
      <c r="AB47" s="28"/>
      <c r="AC47" s="29"/>
      <c r="AD47" s="29"/>
      <c r="AE47" s="29"/>
      <c r="AF47" s="29"/>
      <c r="AG47" s="29">
        <v>2100</v>
      </c>
      <c r="AH47" s="29"/>
      <c r="AI47" s="29"/>
      <c r="AJ47" s="28"/>
      <c r="AK47" s="29"/>
      <c r="AL47" s="29"/>
      <c r="AM47" s="29"/>
      <c r="AN47" s="29"/>
      <c r="AO47" s="29"/>
      <c r="AP47" s="29"/>
      <c r="AQ47" s="29"/>
      <c r="AR47" s="28"/>
      <c r="AS47" s="29"/>
      <c r="AT47" s="29"/>
      <c r="AU47" s="29"/>
      <c r="AV47" s="29"/>
      <c r="AW47" s="29"/>
      <c r="AX47" s="29"/>
      <c r="AY47" s="29"/>
      <c r="AZ47" s="28"/>
      <c r="BA47" s="29"/>
      <c r="BB47" s="29"/>
      <c r="BC47" s="29"/>
      <c r="BD47" s="29"/>
      <c r="BE47" s="29"/>
      <c r="BF47" s="29"/>
      <c r="BG47" s="29"/>
      <c r="BH47" s="28"/>
      <c r="BI47" s="29"/>
      <c r="BJ47" s="29"/>
      <c r="BK47" s="29"/>
      <c r="BL47" s="29"/>
      <c r="BM47" s="29"/>
      <c r="BN47" s="29"/>
      <c r="BO47" s="29"/>
      <c r="BP47" s="9">
        <v>0</v>
      </c>
      <c r="BQ47" s="1" t="s">
        <v>0</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0</v>
      </c>
      <c r="CD47" s="1">
        <v>0</v>
      </c>
      <c r="CE47" s="1">
        <f ca="1">INDIRECT("X47")+2*INDIRECT("AF47")+3*INDIRECT("AN47")+4*INDIRECT("AV47")+5*INDIRECT("BD47")+6*INDIRECT("BL47")</f>
        <v>0</v>
      </c>
      <c r="CF47" s="1">
        <v>0</v>
      </c>
      <c r="CG47" s="1">
        <f ca="1">INDIRECT("Y47")+2*INDIRECT("AG47")+3*INDIRECT("AO47")+4*INDIRECT("AW47")+5*INDIRECT("BE47")+6*INDIRECT("BM47")</f>
        <v>4200</v>
      </c>
      <c r="CH47" s="1">
        <v>4200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12600</v>
      </c>
      <c r="CP47" s="1">
        <v>12600</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102" ht="11.25">
      <c r="A48" s="25"/>
      <c r="B48" s="25"/>
      <c r="C48" s="27" t="s">
        <v>94</v>
      </c>
      <c r="D48" s="26" t="s">
        <v>0</v>
      </c>
      <c r="E48" s="1" t="s">
        <v>22</v>
      </c>
      <c r="F48" s="7">
        <f ca="1">INDIRECT("T48")+INDIRECT("AB48")+INDIRECT("AJ48")+INDIRECT("AR48")+INDIRECT("AZ48")+INDIRECT("BH48")</f>
        <v>0</v>
      </c>
      <c r="G48" s="6">
        <f ca="1">INDIRECT("U48")+INDIRECT("AC48")+INDIRECT("AK48")+INDIRECT("AS48")+INDIRECT("BA48")+INDIRECT("BI48")</f>
        <v>0</v>
      </c>
      <c r="H48" s="6">
        <f ca="1">INDIRECT("V48")+INDIRECT("AD48")+INDIRECT("AL48")+INDIRECT("AT48")+INDIRECT("BB48")+INDIRECT("BJ48")</f>
        <v>0</v>
      </c>
      <c r="I48" s="6">
        <f ca="1">INDIRECT("W48")+INDIRECT("AE48")+INDIRECT("AM48")+INDIRECT("AU48")+INDIRECT("BC48")+INDIRECT("BK48")</f>
        <v>0</v>
      </c>
      <c r="J48" s="6">
        <f ca="1">INDIRECT("X48")+INDIRECT("AF48")+INDIRECT("AN48")+INDIRECT("AV48")+INDIRECT("BD48")+INDIRECT("BL48")</f>
        <v>0</v>
      </c>
      <c r="K48" s="6">
        <f ca="1">INDIRECT("Y48")+INDIRECT("AG48")+INDIRECT("AO48")+INDIRECT("AW48")+INDIRECT("BE48")+INDIRECT("BM48")</f>
        <v>1</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1</v>
      </c>
      <c r="O48" s="6">
        <f ca="1">INDIRECT("AB48")+INDIRECT("AC48")+INDIRECT("AD48")+INDIRECT("AE48")+INDIRECT("AF48")+INDIRECT("AG48")+INDIRECT("AH48")+INDIRECT("AI48")</f>
        <v>0</v>
      </c>
      <c r="P48" s="6">
        <f ca="1">INDIRECT("AJ48")+INDIRECT("AK48")+INDIRECT("AL48")+INDIRECT("AM48")+INDIRECT("AN48")+INDIRECT("AO48")+INDIRECT("AP48")+INDIRECT("AQ48")</f>
        <v>0</v>
      </c>
      <c r="Q48" s="6">
        <f ca="1">INDIRECT("AR48")+INDIRECT("AS48")+INDIRECT("AT48")+INDIRECT("AU48")+INDIRECT("AV48")+INDIRECT("AW48")+INDIRECT("AX48")+INDIRECT("AY48")</f>
        <v>0</v>
      </c>
      <c r="R48" s="6">
        <f ca="1">INDIRECT("AZ48")+INDIRECT("BA48")+INDIRECT("BB48")+INDIRECT("BC48")+INDIRECT("BD48")+INDIRECT("BE48")+INDIRECT("BF48")+INDIRECT("BG48")</f>
        <v>0</v>
      </c>
      <c r="S48" s="6">
        <f ca="1">INDIRECT("BH48")+INDIRECT("BI48")+INDIRECT("BJ48")+INDIRECT("BK48")+INDIRECT("BL48")+INDIRECT("BM48")+INDIRECT("BN48")+INDIRECT("BO48")</f>
        <v>0</v>
      </c>
      <c r="T48" s="28"/>
      <c r="U48" s="29"/>
      <c r="V48" s="29"/>
      <c r="W48" s="29"/>
      <c r="X48" s="29"/>
      <c r="Y48" s="29">
        <v>1</v>
      </c>
      <c r="Z48" s="29"/>
      <c r="AA48" s="29"/>
      <c r="AB48" s="28"/>
      <c r="AC48" s="29"/>
      <c r="AD48" s="29"/>
      <c r="AE48" s="29"/>
      <c r="AF48" s="29"/>
      <c r="AG48" s="29"/>
      <c r="AH48" s="29"/>
      <c r="AI48" s="29"/>
      <c r="AJ48" s="28"/>
      <c r="AK48" s="29"/>
      <c r="AL48" s="29"/>
      <c r="AM48" s="29"/>
      <c r="AN48" s="29"/>
      <c r="AO48" s="29"/>
      <c r="AP48" s="29"/>
      <c r="AQ48" s="29"/>
      <c r="AR48" s="28"/>
      <c r="AS48" s="29"/>
      <c r="AT48" s="29"/>
      <c r="AU48" s="29"/>
      <c r="AV48" s="29"/>
      <c r="AW48" s="29"/>
      <c r="AX48" s="29"/>
      <c r="AY48" s="29"/>
      <c r="AZ48" s="28"/>
      <c r="BA48" s="29"/>
      <c r="BB48" s="29"/>
      <c r="BC48" s="29"/>
      <c r="BD48" s="29"/>
      <c r="BE48" s="29"/>
      <c r="BF48" s="29"/>
      <c r="BG48" s="29"/>
      <c r="BH48" s="28"/>
      <c r="BI48" s="29"/>
      <c r="BJ48" s="29"/>
      <c r="BK48" s="29"/>
      <c r="BL48" s="29"/>
      <c r="BM48" s="29"/>
      <c r="BN48" s="29"/>
      <c r="BO48" s="29"/>
      <c r="BP48" s="9">
        <v>0</v>
      </c>
      <c r="BQ48" s="1" t="s">
        <v>0</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0</v>
      </c>
      <c r="BZ48" s="1">
        <v>0</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1</v>
      </c>
      <c r="CH48" s="1">
        <v>1</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6</v>
      </c>
      <c r="CN48" s="1">
        <v>6</v>
      </c>
      <c r="CO48" s="1">
        <f ca="1">INDIRECT("AB48")+2*INDIRECT("AC48")+3*INDIRECT("AD48")+4*INDIRECT("AE48")+5*INDIRECT("AF48")+6*INDIRECT("AG48")+7*INDIRECT("AH48")+8*INDIRECT("AI48")</f>
        <v>0</v>
      </c>
      <c r="CP48" s="1">
        <v>0</v>
      </c>
      <c r="CQ48" s="1">
        <f ca="1">INDIRECT("AJ48")+2*INDIRECT("AK48")+3*INDIRECT("AL48")+4*INDIRECT("AM48")+5*INDIRECT("AN48")+6*INDIRECT("AO48")+7*INDIRECT("AP48")+8*INDIRECT("AQ48")</f>
        <v>0</v>
      </c>
      <c r="CR48" s="1">
        <v>0</v>
      </c>
      <c r="CS48" s="1">
        <f ca="1">INDIRECT("AR48")+2*INDIRECT("AS48")+3*INDIRECT("AT48")+4*INDIRECT("AU48")+5*INDIRECT("AV48")+6*INDIRECT("AW48")+7*INDIRECT("AX48")+8*INDIRECT("AY48")</f>
        <v>0</v>
      </c>
      <c r="CT48" s="1">
        <v>0</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73" ht="11.25">
      <c r="A49" s="1" t="s">
        <v>0</v>
      </c>
      <c r="B49" s="1" t="s">
        <v>0</v>
      </c>
      <c r="C49" s="1" t="s">
        <v>0</v>
      </c>
      <c r="D49" s="1" t="s">
        <v>0</v>
      </c>
      <c r="E49" s="1" t="s">
        <v>7</v>
      </c>
      <c r="F49" s="7">
        <f>SUM(F46:F48)</f>
        <v>0</v>
      </c>
      <c r="G49" s="6">
        <f>SUM(G46:G48)</f>
        <v>0</v>
      </c>
      <c r="H49" s="6">
        <f>SUM(H46:H48)</f>
        <v>0</v>
      </c>
      <c r="I49" s="6">
        <f>SUM(I46:I48)</f>
        <v>0</v>
      </c>
      <c r="J49" s="6">
        <f>SUM(J46:J48)</f>
        <v>100</v>
      </c>
      <c r="K49" s="6">
        <f>SUM(K46:K48)</f>
        <v>2101</v>
      </c>
      <c r="L49" s="6">
        <f>SUM(L46:L48)</f>
        <v>0</v>
      </c>
      <c r="M49" s="6">
        <f>SUM(M46:M48)</f>
        <v>0</v>
      </c>
      <c r="N49" s="7">
        <f>SUM(N46:N48)</f>
        <v>1</v>
      </c>
      <c r="O49" s="6">
        <f>SUM(O46:O48)</f>
        <v>2100</v>
      </c>
      <c r="P49" s="6">
        <f>SUM(P46:P48)</f>
        <v>75</v>
      </c>
      <c r="Q49" s="6">
        <f>SUM(Q46:Q48)</f>
        <v>25</v>
      </c>
      <c r="R49" s="6">
        <f>SUM(R46:R48)</f>
        <v>0</v>
      </c>
      <c r="S49" s="6">
        <f>SUM(S46:S48)</f>
        <v>0</v>
      </c>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3:73" ht="11.25">
      <c r="C50" s="1" t="s">
        <v>0</v>
      </c>
      <c r="D50" s="1" t="s">
        <v>0</v>
      </c>
      <c r="E50" s="1" t="s">
        <v>0</v>
      </c>
      <c r="F50" s="7"/>
      <c r="G50" s="6"/>
      <c r="H50" s="6"/>
      <c r="I50" s="6"/>
      <c r="J50" s="6"/>
      <c r="K50" s="6"/>
      <c r="L50" s="6"/>
      <c r="M50" s="6"/>
      <c r="N50" s="7"/>
      <c r="O50" s="6"/>
      <c r="P50" s="6"/>
      <c r="Q50" s="6"/>
      <c r="R50" s="6"/>
      <c r="S50" s="6"/>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c r="BT50" s="1" t="s">
        <v>0</v>
      </c>
      <c r="BU50" s="1" t="s">
        <v>0</v>
      </c>
    </row>
    <row r="51" spans="1:102" ht="11.25">
      <c r="A51" s="30" t="s">
        <v>1</v>
      </c>
      <c r="B51" s="31" t="str">
        <f>HYPERLINK("http://www.dot.ca.gov/hq/transprog/stip2004/ff_sheets/02-2304.xls","2304")</f>
        <v>2304</v>
      </c>
      <c r="C51" s="30" t="s">
        <v>0</v>
      </c>
      <c r="D51" s="30" t="s">
        <v>19</v>
      </c>
      <c r="E51" s="30" t="s">
        <v>3</v>
      </c>
      <c r="F51" s="32">
        <f ca="1">INDIRECT("T51")+INDIRECT("AB51")+INDIRECT("AJ51")+INDIRECT("AR51")+INDIRECT("AZ51")+INDIRECT("BH51")</f>
        <v>0</v>
      </c>
      <c r="G51" s="33">
        <f ca="1">INDIRECT("U51")+INDIRECT("AC51")+INDIRECT("AK51")+INDIRECT("AS51")+INDIRECT("BA51")+INDIRECT("BI51")</f>
        <v>0</v>
      </c>
      <c r="H51" s="33">
        <f ca="1">INDIRECT("V51")+INDIRECT("AD51")+INDIRECT("AL51")+INDIRECT("AT51")+INDIRECT("BB51")+INDIRECT("BJ51")</f>
        <v>103</v>
      </c>
      <c r="I51" s="33">
        <f ca="1">INDIRECT("W51")+INDIRECT("AE51")+INDIRECT("AM51")+INDIRECT("AU51")+INDIRECT("BC51")+INDIRECT("BK51")</f>
        <v>0</v>
      </c>
      <c r="J51" s="33">
        <f ca="1">INDIRECT("X51")+INDIRECT("AF51")+INDIRECT("AN51")+INDIRECT("AV51")+INDIRECT("BD51")+INDIRECT("BL51")</f>
        <v>0</v>
      </c>
      <c r="K51" s="33">
        <f ca="1">INDIRECT("Y51")+INDIRECT("AG51")+INDIRECT("AO51")+INDIRECT("AW51")+INDIRECT("BE51")+INDIRECT("BM51")</f>
        <v>0</v>
      </c>
      <c r="L51" s="33">
        <f ca="1">INDIRECT("Z51")+INDIRECT("AH51")+INDIRECT("AP51")+INDIRECT("AX51")+INDIRECT("BF51")+INDIRECT("BN51")</f>
        <v>0</v>
      </c>
      <c r="M51" s="33">
        <f ca="1">INDIRECT("AA51")+INDIRECT("AI51")+INDIRECT("AQ51")+INDIRECT("AY51")+INDIRECT("BG51")+INDIRECT("BO51")</f>
        <v>0</v>
      </c>
      <c r="N51" s="32">
        <f ca="1">INDIRECT("T51")+INDIRECT("U51")+INDIRECT("V51")+INDIRECT("W51")+INDIRECT("X51")+INDIRECT("Y51")+INDIRECT("Z51")+INDIRECT("AA51")</f>
        <v>1</v>
      </c>
      <c r="O51" s="33">
        <f ca="1">INDIRECT("AB51")+INDIRECT("AC51")+INDIRECT("AD51")+INDIRECT("AE51")+INDIRECT("AF51")+INDIRECT("AG51")+INDIRECT("AH51")+INDIRECT("AI51")</f>
        <v>102</v>
      </c>
      <c r="P51" s="33">
        <f ca="1">INDIRECT("AJ51")+INDIRECT("AK51")+INDIRECT("AL51")+INDIRECT("AM51")+INDIRECT("AN51")+INDIRECT("AO51")+INDIRECT("AP51")+INDIRECT("AQ51")</f>
        <v>0</v>
      </c>
      <c r="Q51" s="33">
        <f ca="1">INDIRECT("AR51")+INDIRECT("AS51")+INDIRECT("AT51")+INDIRECT("AU51")+INDIRECT("AV51")+INDIRECT("AW51")+INDIRECT("AX51")+INDIRECT("AY51")</f>
        <v>0</v>
      </c>
      <c r="R51" s="33">
        <f ca="1">INDIRECT("AZ51")+INDIRECT("BA51")+INDIRECT("BB51")+INDIRECT("BC51")+INDIRECT("BD51")+INDIRECT("BE51")+INDIRECT("BF51")+INDIRECT("BG51")</f>
        <v>0</v>
      </c>
      <c r="S51" s="33">
        <f ca="1">INDIRECT("BH51")+INDIRECT("BI51")+INDIRECT("BJ51")+INDIRECT("BK51")+INDIRECT("BL51")+INDIRECT("BM51")+INDIRECT("BN51")+INDIRECT("BO51")</f>
        <v>0</v>
      </c>
      <c r="T51" s="34"/>
      <c r="U51" s="35"/>
      <c r="V51" s="35">
        <v>1</v>
      </c>
      <c r="W51" s="35"/>
      <c r="X51" s="35"/>
      <c r="Y51" s="35"/>
      <c r="Z51" s="35"/>
      <c r="AA51" s="35"/>
      <c r="AB51" s="34"/>
      <c r="AC51" s="35"/>
      <c r="AD51" s="35">
        <v>102</v>
      </c>
      <c r="AE51" s="35"/>
      <c r="AF51" s="35"/>
      <c r="AG51" s="35"/>
      <c r="AH51" s="35"/>
      <c r="AI51" s="35"/>
      <c r="AJ51" s="34"/>
      <c r="AK51" s="35"/>
      <c r="AL51" s="35"/>
      <c r="AM51" s="35"/>
      <c r="AN51" s="35"/>
      <c r="AO51" s="35"/>
      <c r="AP51" s="35"/>
      <c r="AQ51" s="35"/>
      <c r="AR51" s="34"/>
      <c r="AS51" s="35"/>
      <c r="AT51" s="35"/>
      <c r="AU51" s="35"/>
      <c r="AV51" s="35"/>
      <c r="AW51" s="35"/>
      <c r="AX51" s="35"/>
      <c r="AY51" s="35"/>
      <c r="AZ51" s="34"/>
      <c r="BA51" s="35"/>
      <c r="BB51" s="35"/>
      <c r="BC51" s="35"/>
      <c r="BD51" s="35"/>
      <c r="BE51" s="35"/>
      <c r="BF51" s="35"/>
      <c r="BG51" s="35"/>
      <c r="BH51" s="34"/>
      <c r="BI51" s="35"/>
      <c r="BJ51" s="35"/>
      <c r="BK51" s="35"/>
      <c r="BL51" s="35"/>
      <c r="BM51" s="35"/>
      <c r="BN51" s="35"/>
      <c r="BO51" s="36"/>
      <c r="BP51" s="9">
        <v>13000001103</v>
      </c>
      <c r="BQ51" s="1" t="s">
        <v>3</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0</v>
      </c>
      <c r="BZ51" s="1">
        <v>0</v>
      </c>
      <c r="CA51" s="1">
        <f ca="1">INDIRECT("V51")+2*INDIRECT("AD51")+3*INDIRECT("AL51")+4*INDIRECT("AT51")+5*INDIRECT("BB51")+6*INDIRECT("BJ51")</f>
        <v>205</v>
      </c>
      <c r="CB51" s="1">
        <v>205</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3</v>
      </c>
      <c r="CN51" s="1">
        <v>3</v>
      </c>
      <c r="CO51" s="1">
        <f ca="1">INDIRECT("AB51")+2*INDIRECT("AC51")+3*INDIRECT("AD51")+4*INDIRECT("AE51")+5*INDIRECT("AF51")+6*INDIRECT("AG51")+7*INDIRECT("AH51")+8*INDIRECT("AI51")</f>
        <v>306</v>
      </c>
      <c r="CP51" s="1">
        <v>306</v>
      </c>
      <c r="CQ51" s="1">
        <f ca="1">INDIRECT("AJ51")+2*INDIRECT("AK51")+3*INDIRECT("AL51")+4*INDIRECT("AM51")+5*INDIRECT("AN51")+6*INDIRECT("AO51")+7*INDIRECT("AP51")+8*INDIRECT("AQ51")</f>
        <v>0</v>
      </c>
      <c r="CR51" s="1">
        <v>0</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102" ht="11.25">
      <c r="A52" s="1" t="s">
        <v>0</v>
      </c>
      <c r="B52" s="1" t="s">
        <v>0</v>
      </c>
      <c r="C52" s="1" t="s">
        <v>0</v>
      </c>
      <c r="D52" s="1" t="s">
        <v>30</v>
      </c>
      <c r="E52" s="1" t="s">
        <v>26</v>
      </c>
      <c r="F52" s="7">
        <f ca="1">INDIRECT("T52")+INDIRECT("AB52")+INDIRECT("AJ52")+INDIRECT("AR52")+INDIRECT("AZ52")+INDIRECT("BH52")</f>
        <v>0</v>
      </c>
      <c r="G52" s="6">
        <f ca="1">INDIRECT("U52")+INDIRECT("AC52")+INDIRECT("AK52")+INDIRECT("AS52")+INDIRECT("BA52")+INDIRECT("BI52")</f>
        <v>0</v>
      </c>
      <c r="H52" s="6">
        <f ca="1">INDIRECT("V52")+INDIRECT("AD52")+INDIRECT("AL52")+INDIRECT("AT52")+INDIRECT("BB52")+INDIRECT("BJ52")</f>
        <v>500</v>
      </c>
      <c r="I52" s="6">
        <f ca="1">INDIRECT("W52")+INDIRECT("AE52")+INDIRECT("AM52")+INDIRECT("AU52")+INDIRECT("BC52")+INDIRECT("BK52")</f>
        <v>0</v>
      </c>
      <c r="J52" s="6">
        <f ca="1">INDIRECT("X52")+INDIRECT("AF52")+INDIRECT("AN52")+INDIRECT("AV52")+INDIRECT("BD52")+INDIRECT("BL52")</f>
        <v>0</v>
      </c>
      <c r="K52" s="6">
        <f ca="1">INDIRECT("Y52")+INDIRECT("AG52")+INDIRECT("AO52")+INDIRECT("AW52")+INDIRECT("BE52")+INDIRECT("BM52")</f>
        <v>0</v>
      </c>
      <c r="L52" s="6">
        <f ca="1">INDIRECT("Z52")+INDIRECT("AH52")+INDIRECT("AP52")+INDIRECT("AX52")+INDIRECT("BF52")+INDIRECT("BN52")</f>
        <v>0</v>
      </c>
      <c r="M52" s="6">
        <f ca="1">INDIRECT("AA52")+INDIRECT("AI52")+INDIRECT("AQ52")+INDIRECT("AY52")+INDIRECT("BG52")+INDIRECT("BO52")</f>
        <v>0</v>
      </c>
      <c r="N52" s="7">
        <f ca="1">INDIRECT("T52")+INDIRECT("U52")+INDIRECT("V52")+INDIRECT("W52")+INDIRECT("X52")+INDIRECT("Y52")+INDIRECT("Z52")+INDIRECT("AA52")</f>
        <v>4</v>
      </c>
      <c r="O52" s="6">
        <f ca="1">INDIRECT("AB52")+INDIRECT("AC52")+INDIRECT("AD52")+INDIRECT("AE52")+INDIRECT("AF52")+INDIRECT("AG52")+INDIRECT("AH52")+INDIRECT("AI52")</f>
        <v>408</v>
      </c>
      <c r="P52" s="6">
        <f ca="1">INDIRECT("AJ52")+INDIRECT("AK52")+INDIRECT("AL52")+INDIRECT("AM52")+INDIRECT("AN52")+INDIRECT("AO52")+INDIRECT("AP52")+INDIRECT("AQ52")</f>
        <v>72</v>
      </c>
      <c r="Q52" s="6">
        <f ca="1">INDIRECT("AR52")+INDIRECT("AS52")+INDIRECT("AT52")+INDIRECT("AU52")+INDIRECT("AV52")+INDIRECT("AW52")+INDIRECT("AX52")+INDIRECT("AY52")</f>
        <v>16</v>
      </c>
      <c r="R52" s="6">
        <f ca="1">INDIRECT("AZ52")+INDIRECT("BA52")+INDIRECT("BB52")+INDIRECT("BC52")+INDIRECT("BD52")+INDIRECT("BE52")+INDIRECT("BF52")+INDIRECT("BG52")</f>
        <v>0</v>
      </c>
      <c r="S52" s="6">
        <f ca="1">INDIRECT("BH52")+INDIRECT("BI52")+INDIRECT("BJ52")+INDIRECT("BK52")+INDIRECT("BL52")+INDIRECT("BM52")+INDIRECT("BN52")+INDIRECT("BO52")</f>
        <v>0</v>
      </c>
      <c r="T52" s="28"/>
      <c r="U52" s="29"/>
      <c r="V52" s="29">
        <v>4</v>
      </c>
      <c r="W52" s="29"/>
      <c r="X52" s="29"/>
      <c r="Y52" s="29"/>
      <c r="Z52" s="29"/>
      <c r="AA52" s="29"/>
      <c r="AB52" s="28"/>
      <c r="AC52" s="29"/>
      <c r="AD52" s="29">
        <v>408</v>
      </c>
      <c r="AE52" s="29"/>
      <c r="AF52" s="29"/>
      <c r="AG52" s="29"/>
      <c r="AH52" s="29"/>
      <c r="AI52" s="29"/>
      <c r="AJ52" s="28"/>
      <c r="AK52" s="29"/>
      <c r="AL52" s="29">
        <v>72</v>
      </c>
      <c r="AM52" s="29"/>
      <c r="AN52" s="29"/>
      <c r="AO52" s="29"/>
      <c r="AP52" s="29"/>
      <c r="AQ52" s="29"/>
      <c r="AR52" s="28"/>
      <c r="AS52" s="29"/>
      <c r="AT52" s="29">
        <v>16</v>
      </c>
      <c r="AU52" s="29"/>
      <c r="AV52" s="29"/>
      <c r="AW52" s="29"/>
      <c r="AX52" s="29"/>
      <c r="AY52" s="29"/>
      <c r="AZ52" s="28"/>
      <c r="BA52" s="29"/>
      <c r="BB52" s="29"/>
      <c r="BC52" s="29"/>
      <c r="BD52" s="29"/>
      <c r="BE52" s="29"/>
      <c r="BF52" s="29"/>
      <c r="BG52" s="29"/>
      <c r="BH52" s="28"/>
      <c r="BI52" s="29"/>
      <c r="BJ52" s="29"/>
      <c r="BK52" s="29"/>
      <c r="BL52" s="29"/>
      <c r="BM52" s="29"/>
      <c r="BN52" s="29"/>
      <c r="BO52" s="29"/>
      <c r="BP52" s="9">
        <v>0</v>
      </c>
      <c r="BQ52" s="1" t="s">
        <v>0</v>
      </c>
      <c r="BR52" s="1" t="s">
        <v>0</v>
      </c>
      <c r="BS52" s="1" t="s">
        <v>0</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1100</v>
      </c>
      <c r="CB52" s="1">
        <v>1100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12</v>
      </c>
      <c r="CN52" s="1">
        <v>12</v>
      </c>
      <c r="CO52" s="1">
        <f ca="1">INDIRECT("AB52")+2*INDIRECT("AC52")+3*INDIRECT("AD52")+4*INDIRECT("AE52")+5*INDIRECT("AF52")+6*INDIRECT("AG52")+7*INDIRECT("AH52")+8*INDIRECT("AI52")</f>
        <v>1224</v>
      </c>
      <c r="CP52" s="1">
        <v>1224</v>
      </c>
      <c r="CQ52" s="1">
        <f ca="1">INDIRECT("AJ52")+2*INDIRECT("AK52")+3*INDIRECT("AL52")+4*INDIRECT("AM52")+5*INDIRECT("AN52")+6*INDIRECT("AO52")+7*INDIRECT("AP52")+8*INDIRECT("AQ52")</f>
        <v>216</v>
      </c>
      <c r="CR52" s="1">
        <v>216</v>
      </c>
      <c r="CS52" s="1">
        <f ca="1">INDIRECT("AR52")+2*INDIRECT("AS52")+3*INDIRECT("AT52")+4*INDIRECT("AU52")+5*INDIRECT("AV52")+6*INDIRECT("AW52")+7*INDIRECT("AX52")+8*INDIRECT("AY52")</f>
        <v>48</v>
      </c>
      <c r="CT52" s="1">
        <v>48</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25"/>
      <c r="B53" s="25"/>
      <c r="C53" s="27" t="s">
        <v>94</v>
      </c>
      <c r="D53" s="26" t="s">
        <v>0</v>
      </c>
      <c r="E53" s="1" t="s">
        <v>7</v>
      </c>
      <c r="F53" s="7">
        <f>SUM(F51:F52)</f>
        <v>0</v>
      </c>
      <c r="G53" s="6">
        <f>SUM(G51:G52)</f>
        <v>0</v>
      </c>
      <c r="H53" s="6">
        <f>SUM(H51:H52)</f>
        <v>603</v>
      </c>
      <c r="I53" s="6">
        <f>SUM(I51:I52)</f>
        <v>0</v>
      </c>
      <c r="J53" s="6">
        <f>SUM(J51:J52)</f>
        <v>0</v>
      </c>
      <c r="K53" s="6">
        <f>SUM(K51:K52)</f>
        <v>0</v>
      </c>
      <c r="L53" s="6">
        <f>SUM(L51:L52)</f>
        <v>0</v>
      </c>
      <c r="M53" s="6">
        <f>SUM(M51:M52)</f>
        <v>0</v>
      </c>
      <c r="N53" s="7">
        <f>SUM(N51:N52)</f>
        <v>5</v>
      </c>
      <c r="O53" s="6">
        <f>SUM(O51:O52)</f>
        <v>510</v>
      </c>
      <c r="P53" s="6">
        <f>SUM(P51:P52)</f>
        <v>72</v>
      </c>
      <c r="Q53" s="6">
        <f>SUM(Q51:Q52)</f>
        <v>16</v>
      </c>
      <c r="R53" s="6">
        <f>SUM(R51:R52)</f>
        <v>0</v>
      </c>
      <c r="S53" s="6">
        <f>SUM(S51:S52)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3:73" ht="11.25">
      <c r="C54" s="1" t="s">
        <v>0</v>
      </c>
      <c r="D54" s="1"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c r="BT54" s="1" t="s">
        <v>0</v>
      </c>
      <c r="BU54" s="1" t="s">
        <v>0</v>
      </c>
    </row>
    <row r="55" spans="1:102" ht="11.25">
      <c r="A55" s="30" t="s">
        <v>1</v>
      </c>
      <c r="B55" s="31" t="str">
        <f>HYPERLINK("http://www.dot.ca.gov/hq/transprog/stip2004/ff_sheets/02-2205.xls","2205")</f>
        <v>2205</v>
      </c>
      <c r="C55" s="30" t="s">
        <v>0</v>
      </c>
      <c r="D55" s="30" t="s">
        <v>31</v>
      </c>
      <c r="E55" s="30" t="s">
        <v>3</v>
      </c>
      <c r="F55" s="32">
        <f ca="1">INDIRECT("T55")+INDIRECT("AB55")+INDIRECT("AJ55")+INDIRECT("AR55")+INDIRECT("AZ55")+INDIRECT("BH55")</f>
        <v>0</v>
      </c>
      <c r="G55" s="33">
        <f ca="1">INDIRECT("U55")+INDIRECT("AC55")+INDIRECT("AK55")+INDIRECT("AS55")+INDIRECT("BA55")+INDIRECT("BI55")</f>
        <v>0</v>
      </c>
      <c r="H55" s="33">
        <f ca="1">INDIRECT("V55")+INDIRECT("AD55")+INDIRECT("AL55")+INDIRECT("AT55")+INDIRECT("BB55")+INDIRECT("BJ55")</f>
        <v>68</v>
      </c>
      <c r="I55" s="33">
        <f ca="1">INDIRECT("W55")+INDIRECT("AE55")+INDIRECT("AM55")+INDIRECT("AU55")+INDIRECT("BC55")+INDIRECT("BK55")</f>
        <v>0</v>
      </c>
      <c r="J55" s="33">
        <f ca="1">INDIRECT("X55")+INDIRECT("AF55")+INDIRECT("AN55")+INDIRECT("AV55")+INDIRECT("BD55")+INDIRECT("BL55")</f>
        <v>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68</v>
      </c>
      <c r="P55" s="33">
        <f ca="1">INDIRECT("AJ55")+INDIRECT("AK55")+INDIRECT("AL55")+INDIRECT("AM55")+INDIRECT("AN55")+INDIRECT("AO55")+INDIRECT("AP55")+INDIRECT("AQ55")</f>
        <v>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c r="AD55" s="35">
        <v>68</v>
      </c>
      <c r="AE55" s="35"/>
      <c r="AF55" s="35"/>
      <c r="AG55" s="35"/>
      <c r="AH55" s="35"/>
      <c r="AI55" s="35"/>
      <c r="AJ55" s="34"/>
      <c r="AK55" s="35"/>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13000000814</v>
      </c>
      <c r="BQ55" s="1" t="s">
        <v>3</v>
      </c>
      <c r="BR55" s="1" t="s">
        <v>0</v>
      </c>
      <c r="BS55" s="1" t="s">
        <v>0</v>
      </c>
      <c r="BT55" s="1" t="s">
        <v>0</v>
      </c>
      <c r="BU55" s="1" t="s">
        <v>0</v>
      </c>
      <c r="BW55" s="1">
        <f ca="1">INDIRECT("T55")+2*INDIRECT("AB55")+3*INDIRECT("AJ55")+4*INDIRECT("AR55")+5*INDIRECT("AZ55")+6*INDIRECT("BH55")</f>
        <v>0</v>
      </c>
      <c r="BX55" s="1">
        <v>0</v>
      </c>
      <c r="BY55" s="1">
        <f ca="1">INDIRECT("U55")+2*INDIRECT("AC55")+3*INDIRECT("AK55")+4*INDIRECT("AS55")+5*INDIRECT("BA55")+6*INDIRECT("BI55")</f>
        <v>0</v>
      </c>
      <c r="BZ55" s="1">
        <v>0</v>
      </c>
      <c r="CA55" s="1">
        <f ca="1">INDIRECT("V55")+2*INDIRECT("AD55")+3*INDIRECT("AL55")+4*INDIRECT("AT55")+5*INDIRECT("BB55")+6*INDIRECT("BJ55")</f>
        <v>136</v>
      </c>
      <c r="CB55" s="1">
        <v>136</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204</v>
      </c>
      <c r="CP55" s="1">
        <v>204</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0</v>
      </c>
      <c r="C56" s="1" t="s">
        <v>0</v>
      </c>
      <c r="D56" s="1" t="s">
        <v>32</v>
      </c>
      <c r="E56" s="1" t="s">
        <v>7</v>
      </c>
      <c r="F56" s="7">
        <f>SUM(F55:F55)</f>
        <v>0</v>
      </c>
      <c r="G56" s="6">
        <f>SUM(G55:G55)</f>
        <v>0</v>
      </c>
      <c r="H56" s="6">
        <f>SUM(H55:H55)</f>
        <v>68</v>
      </c>
      <c r="I56" s="6">
        <f>SUM(I55:I55)</f>
        <v>0</v>
      </c>
      <c r="J56" s="6">
        <f>SUM(J55:J55)</f>
        <v>0</v>
      </c>
      <c r="K56" s="6">
        <f>SUM(K55:K55)</f>
        <v>0</v>
      </c>
      <c r="L56" s="6">
        <f>SUM(L55:L55)</f>
        <v>0</v>
      </c>
      <c r="M56" s="6">
        <f>SUM(M55:M55)</f>
        <v>0</v>
      </c>
      <c r="N56" s="7">
        <f>SUM(N55:N55)</f>
        <v>0</v>
      </c>
      <c r="O56" s="6">
        <f>SUM(O55:O55)</f>
        <v>68</v>
      </c>
      <c r="P56" s="6">
        <f>SUM(P55:P55)</f>
        <v>0</v>
      </c>
      <c r="Q56" s="6">
        <f>SUM(Q55:Q55)</f>
        <v>0</v>
      </c>
      <c r="R56" s="6">
        <f>SUM(R55:R55)</f>
        <v>0</v>
      </c>
      <c r="S56" s="6">
        <f>SUM(S55:S55)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1:73" ht="11.25">
      <c r="A57" s="25"/>
      <c r="B57" s="25"/>
      <c r="C57" s="27" t="s">
        <v>94</v>
      </c>
      <c r="D57" s="26"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102" ht="11.25">
      <c r="A58" s="30" t="s">
        <v>1</v>
      </c>
      <c r="B58" s="31" t="str">
        <f>HYPERLINK("http://www.dot.ca.gov/hq/transprog/stip2004/ff_sheets/02-2285.xls","2285")</f>
        <v>2285</v>
      </c>
      <c r="C58" s="30" t="s">
        <v>0</v>
      </c>
      <c r="D58" s="30" t="s">
        <v>31</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0</v>
      </c>
      <c r="I58" s="33">
        <f ca="1">INDIRECT("W58")+INDIRECT("AE58")+INDIRECT("AM58")+INDIRECT("AU58")+INDIRECT("BC58")+INDIRECT("BK58")</f>
        <v>0</v>
      </c>
      <c r="J58" s="33">
        <f ca="1">INDIRECT("X58")+INDIRECT("AF58")+INDIRECT("AN58")+INDIRECT("AV58")+INDIRECT("BD58")+INDIRECT("BL58")</f>
        <v>100</v>
      </c>
      <c r="K58" s="33">
        <f ca="1">INDIRECT("Y58")+INDIRECT("AG58")+INDIRECT("AO58")+INDIRECT("AW58")+INDIRECT("BE58")+INDIRECT("BM58")</f>
        <v>370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10</v>
      </c>
      <c r="O58" s="33">
        <f ca="1">INDIRECT("AB58")+INDIRECT("AC58")+INDIRECT("AD58")+INDIRECT("AE58")+INDIRECT("AF58")+INDIRECT("AG58")+INDIRECT("AH58")+INDIRECT("AI58")</f>
        <v>370</v>
      </c>
      <c r="P58" s="33">
        <f ca="1">INDIRECT("AJ58")+INDIRECT("AK58")+INDIRECT("AL58")+INDIRECT("AM58")+INDIRECT("AN58")+INDIRECT("AO58")+INDIRECT("AP58")+INDIRECT("AQ58")</f>
        <v>20</v>
      </c>
      <c r="Q58" s="33">
        <f ca="1">INDIRECT("AR58")+INDIRECT("AS58")+INDIRECT("AT58")+INDIRECT("AU58")+INDIRECT("AV58")+INDIRECT("AW58")+INDIRECT("AX58")+INDIRECT("AY58")</f>
        <v>70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v>10</v>
      </c>
      <c r="Y58" s="35"/>
      <c r="Z58" s="35"/>
      <c r="AA58" s="35"/>
      <c r="AB58" s="34"/>
      <c r="AC58" s="35"/>
      <c r="AD58" s="35"/>
      <c r="AE58" s="35"/>
      <c r="AF58" s="35"/>
      <c r="AG58" s="35">
        <v>370</v>
      </c>
      <c r="AH58" s="35"/>
      <c r="AI58" s="35"/>
      <c r="AJ58" s="34"/>
      <c r="AK58" s="35"/>
      <c r="AL58" s="35"/>
      <c r="AM58" s="35"/>
      <c r="AN58" s="35">
        <v>20</v>
      </c>
      <c r="AO58" s="35"/>
      <c r="AP58" s="35"/>
      <c r="AQ58" s="35"/>
      <c r="AR58" s="34"/>
      <c r="AS58" s="35"/>
      <c r="AT58" s="35"/>
      <c r="AU58" s="35"/>
      <c r="AV58" s="35">
        <v>70</v>
      </c>
      <c r="AW58" s="35"/>
      <c r="AX58" s="35"/>
      <c r="AY58" s="35"/>
      <c r="AZ58" s="34"/>
      <c r="BA58" s="35"/>
      <c r="BB58" s="35"/>
      <c r="BC58" s="35"/>
      <c r="BD58" s="35"/>
      <c r="BE58" s="35"/>
      <c r="BF58" s="35"/>
      <c r="BG58" s="35"/>
      <c r="BH58" s="34"/>
      <c r="BI58" s="35"/>
      <c r="BJ58" s="35"/>
      <c r="BK58" s="35"/>
      <c r="BL58" s="35"/>
      <c r="BM58" s="35"/>
      <c r="BN58" s="35"/>
      <c r="BO58" s="36"/>
      <c r="BP58" s="9">
        <v>13000001083</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0</v>
      </c>
      <c r="CB58" s="1">
        <v>0</v>
      </c>
      <c r="CC58" s="1">
        <f ca="1">INDIRECT("W58")+2*INDIRECT("AE58")+3*INDIRECT("AM58")+4*INDIRECT("AU58")+5*INDIRECT("BC58")+6*INDIRECT("BK58")</f>
        <v>0</v>
      </c>
      <c r="CD58" s="1">
        <v>0</v>
      </c>
      <c r="CE58" s="1">
        <f ca="1">INDIRECT("X58")+2*INDIRECT("AF58")+3*INDIRECT("AN58")+4*INDIRECT("AV58")+5*INDIRECT("BD58")+6*INDIRECT("BL58")</f>
        <v>350</v>
      </c>
      <c r="CF58" s="1">
        <v>350</v>
      </c>
      <c r="CG58" s="1">
        <f ca="1">INDIRECT("Y58")+2*INDIRECT("AG58")+3*INDIRECT("AO58")+4*INDIRECT("AW58")+5*INDIRECT("BE58")+6*INDIRECT("BM58")</f>
        <v>740</v>
      </c>
      <c r="CH58" s="1">
        <v>740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50</v>
      </c>
      <c r="CN58" s="1">
        <v>50</v>
      </c>
      <c r="CO58" s="1">
        <f ca="1">INDIRECT("AB58")+2*INDIRECT("AC58")+3*INDIRECT("AD58")+4*INDIRECT("AE58")+5*INDIRECT("AF58")+6*INDIRECT("AG58")+7*INDIRECT("AH58")+8*INDIRECT("AI58")</f>
        <v>2220</v>
      </c>
      <c r="CP58" s="1">
        <v>2220</v>
      </c>
      <c r="CQ58" s="1">
        <f ca="1">INDIRECT("AJ58")+2*INDIRECT("AK58")+3*INDIRECT("AL58")+4*INDIRECT("AM58")+5*INDIRECT("AN58")+6*INDIRECT("AO58")+7*INDIRECT("AP58")+8*INDIRECT("AQ58")</f>
        <v>100</v>
      </c>
      <c r="CR58" s="1">
        <v>100</v>
      </c>
      <c r="CS58" s="1">
        <f ca="1">INDIRECT("AR58")+2*INDIRECT("AS58")+3*INDIRECT("AT58")+4*INDIRECT("AU58")+5*INDIRECT("AV58")+6*INDIRECT("AW58")+7*INDIRECT("AX58")+8*INDIRECT("AY58")</f>
        <v>350</v>
      </c>
      <c r="CT58" s="1">
        <v>350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1" t="s">
        <v>0</v>
      </c>
      <c r="B59" s="1" t="s">
        <v>0</v>
      </c>
      <c r="C59" s="1" t="s">
        <v>0</v>
      </c>
      <c r="D59" s="1" t="s">
        <v>33</v>
      </c>
      <c r="E59" s="1" t="s">
        <v>21</v>
      </c>
      <c r="F59" s="7">
        <f ca="1">INDIRECT("T59")+INDIRECT("AB59")+INDIRECT("AJ59")+INDIRECT("AR59")+INDIRECT("AZ59")+INDIRECT("BH59")</f>
        <v>0</v>
      </c>
      <c r="G59" s="6">
        <f ca="1">INDIRECT("U59")+INDIRECT("AC59")+INDIRECT("AK59")+INDIRECT("AS59")+INDIRECT("BA59")+INDIRECT("BI59")</f>
        <v>0</v>
      </c>
      <c r="H59" s="6">
        <f ca="1">INDIRECT("V59")+INDIRECT("AD59")+INDIRECT("AL59")+INDIRECT("AT59")+INDIRECT("BB59")+INDIRECT("BJ59")</f>
        <v>0</v>
      </c>
      <c r="I59" s="6">
        <f ca="1">INDIRECT("W59")+INDIRECT("AE59")+INDIRECT("AM59")+INDIRECT("AU59")+INDIRECT("BC59")+INDIRECT("BK59")</f>
        <v>0</v>
      </c>
      <c r="J59" s="6">
        <f ca="1">INDIRECT("X59")+INDIRECT("AF59")+INDIRECT("AN59")+INDIRECT("AV59")+INDIRECT("BD59")+INDIRECT("BL59")</f>
        <v>0</v>
      </c>
      <c r="K59" s="6">
        <f ca="1">INDIRECT("Y59")+INDIRECT("AG59")+INDIRECT("AO59")+INDIRECT("AW59")+INDIRECT("BE59")+INDIRECT("BM59")</f>
        <v>400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0</v>
      </c>
      <c r="O59" s="6">
        <f ca="1">INDIRECT("AB59")+INDIRECT("AC59")+INDIRECT("AD59")+INDIRECT("AE59")+INDIRECT("AF59")+INDIRECT("AG59")+INDIRECT("AH59")+INDIRECT("AI59")</f>
        <v>400</v>
      </c>
      <c r="P59" s="6">
        <f ca="1">INDIRECT("AJ59")+INDIRECT("AK59")+INDIRECT("AL59")+INDIRECT("AM59")+INDIRECT("AN59")+INDIRECT("AO59")+INDIRECT("AP59")+INDIRECT("AQ59")</f>
        <v>0</v>
      </c>
      <c r="Q59" s="6">
        <f ca="1">INDIRECT("AR59")+INDIRECT("AS59")+INDIRECT("AT59")+INDIRECT("AU59")+INDIRECT("AV59")+INDIRECT("AW59")+INDIRECT("AX59")+INDIRECT("AY59")</f>
        <v>0</v>
      </c>
      <c r="R59" s="6">
        <f ca="1">INDIRECT("AZ59")+INDIRECT("BA59")+INDIRECT("BB59")+INDIRECT("BC59")+INDIRECT("BD59")+INDIRECT("BE59")+INDIRECT("BF59")+INDIRECT("BG59")</f>
        <v>0</v>
      </c>
      <c r="S59" s="6">
        <f ca="1">INDIRECT("BH59")+INDIRECT("BI59")+INDIRECT("BJ59")+INDIRECT("BK59")+INDIRECT("BL59")+INDIRECT("BM59")+INDIRECT("BN59")+INDIRECT("BO59")</f>
        <v>0</v>
      </c>
      <c r="T59" s="28"/>
      <c r="U59" s="29"/>
      <c r="V59" s="29"/>
      <c r="W59" s="29"/>
      <c r="X59" s="29"/>
      <c r="Y59" s="29"/>
      <c r="Z59" s="29"/>
      <c r="AA59" s="29"/>
      <c r="AB59" s="28"/>
      <c r="AC59" s="29"/>
      <c r="AD59" s="29"/>
      <c r="AE59" s="29"/>
      <c r="AF59" s="29"/>
      <c r="AG59" s="29">
        <v>400</v>
      </c>
      <c r="AH59" s="29"/>
      <c r="AI59" s="29"/>
      <c r="AJ59" s="28"/>
      <c r="AK59" s="29"/>
      <c r="AL59" s="29"/>
      <c r="AM59" s="29"/>
      <c r="AN59" s="29"/>
      <c r="AO59" s="29"/>
      <c r="AP59" s="29"/>
      <c r="AQ59" s="29"/>
      <c r="AR59" s="28"/>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0</v>
      </c>
      <c r="CB59" s="1">
        <v>0</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800</v>
      </c>
      <c r="CH59" s="1">
        <v>800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2400</v>
      </c>
      <c r="CP59" s="1">
        <v>2400</v>
      </c>
      <c r="CQ59" s="1">
        <f ca="1">INDIRECT("AJ59")+2*INDIRECT("AK59")+3*INDIRECT("AL59")+4*INDIRECT("AM59")+5*INDIRECT("AN59")+6*INDIRECT("AO59")+7*INDIRECT("AP59")+8*INDIRECT("AQ59")</f>
        <v>0</v>
      </c>
      <c r="CR59" s="1">
        <v>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25"/>
      <c r="B60" s="25"/>
      <c r="C60" s="27" t="s">
        <v>94</v>
      </c>
      <c r="D60" s="26" t="s">
        <v>0</v>
      </c>
      <c r="E60" s="1" t="s">
        <v>7</v>
      </c>
      <c r="F60" s="7">
        <f>SUM(F58:F59)</f>
        <v>0</v>
      </c>
      <c r="G60" s="6">
        <f>SUM(G58:G59)</f>
        <v>0</v>
      </c>
      <c r="H60" s="6">
        <f>SUM(H58:H59)</f>
        <v>0</v>
      </c>
      <c r="I60" s="6">
        <f>SUM(I58:I59)</f>
        <v>0</v>
      </c>
      <c r="J60" s="6">
        <f>SUM(J58:J59)</f>
        <v>100</v>
      </c>
      <c r="K60" s="6">
        <f>SUM(K58:K59)</f>
        <v>770</v>
      </c>
      <c r="L60" s="6">
        <f>SUM(L58:L59)</f>
        <v>0</v>
      </c>
      <c r="M60" s="6">
        <f>SUM(M58:M59)</f>
        <v>0</v>
      </c>
      <c r="N60" s="7">
        <f>SUM(N58:N59)</f>
        <v>10</v>
      </c>
      <c r="O60" s="6">
        <f>SUM(O58:O59)</f>
        <v>770</v>
      </c>
      <c r="P60" s="6">
        <f>SUM(P58:P59)</f>
        <v>20</v>
      </c>
      <c r="Q60" s="6">
        <f>SUM(Q58:Q59)</f>
        <v>70</v>
      </c>
      <c r="R60" s="6">
        <f>SUM(R58:R59)</f>
        <v>0</v>
      </c>
      <c r="S60" s="6">
        <f>SUM(S58:S59)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3:73" ht="11.25">
      <c r="C61" s="1" t="s">
        <v>0</v>
      </c>
      <c r="D61" s="1"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c r="BT61" s="1" t="s">
        <v>0</v>
      </c>
      <c r="BU61" s="1" t="s">
        <v>0</v>
      </c>
    </row>
    <row r="62" spans="1:102" ht="11.25">
      <c r="A62" s="30" t="s">
        <v>1</v>
      </c>
      <c r="B62" s="31" t="str">
        <f>HYPERLINK("http://www.dot.ca.gov/hq/transprog/stip2004/ff_sheets/02-2305.xls","2305")</f>
        <v>2305</v>
      </c>
      <c r="C62" s="30" t="s">
        <v>0</v>
      </c>
      <c r="D62" s="30" t="s">
        <v>31</v>
      </c>
      <c r="E62" s="30" t="s">
        <v>3</v>
      </c>
      <c r="F62" s="32">
        <f ca="1">INDIRECT("T62")+INDIRECT("AB62")+INDIRECT("AJ62")+INDIRECT("AR62")+INDIRECT("AZ62")+INDIRECT("BH62")</f>
        <v>0</v>
      </c>
      <c r="G62" s="33">
        <f ca="1">INDIRECT("U62")+INDIRECT("AC62")+INDIRECT("AK62")+INDIRECT("AS62")+INDIRECT("BA62")+INDIRECT("BI62")</f>
        <v>75</v>
      </c>
      <c r="H62" s="33">
        <f ca="1">INDIRECT("V62")+INDIRECT("AD62")+INDIRECT("AL62")+INDIRECT("AT62")+INDIRECT("BB62")+INDIRECT("BJ62")</f>
        <v>0</v>
      </c>
      <c r="I62" s="33">
        <f ca="1">INDIRECT("W62")+INDIRECT("AE62")+INDIRECT("AM62")+INDIRECT("AU62")+INDIRECT("BC62")+INDIRECT("BK62")</f>
        <v>0</v>
      </c>
      <c r="J62" s="33">
        <f ca="1">INDIRECT("X62")+INDIRECT("AF62")+INDIRECT("AN62")+INDIRECT("AV62")+INDIRECT("BD62")+INDIRECT("BL62")</f>
        <v>0</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0</v>
      </c>
      <c r="O62" s="33">
        <f ca="1">INDIRECT("AB62")+INDIRECT("AC62")+INDIRECT("AD62")+INDIRECT("AE62")+INDIRECT("AF62")+INDIRECT("AG62")+INDIRECT("AH62")+INDIRECT("AI62")</f>
        <v>0</v>
      </c>
      <c r="P62" s="33">
        <f ca="1">INDIRECT("AJ62")+INDIRECT("AK62")+INDIRECT("AL62")+INDIRECT("AM62")+INDIRECT("AN62")+INDIRECT("AO62")+INDIRECT("AP62")+INDIRECT("AQ62")</f>
        <v>75</v>
      </c>
      <c r="Q62" s="33">
        <f ca="1">INDIRECT("AR62")+INDIRECT("AS62")+INDIRECT("AT62")+INDIRECT("AU62")+INDIRECT("AV62")+INDIRECT("AW62")+INDIRECT("AX62")+INDIRECT("AY62")</f>
        <v>0</v>
      </c>
      <c r="R62" s="33">
        <f ca="1">INDIRECT("AZ62")+INDIRECT("BA62")+INDIRECT("BB62")+INDIRECT("BC62")+INDIRECT("BD62")+INDIRECT("BE62")+INDIRECT("BF62")+INDIRECT("BG62")</f>
        <v>0</v>
      </c>
      <c r="S62" s="33">
        <f ca="1">INDIRECT("BH62")+INDIRECT("BI62")+INDIRECT("BJ62")+INDIRECT("BK62")+INDIRECT("BL62")+INDIRECT("BM62")+INDIRECT("BN62")+INDIRECT("BO62")</f>
        <v>0</v>
      </c>
      <c r="T62" s="34"/>
      <c r="U62" s="35"/>
      <c r="V62" s="35"/>
      <c r="W62" s="35"/>
      <c r="X62" s="35"/>
      <c r="Y62" s="35"/>
      <c r="Z62" s="35"/>
      <c r="AA62" s="35"/>
      <c r="AB62" s="34"/>
      <c r="AC62" s="35"/>
      <c r="AD62" s="35"/>
      <c r="AE62" s="35"/>
      <c r="AF62" s="35"/>
      <c r="AG62" s="35"/>
      <c r="AH62" s="35"/>
      <c r="AI62" s="35"/>
      <c r="AJ62" s="34"/>
      <c r="AK62" s="35">
        <v>75</v>
      </c>
      <c r="AL62" s="35"/>
      <c r="AM62" s="35"/>
      <c r="AN62" s="35"/>
      <c r="AO62" s="35"/>
      <c r="AP62" s="35"/>
      <c r="AQ62" s="35"/>
      <c r="AR62" s="34"/>
      <c r="AS62" s="35"/>
      <c r="AT62" s="35"/>
      <c r="AU62" s="35"/>
      <c r="AV62" s="35"/>
      <c r="AW62" s="35"/>
      <c r="AX62" s="35"/>
      <c r="AY62" s="35"/>
      <c r="AZ62" s="34"/>
      <c r="BA62" s="35"/>
      <c r="BB62" s="35"/>
      <c r="BC62" s="35"/>
      <c r="BD62" s="35"/>
      <c r="BE62" s="35"/>
      <c r="BF62" s="35"/>
      <c r="BG62" s="35"/>
      <c r="BH62" s="34"/>
      <c r="BI62" s="35"/>
      <c r="BJ62" s="35"/>
      <c r="BK62" s="35"/>
      <c r="BL62" s="35"/>
      <c r="BM62" s="35"/>
      <c r="BN62" s="35"/>
      <c r="BO62" s="36"/>
      <c r="BP62" s="9">
        <v>13000001104</v>
      </c>
      <c r="BQ62" s="1" t="s">
        <v>3</v>
      </c>
      <c r="BR62" s="1" t="s">
        <v>0</v>
      </c>
      <c r="BS62" s="1" t="s">
        <v>0</v>
      </c>
      <c r="BT62" s="1" t="s">
        <v>0</v>
      </c>
      <c r="BU62" s="1" t="s">
        <v>0</v>
      </c>
      <c r="BW62" s="1">
        <f ca="1">INDIRECT("T62")+2*INDIRECT("AB62")+3*INDIRECT("AJ62")+4*INDIRECT("AR62")+5*INDIRECT("AZ62")+6*INDIRECT("BH62")</f>
        <v>0</v>
      </c>
      <c r="BX62" s="1">
        <v>0</v>
      </c>
      <c r="BY62" s="1">
        <f ca="1">INDIRECT("U62")+2*INDIRECT("AC62")+3*INDIRECT("AK62")+4*INDIRECT("AS62")+5*INDIRECT("BA62")+6*INDIRECT("BI62")</f>
        <v>225</v>
      </c>
      <c r="BZ62" s="1">
        <v>225</v>
      </c>
      <c r="CA62" s="1">
        <f ca="1">INDIRECT("V62")+2*INDIRECT("AD62")+3*INDIRECT("AL62")+4*INDIRECT("AT62")+5*INDIRECT("BB62")+6*INDIRECT("BJ62")</f>
        <v>0</v>
      </c>
      <c r="CB62" s="1">
        <v>0</v>
      </c>
      <c r="CC62" s="1">
        <f ca="1">INDIRECT("W62")+2*INDIRECT("AE62")+3*INDIRECT("AM62")+4*INDIRECT("AU62")+5*INDIRECT("BC62")+6*INDIRECT("BK62")</f>
        <v>0</v>
      </c>
      <c r="CD62" s="1">
        <v>0</v>
      </c>
      <c r="CE62" s="1">
        <f ca="1">INDIRECT("X62")+2*INDIRECT("AF62")+3*INDIRECT("AN62")+4*INDIRECT("AV62")+5*INDIRECT("BD62")+6*INDIRECT("BL62")</f>
        <v>0</v>
      </c>
      <c r="CF62" s="1">
        <v>0</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0</v>
      </c>
      <c r="CN62" s="1">
        <v>0</v>
      </c>
      <c r="CO62" s="1">
        <f ca="1">INDIRECT("AB62")+2*INDIRECT("AC62")+3*INDIRECT("AD62")+4*INDIRECT("AE62")+5*INDIRECT("AF62")+6*INDIRECT("AG62")+7*INDIRECT("AH62")+8*INDIRECT("AI62")</f>
        <v>0</v>
      </c>
      <c r="CP62" s="1">
        <v>0</v>
      </c>
      <c r="CQ62" s="1">
        <f ca="1">INDIRECT("AJ62")+2*INDIRECT("AK62")+3*INDIRECT("AL62")+4*INDIRECT("AM62")+5*INDIRECT("AN62")+6*INDIRECT("AO62")+7*INDIRECT("AP62")+8*INDIRECT("AQ62")</f>
        <v>150</v>
      </c>
      <c r="CR62" s="1">
        <v>150</v>
      </c>
      <c r="CS62" s="1">
        <f ca="1">INDIRECT("AR62")+2*INDIRECT("AS62")+3*INDIRECT("AT62")+4*INDIRECT("AU62")+5*INDIRECT("AV62")+6*INDIRECT("AW62")+7*INDIRECT("AX62")+8*INDIRECT("AY62")</f>
        <v>0</v>
      </c>
      <c r="CT62" s="1">
        <v>0</v>
      </c>
      <c r="CU62" s="1">
        <f ca="1">INDIRECT("AZ62")+2*INDIRECT("BA62")+3*INDIRECT("BB62")+4*INDIRECT("BC62")+5*INDIRECT("BD62")+6*INDIRECT("BE62")+7*INDIRECT("BF62")+8*INDIRECT("BG62")</f>
        <v>0</v>
      </c>
      <c r="CV62" s="1">
        <v>0</v>
      </c>
      <c r="CW62" s="1">
        <f ca="1">INDIRECT("BH62")+2*INDIRECT("BI62")+3*INDIRECT("BJ62")+4*INDIRECT("BK62")+5*INDIRECT("BL62")+6*INDIRECT("BM62")+7*INDIRECT("BN62")+8*INDIRECT("BO62")</f>
        <v>0</v>
      </c>
      <c r="CX62" s="1">
        <v>0</v>
      </c>
    </row>
    <row r="63" spans="1:102" ht="11.25">
      <c r="A63" s="1" t="s">
        <v>0</v>
      </c>
      <c r="B63" s="1" t="s">
        <v>34</v>
      </c>
      <c r="C63" s="1" t="s">
        <v>0</v>
      </c>
      <c r="D63" s="1" t="s">
        <v>35</v>
      </c>
      <c r="E63" s="1" t="s">
        <v>21</v>
      </c>
      <c r="F63" s="7">
        <f ca="1">INDIRECT("T63")+INDIRECT("AB63")+INDIRECT("AJ63")+INDIRECT("AR63")+INDIRECT("AZ63")+INDIRECT("BH63")</f>
        <v>0</v>
      </c>
      <c r="G63" s="6">
        <f ca="1">INDIRECT("U63")+INDIRECT("AC63")+INDIRECT("AK63")+INDIRECT("AS63")+INDIRECT("BA63")+INDIRECT("BI63")</f>
        <v>0</v>
      </c>
      <c r="H63" s="6">
        <f ca="1">INDIRECT("V63")+INDIRECT("AD63")+INDIRECT("AL63")+INDIRECT("AT63")+INDIRECT("BB63")+INDIRECT("BJ63")</f>
        <v>0</v>
      </c>
      <c r="I63" s="6">
        <f ca="1">INDIRECT("W63")+INDIRECT("AE63")+INDIRECT("AM63")+INDIRECT("AU63")+INDIRECT("BC63")+INDIRECT("BK63")</f>
        <v>4975</v>
      </c>
      <c r="J63" s="6">
        <f ca="1">INDIRECT("X63")+INDIRECT("AF63")+INDIRECT("AN63")+INDIRECT("AV63")+INDIRECT("BD63")+INDIRECT("BL63")</f>
        <v>0</v>
      </c>
      <c r="K63" s="6">
        <f ca="1">INDIRECT("Y63")+INDIRECT("AG63")+INDIRECT("AO63")+INDIRECT("AW63")+INDIRECT("BE63")+INDIRECT("BM63")</f>
        <v>0</v>
      </c>
      <c r="L63" s="6">
        <f ca="1">INDIRECT("Z63")+INDIRECT("AH63")+INDIRECT("AP63")+INDIRECT("AX63")+INDIRECT("BF63")+INDIRECT("BN63")</f>
        <v>0</v>
      </c>
      <c r="M63" s="6">
        <f ca="1">INDIRECT("AA63")+INDIRECT("AI63")+INDIRECT("AQ63")+INDIRECT("AY63")+INDIRECT("BG63")+INDIRECT("BO63")</f>
        <v>0</v>
      </c>
      <c r="N63" s="7">
        <f ca="1">INDIRECT("T63")+INDIRECT("U63")+INDIRECT("V63")+INDIRECT("W63")+INDIRECT("X63")+INDIRECT("Y63")+INDIRECT("Z63")+INDIRECT("AA63")</f>
        <v>0</v>
      </c>
      <c r="O63" s="6">
        <f ca="1">INDIRECT("AB63")+INDIRECT("AC63")+INDIRECT("AD63")+INDIRECT("AE63")+INDIRECT("AF63")+INDIRECT("AG63")+INDIRECT("AH63")+INDIRECT("AI63")</f>
        <v>4975</v>
      </c>
      <c r="P63" s="6">
        <f ca="1">INDIRECT("AJ63")+INDIRECT("AK63")+INDIRECT("AL63")+INDIRECT("AM63")+INDIRECT("AN63")+INDIRECT("AO63")+INDIRECT("AP63")+INDIRECT("AQ63")</f>
        <v>0</v>
      </c>
      <c r="Q63" s="6">
        <f ca="1">INDIRECT("AR63")+INDIRECT("AS63")+INDIRECT("AT63")+INDIRECT("AU63")+INDIRECT("AV63")+INDIRECT("AW63")+INDIRECT("AX63")+INDIRECT("AY63")</f>
        <v>0</v>
      </c>
      <c r="R63" s="6">
        <f ca="1">INDIRECT("AZ63")+INDIRECT("BA63")+INDIRECT("BB63")+INDIRECT("BC63")+INDIRECT("BD63")+INDIRECT("BE63")+INDIRECT("BF63")+INDIRECT("BG63")</f>
        <v>0</v>
      </c>
      <c r="S63" s="6">
        <f ca="1">INDIRECT("BH63")+INDIRECT("BI63")+INDIRECT("BJ63")+INDIRECT("BK63")+INDIRECT("BL63")+INDIRECT("BM63")+INDIRECT("BN63")+INDIRECT("BO63")</f>
        <v>0</v>
      </c>
      <c r="T63" s="28"/>
      <c r="U63" s="29"/>
      <c r="V63" s="29"/>
      <c r="W63" s="29"/>
      <c r="X63" s="29"/>
      <c r="Y63" s="29"/>
      <c r="Z63" s="29"/>
      <c r="AA63" s="29"/>
      <c r="AB63" s="28"/>
      <c r="AC63" s="29"/>
      <c r="AD63" s="29"/>
      <c r="AE63" s="29">
        <v>4975</v>
      </c>
      <c r="AF63" s="29"/>
      <c r="AG63" s="29"/>
      <c r="AH63" s="29"/>
      <c r="AI63" s="29"/>
      <c r="AJ63" s="28"/>
      <c r="AK63" s="29"/>
      <c r="AL63" s="29"/>
      <c r="AM63" s="29"/>
      <c r="AN63" s="29"/>
      <c r="AO63" s="29"/>
      <c r="AP63" s="29"/>
      <c r="AQ63" s="29"/>
      <c r="AR63" s="28"/>
      <c r="AS63" s="29"/>
      <c r="AT63" s="29"/>
      <c r="AU63" s="29"/>
      <c r="AV63" s="29"/>
      <c r="AW63" s="29"/>
      <c r="AX63" s="29"/>
      <c r="AY63" s="29"/>
      <c r="AZ63" s="28"/>
      <c r="BA63" s="29"/>
      <c r="BB63" s="29"/>
      <c r="BC63" s="29"/>
      <c r="BD63" s="29"/>
      <c r="BE63" s="29"/>
      <c r="BF63" s="29"/>
      <c r="BG63" s="29"/>
      <c r="BH63" s="28"/>
      <c r="BI63" s="29"/>
      <c r="BJ63" s="29"/>
      <c r="BK63" s="29"/>
      <c r="BL63" s="29"/>
      <c r="BM63" s="29"/>
      <c r="BN63" s="29"/>
      <c r="BO63" s="29"/>
      <c r="BP63" s="9">
        <v>0</v>
      </c>
      <c r="BQ63" s="1" t="s">
        <v>0</v>
      </c>
      <c r="BR63" s="1" t="s">
        <v>0</v>
      </c>
      <c r="BS63" s="1" t="s">
        <v>0</v>
      </c>
      <c r="BT63" s="1" t="s">
        <v>0</v>
      </c>
      <c r="BU63" s="1" t="s">
        <v>0</v>
      </c>
      <c r="BW63" s="1">
        <f ca="1">INDIRECT("T63")+2*INDIRECT("AB63")+3*INDIRECT("AJ63")+4*INDIRECT("AR63")+5*INDIRECT("AZ63")+6*INDIRECT("BH63")</f>
        <v>0</v>
      </c>
      <c r="BX63" s="1">
        <v>0</v>
      </c>
      <c r="BY63" s="1">
        <f ca="1">INDIRECT("U63")+2*INDIRECT("AC63")+3*INDIRECT("AK63")+4*INDIRECT("AS63")+5*INDIRECT("BA63")+6*INDIRECT("BI63")</f>
        <v>0</v>
      </c>
      <c r="BZ63" s="1">
        <v>0</v>
      </c>
      <c r="CA63" s="1">
        <f ca="1">INDIRECT("V63")+2*INDIRECT("AD63")+3*INDIRECT("AL63")+4*INDIRECT("AT63")+5*INDIRECT("BB63")+6*INDIRECT("BJ63")</f>
        <v>0</v>
      </c>
      <c r="CB63" s="1">
        <v>0</v>
      </c>
      <c r="CC63" s="1">
        <f ca="1">INDIRECT("W63")+2*INDIRECT("AE63")+3*INDIRECT("AM63")+4*INDIRECT("AU63")+5*INDIRECT("BC63")+6*INDIRECT("BK63")</f>
        <v>9950</v>
      </c>
      <c r="CD63" s="1">
        <v>9950</v>
      </c>
      <c r="CE63" s="1">
        <f ca="1">INDIRECT("X63")+2*INDIRECT("AF63")+3*INDIRECT("AN63")+4*INDIRECT("AV63")+5*INDIRECT("BD63")+6*INDIRECT("BL63")</f>
        <v>0</v>
      </c>
      <c r="CF63" s="1">
        <v>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0</v>
      </c>
      <c r="CN63" s="1">
        <v>0</v>
      </c>
      <c r="CO63" s="1">
        <f ca="1">INDIRECT("AB63")+2*INDIRECT("AC63")+3*INDIRECT("AD63")+4*INDIRECT("AE63")+5*INDIRECT("AF63")+6*INDIRECT("AG63")+7*INDIRECT("AH63")+8*INDIRECT("AI63")</f>
        <v>19900</v>
      </c>
      <c r="CP63" s="1">
        <v>19900</v>
      </c>
      <c r="CQ63" s="1">
        <f ca="1">INDIRECT("AJ63")+2*INDIRECT("AK63")+3*INDIRECT("AL63")+4*INDIRECT("AM63")+5*INDIRECT("AN63")+6*INDIRECT("AO63")+7*INDIRECT("AP63")+8*INDIRECT("AQ63")</f>
        <v>0</v>
      </c>
      <c r="CR63" s="1">
        <v>0</v>
      </c>
      <c r="CS63" s="1">
        <f ca="1">INDIRECT("AR63")+2*INDIRECT("AS63")+3*INDIRECT("AT63")+4*INDIRECT("AU63")+5*INDIRECT("AV63")+6*INDIRECT("AW63")+7*INDIRECT("AX63")+8*INDIRECT("AY63")</f>
        <v>0</v>
      </c>
      <c r="CT63" s="1">
        <v>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102" ht="11.25">
      <c r="A64" s="25"/>
      <c r="B64" s="25"/>
      <c r="C64" s="27" t="s">
        <v>94</v>
      </c>
      <c r="D64" s="26" t="s">
        <v>0</v>
      </c>
      <c r="E64" s="1" t="s">
        <v>22</v>
      </c>
      <c r="F64" s="7">
        <f ca="1">INDIRECT("T64")+INDIRECT("AB64")+INDIRECT("AJ64")+INDIRECT("AR64")+INDIRECT("AZ64")+INDIRECT("BH64")</f>
        <v>0</v>
      </c>
      <c r="G64" s="6">
        <f ca="1">INDIRECT("U64")+INDIRECT("AC64")+INDIRECT("AK64")+INDIRECT("AS64")+INDIRECT("BA64")+INDIRECT("BI64")</f>
        <v>0</v>
      </c>
      <c r="H64" s="6">
        <f ca="1">INDIRECT("V64")+INDIRECT("AD64")+INDIRECT("AL64")+INDIRECT("AT64")+INDIRECT("BB64")+INDIRECT("BJ64")</f>
        <v>1</v>
      </c>
      <c r="I64" s="6">
        <f ca="1">INDIRECT("W64")+INDIRECT("AE64")+INDIRECT("AM64")+INDIRECT("AU64")+INDIRECT("BC64")+INDIRECT("BK64")</f>
        <v>0</v>
      </c>
      <c r="J64" s="6">
        <f ca="1">INDIRECT("X64")+INDIRECT("AF64")+INDIRECT("AN64")+INDIRECT("AV64")+INDIRECT("BD64")+INDIRECT("BL64")</f>
        <v>0</v>
      </c>
      <c r="K64" s="6">
        <f ca="1">INDIRECT("Y64")+INDIRECT("AG64")+INDIRECT("AO64")+INDIRECT("AW64")+INDIRECT("BE64")+INDIRECT("BM64")</f>
        <v>0</v>
      </c>
      <c r="L64" s="6">
        <f ca="1">INDIRECT("Z64")+INDIRECT("AH64")+INDIRECT("AP64")+INDIRECT("AX64")+INDIRECT("BF64")+INDIRECT("BN64")</f>
        <v>0</v>
      </c>
      <c r="M64" s="6">
        <f ca="1">INDIRECT("AA64")+INDIRECT("AI64")+INDIRECT("AQ64")+INDIRECT("AY64")+INDIRECT("BG64")+INDIRECT("BO64")</f>
        <v>0</v>
      </c>
      <c r="N64" s="7">
        <f ca="1">INDIRECT("T64")+INDIRECT("U64")+INDIRECT("V64")+INDIRECT("W64")+INDIRECT("X64")+INDIRECT("Y64")+INDIRECT("Z64")+INDIRECT("AA64")</f>
        <v>1</v>
      </c>
      <c r="O64" s="6">
        <f ca="1">INDIRECT("AB64")+INDIRECT("AC64")+INDIRECT("AD64")+INDIRECT("AE64")+INDIRECT("AF64")+INDIRECT("AG64")+INDIRECT("AH64")+INDIRECT("AI64")</f>
        <v>0</v>
      </c>
      <c r="P64" s="6">
        <f ca="1">INDIRECT("AJ64")+INDIRECT("AK64")+INDIRECT("AL64")+INDIRECT("AM64")+INDIRECT("AN64")+INDIRECT("AO64")+INDIRECT("AP64")+INDIRECT("AQ64")</f>
        <v>0</v>
      </c>
      <c r="Q64" s="6">
        <f ca="1">INDIRECT("AR64")+INDIRECT("AS64")+INDIRECT("AT64")+INDIRECT("AU64")+INDIRECT("AV64")+INDIRECT("AW64")+INDIRECT("AX64")+INDIRECT("AY64")</f>
        <v>0</v>
      </c>
      <c r="R64" s="6">
        <f ca="1">INDIRECT("AZ64")+INDIRECT("BA64")+INDIRECT("BB64")+INDIRECT("BC64")+INDIRECT("BD64")+INDIRECT("BE64")+INDIRECT("BF64")+INDIRECT("BG64")</f>
        <v>0</v>
      </c>
      <c r="S64" s="6">
        <f ca="1">INDIRECT("BH64")+INDIRECT("BI64")+INDIRECT("BJ64")+INDIRECT("BK64")+INDIRECT("BL64")+INDIRECT("BM64")+INDIRECT("BN64")+INDIRECT("BO64")</f>
        <v>0</v>
      </c>
      <c r="T64" s="28"/>
      <c r="U64" s="29"/>
      <c r="V64" s="29">
        <v>1</v>
      </c>
      <c r="W64" s="29"/>
      <c r="X64" s="29"/>
      <c r="Y64" s="29"/>
      <c r="Z64" s="29"/>
      <c r="AA64" s="29"/>
      <c r="AB64" s="28"/>
      <c r="AC64" s="29"/>
      <c r="AD64" s="29"/>
      <c r="AE64" s="29"/>
      <c r="AF64" s="29"/>
      <c r="AG64" s="29"/>
      <c r="AH64" s="29"/>
      <c r="AI64" s="29"/>
      <c r="AJ64" s="28"/>
      <c r="AK64" s="29"/>
      <c r="AL64" s="29"/>
      <c r="AM64" s="29"/>
      <c r="AN64" s="29"/>
      <c r="AO64" s="29"/>
      <c r="AP64" s="29"/>
      <c r="AQ64" s="29"/>
      <c r="AR64" s="28"/>
      <c r="AS64" s="29"/>
      <c r="AT64" s="29"/>
      <c r="AU64" s="29"/>
      <c r="AV64" s="29"/>
      <c r="AW64" s="29"/>
      <c r="AX64" s="29"/>
      <c r="AY64" s="29"/>
      <c r="AZ64" s="28"/>
      <c r="BA64" s="29"/>
      <c r="BB64" s="29"/>
      <c r="BC64" s="29"/>
      <c r="BD64" s="29"/>
      <c r="BE64" s="29"/>
      <c r="BF64" s="29"/>
      <c r="BG64" s="29"/>
      <c r="BH64" s="28"/>
      <c r="BI64" s="29"/>
      <c r="BJ64" s="29"/>
      <c r="BK64" s="29"/>
      <c r="BL64" s="29"/>
      <c r="BM64" s="29"/>
      <c r="BN64" s="29"/>
      <c r="BO64" s="29"/>
      <c r="BP64" s="9">
        <v>0</v>
      </c>
      <c r="BQ64" s="1" t="s">
        <v>0</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1</v>
      </c>
      <c r="CB64" s="1">
        <v>1</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3</v>
      </c>
      <c r="CN64" s="1">
        <v>3</v>
      </c>
      <c r="CO64" s="1">
        <f ca="1">INDIRECT("AB64")+2*INDIRECT("AC64")+3*INDIRECT("AD64")+4*INDIRECT("AE64")+5*INDIRECT("AF64")+6*INDIRECT("AG64")+7*INDIRECT("AH64")+8*INDIRECT("AI64")</f>
        <v>0</v>
      </c>
      <c r="CP64" s="1">
        <v>0</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73" ht="11.25">
      <c r="A65" s="1" t="s">
        <v>0</v>
      </c>
      <c r="B65" s="1" t="s">
        <v>0</v>
      </c>
      <c r="C65" s="1" t="s">
        <v>0</v>
      </c>
      <c r="D65" s="1" t="s">
        <v>0</v>
      </c>
      <c r="E65" s="1" t="s">
        <v>7</v>
      </c>
      <c r="F65" s="7">
        <f>SUM(F62:F64)</f>
        <v>0</v>
      </c>
      <c r="G65" s="6">
        <f>SUM(G62:G64)</f>
        <v>75</v>
      </c>
      <c r="H65" s="6">
        <f>SUM(H62:H64)</f>
        <v>1</v>
      </c>
      <c r="I65" s="6">
        <f>SUM(I62:I64)</f>
        <v>4975</v>
      </c>
      <c r="J65" s="6">
        <f>SUM(J62:J64)</f>
        <v>0</v>
      </c>
      <c r="K65" s="6">
        <f>SUM(K62:K64)</f>
        <v>0</v>
      </c>
      <c r="L65" s="6">
        <f>SUM(L62:L64)</f>
        <v>0</v>
      </c>
      <c r="M65" s="6">
        <f>SUM(M62:M64)</f>
        <v>0</v>
      </c>
      <c r="N65" s="7">
        <f>SUM(N62:N64)</f>
        <v>1</v>
      </c>
      <c r="O65" s="6">
        <f>SUM(O62:O64)</f>
        <v>4975</v>
      </c>
      <c r="P65" s="6">
        <f>SUM(P62:P64)</f>
        <v>75</v>
      </c>
      <c r="Q65" s="6">
        <f>SUM(Q62:Q64)</f>
        <v>0</v>
      </c>
      <c r="R65" s="6">
        <f>SUM(R62:R64)</f>
        <v>0</v>
      </c>
      <c r="S65" s="6">
        <f>SUM(S62:S64)</f>
        <v>0</v>
      </c>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3:73" ht="11.25">
      <c r="C66" s="1" t="s">
        <v>0</v>
      </c>
      <c r="D66" s="1" t="s">
        <v>0</v>
      </c>
      <c r="E66" s="1" t="s">
        <v>0</v>
      </c>
      <c r="F66" s="7"/>
      <c r="G66" s="6"/>
      <c r="H66" s="6"/>
      <c r="I66" s="6"/>
      <c r="J66" s="6"/>
      <c r="K66" s="6"/>
      <c r="L66" s="6"/>
      <c r="M66" s="6"/>
      <c r="N66" s="7"/>
      <c r="O66" s="6"/>
      <c r="P66" s="6"/>
      <c r="Q66" s="6"/>
      <c r="R66" s="6"/>
      <c r="S66" s="6"/>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c r="BT66" s="1" t="s">
        <v>0</v>
      </c>
      <c r="BU66" s="1" t="s">
        <v>0</v>
      </c>
    </row>
    <row r="67" spans="1:102" ht="11.25">
      <c r="A67" s="30" t="s">
        <v>1</v>
      </c>
      <c r="B67" s="31" t="str">
        <f>HYPERLINK("http://www.dot.ca.gov/hq/transprog/stip2004/ff_sheets/02-2290.xls","2290")</f>
        <v>2290</v>
      </c>
      <c r="C67" s="30" t="s">
        <v>0</v>
      </c>
      <c r="D67" s="30" t="s">
        <v>36</v>
      </c>
      <c r="E67" s="30" t="s">
        <v>3</v>
      </c>
      <c r="F67" s="32">
        <f ca="1">INDIRECT("T67")+INDIRECT("AB67")+INDIRECT("AJ67")+INDIRECT("AR67")+INDIRECT("AZ67")+INDIRECT("BH67")</f>
        <v>0</v>
      </c>
      <c r="G67" s="33">
        <f ca="1">INDIRECT("U67")+INDIRECT("AC67")+INDIRECT("AK67")+INDIRECT("AS67")+INDIRECT("BA67")+INDIRECT("BI67")</f>
        <v>350</v>
      </c>
      <c r="H67" s="33">
        <f ca="1">INDIRECT("V67")+INDIRECT("AD67")+INDIRECT("AL67")+INDIRECT("AT67")+INDIRECT("BB67")+INDIRECT("BJ67")</f>
        <v>0</v>
      </c>
      <c r="I67" s="33">
        <f ca="1">INDIRECT("W67")+INDIRECT("AE67")+INDIRECT("AM67")+INDIRECT("AU67")+INDIRECT("BC67")+INDIRECT("BK67")</f>
        <v>0</v>
      </c>
      <c r="J67" s="33">
        <f ca="1">INDIRECT("X67")+INDIRECT("AF67")+INDIRECT("AN67")+INDIRECT("AV67")+INDIRECT("BD67")+INDIRECT("BL67")</f>
        <v>0</v>
      </c>
      <c r="K67" s="33">
        <f ca="1">INDIRECT("Y67")+INDIRECT("AG67")+INDIRECT("AO67")+INDIRECT("AW67")+INDIRECT("BE67")+INDIRECT("BM67")</f>
        <v>0</v>
      </c>
      <c r="L67" s="33">
        <f ca="1">INDIRECT("Z67")+INDIRECT("AH67")+INDIRECT("AP67")+INDIRECT("AX67")+INDIRECT("BF67")+INDIRECT("BN67")</f>
        <v>0</v>
      </c>
      <c r="M67" s="33">
        <f ca="1">INDIRECT("AA67")+INDIRECT("AI67")+INDIRECT("AQ67")+INDIRECT("AY67")+INDIRECT("BG67")+INDIRECT("BO67")</f>
        <v>0</v>
      </c>
      <c r="N67" s="32">
        <f ca="1">INDIRECT("T67")+INDIRECT("U67")+INDIRECT("V67")+INDIRECT("W67")+INDIRECT("X67")+INDIRECT("Y67")+INDIRECT("Z67")+INDIRECT("AA67")</f>
        <v>0</v>
      </c>
      <c r="O67" s="33">
        <f ca="1">INDIRECT("AB67")+INDIRECT("AC67")+INDIRECT("AD67")+INDIRECT("AE67")+INDIRECT("AF67")+INDIRECT("AG67")+INDIRECT("AH67")+INDIRECT("AI67")</f>
        <v>325</v>
      </c>
      <c r="P67" s="33">
        <f ca="1">INDIRECT("AJ67")+INDIRECT("AK67")+INDIRECT("AL67")+INDIRECT("AM67")+INDIRECT("AN67")+INDIRECT("AO67")+INDIRECT("AP67")+INDIRECT("AQ67")</f>
        <v>0</v>
      </c>
      <c r="Q67" s="33">
        <f ca="1">INDIRECT("AR67")+INDIRECT("AS67")+INDIRECT("AT67")+INDIRECT("AU67")+INDIRECT("AV67")+INDIRECT("AW67")+INDIRECT("AX67")+INDIRECT("AY67")</f>
        <v>25</v>
      </c>
      <c r="R67" s="33">
        <f ca="1">INDIRECT("AZ67")+INDIRECT("BA67")+INDIRECT("BB67")+INDIRECT("BC67")+INDIRECT("BD67")+INDIRECT("BE67")+INDIRECT("BF67")+INDIRECT("BG67")</f>
        <v>0</v>
      </c>
      <c r="S67" s="33">
        <f ca="1">INDIRECT("BH67")+INDIRECT("BI67")+INDIRECT("BJ67")+INDIRECT("BK67")+INDIRECT("BL67")+INDIRECT("BM67")+INDIRECT("BN67")+INDIRECT("BO67")</f>
        <v>0</v>
      </c>
      <c r="T67" s="34"/>
      <c r="U67" s="35"/>
      <c r="V67" s="35"/>
      <c r="W67" s="35"/>
      <c r="X67" s="35"/>
      <c r="Y67" s="35"/>
      <c r="Z67" s="35"/>
      <c r="AA67" s="35"/>
      <c r="AB67" s="34"/>
      <c r="AC67" s="35">
        <v>325</v>
      </c>
      <c r="AD67" s="35"/>
      <c r="AE67" s="35"/>
      <c r="AF67" s="35"/>
      <c r="AG67" s="35"/>
      <c r="AH67" s="35"/>
      <c r="AI67" s="35"/>
      <c r="AJ67" s="34"/>
      <c r="AK67" s="35"/>
      <c r="AL67" s="35"/>
      <c r="AM67" s="35"/>
      <c r="AN67" s="35"/>
      <c r="AO67" s="35"/>
      <c r="AP67" s="35"/>
      <c r="AQ67" s="35"/>
      <c r="AR67" s="34"/>
      <c r="AS67" s="35">
        <v>25</v>
      </c>
      <c r="AT67" s="35"/>
      <c r="AU67" s="35"/>
      <c r="AV67" s="35"/>
      <c r="AW67" s="35"/>
      <c r="AX67" s="35"/>
      <c r="AY67" s="35"/>
      <c r="AZ67" s="34"/>
      <c r="BA67" s="35"/>
      <c r="BB67" s="35"/>
      <c r="BC67" s="35"/>
      <c r="BD67" s="35"/>
      <c r="BE67" s="35"/>
      <c r="BF67" s="35"/>
      <c r="BG67" s="35"/>
      <c r="BH67" s="34"/>
      <c r="BI67" s="35"/>
      <c r="BJ67" s="35"/>
      <c r="BK67" s="35"/>
      <c r="BL67" s="35"/>
      <c r="BM67" s="35"/>
      <c r="BN67" s="35"/>
      <c r="BO67" s="36"/>
      <c r="BP67" s="9">
        <v>13000001089</v>
      </c>
      <c r="BQ67" s="1" t="s">
        <v>3</v>
      </c>
      <c r="BR67" s="1" t="s">
        <v>0</v>
      </c>
      <c r="BS67" s="1" t="s">
        <v>0</v>
      </c>
      <c r="BT67" s="1" t="s">
        <v>0</v>
      </c>
      <c r="BU67" s="1" t="s">
        <v>0</v>
      </c>
      <c r="BW67" s="1">
        <f ca="1">INDIRECT("T67")+2*INDIRECT("AB67")+3*INDIRECT("AJ67")+4*INDIRECT("AR67")+5*INDIRECT("AZ67")+6*INDIRECT("BH67")</f>
        <v>0</v>
      </c>
      <c r="BX67" s="1">
        <v>0</v>
      </c>
      <c r="BY67" s="1">
        <f ca="1">INDIRECT("U67")+2*INDIRECT("AC67")+3*INDIRECT("AK67")+4*INDIRECT("AS67")+5*INDIRECT("BA67")+6*INDIRECT("BI67")</f>
        <v>750</v>
      </c>
      <c r="BZ67" s="1">
        <v>750</v>
      </c>
      <c r="CA67" s="1">
        <f ca="1">INDIRECT("V67")+2*INDIRECT("AD67")+3*INDIRECT("AL67")+4*INDIRECT("AT67")+5*INDIRECT("BB67")+6*INDIRECT("BJ67")</f>
        <v>0</v>
      </c>
      <c r="CB67" s="1">
        <v>0</v>
      </c>
      <c r="CC67" s="1">
        <f ca="1">INDIRECT("W67")+2*INDIRECT("AE67")+3*INDIRECT("AM67")+4*INDIRECT("AU67")+5*INDIRECT("BC67")+6*INDIRECT("BK67")</f>
        <v>0</v>
      </c>
      <c r="CD67" s="1">
        <v>0</v>
      </c>
      <c r="CE67" s="1">
        <f ca="1">INDIRECT("X67")+2*INDIRECT("AF67")+3*INDIRECT("AN67")+4*INDIRECT("AV67")+5*INDIRECT("BD67")+6*INDIRECT("BL67")</f>
        <v>0</v>
      </c>
      <c r="CF67" s="1">
        <v>0</v>
      </c>
      <c r="CG67" s="1">
        <f ca="1">INDIRECT("Y67")+2*INDIRECT("AG67")+3*INDIRECT("AO67")+4*INDIRECT("AW67")+5*INDIRECT("BE67")+6*INDIRECT("BM67")</f>
        <v>0</v>
      </c>
      <c r="CH67" s="1">
        <v>0</v>
      </c>
      <c r="CI67" s="1">
        <f ca="1">INDIRECT("Z67")+2*INDIRECT("AH67")+3*INDIRECT("AP67")+4*INDIRECT("AX67")+5*INDIRECT("BF67")+6*INDIRECT("BN67")</f>
        <v>0</v>
      </c>
      <c r="CJ67" s="1">
        <v>0</v>
      </c>
      <c r="CK67" s="1">
        <f ca="1">INDIRECT("AA67")+2*INDIRECT("AI67")+3*INDIRECT("AQ67")+4*INDIRECT("AY67")+5*INDIRECT("BG67")+6*INDIRECT("BO67")</f>
        <v>0</v>
      </c>
      <c r="CL67" s="1">
        <v>0</v>
      </c>
      <c r="CM67" s="1">
        <f ca="1">INDIRECT("T67")+2*INDIRECT("U67")+3*INDIRECT("V67")+4*INDIRECT("W67")+5*INDIRECT("X67")+6*INDIRECT("Y67")+7*INDIRECT("Z67")+8*INDIRECT("AA67")</f>
        <v>0</v>
      </c>
      <c r="CN67" s="1">
        <v>0</v>
      </c>
      <c r="CO67" s="1">
        <f ca="1">INDIRECT("AB67")+2*INDIRECT("AC67")+3*INDIRECT("AD67")+4*INDIRECT("AE67")+5*INDIRECT("AF67")+6*INDIRECT("AG67")+7*INDIRECT("AH67")+8*INDIRECT("AI67")</f>
        <v>650</v>
      </c>
      <c r="CP67" s="1">
        <v>650</v>
      </c>
      <c r="CQ67" s="1">
        <f ca="1">INDIRECT("AJ67")+2*INDIRECT("AK67")+3*INDIRECT("AL67")+4*INDIRECT("AM67")+5*INDIRECT("AN67")+6*INDIRECT("AO67")+7*INDIRECT("AP67")+8*INDIRECT("AQ67")</f>
        <v>0</v>
      </c>
      <c r="CR67" s="1">
        <v>0</v>
      </c>
      <c r="CS67" s="1">
        <f ca="1">INDIRECT("AR67")+2*INDIRECT("AS67")+3*INDIRECT("AT67")+4*INDIRECT("AU67")+5*INDIRECT("AV67")+6*INDIRECT("AW67")+7*INDIRECT("AX67")+8*INDIRECT("AY67")</f>
        <v>50</v>
      </c>
      <c r="CT67" s="1">
        <v>50</v>
      </c>
      <c r="CU67" s="1">
        <f ca="1">INDIRECT("AZ67")+2*INDIRECT("BA67")+3*INDIRECT("BB67")+4*INDIRECT("BC67")+5*INDIRECT("BD67")+6*INDIRECT("BE67")+7*INDIRECT("BF67")+8*INDIRECT("BG67")</f>
        <v>0</v>
      </c>
      <c r="CV67" s="1">
        <v>0</v>
      </c>
      <c r="CW67" s="1">
        <f ca="1">INDIRECT("BH67")+2*INDIRECT("BI67")+3*INDIRECT("BJ67")+4*INDIRECT("BK67")+5*INDIRECT("BL67")+6*INDIRECT("BM67")+7*INDIRECT("BN67")+8*INDIRECT("BO67")</f>
        <v>0</v>
      </c>
      <c r="CX67" s="1">
        <v>0</v>
      </c>
    </row>
    <row r="68" spans="1:102" ht="11.25">
      <c r="A68" s="1" t="s">
        <v>0</v>
      </c>
      <c r="B68" s="1" t="s">
        <v>37</v>
      </c>
      <c r="C68" s="1" t="s">
        <v>0</v>
      </c>
      <c r="D68" s="1" t="s">
        <v>38</v>
      </c>
      <c r="E68" s="1" t="s">
        <v>6</v>
      </c>
      <c r="F68" s="7">
        <f ca="1">INDIRECT("T68")+INDIRECT("AB68")+INDIRECT("AJ68")+INDIRECT("AR68")+INDIRECT("AZ68")+INDIRECT("BH68")</f>
        <v>0</v>
      </c>
      <c r="G68" s="6">
        <f ca="1">INDIRECT("U68")+INDIRECT("AC68")+INDIRECT("AK68")+INDIRECT("AS68")+INDIRECT("BA68")+INDIRECT("BI68")</f>
        <v>2</v>
      </c>
      <c r="H68" s="6">
        <f ca="1">INDIRECT("V68")+INDIRECT("AD68")+INDIRECT("AL68")+INDIRECT("AT68")+INDIRECT("BB68")+INDIRECT("BJ68")</f>
        <v>0</v>
      </c>
      <c r="I68" s="6">
        <f ca="1">INDIRECT("W68")+INDIRECT("AE68")+INDIRECT("AM68")+INDIRECT("AU68")+INDIRECT("BC68")+INDIRECT("BK68")</f>
        <v>0</v>
      </c>
      <c r="J68" s="6">
        <f ca="1">INDIRECT("X68")+INDIRECT("AF68")+INDIRECT("AN68")+INDIRECT("AV68")+INDIRECT("BD68")+INDIRECT("BL68")</f>
        <v>0</v>
      </c>
      <c r="K68" s="6">
        <f ca="1">INDIRECT("Y68")+INDIRECT("AG68")+INDIRECT("AO68")+INDIRECT("AW68")+INDIRECT("BE68")+INDIRECT("BM68")</f>
        <v>0</v>
      </c>
      <c r="L68" s="6">
        <f ca="1">INDIRECT("Z68")+INDIRECT("AH68")+INDIRECT("AP68")+INDIRECT("AX68")+INDIRECT("BF68")+INDIRECT("BN68")</f>
        <v>0</v>
      </c>
      <c r="M68" s="6">
        <f ca="1">INDIRECT("AA68")+INDIRECT("AI68")+INDIRECT("AQ68")+INDIRECT("AY68")+INDIRECT("BG68")+INDIRECT("BO68")</f>
        <v>0</v>
      </c>
      <c r="N68" s="7">
        <f ca="1">INDIRECT("T68")+INDIRECT("U68")+INDIRECT("V68")+INDIRECT("W68")+INDIRECT("X68")+INDIRECT("Y68")+INDIRECT("Z68")+INDIRECT("AA68")</f>
        <v>1</v>
      </c>
      <c r="O68" s="6">
        <f ca="1">INDIRECT("AB68")+INDIRECT("AC68")+INDIRECT("AD68")+INDIRECT("AE68")+INDIRECT("AF68")+INDIRECT("AG68")+INDIRECT("AH68")+INDIRECT("AI68")</f>
        <v>0</v>
      </c>
      <c r="P68" s="6">
        <f ca="1">INDIRECT("AJ68")+INDIRECT("AK68")+INDIRECT("AL68")+INDIRECT("AM68")+INDIRECT("AN68")+INDIRECT("AO68")+INDIRECT("AP68")+INDIRECT("AQ68")</f>
        <v>1</v>
      </c>
      <c r="Q68" s="6">
        <f ca="1">INDIRECT("AR68")+INDIRECT("AS68")+INDIRECT("AT68")+INDIRECT("AU68")+INDIRECT("AV68")+INDIRECT("AW68")+INDIRECT("AX68")+INDIRECT("AY68")</f>
        <v>0</v>
      </c>
      <c r="R68" s="6">
        <f ca="1">INDIRECT("AZ68")+INDIRECT("BA68")+INDIRECT("BB68")+INDIRECT("BC68")+INDIRECT("BD68")+INDIRECT("BE68")+INDIRECT("BF68")+INDIRECT("BG68")</f>
        <v>0</v>
      </c>
      <c r="S68" s="6">
        <f ca="1">INDIRECT("BH68")+INDIRECT("BI68")+INDIRECT("BJ68")+INDIRECT("BK68")+INDIRECT("BL68")+INDIRECT("BM68")+INDIRECT("BN68")+INDIRECT("BO68")</f>
        <v>0</v>
      </c>
      <c r="T68" s="28"/>
      <c r="U68" s="29">
        <v>1</v>
      </c>
      <c r="V68" s="29"/>
      <c r="W68" s="29"/>
      <c r="X68" s="29"/>
      <c r="Y68" s="29"/>
      <c r="Z68" s="29"/>
      <c r="AA68" s="29"/>
      <c r="AB68" s="28"/>
      <c r="AC68" s="29"/>
      <c r="AD68" s="29"/>
      <c r="AE68" s="29"/>
      <c r="AF68" s="29"/>
      <c r="AG68" s="29"/>
      <c r="AH68" s="29"/>
      <c r="AI68" s="29"/>
      <c r="AJ68" s="28"/>
      <c r="AK68" s="29">
        <v>1</v>
      </c>
      <c r="AL68" s="29"/>
      <c r="AM68" s="29"/>
      <c r="AN68" s="29"/>
      <c r="AO68" s="29"/>
      <c r="AP68" s="29"/>
      <c r="AQ68" s="29"/>
      <c r="AR68" s="28"/>
      <c r="AS68" s="29"/>
      <c r="AT68" s="29"/>
      <c r="AU68" s="29"/>
      <c r="AV68" s="29"/>
      <c r="AW68" s="29"/>
      <c r="AX68" s="29"/>
      <c r="AY68" s="29"/>
      <c r="AZ68" s="28"/>
      <c r="BA68" s="29"/>
      <c r="BB68" s="29"/>
      <c r="BC68" s="29"/>
      <c r="BD68" s="29"/>
      <c r="BE68" s="29"/>
      <c r="BF68" s="29"/>
      <c r="BG68" s="29"/>
      <c r="BH68" s="28"/>
      <c r="BI68" s="29"/>
      <c r="BJ68" s="29"/>
      <c r="BK68" s="29"/>
      <c r="BL68" s="29"/>
      <c r="BM68" s="29"/>
      <c r="BN68" s="29"/>
      <c r="BO68" s="29"/>
      <c r="BP68" s="9">
        <v>0</v>
      </c>
      <c r="BQ68" s="1" t="s">
        <v>0</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4</v>
      </c>
      <c r="BZ68" s="1">
        <v>4</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0</v>
      </c>
      <c r="CF68" s="1">
        <v>0</v>
      </c>
      <c r="CG68" s="1">
        <f ca="1">INDIRECT("Y68")+2*INDIRECT("AG68")+3*INDIRECT("AO68")+4*INDIRECT("AW68")+5*INDIRECT("BE68")+6*INDIRECT("BM68")</f>
        <v>0</v>
      </c>
      <c r="CH68" s="1">
        <v>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2</v>
      </c>
      <c r="CN68" s="1">
        <v>2</v>
      </c>
      <c r="CO68" s="1">
        <f ca="1">INDIRECT("AB68")+2*INDIRECT("AC68")+3*INDIRECT("AD68")+4*INDIRECT("AE68")+5*INDIRECT("AF68")+6*INDIRECT("AG68")+7*INDIRECT("AH68")+8*INDIRECT("AI68")</f>
        <v>0</v>
      </c>
      <c r="CP68" s="1">
        <v>0</v>
      </c>
      <c r="CQ68" s="1">
        <f ca="1">INDIRECT("AJ68")+2*INDIRECT("AK68")+3*INDIRECT("AL68")+4*INDIRECT("AM68")+5*INDIRECT("AN68")+6*INDIRECT("AO68")+7*INDIRECT("AP68")+8*INDIRECT("AQ68")</f>
        <v>2</v>
      </c>
      <c r="CR68" s="1">
        <v>2</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73" ht="11.25">
      <c r="A69" s="25"/>
      <c r="B69" s="25"/>
      <c r="C69" s="27" t="s">
        <v>94</v>
      </c>
      <c r="D69" s="26" t="s">
        <v>0</v>
      </c>
      <c r="E69" s="1" t="s">
        <v>7</v>
      </c>
      <c r="F69" s="7">
        <f>SUM(F67:F68)</f>
        <v>0</v>
      </c>
      <c r="G69" s="6">
        <f>SUM(G67:G68)</f>
        <v>352</v>
      </c>
      <c r="H69" s="6">
        <f>SUM(H67:H68)</f>
        <v>0</v>
      </c>
      <c r="I69" s="6">
        <f>SUM(I67:I68)</f>
        <v>0</v>
      </c>
      <c r="J69" s="6">
        <f>SUM(J67:J68)</f>
        <v>0</v>
      </c>
      <c r="K69" s="6">
        <f>SUM(K67:K68)</f>
        <v>0</v>
      </c>
      <c r="L69" s="6">
        <f>SUM(L67:L68)</f>
        <v>0</v>
      </c>
      <c r="M69" s="6">
        <f>SUM(M67:M68)</f>
        <v>0</v>
      </c>
      <c r="N69" s="7">
        <f>SUM(N67:N68)</f>
        <v>1</v>
      </c>
      <c r="O69" s="6">
        <f>SUM(O67:O68)</f>
        <v>325</v>
      </c>
      <c r="P69" s="6">
        <f>SUM(P67:P68)</f>
        <v>1</v>
      </c>
      <c r="Q69" s="6">
        <f>SUM(Q67:Q68)</f>
        <v>25</v>
      </c>
      <c r="R69" s="6">
        <f>SUM(R67:R68)</f>
        <v>0</v>
      </c>
      <c r="S69" s="6">
        <f>SUM(S67:S68)</f>
        <v>0</v>
      </c>
      <c r="T69" s="8"/>
      <c r="U69" s="5"/>
      <c r="V69" s="5"/>
      <c r="W69" s="5"/>
      <c r="X69" s="5"/>
      <c r="Y69" s="5"/>
      <c r="Z69" s="5"/>
      <c r="AA69" s="5"/>
      <c r="AB69" s="8"/>
      <c r="AC69" s="5"/>
      <c r="AD69" s="5"/>
      <c r="AE69" s="5"/>
      <c r="AF69" s="5"/>
      <c r="AG69" s="5"/>
      <c r="AH69" s="5"/>
      <c r="AI69" s="5"/>
      <c r="AJ69" s="8"/>
      <c r="AK69" s="5"/>
      <c r="AL69" s="5"/>
      <c r="AM69" s="5"/>
      <c r="AN69" s="5"/>
      <c r="AO69" s="5"/>
      <c r="AP69" s="5"/>
      <c r="AQ69" s="5"/>
      <c r="AR69" s="8"/>
      <c r="AS69" s="5"/>
      <c r="AT69" s="5"/>
      <c r="AU69" s="5"/>
      <c r="AV69" s="5"/>
      <c r="AW69" s="5"/>
      <c r="AX69" s="5"/>
      <c r="AY69" s="5"/>
      <c r="AZ69" s="8"/>
      <c r="BA69" s="5"/>
      <c r="BB69" s="5"/>
      <c r="BC69" s="5"/>
      <c r="BD69" s="5"/>
      <c r="BE69" s="5"/>
      <c r="BF69" s="5"/>
      <c r="BG69" s="5"/>
      <c r="BH69" s="8"/>
      <c r="BI69" s="5"/>
      <c r="BJ69" s="5"/>
      <c r="BK69" s="5"/>
      <c r="BL69" s="5"/>
      <c r="BM69" s="5"/>
      <c r="BN69" s="5"/>
      <c r="BO69" s="5"/>
      <c r="BP69" s="9">
        <v>0</v>
      </c>
      <c r="BQ69" s="1" t="s">
        <v>0</v>
      </c>
      <c r="BR69" s="1" t="s">
        <v>0</v>
      </c>
      <c r="BS69" s="1" t="s">
        <v>0</v>
      </c>
      <c r="BT69" s="1" t="s">
        <v>0</v>
      </c>
      <c r="BU69" s="1" t="s">
        <v>0</v>
      </c>
    </row>
    <row r="70" spans="3:73" ht="11.25">
      <c r="C70" s="1" t="s">
        <v>0</v>
      </c>
      <c r="D70" s="1" t="s">
        <v>0</v>
      </c>
      <c r="E70" s="1" t="s">
        <v>0</v>
      </c>
      <c r="F70" s="7"/>
      <c r="G70" s="6"/>
      <c r="H70" s="6"/>
      <c r="I70" s="6"/>
      <c r="J70" s="6"/>
      <c r="K70" s="6"/>
      <c r="L70" s="6"/>
      <c r="M70" s="6"/>
      <c r="N70" s="7"/>
      <c r="O70" s="6"/>
      <c r="P70" s="6"/>
      <c r="Q70" s="6"/>
      <c r="R70" s="6"/>
      <c r="S70" s="6"/>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c r="BT70" s="1" t="s">
        <v>0</v>
      </c>
      <c r="BU70" s="1" t="s">
        <v>0</v>
      </c>
    </row>
    <row r="71" spans="1:102" ht="11.25">
      <c r="A71" s="30" t="s">
        <v>1</v>
      </c>
      <c r="B71" s="31" t="str">
        <f>HYPERLINK("http://www.dot.ca.gov/hq/transprog/stip2004/ff_sheets/02-2291.xls","2291")</f>
        <v>2291</v>
      </c>
      <c r="C71" s="30" t="s">
        <v>0</v>
      </c>
      <c r="D71" s="30" t="s">
        <v>39</v>
      </c>
      <c r="E71" s="30" t="s">
        <v>3</v>
      </c>
      <c r="F71" s="32">
        <f ca="1">INDIRECT("T71")+INDIRECT("AB71")+INDIRECT("AJ71")+INDIRECT("AR71")+INDIRECT("AZ71")+INDIRECT("BH71")</f>
        <v>0</v>
      </c>
      <c r="G71" s="33">
        <f ca="1">INDIRECT("U71")+INDIRECT("AC71")+INDIRECT("AK71")+INDIRECT("AS71")+INDIRECT("BA71")+INDIRECT("BI71")</f>
        <v>0</v>
      </c>
      <c r="H71" s="33">
        <f ca="1">INDIRECT("V71")+INDIRECT("AD71")+INDIRECT("AL71")+INDIRECT("AT71")+INDIRECT("BB71")+INDIRECT("BJ71")</f>
        <v>0</v>
      </c>
      <c r="I71" s="33">
        <f ca="1">INDIRECT("W71")+INDIRECT("AE71")+INDIRECT("AM71")+INDIRECT("AU71")+INDIRECT("BC71")+INDIRECT("BK71")</f>
        <v>0</v>
      </c>
      <c r="J71" s="33">
        <f ca="1">INDIRECT("X71")+INDIRECT("AF71")+INDIRECT("AN71")+INDIRECT("AV71")+INDIRECT("BD71")+INDIRECT("BL71")</f>
        <v>250</v>
      </c>
      <c r="K71" s="33">
        <f ca="1">INDIRECT("Y71")+INDIRECT("AG71")+INDIRECT("AO71")+INDIRECT("AW71")+INDIRECT("BE71")+INDIRECT("BM71")</f>
        <v>1500</v>
      </c>
      <c r="L71" s="33">
        <f ca="1">INDIRECT("Z71")+INDIRECT("AH71")+INDIRECT("AP71")+INDIRECT("AX71")+INDIRECT("BF71")+INDIRECT("BN71")</f>
        <v>0</v>
      </c>
      <c r="M71" s="33">
        <f ca="1">INDIRECT("AA71")+INDIRECT("AI71")+INDIRECT("AQ71")+INDIRECT("AY71")+INDIRECT("BG71")+INDIRECT("BO71")</f>
        <v>0</v>
      </c>
      <c r="N71" s="32">
        <f ca="1">INDIRECT("T71")+INDIRECT("U71")+INDIRECT("V71")+INDIRECT("W71")+INDIRECT("X71")+INDIRECT("Y71")+INDIRECT("Z71")+INDIRECT("AA71")</f>
        <v>0</v>
      </c>
      <c r="O71" s="33">
        <f ca="1">INDIRECT("AB71")+INDIRECT("AC71")+INDIRECT("AD71")+INDIRECT("AE71")+INDIRECT("AF71")+INDIRECT("AG71")+INDIRECT("AH71")+INDIRECT("AI71")</f>
        <v>1500</v>
      </c>
      <c r="P71" s="33">
        <f ca="1">INDIRECT("AJ71")+INDIRECT("AK71")+INDIRECT("AL71")+INDIRECT("AM71")+INDIRECT("AN71")+INDIRECT("AO71")+INDIRECT("AP71")+INDIRECT("AQ71")</f>
        <v>125</v>
      </c>
      <c r="Q71" s="33">
        <f ca="1">INDIRECT("AR71")+INDIRECT("AS71")+INDIRECT("AT71")+INDIRECT("AU71")+INDIRECT("AV71")+INDIRECT("AW71")+INDIRECT("AX71")+INDIRECT("AY71")</f>
        <v>125</v>
      </c>
      <c r="R71" s="33">
        <f ca="1">INDIRECT("AZ71")+INDIRECT("BA71")+INDIRECT("BB71")+INDIRECT("BC71")+INDIRECT("BD71")+INDIRECT("BE71")+INDIRECT("BF71")+INDIRECT("BG71")</f>
        <v>0</v>
      </c>
      <c r="S71" s="33">
        <f ca="1">INDIRECT("BH71")+INDIRECT("BI71")+INDIRECT("BJ71")+INDIRECT("BK71")+INDIRECT("BL71")+INDIRECT("BM71")+INDIRECT("BN71")+INDIRECT("BO71")</f>
        <v>0</v>
      </c>
      <c r="T71" s="34"/>
      <c r="U71" s="35"/>
      <c r="V71" s="35"/>
      <c r="W71" s="35"/>
      <c r="X71" s="35"/>
      <c r="Y71" s="35"/>
      <c r="Z71" s="35"/>
      <c r="AA71" s="35"/>
      <c r="AB71" s="34"/>
      <c r="AC71" s="35"/>
      <c r="AD71" s="35"/>
      <c r="AE71" s="35"/>
      <c r="AF71" s="35"/>
      <c r="AG71" s="35">
        <v>1500</v>
      </c>
      <c r="AH71" s="35"/>
      <c r="AI71" s="35"/>
      <c r="AJ71" s="34"/>
      <c r="AK71" s="35"/>
      <c r="AL71" s="35"/>
      <c r="AM71" s="35"/>
      <c r="AN71" s="35">
        <v>125</v>
      </c>
      <c r="AO71" s="35"/>
      <c r="AP71" s="35"/>
      <c r="AQ71" s="35"/>
      <c r="AR71" s="34"/>
      <c r="AS71" s="35"/>
      <c r="AT71" s="35"/>
      <c r="AU71" s="35"/>
      <c r="AV71" s="35">
        <v>125</v>
      </c>
      <c r="AW71" s="35"/>
      <c r="AX71" s="35"/>
      <c r="AY71" s="35"/>
      <c r="AZ71" s="34"/>
      <c r="BA71" s="35"/>
      <c r="BB71" s="35"/>
      <c r="BC71" s="35"/>
      <c r="BD71" s="35"/>
      <c r="BE71" s="35"/>
      <c r="BF71" s="35"/>
      <c r="BG71" s="35"/>
      <c r="BH71" s="34"/>
      <c r="BI71" s="35"/>
      <c r="BJ71" s="35"/>
      <c r="BK71" s="35"/>
      <c r="BL71" s="35"/>
      <c r="BM71" s="35"/>
      <c r="BN71" s="35"/>
      <c r="BO71" s="36"/>
      <c r="BP71" s="9">
        <v>13000001090</v>
      </c>
      <c r="BQ71" s="1" t="s">
        <v>3</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0</v>
      </c>
      <c r="BZ71" s="1">
        <v>0</v>
      </c>
      <c r="CA71" s="1">
        <f ca="1">INDIRECT("V71")+2*INDIRECT("AD71")+3*INDIRECT("AL71")+4*INDIRECT("AT71")+5*INDIRECT("BB71")+6*INDIRECT("BJ71")</f>
        <v>0</v>
      </c>
      <c r="CB71" s="1">
        <v>0</v>
      </c>
      <c r="CC71" s="1">
        <f ca="1">INDIRECT("W71")+2*INDIRECT("AE71")+3*INDIRECT("AM71")+4*INDIRECT("AU71")+5*INDIRECT("BC71")+6*INDIRECT("BK71")</f>
        <v>0</v>
      </c>
      <c r="CD71" s="1">
        <v>0</v>
      </c>
      <c r="CE71" s="1">
        <f ca="1">INDIRECT("X71")+2*INDIRECT("AF71")+3*INDIRECT("AN71")+4*INDIRECT("AV71")+5*INDIRECT("BD71")+6*INDIRECT("BL71")</f>
        <v>875</v>
      </c>
      <c r="CF71" s="1">
        <v>875</v>
      </c>
      <c r="CG71" s="1">
        <f ca="1">INDIRECT("Y71")+2*INDIRECT("AG71")+3*INDIRECT("AO71")+4*INDIRECT("AW71")+5*INDIRECT("BE71")+6*INDIRECT("BM71")</f>
        <v>3000</v>
      </c>
      <c r="CH71" s="1">
        <v>3000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9000</v>
      </c>
      <c r="CP71" s="1">
        <v>9000</v>
      </c>
      <c r="CQ71" s="1">
        <f ca="1">INDIRECT("AJ71")+2*INDIRECT("AK71")+3*INDIRECT("AL71")+4*INDIRECT("AM71")+5*INDIRECT("AN71")+6*INDIRECT("AO71")+7*INDIRECT("AP71")+8*INDIRECT("AQ71")</f>
        <v>625</v>
      </c>
      <c r="CR71" s="1">
        <v>625</v>
      </c>
      <c r="CS71" s="1">
        <f ca="1">INDIRECT("AR71")+2*INDIRECT("AS71")+3*INDIRECT("AT71")+4*INDIRECT("AU71")+5*INDIRECT("AV71")+6*INDIRECT("AW71")+7*INDIRECT("AX71")+8*INDIRECT("AY71")</f>
        <v>625</v>
      </c>
      <c r="CT71" s="1">
        <v>625</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102" ht="11.25">
      <c r="A72" s="1" t="s">
        <v>0</v>
      </c>
      <c r="B72" s="1" t="s">
        <v>0</v>
      </c>
      <c r="C72" s="1" t="s">
        <v>0</v>
      </c>
      <c r="D72" s="1" t="s">
        <v>40</v>
      </c>
      <c r="E72" s="1" t="s">
        <v>6</v>
      </c>
      <c r="F72" s="7">
        <f ca="1">INDIRECT("T72")+INDIRECT("AB72")+INDIRECT("AJ72")+INDIRECT("AR72")+INDIRECT("AZ72")+INDIRECT("BH72")</f>
        <v>0</v>
      </c>
      <c r="G72" s="6">
        <f ca="1">INDIRECT("U72")+INDIRECT("AC72")+INDIRECT("AK72")+INDIRECT("AS72")+INDIRECT("BA72")+INDIRECT("BI72")</f>
        <v>0</v>
      </c>
      <c r="H72" s="6">
        <f ca="1">INDIRECT("V72")+INDIRECT("AD72")+INDIRECT("AL72")+INDIRECT("AT72")+INDIRECT("BB72")+INDIRECT("BJ72")</f>
        <v>1</v>
      </c>
      <c r="I72" s="6">
        <f ca="1">INDIRECT("W72")+INDIRECT("AE72")+INDIRECT("AM72")+INDIRECT("AU72")+INDIRECT("BC72")+INDIRECT("BK72")</f>
        <v>0</v>
      </c>
      <c r="J72" s="6">
        <f ca="1">INDIRECT("X72")+INDIRECT("AF72")+INDIRECT("AN72")+INDIRECT("AV72")+INDIRECT("BD72")+INDIRECT("BL72")</f>
        <v>0</v>
      </c>
      <c r="K72" s="6">
        <f ca="1">INDIRECT("Y72")+INDIRECT("AG72")+INDIRECT("AO72")+INDIRECT("AW72")+INDIRECT("BE72")+INDIRECT("BM72")</f>
        <v>0</v>
      </c>
      <c r="L72" s="6">
        <f ca="1">INDIRECT("Z72")+INDIRECT("AH72")+INDIRECT("AP72")+INDIRECT("AX72")+INDIRECT("BF72")+INDIRECT("BN72")</f>
        <v>0</v>
      </c>
      <c r="M72" s="6">
        <f ca="1">INDIRECT("AA72")+INDIRECT("AI72")+INDIRECT("AQ72")+INDIRECT("AY72")+INDIRECT("BG72")+INDIRECT("BO72")</f>
        <v>0</v>
      </c>
      <c r="N72" s="7">
        <f ca="1">INDIRECT("T72")+INDIRECT("U72")+INDIRECT("V72")+INDIRECT("W72")+INDIRECT("X72")+INDIRECT("Y72")+INDIRECT("Z72")+INDIRECT("AA72")</f>
        <v>0</v>
      </c>
      <c r="O72" s="6">
        <f ca="1">INDIRECT("AB72")+INDIRECT("AC72")+INDIRECT("AD72")+INDIRECT("AE72")+INDIRECT("AF72")+INDIRECT("AG72")+INDIRECT("AH72")+INDIRECT("AI72")</f>
        <v>1</v>
      </c>
      <c r="P72" s="6">
        <f ca="1">INDIRECT("AJ72")+INDIRECT("AK72")+INDIRECT("AL72")+INDIRECT("AM72")+INDIRECT("AN72")+INDIRECT("AO72")+INDIRECT("AP72")+INDIRECT("AQ72")</f>
        <v>0</v>
      </c>
      <c r="Q72" s="6">
        <f ca="1">INDIRECT("AR72")+INDIRECT("AS72")+INDIRECT("AT72")+INDIRECT("AU72")+INDIRECT("AV72")+INDIRECT("AW72")+INDIRECT("AX72")+INDIRECT("AY72")</f>
        <v>0</v>
      </c>
      <c r="R72" s="6">
        <f ca="1">INDIRECT("AZ72")+INDIRECT("BA72")+INDIRECT("BB72")+INDIRECT("BC72")+INDIRECT("BD72")+INDIRECT("BE72")+INDIRECT("BF72")+INDIRECT("BG72")</f>
        <v>0</v>
      </c>
      <c r="S72" s="6">
        <f ca="1">INDIRECT("BH72")+INDIRECT("BI72")+INDIRECT("BJ72")+INDIRECT("BK72")+INDIRECT("BL72")+INDIRECT("BM72")+INDIRECT("BN72")+INDIRECT("BO72")</f>
        <v>0</v>
      </c>
      <c r="T72" s="28"/>
      <c r="U72" s="29"/>
      <c r="V72" s="29"/>
      <c r="W72" s="29"/>
      <c r="X72" s="29"/>
      <c r="Y72" s="29"/>
      <c r="Z72" s="29"/>
      <c r="AA72" s="29"/>
      <c r="AB72" s="28"/>
      <c r="AC72" s="29"/>
      <c r="AD72" s="29">
        <v>1</v>
      </c>
      <c r="AE72" s="29"/>
      <c r="AF72" s="29"/>
      <c r="AG72" s="29"/>
      <c r="AH72" s="29"/>
      <c r="AI72" s="29"/>
      <c r="AJ72" s="28"/>
      <c r="AK72" s="29"/>
      <c r="AL72" s="29"/>
      <c r="AM72" s="29"/>
      <c r="AN72" s="29"/>
      <c r="AO72" s="29"/>
      <c r="AP72" s="29"/>
      <c r="AQ72" s="29"/>
      <c r="AR72" s="28"/>
      <c r="AS72" s="29"/>
      <c r="AT72" s="29"/>
      <c r="AU72" s="29"/>
      <c r="AV72" s="29"/>
      <c r="AW72" s="29"/>
      <c r="AX72" s="29"/>
      <c r="AY72" s="29"/>
      <c r="AZ72" s="28"/>
      <c r="BA72" s="29"/>
      <c r="BB72" s="29"/>
      <c r="BC72" s="29"/>
      <c r="BD72" s="29"/>
      <c r="BE72" s="29"/>
      <c r="BF72" s="29"/>
      <c r="BG72" s="29"/>
      <c r="BH72" s="28"/>
      <c r="BI72" s="29"/>
      <c r="BJ72" s="29"/>
      <c r="BK72" s="29"/>
      <c r="BL72" s="29"/>
      <c r="BM72" s="29"/>
      <c r="BN72" s="29"/>
      <c r="BO72" s="29"/>
      <c r="BP72" s="9">
        <v>0</v>
      </c>
      <c r="BQ72" s="1" t="s">
        <v>0</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2</v>
      </c>
      <c r="CB72" s="1">
        <v>2</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3</v>
      </c>
      <c r="CP72" s="1">
        <v>3</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73" ht="11.25">
      <c r="A73" s="25"/>
      <c r="B73" s="25"/>
      <c r="C73" s="27" t="s">
        <v>94</v>
      </c>
      <c r="D73" s="26" t="s">
        <v>0</v>
      </c>
      <c r="E73" s="1" t="s">
        <v>7</v>
      </c>
      <c r="F73" s="7">
        <f>SUM(F71:F72)</f>
        <v>0</v>
      </c>
      <c r="G73" s="6">
        <f>SUM(G71:G72)</f>
        <v>0</v>
      </c>
      <c r="H73" s="6">
        <f>SUM(H71:H72)</f>
        <v>1</v>
      </c>
      <c r="I73" s="6">
        <f>SUM(I71:I72)</f>
        <v>0</v>
      </c>
      <c r="J73" s="6">
        <f>SUM(J71:J72)</f>
        <v>250</v>
      </c>
      <c r="K73" s="6">
        <f>SUM(K71:K72)</f>
        <v>1500</v>
      </c>
      <c r="L73" s="6">
        <f>SUM(L71:L72)</f>
        <v>0</v>
      </c>
      <c r="M73" s="6">
        <f>SUM(M71:M72)</f>
        <v>0</v>
      </c>
      <c r="N73" s="7">
        <f>SUM(N71:N72)</f>
        <v>0</v>
      </c>
      <c r="O73" s="6">
        <f>SUM(O71:O72)</f>
        <v>1501</v>
      </c>
      <c r="P73" s="6">
        <f>SUM(P71:P72)</f>
        <v>125</v>
      </c>
      <c r="Q73" s="6">
        <f>SUM(Q71:Q72)</f>
        <v>125</v>
      </c>
      <c r="R73" s="6">
        <f>SUM(R71:R72)</f>
        <v>0</v>
      </c>
      <c r="S73" s="6">
        <f>SUM(S71:S72)</f>
        <v>0</v>
      </c>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3:73" ht="11.25">
      <c r="C74" s="1" t="s">
        <v>0</v>
      </c>
      <c r="D74" s="1" t="s">
        <v>0</v>
      </c>
      <c r="E74" s="1" t="s">
        <v>0</v>
      </c>
      <c r="F74" s="7"/>
      <c r="G74" s="6"/>
      <c r="H74" s="6"/>
      <c r="I74" s="6"/>
      <c r="J74" s="6"/>
      <c r="K74" s="6"/>
      <c r="L74" s="6"/>
      <c r="M74" s="6"/>
      <c r="N74" s="7"/>
      <c r="O74" s="6"/>
      <c r="P74" s="6"/>
      <c r="Q74" s="6"/>
      <c r="R74" s="6"/>
      <c r="S74" s="6"/>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c r="BT74" s="1" t="s">
        <v>0</v>
      </c>
      <c r="BU74" s="1" t="s">
        <v>0</v>
      </c>
    </row>
    <row r="75" spans="1:102" ht="11.25">
      <c r="A75" s="30" t="s">
        <v>1</v>
      </c>
      <c r="B75" s="31" t="str">
        <f>HYPERLINK("http://www.dot.ca.gov/hq/transprog/stip2004/ff_sheets/02-2215.xls","2215")</f>
        <v>2215</v>
      </c>
      <c r="C75" s="30" t="s">
        <v>0</v>
      </c>
      <c r="D75" s="30" t="s">
        <v>41</v>
      </c>
      <c r="E75" s="30" t="s">
        <v>3</v>
      </c>
      <c r="F75" s="32">
        <f ca="1">INDIRECT("T75")+INDIRECT("AB75")+INDIRECT("AJ75")+INDIRECT("AR75")+INDIRECT("AZ75")+INDIRECT("BH75")</f>
        <v>0</v>
      </c>
      <c r="G75" s="33">
        <f ca="1">INDIRECT("U75")+INDIRECT("AC75")+INDIRECT("AK75")+INDIRECT("AS75")+INDIRECT("BA75")+INDIRECT("BI75")</f>
        <v>451</v>
      </c>
      <c r="H75" s="33">
        <f ca="1">INDIRECT("V75")+INDIRECT("AD75")+INDIRECT("AL75")+INDIRECT("AT75")+INDIRECT("BB75")+INDIRECT("BJ75")</f>
        <v>0</v>
      </c>
      <c r="I75" s="33">
        <f ca="1">INDIRECT("W75")+INDIRECT("AE75")+INDIRECT("AM75")+INDIRECT("AU75")+INDIRECT("BC75")+INDIRECT("BK75")</f>
        <v>0</v>
      </c>
      <c r="J75" s="33">
        <f ca="1">INDIRECT("X75")+INDIRECT("AF75")+INDIRECT("AN75")+INDIRECT("AV75")+INDIRECT("BD75")+INDIRECT("BL75")</f>
        <v>0</v>
      </c>
      <c r="K75" s="33">
        <f ca="1">INDIRECT("Y75")+INDIRECT("AG75")+INDIRECT("AO75")+INDIRECT("AW75")+INDIRECT("BE75")+INDIRECT("BM75")</f>
        <v>0</v>
      </c>
      <c r="L75" s="33">
        <f ca="1">INDIRECT("Z75")+INDIRECT("AH75")+INDIRECT("AP75")+INDIRECT("AX75")+INDIRECT("BF75")+INDIRECT("BN75")</f>
        <v>0</v>
      </c>
      <c r="M75" s="33">
        <f ca="1">INDIRECT("AA75")+INDIRECT("AI75")+INDIRECT("AQ75")+INDIRECT("AY75")+INDIRECT("BG75")+INDIRECT("BO75")</f>
        <v>0</v>
      </c>
      <c r="N75" s="32">
        <f ca="1">INDIRECT("T75")+INDIRECT("U75")+INDIRECT("V75")+INDIRECT("W75")+INDIRECT("X75")+INDIRECT("Y75")+INDIRECT("Z75")+INDIRECT("AA75")</f>
        <v>0</v>
      </c>
      <c r="O75" s="33">
        <f ca="1">INDIRECT("AB75")+INDIRECT("AC75")+INDIRECT("AD75")+INDIRECT("AE75")+INDIRECT("AF75")+INDIRECT("AG75")+INDIRECT("AH75")+INDIRECT("AI75")</f>
        <v>451</v>
      </c>
      <c r="P75" s="33">
        <f ca="1">INDIRECT("AJ75")+INDIRECT("AK75")+INDIRECT("AL75")+INDIRECT("AM75")+INDIRECT("AN75")+INDIRECT("AO75")+INDIRECT("AP75")+INDIRECT("AQ75")</f>
        <v>0</v>
      </c>
      <c r="Q75" s="33">
        <f ca="1">INDIRECT("AR75")+INDIRECT("AS75")+INDIRECT("AT75")+INDIRECT("AU75")+INDIRECT("AV75")+INDIRECT("AW75")+INDIRECT("AX75")+INDIRECT("AY75")</f>
        <v>0</v>
      </c>
      <c r="R75" s="33">
        <f ca="1">INDIRECT("AZ75")+INDIRECT("BA75")+INDIRECT("BB75")+INDIRECT("BC75")+INDIRECT("BD75")+INDIRECT("BE75")+INDIRECT("BF75")+INDIRECT("BG75")</f>
        <v>0</v>
      </c>
      <c r="S75" s="33">
        <f ca="1">INDIRECT("BH75")+INDIRECT("BI75")+INDIRECT("BJ75")+INDIRECT("BK75")+INDIRECT("BL75")+INDIRECT("BM75")+INDIRECT("BN75")+INDIRECT("BO75")</f>
        <v>0</v>
      </c>
      <c r="T75" s="34"/>
      <c r="U75" s="35"/>
      <c r="V75" s="35"/>
      <c r="W75" s="35"/>
      <c r="X75" s="35"/>
      <c r="Y75" s="35"/>
      <c r="Z75" s="35"/>
      <c r="AA75" s="35"/>
      <c r="AB75" s="34"/>
      <c r="AC75" s="35">
        <v>451</v>
      </c>
      <c r="AD75" s="35"/>
      <c r="AE75" s="35"/>
      <c r="AF75" s="35"/>
      <c r="AG75" s="35"/>
      <c r="AH75" s="35"/>
      <c r="AI75" s="35"/>
      <c r="AJ75" s="34"/>
      <c r="AK75" s="35"/>
      <c r="AL75" s="35"/>
      <c r="AM75" s="35"/>
      <c r="AN75" s="35"/>
      <c r="AO75" s="35"/>
      <c r="AP75" s="35"/>
      <c r="AQ75" s="35"/>
      <c r="AR75" s="34"/>
      <c r="AS75" s="35"/>
      <c r="AT75" s="35"/>
      <c r="AU75" s="35"/>
      <c r="AV75" s="35"/>
      <c r="AW75" s="35"/>
      <c r="AX75" s="35"/>
      <c r="AY75" s="35"/>
      <c r="AZ75" s="34"/>
      <c r="BA75" s="35"/>
      <c r="BB75" s="35"/>
      <c r="BC75" s="35"/>
      <c r="BD75" s="35"/>
      <c r="BE75" s="35"/>
      <c r="BF75" s="35"/>
      <c r="BG75" s="35"/>
      <c r="BH75" s="34"/>
      <c r="BI75" s="35"/>
      <c r="BJ75" s="35"/>
      <c r="BK75" s="35"/>
      <c r="BL75" s="35"/>
      <c r="BM75" s="35"/>
      <c r="BN75" s="35"/>
      <c r="BO75" s="36"/>
      <c r="BP75" s="9">
        <v>13000000824</v>
      </c>
      <c r="BQ75" s="1" t="s">
        <v>3</v>
      </c>
      <c r="BR75" s="1" t="s">
        <v>0</v>
      </c>
      <c r="BS75" s="1" t="s">
        <v>0</v>
      </c>
      <c r="BT75" s="1" t="s">
        <v>0</v>
      </c>
      <c r="BU75" s="1" t="s">
        <v>0</v>
      </c>
      <c r="BW75" s="1">
        <f ca="1">INDIRECT("T75")+2*INDIRECT("AB75")+3*INDIRECT("AJ75")+4*INDIRECT("AR75")+5*INDIRECT("AZ75")+6*INDIRECT("BH75")</f>
        <v>0</v>
      </c>
      <c r="BX75" s="1">
        <v>0</v>
      </c>
      <c r="BY75" s="1">
        <f ca="1">INDIRECT("U75")+2*INDIRECT("AC75")+3*INDIRECT("AK75")+4*INDIRECT("AS75")+5*INDIRECT("BA75")+6*INDIRECT("BI75")</f>
        <v>902</v>
      </c>
      <c r="BZ75" s="1">
        <v>902</v>
      </c>
      <c r="CA75" s="1">
        <f ca="1">INDIRECT("V75")+2*INDIRECT("AD75")+3*INDIRECT("AL75")+4*INDIRECT("AT75")+5*INDIRECT("BB75")+6*INDIRECT("BJ75")</f>
        <v>0</v>
      </c>
      <c r="CB75" s="1">
        <v>0</v>
      </c>
      <c r="CC75" s="1">
        <f ca="1">INDIRECT("W75")+2*INDIRECT("AE75")+3*INDIRECT("AM75")+4*INDIRECT("AU75")+5*INDIRECT("BC75")+6*INDIRECT("BK75")</f>
        <v>0</v>
      </c>
      <c r="CD75" s="1">
        <v>0</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902</v>
      </c>
      <c r="CP75" s="1">
        <v>902</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0</v>
      </c>
      <c r="CX75" s="1">
        <v>0</v>
      </c>
    </row>
    <row r="76" spans="1:73" ht="11.25">
      <c r="A76" s="1" t="s">
        <v>0</v>
      </c>
      <c r="B76" s="1" t="s">
        <v>42</v>
      </c>
      <c r="C76" s="1" t="s">
        <v>0</v>
      </c>
      <c r="D76" s="1" t="s">
        <v>43</v>
      </c>
      <c r="E76" s="1" t="s">
        <v>7</v>
      </c>
      <c r="F76" s="7">
        <f>SUM(F75:F75)</f>
        <v>0</v>
      </c>
      <c r="G76" s="6">
        <f>SUM(G75:G75)</f>
        <v>451</v>
      </c>
      <c r="H76" s="6">
        <f>SUM(H75:H75)</f>
        <v>0</v>
      </c>
      <c r="I76" s="6">
        <f>SUM(I75:I75)</f>
        <v>0</v>
      </c>
      <c r="J76" s="6">
        <f>SUM(J75:J75)</f>
        <v>0</v>
      </c>
      <c r="K76" s="6">
        <f>SUM(K75:K75)</f>
        <v>0</v>
      </c>
      <c r="L76" s="6">
        <f>SUM(L75:L75)</f>
        <v>0</v>
      </c>
      <c r="M76" s="6">
        <f>SUM(M75:M75)</f>
        <v>0</v>
      </c>
      <c r="N76" s="7">
        <f>SUM(N75:N75)</f>
        <v>0</v>
      </c>
      <c r="O76" s="6">
        <f>SUM(O75:O75)</f>
        <v>451</v>
      </c>
      <c r="P76" s="6">
        <f>SUM(P75:P75)</f>
        <v>0</v>
      </c>
      <c r="Q76" s="6">
        <f>SUM(Q75:Q75)</f>
        <v>0</v>
      </c>
      <c r="R76" s="6">
        <f>SUM(R75:R75)</f>
        <v>0</v>
      </c>
      <c r="S76" s="6">
        <f>SUM(S75:S75)</f>
        <v>0</v>
      </c>
      <c r="T76" s="8"/>
      <c r="U76" s="5"/>
      <c r="V76" s="5"/>
      <c r="W76" s="5"/>
      <c r="X76" s="5"/>
      <c r="Y76" s="5"/>
      <c r="Z76" s="5"/>
      <c r="AA76" s="5"/>
      <c r="AB76" s="8"/>
      <c r="AC76" s="5"/>
      <c r="AD76" s="5"/>
      <c r="AE76" s="5"/>
      <c r="AF76" s="5"/>
      <c r="AG76" s="5"/>
      <c r="AH76" s="5"/>
      <c r="AI76" s="5"/>
      <c r="AJ76" s="8"/>
      <c r="AK76" s="5"/>
      <c r="AL76" s="5"/>
      <c r="AM76" s="5"/>
      <c r="AN76" s="5"/>
      <c r="AO76" s="5"/>
      <c r="AP76" s="5"/>
      <c r="AQ76" s="5"/>
      <c r="AR76" s="8"/>
      <c r="AS76" s="5"/>
      <c r="AT76" s="5"/>
      <c r="AU76" s="5"/>
      <c r="AV76" s="5"/>
      <c r="AW76" s="5"/>
      <c r="AX76" s="5"/>
      <c r="AY76" s="5"/>
      <c r="AZ76" s="8"/>
      <c r="BA76" s="5"/>
      <c r="BB76" s="5"/>
      <c r="BC76" s="5"/>
      <c r="BD76" s="5"/>
      <c r="BE76" s="5"/>
      <c r="BF76" s="5"/>
      <c r="BG76" s="5"/>
      <c r="BH76" s="8"/>
      <c r="BI76" s="5"/>
      <c r="BJ76" s="5"/>
      <c r="BK76" s="5"/>
      <c r="BL76" s="5"/>
      <c r="BM76" s="5"/>
      <c r="BN76" s="5"/>
      <c r="BO76" s="5"/>
      <c r="BP76" s="9">
        <v>0</v>
      </c>
      <c r="BQ76" s="1" t="s">
        <v>0</v>
      </c>
      <c r="BR76" s="1" t="s">
        <v>0</v>
      </c>
      <c r="BS76" s="1" t="s">
        <v>0</v>
      </c>
      <c r="BT76" s="1" t="s">
        <v>0</v>
      </c>
      <c r="BU76" s="1" t="s">
        <v>0</v>
      </c>
    </row>
    <row r="77" spans="1:73" ht="11.25">
      <c r="A77" s="25"/>
      <c r="B77" s="25"/>
      <c r="C77" s="27" t="s">
        <v>94</v>
      </c>
      <c r="D77" s="26" t="s">
        <v>0</v>
      </c>
      <c r="E77" s="1" t="s">
        <v>0</v>
      </c>
      <c r="F77" s="7"/>
      <c r="G77" s="6"/>
      <c r="H77" s="6"/>
      <c r="I77" s="6"/>
      <c r="J77" s="6"/>
      <c r="K77" s="6"/>
      <c r="L77" s="6"/>
      <c r="M77" s="6"/>
      <c r="N77" s="7"/>
      <c r="O77" s="6"/>
      <c r="P77" s="6"/>
      <c r="Q77" s="6"/>
      <c r="R77" s="6"/>
      <c r="S77" s="6"/>
      <c r="T77" s="8"/>
      <c r="U77" s="5"/>
      <c r="V77" s="5"/>
      <c r="W77" s="5"/>
      <c r="X77" s="5"/>
      <c r="Y77" s="5"/>
      <c r="Z77" s="5"/>
      <c r="AA77" s="5"/>
      <c r="AB77" s="8"/>
      <c r="AC77" s="5"/>
      <c r="AD77" s="5"/>
      <c r="AE77" s="5"/>
      <c r="AF77" s="5"/>
      <c r="AG77" s="5"/>
      <c r="AH77" s="5"/>
      <c r="AI77" s="5"/>
      <c r="AJ77" s="8"/>
      <c r="AK77" s="5"/>
      <c r="AL77" s="5"/>
      <c r="AM77" s="5"/>
      <c r="AN77" s="5"/>
      <c r="AO77" s="5"/>
      <c r="AP77" s="5"/>
      <c r="AQ77" s="5"/>
      <c r="AR77" s="8"/>
      <c r="AS77" s="5"/>
      <c r="AT77" s="5"/>
      <c r="AU77" s="5"/>
      <c r="AV77" s="5"/>
      <c r="AW77" s="5"/>
      <c r="AX77" s="5"/>
      <c r="AY77" s="5"/>
      <c r="AZ77" s="8"/>
      <c r="BA77" s="5"/>
      <c r="BB77" s="5"/>
      <c r="BC77" s="5"/>
      <c r="BD77" s="5"/>
      <c r="BE77" s="5"/>
      <c r="BF77" s="5"/>
      <c r="BG77" s="5"/>
      <c r="BH77" s="8"/>
      <c r="BI77" s="5"/>
      <c r="BJ77" s="5"/>
      <c r="BK77" s="5"/>
      <c r="BL77" s="5"/>
      <c r="BM77" s="5"/>
      <c r="BN77" s="5"/>
      <c r="BO77" s="5"/>
      <c r="BP77" s="9">
        <v>0</v>
      </c>
      <c r="BQ77" s="1" t="s">
        <v>0</v>
      </c>
      <c r="BR77" s="1" t="s">
        <v>0</v>
      </c>
      <c r="BS77" s="1" t="s">
        <v>0</v>
      </c>
      <c r="BT77" s="1" t="s">
        <v>0</v>
      </c>
      <c r="BU77" s="1" t="s">
        <v>0</v>
      </c>
    </row>
    <row r="78" spans="1:102" ht="11.25">
      <c r="A78" s="30" t="s">
        <v>1</v>
      </c>
      <c r="B78" s="31" t="str">
        <f>HYPERLINK("http://www.dot.ca.gov/hq/transprog/stip2004/ff_sheets/02-2292.xls","2292")</f>
        <v>2292</v>
      </c>
      <c r="C78" s="30" t="s">
        <v>0</v>
      </c>
      <c r="D78" s="30" t="s">
        <v>41</v>
      </c>
      <c r="E78" s="30" t="s">
        <v>3</v>
      </c>
      <c r="F78" s="32">
        <f ca="1">INDIRECT("T78")+INDIRECT("AB78")+INDIRECT("AJ78")+INDIRECT("AR78")+INDIRECT("AZ78")+INDIRECT("BH78")</f>
        <v>0</v>
      </c>
      <c r="G78" s="33">
        <f ca="1">INDIRECT("U78")+INDIRECT("AC78")+INDIRECT("AK78")+INDIRECT("AS78")+INDIRECT("BA78")+INDIRECT("BI78")</f>
        <v>0</v>
      </c>
      <c r="H78" s="33">
        <f ca="1">INDIRECT("V78")+INDIRECT("AD78")+INDIRECT("AL78")+INDIRECT("AT78")+INDIRECT("BB78")+INDIRECT("BJ78")</f>
        <v>0</v>
      </c>
      <c r="I78" s="33">
        <f ca="1">INDIRECT("W78")+INDIRECT("AE78")+INDIRECT("AM78")+INDIRECT("AU78")+INDIRECT("BC78")+INDIRECT("BK78")</f>
        <v>58</v>
      </c>
      <c r="J78" s="33">
        <f ca="1">INDIRECT("X78")+INDIRECT("AF78")+INDIRECT("AN78")+INDIRECT("AV78")+INDIRECT("BD78")+INDIRECT("BL78")</f>
        <v>328</v>
      </c>
      <c r="K78" s="33">
        <f ca="1">INDIRECT("Y78")+INDIRECT("AG78")+INDIRECT("AO78")+INDIRECT("AW78")+INDIRECT("BE78")+INDIRECT("BM78")</f>
        <v>0</v>
      </c>
      <c r="L78" s="33">
        <f ca="1">INDIRECT("Z78")+INDIRECT("AH78")+INDIRECT("AP78")+INDIRECT("AX78")+INDIRECT("BF78")+INDIRECT("BN78")</f>
        <v>0</v>
      </c>
      <c r="M78" s="33">
        <f ca="1">INDIRECT("AA78")+INDIRECT("AI78")+INDIRECT("AQ78")+INDIRECT("AY78")+INDIRECT("BG78")+INDIRECT("BO78")</f>
        <v>0</v>
      </c>
      <c r="N78" s="32">
        <f ca="1">INDIRECT("T78")+INDIRECT("U78")+INDIRECT("V78")+INDIRECT("W78")+INDIRECT("X78")+INDIRECT("Y78")+INDIRECT("Z78")+INDIRECT("AA78")</f>
        <v>0</v>
      </c>
      <c r="O78" s="33">
        <f ca="1">INDIRECT("AB78")+INDIRECT("AC78")+INDIRECT("AD78")+INDIRECT("AE78")+INDIRECT("AF78")+INDIRECT("AG78")+INDIRECT("AH78")+INDIRECT("AI78")</f>
        <v>328</v>
      </c>
      <c r="P78" s="33">
        <f ca="1">INDIRECT("AJ78")+INDIRECT("AK78")+INDIRECT("AL78")+INDIRECT("AM78")+INDIRECT("AN78")+INDIRECT("AO78")+INDIRECT("AP78")+INDIRECT("AQ78")</f>
        <v>0</v>
      </c>
      <c r="Q78" s="33">
        <f ca="1">INDIRECT("AR78")+INDIRECT("AS78")+INDIRECT("AT78")+INDIRECT("AU78")+INDIRECT("AV78")+INDIRECT("AW78")+INDIRECT("AX78")+INDIRECT("AY78")</f>
        <v>58</v>
      </c>
      <c r="R78" s="33">
        <f ca="1">INDIRECT("AZ78")+INDIRECT("BA78")+INDIRECT("BB78")+INDIRECT("BC78")+INDIRECT("BD78")+INDIRECT("BE78")+INDIRECT("BF78")+INDIRECT("BG78")</f>
        <v>0</v>
      </c>
      <c r="S78" s="33">
        <f ca="1">INDIRECT("BH78")+INDIRECT("BI78")+INDIRECT("BJ78")+INDIRECT("BK78")+INDIRECT("BL78")+INDIRECT("BM78")+INDIRECT("BN78")+INDIRECT("BO78")</f>
        <v>0</v>
      </c>
      <c r="T78" s="34"/>
      <c r="U78" s="35"/>
      <c r="V78" s="35"/>
      <c r="W78" s="35"/>
      <c r="X78" s="35"/>
      <c r="Y78" s="35"/>
      <c r="Z78" s="35"/>
      <c r="AA78" s="35"/>
      <c r="AB78" s="34"/>
      <c r="AC78" s="35"/>
      <c r="AD78" s="35"/>
      <c r="AE78" s="35"/>
      <c r="AF78" s="35">
        <v>328</v>
      </c>
      <c r="AG78" s="35"/>
      <c r="AH78" s="35"/>
      <c r="AI78" s="35"/>
      <c r="AJ78" s="34"/>
      <c r="AK78" s="35"/>
      <c r="AL78" s="35"/>
      <c r="AM78" s="35"/>
      <c r="AN78" s="35"/>
      <c r="AO78" s="35"/>
      <c r="AP78" s="35"/>
      <c r="AQ78" s="35"/>
      <c r="AR78" s="34"/>
      <c r="AS78" s="35"/>
      <c r="AT78" s="35"/>
      <c r="AU78" s="35">
        <v>58</v>
      </c>
      <c r="AV78" s="35"/>
      <c r="AW78" s="35"/>
      <c r="AX78" s="35"/>
      <c r="AY78" s="35"/>
      <c r="AZ78" s="34"/>
      <c r="BA78" s="35"/>
      <c r="BB78" s="35"/>
      <c r="BC78" s="35"/>
      <c r="BD78" s="35"/>
      <c r="BE78" s="35"/>
      <c r="BF78" s="35"/>
      <c r="BG78" s="35"/>
      <c r="BH78" s="34"/>
      <c r="BI78" s="35"/>
      <c r="BJ78" s="35"/>
      <c r="BK78" s="35"/>
      <c r="BL78" s="35"/>
      <c r="BM78" s="35"/>
      <c r="BN78" s="35"/>
      <c r="BO78" s="36"/>
      <c r="BP78" s="9">
        <v>13000001091</v>
      </c>
      <c r="BQ78" s="1" t="s">
        <v>3</v>
      </c>
      <c r="BR78" s="1" t="s">
        <v>0</v>
      </c>
      <c r="BS78" s="1" t="s">
        <v>0</v>
      </c>
      <c r="BT78" s="1" t="s">
        <v>0</v>
      </c>
      <c r="BU78" s="1" t="s">
        <v>0</v>
      </c>
      <c r="BW78" s="1">
        <f ca="1">INDIRECT("T78")+2*INDIRECT("AB78")+3*INDIRECT("AJ78")+4*INDIRECT("AR78")+5*INDIRECT("AZ78")+6*INDIRECT("BH78")</f>
        <v>0</v>
      </c>
      <c r="BX78" s="1">
        <v>0</v>
      </c>
      <c r="BY78" s="1">
        <f ca="1">INDIRECT("U78")+2*INDIRECT("AC78")+3*INDIRECT("AK78")+4*INDIRECT("AS78")+5*INDIRECT("BA78")+6*INDIRECT("BI78")</f>
        <v>0</v>
      </c>
      <c r="BZ78" s="1">
        <v>0</v>
      </c>
      <c r="CA78" s="1">
        <f ca="1">INDIRECT("V78")+2*INDIRECT("AD78")+3*INDIRECT("AL78")+4*INDIRECT("AT78")+5*INDIRECT("BB78")+6*INDIRECT("BJ78")</f>
        <v>0</v>
      </c>
      <c r="CB78" s="1">
        <v>0</v>
      </c>
      <c r="CC78" s="1">
        <f ca="1">INDIRECT("W78")+2*INDIRECT("AE78")+3*INDIRECT("AM78")+4*INDIRECT("AU78")+5*INDIRECT("BC78")+6*INDIRECT("BK78")</f>
        <v>232</v>
      </c>
      <c r="CD78" s="1">
        <v>232</v>
      </c>
      <c r="CE78" s="1">
        <f ca="1">INDIRECT("X78")+2*INDIRECT("AF78")+3*INDIRECT("AN78")+4*INDIRECT("AV78")+5*INDIRECT("BD78")+6*INDIRECT("BL78")</f>
        <v>656</v>
      </c>
      <c r="CF78" s="1">
        <v>656</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1640</v>
      </c>
      <c r="CP78" s="1">
        <v>1640</v>
      </c>
      <c r="CQ78" s="1">
        <f ca="1">INDIRECT("AJ78")+2*INDIRECT("AK78")+3*INDIRECT("AL78")+4*INDIRECT("AM78")+5*INDIRECT("AN78")+6*INDIRECT("AO78")+7*INDIRECT("AP78")+8*INDIRECT("AQ78")</f>
        <v>0</v>
      </c>
      <c r="CR78" s="1">
        <v>0</v>
      </c>
      <c r="CS78" s="1">
        <f ca="1">INDIRECT("AR78")+2*INDIRECT("AS78")+3*INDIRECT("AT78")+4*INDIRECT("AU78")+5*INDIRECT("AV78")+6*INDIRECT("AW78")+7*INDIRECT("AX78")+8*INDIRECT("AY78")</f>
        <v>232</v>
      </c>
      <c r="CT78" s="1">
        <v>232</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102" ht="11.25">
      <c r="A79" s="1" t="s">
        <v>0</v>
      </c>
      <c r="B79" s="1" t="s">
        <v>0</v>
      </c>
      <c r="C79" s="1" t="s">
        <v>0</v>
      </c>
      <c r="D79" s="1" t="s">
        <v>44</v>
      </c>
      <c r="E79" s="1" t="s">
        <v>6</v>
      </c>
      <c r="F79" s="7">
        <f ca="1">INDIRECT("T79")+INDIRECT("AB79")+INDIRECT("AJ79")+INDIRECT("AR79")+INDIRECT("AZ79")+INDIRECT("BH79")</f>
        <v>0</v>
      </c>
      <c r="G79" s="6">
        <f ca="1">INDIRECT("U79")+INDIRECT("AC79")+INDIRECT("AK79")+INDIRECT("AS79")+INDIRECT("BA79")+INDIRECT("BI79")</f>
        <v>2</v>
      </c>
      <c r="H79" s="6">
        <f ca="1">INDIRECT("V79")+INDIRECT("AD79")+INDIRECT("AL79")+INDIRECT("AT79")+INDIRECT("BB79")+INDIRECT("BJ79")</f>
        <v>0</v>
      </c>
      <c r="I79" s="6">
        <f ca="1">INDIRECT("W79")+INDIRECT("AE79")+INDIRECT("AM79")+INDIRECT("AU79")+INDIRECT("BC79")+INDIRECT("BK79")</f>
        <v>0</v>
      </c>
      <c r="J79" s="6">
        <f ca="1">INDIRECT("X79")+INDIRECT("AF79")+INDIRECT("AN79")+INDIRECT("AV79")+INDIRECT("BD79")+INDIRECT("BL79")</f>
        <v>0</v>
      </c>
      <c r="K79" s="6">
        <f ca="1">INDIRECT("Y79")+INDIRECT("AG79")+INDIRECT("AO79")+INDIRECT("AW79")+INDIRECT("BE79")+INDIRECT("BM79")</f>
        <v>0</v>
      </c>
      <c r="L79" s="6">
        <f ca="1">INDIRECT("Z79")+INDIRECT("AH79")+INDIRECT("AP79")+INDIRECT("AX79")+INDIRECT("BF79")+INDIRECT("BN79")</f>
        <v>0</v>
      </c>
      <c r="M79" s="6">
        <f ca="1">INDIRECT("AA79")+INDIRECT("AI79")+INDIRECT("AQ79")+INDIRECT("AY79")+INDIRECT("BG79")+INDIRECT("BO79")</f>
        <v>0</v>
      </c>
      <c r="N79" s="7">
        <f ca="1">INDIRECT("T79")+INDIRECT("U79")+INDIRECT("V79")+INDIRECT("W79")+INDIRECT("X79")+INDIRECT("Y79")+INDIRECT("Z79")+INDIRECT("AA79")</f>
        <v>1</v>
      </c>
      <c r="O79" s="6">
        <f ca="1">INDIRECT("AB79")+INDIRECT("AC79")+INDIRECT("AD79")+INDIRECT("AE79")+INDIRECT("AF79")+INDIRECT("AG79")+INDIRECT("AH79")+INDIRECT("AI79")</f>
        <v>0</v>
      </c>
      <c r="P79" s="6">
        <f ca="1">INDIRECT("AJ79")+INDIRECT("AK79")+INDIRECT("AL79")+INDIRECT("AM79")+INDIRECT("AN79")+INDIRECT("AO79")+INDIRECT("AP79")+INDIRECT("AQ79")</f>
        <v>1</v>
      </c>
      <c r="Q79" s="6">
        <f ca="1">INDIRECT("AR79")+INDIRECT("AS79")+INDIRECT("AT79")+INDIRECT("AU79")+INDIRECT("AV79")+INDIRECT("AW79")+INDIRECT("AX79")+INDIRECT("AY79")</f>
        <v>0</v>
      </c>
      <c r="R79" s="6">
        <f ca="1">INDIRECT("AZ79")+INDIRECT("BA79")+INDIRECT("BB79")+INDIRECT("BC79")+INDIRECT("BD79")+INDIRECT("BE79")+INDIRECT("BF79")+INDIRECT("BG79")</f>
        <v>0</v>
      </c>
      <c r="S79" s="6">
        <f ca="1">INDIRECT("BH79")+INDIRECT("BI79")+INDIRECT("BJ79")+INDIRECT("BK79")+INDIRECT("BL79")+INDIRECT("BM79")+INDIRECT("BN79")+INDIRECT("BO79")</f>
        <v>0</v>
      </c>
      <c r="T79" s="28"/>
      <c r="U79" s="29">
        <v>1</v>
      </c>
      <c r="V79" s="29"/>
      <c r="W79" s="29"/>
      <c r="X79" s="29"/>
      <c r="Y79" s="29"/>
      <c r="Z79" s="29"/>
      <c r="AA79" s="29"/>
      <c r="AB79" s="28"/>
      <c r="AC79" s="29"/>
      <c r="AD79" s="29"/>
      <c r="AE79" s="29"/>
      <c r="AF79" s="29"/>
      <c r="AG79" s="29"/>
      <c r="AH79" s="29"/>
      <c r="AI79" s="29"/>
      <c r="AJ79" s="28"/>
      <c r="AK79" s="29">
        <v>1</v>
      </c>
      <c r="AL79" s="29"/>
      <c r="AM79" s="29"/>
      <c r="AN79" s="29"/>
      <c r="AO79" s="29"/>
      <c r="AP79" s="29"/>
      <c r="AQ79" s="29"/>
      <c r="AR79" s="28"/>
      <c r="AS79" s="29"/>
      <c r="AT79" s="29"/>
      <c r="AU79" s="29"/>
      <c r="AV79" s="29"/>
      <c r="AW79" s="29"/>
      <c r="AX79" s="29"/>
      <c r="AY79" s="29"/>
      <c r="AZ79" s="28"/>
      <c r="BA79" s="29"/>
      <c r="BB79" s="29"/>
      <c r="BC79" s="29"/>
      <c r="BD79" s="29"/>
      <c r="BE79" s="29"/>
      <c r="BF79" s="29"/>
      <c r="BG79" s="29"/>
      <c r="BH79" s="28"/>
      <c r="BI79" s="29"/>
      <c r="BJ79" s="29"/>
      <c r="BK79" s="29"/>
      <c r="BL79" s="29"/>
      <c r="BM79" s="29"/>
      <c r="BN79" s="29"/>
      <c r="BO79" s="29"/>
      <c r="BP79" s="9">
        <v>0</v>
      </c>
      <c r="BQ79" s="1" t="s">
        <v>0</v>
      </c>
      <c r="BR79" s="1" t="s">
        <v>0</v>
      </c>
      <c r="BS79" s="1" t="s">
        <v>0</v>
      </c>
      <c r="BT79" s="1" t="s">
        <v>0</v>
      </c>
      <c r="BU79" s="1" t="s">
        <v>0</v>
      </c>
      <c r="BW79" s="1">
        <f ca="1">INDIRECT("T79")+2*INDIRECT("AB79")+3*INDIRECT("AJ79")+4*INDIRECT("AR79")+5*INDIRECT("AZ79")+6*INDIRECT("BH79")</f>
        <v>0</v>
      </c>
      <c r="BX79" s="1">
        <v>0</v>
      </c>
      <c r="BY79" s="1">
        <f ca="1">INDIRECT("U79")+2*INDIRECT("AC79")+3*INDIRECT("AK79")+4*INDIRECT("AS79")+5*INDIRECT("BA79")+6*INDIRECT("BI79")</f>
        <v>4</v>
      </c>
      <c r="BZ79" s="1">
        <v>4</v>
      </c>
      <c r="CA79" s="1">
        <f ca="1">INDIRECT("V79")+2*INDIRECT("AD79")+3*INDIRECT("AL79")+4*INDIRECT("AT79")+5*INDIRECT("BB79")+6*INDIRECT("BJ79")</f>
        <v>0</v>
      </c>
      <c r="CB79" s="1">
        <v>0</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0</v>
      </c>
      <c r="CH79" s="1">
        <v>0</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2</v>
      </c>
      <c r="CN79" s="1">
        <v>2</v>
      </c>
      <c r="CO79" s="1">
        <f ca="1">INDIRECT("AB79")+2*INDIRECT("AC79")+3*INDIRECT("AD79")+4*INDIRECT("AE79")+5*INDIRECT("AF79")+6*INDIRECT("AG79")+7*INDIRECT("AH79")+8*INDIRECT("AI79")</f>
        <v>0</v>
      </c>
      <c r="CP79" s="1">
        <v>0</v>
      </c>
      <c r="CQ79" s="1">
        <f ca="1">INDIRECT("AJ79")+2*INDIRECT("AK79")+3*INDIRECT("AL79")+4*INDIRECT("AM79")+5*INDIRECT("AN79")+6*INDIRECT("AO79")+7*INDIRECT("AP79")+8*INDIRECT("AQ79")</f>
        <v>2</v>
      </c>
      <c r="CR79" s="1">
        <v>2</v>
      </c>
      <c r="CS79" s="1">
        <f ca="1">INDIRECT("AR79")+2*INDIRECT("AS79")+3*INDIRECT("AT79")+4*INDIRECT("AU79")+5*INDIRECT("AV79")+6*INDIRECT("AW79")+7*INDIRECT("AX79")+8*INDIRECT("AY79")</f>
        <v>0</v>
      </c>
      <c r="CT79" s="1">
        <v>0</v>
      </c>
      <c r="CU79" s="1">
        <f ca="1">INDIRECT("AZ79")+2*INDIRECT("BA79")+3*INDIRECT("BB79")+4*INDIRECT("BC79")+5*INDIRECT("BD79")+6*INDIRECT("BE79")+7*INDIRECT("BF79")+8*INDIRECT("BG79")</f>
        <v>0</v>
      </c>
      <c r="CV79" s="1">
        <v>0</v>
      </c>
      <c r="CW79" s="1">
        <f ca="1">INDIRECT("BH79")+2*INDIRECT("BI79")+3*INDIRECT("BJ79")+4*INDIRECT("BK79")+5*INDIRECT("BL79")+6*INDIRECT("BM79")+7*INDIRECT("BN79")+8*INDIRECT("BO79")</f>
        <v>0</v>
      </c>
      <c r="CX79" s="1">
        <v>0</v>
      </c>
    </row>
    <row r="80" spans="1:73" ht="11.25">
      <c r="A80" s="25"/>
      <c r="B80" s="25"/>
      <c r="C80" s="27" t="s">
        <v>94</v>
      </c>
      <c r="D80" s="26" t="s">
        <v>0</v>
      </c>
      <c r="E80" s="1" t="s">
        <v>7</v>
      </c>
      <c r="F80" s="7">
        <f>SUM(F78:F79)</f>
        <v>0</v>
      </c>
      <c r="G80" s="6">
        <f>SUM(G78:G79)</f>
        <v>2</v>
      </c>
      <c r="H80" s="6">
        <f>SUM(H78:H79)</f>
        <v>0</v>
      </c>
      <c r="I80" s="6">
        <f>SUM(I78:I79)</f>
        <v>58</v>
      </c>
      <c r="J80" s="6">
        <f>SUM(J78:J79)</f>
        <v>328</v>
      </c>
      <c r="K80" s="6">
        <f>SUM(K78:K79)</f>
        <v>0</v>
      </c>
      <c r="L80" s="6">
        <f>SUM(L78:L79)</f>
        <v>0</v>
      </c>
      <c r="M80" s="6">
        <f>SUM(M78:M79)</f>
        <v>0</v>
      </c>
      <c r="N80" s="7">
        <f>SUM(N78:N79)</f>
        <v>1</v>
      </c>
      <c r="O80" s="6">
        <f>SUM(O78:O79)</f>
        <v>328</v>
      </c>
      <c r="P80" s="6">
        <f>SUM(P78:P79)</f>
        <v>1</v>
      </c>
      <c r="Q80" s="6">
        <f>SUM(Q78:Q79)</f>
        <v>58</v>
      </c>
      <c r="R80" s="6">
        <f>SUM(R78:R79)</f>
        <v>0</v>
      </c>
      <c r="S80" s="6">
        <f>SUM(S78:S79)</f>
        <v>0</v>
      </c>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3:73" ht="11.25">
      <c r="C81" s="1" t="s">
        <v>0</v>
      </c>
      <c r="D81" s="1" t="s">
        <v>0</v>
      </c>
      <c r="E81" s="1" t="s">
        <v>0</v>
      </c>
      <c r="F81" s="7"/>
      <c r="G81" s="6"/>
      <c r="H81" s="6"/>
      <c r="I81" s="6"/>
      <c r="J81" s="6"/>
      <c r="K81" s="6"/>
      <c r="L81" s="6"/>
      <c r="M81" s="6"/>
      <c r="N81" s="7"/>
      <c r="O81" s="6"/>
      <c r="P81" s="6"/>
      <c r="Q81" s="6"/>
      <c r="R81" s="6"/>
      <c r="S81" s="6"/>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c r="BT81" s="1" t="s">
        <v>0</v>
      </c>
      <c r="BU81" s="1" t="s">
        <v>0</v>
      </c>
    </row>
    <row r="82" spans="1:102" ht="11.25">
      <c r="A82" s="30" t="s">
        <v>1</v>
      </c>
      <c r="B82" s="31" t="str">
        <f>HYPERLINK("http://www.dot.ca.gov/hq/transprog/stip2004/ff_sheets/02-2293.xls","2293")</f>
        <v>2293</v>
      </c>
      <c r="C82" s="30" t="s">
        <v>0</v>
      </c>
      <c r="D82" s="30" t="s">
        <v>41</v>
      </c>
      <c r="E82" s="30" t="s">
        <v>3</v>
      </c>
      <c r="F82" s="32">
        <f ca="1">INDIRECT("T82")+INDIRECT("AB82")+INDIRECT("AJ82")+INDIRECT("AR82")+INDIRECT("AZ82")+INDIRECT("BH82")</f>
        <v>0</v>
      </c>
      <c r="G82" s="33">
        <f ca="1">INDIRECT("U82")+INDIRECT("AC82")+INDIRECT("AK82")+INDIRECT("AS82")+INDIRECT("BA82")+INDIRECT("BI82")</f>
        <v>0</v>
      </c>
      <c r="H82" s="33">
        <f ca="1">INDIRECT("V82")+INDIRECT("AD82")+INDIRECT("AL82")+INDIRECT("AT82")+INDIRECT("BB82")+INDIRECT("BJ82")</f>
        <v>0</v>
      </c>
      <c r="I82" s="33">
        <f ca="1">INDIRECT("W82")+INDIRECT("AE82")+INDIRECT("AM82")+INDIRECT("AU82")+INDIRECT("BC82")+INDIRECT("BK82")</f>
        <v>30</v>
      </c>
      <c r="J82" s="33">
        <f ca="1">INDIRECT("X82")+INDIRECT("AF82")+INDIRECT("AN82")+INDIRECT("AV82")+INDIRECT("BD82")+INDIRECT("BL82")</f>
        <v>225</v>
      </c>
      <c r="K82" s="33">
        <f ca="1">INDIRECT("Y82")+INDIRECT("AG82")+INDIRECT("AO82")+INDIRECT("AW82")+INDIRECT("BE82")+INDIRECT("BM82")</f>
        <v>0</v>
      </c>
      <c r="L82" s="33">
        <f ca="1">INDIRECT("Z82")+INDIRECT("AH82")+INDIRECT("AP82")+INDIRECT("AX82")+INDIRECT("BF82")+INDIRECT("BN82")</f>
        <v>0</v>
      </c>
      <c r="M82" s="33">
        <f ca="1">INDIRECT("AA82")+INDIRECT("AI82")+INDIRECT("AQ82")+INDIRECT("AY82")+INDIRECT("BG82")+INDIRECT("BO82")</f>
        <v>0</v>
      </c>
      <c r="N82" s="32">
        <f ca="1">INDIRECT("T82")+INDIRECT("U82")+INDIRECT("V82")+INDIRECT("W82")+INDIRECT("X82")+INDIRECT("Y82")+INDIRECT("Z82")+INDIRECT("AA82")</f>
        <v>0</v>
      </c>
      <c r="O82" s="33">
        <f ca="1">INDIRECT("AB82")+INDIRECT("AC82")+INDIRECT("AD82")+INDIRECT("AE82")+INDIRECT("AF82")+INDIRECT("AG82")+INDIRECT("AH82")+INDIRECT("AI82")</f>
        <v>225</v>
      </c>
      <c r="P82" s="33">
        <f ca="1">INDIRECT("AJ82")+INDIRECT("AK82")+INDIRECT("AL82")+INDIRECT("AM82")+INDIRECT("AN82")+INDIRECT("AO82")+INDIRECT("AP82")+INDIRECT("AQ82")</f>
        <v>0</v>
      </c>
      <c r="Q82" s="33">
        <f ca="1">INDIRECT("AR82")+INDIRECT("AS82")+INDIRECT("AT82")+INDIRECT("AU82")+INDIRECT("AV82")+INDIRECT("AW82")+INDIRECT("AX82")+INDIRECT("AY82")</f>
        <v>30</v>
      </c>
      <c r="R82" s="33">
        <f ca="1">INDIRECT("AZ82")+INDIRECT("BA82")+INDIRECT("BB82")+INDIRECT("BC82")+INDIRECT("BD82")+INDIRECT("BE82")+INDIRECT("BF82")+INDIRECT("BG82")</f>
        <v>0</v>
      </c>
      <c r="S82" s="33">
        <f ca="1">INDIRECT("BH82")+INDIRECT("BI82")+INDIRECT("BJ82")+INDIRECT("BK82")+INDIRECT("BL82")+INDIRECT("BM82")+INDIRECT("BN82")+INDIRECT("BO82")</f>
        <v>0</v>
      </c>
      <c r="T82" s="34"/>
      <c r="U82" s="35"/>
      <c r="V82" s="35"/>
      <c r="W82" s="35"/>
      <c r="X82" s="35"/>
      <c r="Y82" s="35"/>
      <c r="Z82" s="35"/>
      <c r="AA82" s="35"/>
      <c r="AB82" s="34"/>
      <c r="AC82" s="35"/>
      <c r="AD82" s="35"/>
      <c r="AE82" s="35"/>
      <c r="AF82" s="35">
        <v>225</v>
      </c>
      <c r="AG82" s="35"/>
      <c r="AH82" s="35"/>
      <c r="AI82" s="35"/>
      <c r="AJ82" s="34"/>
      <c r="AK82" s="35"/>
      <c r="AL82" s="35"/>
      <c r="AM82" s="35"/>
      <c r="AN82" s="35"/>
      <c r="AO82" s="35"/>
      <c r="AP82" s="35"/>
      <c r="AQ82" s="35"/>
      <c r="AR82" s="34"/>
      <c r="AS82" s="35"/>
      <c r="AT82" s="35"/>
      <c r="AU82" s="35">
        <v>30</v>
      </c>
      <c r="AV82" s="35"/>
      <c r="AW82" s="35"/>
      <c r="AX82" s="35"/>
      <c r="AY82" s="35"/>
      <c r="AZ82" s="34"/>
      <c r="BA82" s="35"/>
      <c r="BB82" s="35"/>
      <c r="BC82" s="35"/>
      <c r="BD82" s="35"/>
      <c r="BE82" s="35"/>
      <c r="BF82" s="35"/>
      <c r="BG82" s="35"/>
      <c r="BH82" s="34"/>
      <c r="BI82" s="35"/>
      <c r="BJ82" s="35"/>
      <c r="BK82" s="35"/>
      <c r="BL82" s="35"/>
      <c r="BM82" s="35"/>
      <c r="BN82" s="35"/>
      <c r="BO82" s="36"/>
      <c r="BP82" s="9">
        <v>13000001092</v>
      </c>
      <c r="BQ82" s="1" t="s">
        <v>3</v>
      </c>
      <c r="BR82" s="1" t="s">
        <v>0</v>
      </c>
      <c r="BS82" s="1" t="s">
        <v>0</v>
      </c>
      <c r="BT82" s="1" t="s">
        <v>0</v>
      </c>
      <c r="BU82" s="1" t="s">
        <v>0</v>
      </c>
      <c r="BW82" s="1">
        <f ca="1">INDIRECT("T82")+2*INDIRECT("AB82")+3*INDIRECT("AJ82")+4*INDIRECT("AR82")+5*INDIRECT("AZ82")+6*INDIRECT("BH82")</f>
        <v>0</v>
      </c>
      <c r="BX82" s="1">
        <v>0</v>
      </c>
      <c r="BY82" s="1">
        <f ca="1">INDIRECT("U82")+2*INDIRECT("AC82")+3*INDIRECT("AK82")+4*INDIRECT("AS82")+5*INDIRECT("BA82")+6*INDIRECT("BI82")</f>
        <v>0</v>
      </c>
      <c r="BZ82" s="1">
        <v>0</v>
      </c>
      <c r="CA82" s="1">
        <f ca="1">INDIRECT("V82")+2*INDIRECT("AD82")+3*INDIRECT("AL82")+4*INDIRECT("AT82")+5*INDIRECT("BB82")+6*INDIRECT("BJ82")</f>
        <v>0</v>
      </c>
      <c r="CB82" s="1">
        <v>0</v>
      </c>
      <c r="CC82" s="1">
        <f ca="1">INDIRECT("W82")+2*INDIRECT("AE82")+3*INDIRECT("AM82")+4*INDIRECT("AU82")+5*INDIRECT("BC82")+6*INDIRECT("BK82")</f>
        <v>120</v>
      </c>
      <c r="CD82" s="1">
        <v>120</v>
      </c>
      <c r="CE82" s="1">
        <f ca="1">INDIRECT("X82")+2*INDIRECT("AF82")+3*INDIRECT("AN82")+4*INDIRECT("AV82")+5*INDIRECT("BD82")+6*INDIRECT("BL82")</f>
        <v>450</v>
      </c>
      <c r="CF82" s="1">
        <v>450</v>
      </c>
      <c r="CG82" s="1">
        <f ca="1">INDIRECT("Y82")+2*INDIRECT("AG82")+3*INDIRECT("AO82")+4*INDIRECT("AW82")+5*INDIRECT("BE82")+6*INDIRECT("BM82")</f>
        <v>0</v>
      </c>
      <c r="CH82" s="1">
        <v>0</v>
      </c>
      <c r="CI82" s="1">
        <f ca="1">INDIRECT("Z82")+2*INDIRECT("AH82")+3*INDIRECT("AP82")+4*INDIRECT("AX82")+5*INDIRECT("BF82")+6*INDIRECT("BN82")</f>
        <v>0</v>
      </c>
      <c r="CJ82" s="1">
        <v>0</v>
      </c>
      <c r="CK82" s="1">
        <f ca="1">INDIRECT("AA82")+2*INDIRECT("AI82")+3*INDIRECT("AQ82")+4*INDIRECT("AY82")+5*INDIRECT("BG82")+6*INDIRECT("BO82")</f>
        <v>0</v>
      </c>
      <c r="CL82" s="1">
        <v>0</v>
      </c>
      <c r="CM82" s="1">
        <f ca="1">INDIRECT("T82")+2*INDIRECT("U82")+3*INDIRECT("V82")+4*INDIRECT("W82")+5*INDIRECT("X82")+6*INDIRECT("Y82")+7*INDIRECT("Z82")+8*INDIRECT("AA82")</f>
        <v>0</v>
      </c>
      <c r="CN82" s="1">
        <v>0</v>
      </c>
      <c r="CO82" s="1">
        <f ca="1">INDIRECT("AB82")+2*INDIRECT("AC82")+3*INDIRECT("AD82")+4*INDIRECT("AE82")+5*INDIRECT("AF82")+6*INDIRECT("AG82")+7*INDIRECT("AH82")+8*INDIRECT("AI82")</f>
        <v>1125</v>
      </c>
      <c r="CP82" s="1">
        <v>1125</v>
      </c>
      <c r="CQ82" s="1">
        <f ca="1">INDIRECT("AJ82")+2*INDIRECT("AK82")+3*INDIRECT("AL82")+4*INDIRECT("AM82")+5*INDIRECT("AN82")+6*INDIRECT("AO82")+7*INDIRECT("AP82")+8*INDIRECT("AQ82")</f>
        <v>0</v>
      </c>
      <c r="CR82" s="1">
        <v>0</v>
      </c>
      <c r="CS82" s="1">
        <f ca="1">INDIRECT("AR82")+2*INDIRECT("AS82")+3*INDIRECT("AT82")+4*INDIRECT("AU82")+5*INDIRECT("AV82")+6*INDIRECT("AW82")+7*INDIRECT("AX82")+8*INDIRECT("AY82")</f>
        <v>120</v>
      </c>
      <c r="CT82" s="1">
        <v>120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102" ht="11.25">
      <c r="A83" s="1" t="s">
        <v>0</v>
      </c>
      <c r="B83" s="1" t="s">
        <v>0</v>
      </c>
      <c r="C83" s="1" t="s">
        <v>0</v>
      </c>
      <c r="D83" s="1" t="s">
        <v>45</v>
      </c>
      <c r="E83" s="1" t="s">
        <v>6</v>
      </c>
      <c r="F83" s="7">
        <f ca="1">INDIRECT("T83")+INDIRECT("AB83")+INDIRECT("AJ83")+INDIRECT("AR83")+INDIRECT("AZ83")+INDIRECT("BH83")</f>
        <v>0</v>
      </c>
      <c r="G83" s="6">
        <f ca="1">INDIRECT("U83")+INDIRECT("AC83")+INDIRECT("AK83")+INDIRECT("AS83")+INDIRECT("BA83")+INDIRECT("BI83")</f>
        <v>1</v>
      </c>
      <c r="H83" s="6">
        <f ca="1">INDIRECT("V83")+INDIRECT("AD83")+INDIRECT("AL83")+INDIRECT("AT83")+INDIRECT("BB83")+INDIRECT("BJ83")</f>
        <v>1</v>
      </c>
      <c r="I83" s="6">
        <f ca="1">INDIRECT("W83")+INDIRECT("AE83")+INDIRECT("AM83")+INDIRECT("AU83")+INDIRECT("BC83")+INDIRECT("BK83")</f>
        <v>0</v>
      </c>
      <c r="J83" s="6">
        <f ca="1">INDIRECT("X83")+INDIRECT("AF83")+INDIRECT("AN83")+INDIRECT("AV83")+INDIRECT("BD83")+INDIRECT("BL83")</f>
        <v>0</v>
      </c>
      <c r="K83" s="6">
        <f ca="1">INDIRECT("Y83")+INDIRECT("AG83")+INDIRECT("AO83")+INDIRECT("AW83")+INDIRECT("BE83")+INDIRECT("BM83")</f>
        <v>0</v>
      </c>
      <c r="L83" s="6">
        <f ca="1">INDIRECT("Z83")+INDIRECT("AH83")+INDIRECT("AP83")+INDIRECT("AX83")+INDIRECT("BF83")+INDIRECT("BN83")</f>
        <v>0</v>
      </c>
      <c r="M83" s="6">
        <f ca="1">INDIRECT("AA83")+INDIRECT("AI83")+INDIRECT("AQ83")+INDIRECT("AY83")+INDIRECT("BG83")+INDIRECT("BO83")</f>
        <v>0</v>
      </c>
      <c r="N83" s="7">
        <f ca="1">INDIRECT("T83")+INDIRECT("U83")+INDIRECT("V83")+INDIRECT("W83")+INDIRECT("X83")+INDIRECT("Y83")+INDIRECT("Z83")+INDIRECT("AA83")</f>
        <v>1</v>
      </c>
      <c r="O83" s="6">
        <f ca="1">INDIRECT("AB83")+INDIRECT("AC83")+INDIRECT("AD83")+INDIRECT("AE83")+INDIRECT("AF83")+INDIRECT("AG83")+INDIRECT("AH83")+INDIRECT("AI83")</f>
        <v>0</v>
      </c>
      <c r="P83" s="6">
        <f ca="1">INDIRECT("AJ83")+INDIRECT("AK83")+INDIRECT("AL83")+INDIRECT("AM83")+INDIRECT("AN83")+INDIRECT("AO83")+INDIRECT("AP83")+INDIRECT("AQ83")</f>
        <v>1</v>
      </c>
      <c r="Q83" s="6">
        <f ca="1">INDIRECT("AR83")+INDIRECT("AS83")+INDIRECT("AT83")+INDIRECT("AU83")+INDIRECT("AV83")+INDIRECT("AW83")+INDIRECT("AX83")+INDIRECT("AY83")</f>
        <v>0</v>
      </c>
      <c r="R83" s="6">
        <f ca="1">INDIRECT("AZ83")+INDIRECT("BA83")+INDIRECT("BB83")+INDIRECT("BC83")+INDIRECT("BD83")+INDIRECT("BE83")+INDIRECT("BF83")+INDIRECT("BG83")</f>
        <v>0</v>
      </c>
      <c r="S83" s="6">
        <f ca="1">INDIRECT("BH83")+INDIRECT("BI83")+INDIRECT("BJ83")+INDIRECT("BK83")+INDIRECT("BL83")+INDIRECT("BM83")+INDIRECT("BN83")+INDIRECT("BO83")</f>
        <v>0</v>
      </c>
      <c r="T83" s="28"/>
      <c r="U83" s="29"/>
      <c r="V83" s="29">
        <v>1</v>
      </c>
      <c r="W83" s="29"/>
      <c r="X83" s="29"/>
      <c r="Y83" s="29"/>
      <c r="Z83" s="29"/>
      <c r="AA83" s="29"/>
      <c r="AB83" s="28"/>
      <c r="AC83" s="29"/>
      <c r="AD83" s="29"/>
      <c r="AE83" s="29"/>
      <c r="AF83" s="29"/>
      <c r="AG83" s="29"/>
      <c r="AH83" s="29"/>
      <c r="AI83" s="29"/>
      <c r="AJ83" s="28"/>
      <c r="AK83" s="29">
        <v>1</v>
      </c>
      <c r="AL83" s="29"/>
      <c r="AM83" s="29"/>
      <c r="AN83" s="29"/>
      <c r="AO83" s="29"/>
      <c r="AP83" s="29"/>
      <c r="AQ83" s="29"/>
      <c r="AR83" s="28"/>
      <c r="AS83" s="29"/>
      <c r="AT83" s="29"/>
      <c r="AU83" s="29"/>
      <c r="AV83" s="29"/>
      <c r="AW83" s="29"/>
      <c r="AX83" s="29"/>
      <c r="AY83" s="29"/>
      <c r="AZ83" s="28"/>
      <c r="BA83" s="29"/>
      <c r="BB83" s="29"/>
      <c r="BC83" s="29"/>
      <c r="BD83" s="29"/>
      <c r="BE83" s="29"/>
      <c r="BF83" s="29"/>
      <c r="BG83" s="29"/>
      <c r="BH83" s="28"/>
      <c r="BI83" s="29"/>
      <c r="BJ83" s="29"/>
      <c r="BK83" s="29"/>
      <c r="BL83" s="29"/>
      <c r="BM83" s="29"/>
      <c r="BN83" s="29"/>
      <c r="BO83" s="29"/>
      <c r="BP83" s="9">
        <v>0</v>
      </c>
      <c r="BQ83" s="1" t="s">
        <v>0</v>
      </c>
      <c r="BR83" s="1" t="s">
        <v>0</v>
      </c>
      <c r="BS83" s="1" t="s">
        <v>0</v>
      </c>
      <c r="BT83" s="1" t="s">
        <v>0</v>
      </c>
      <c r="BU83" s="1" t="s">
        <v>0</v>
      </c>
      <c r="BW83" s="1">
        <f ca="1">INDIRECT("T83")+2*INDIRECT("AB83")+3*INDIRECT("AJ83")+4*INDIRECT("AR83")+5*INDIRECT("AZ83")+6*INDIRECT("BH83")</f>
        <v>0</v>
      </c>
      <c r="BX83" s="1">
        <v>0</v>
      </c>
      <c r="BY83" s="1">
        <f ca="1">INDIRECT("U83")+2*INDIRECT("AC83")+3*INDIRECT("AK83")+4*INDIRECT("AS83")+5*INDIRECT("BA83")+6*INDIRECT("BI83")</f>
        <v>3</v>
      </c>
      <c r="BZ83" s="1">
        <v>3</v>
      </c>
      <c r="CA83" s="1">
        <f ca="1">INDIRECT("V83")+2*INDIRECT("AD83")+3*INDIRECT("AL83")+4*INDIRECT("AT83")+5*INDIRECT("BB83")+6*INDIRECT("BJ83")</f>
        <v>1</v>
      </c>
      <c r="CB83" s="1">
        <v>1</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3</v>
      </c>
      <c r="CN83" s="1">
        <v>3</v>
      </c>
      <c r="CO83" s="1">
        <f ca="1">INDIRECT("AB83")+2*INDIRECT("AC83")+3*INDIRECT("AD83")+4*INDIRECT("AE83")+5*INDIRECT("AF83")+6*INDIRECT("AG83")+7*INDIRECT("AH83")+8*INDIRECT("AI83")</f>
        <v>0</v>
      </c>
      <c r="CP83" s="1">
        <v>0</v>
      </c>
      <c r="CQ83" s="1">
        <f ca="1">INDIRECT("AJ83")+2*INDIRECT("AK83")+3*INDIRECT("AL83")+4*INDIRECT("AM83")+5*INDIRECT("AN83")+6*INDIRECT("AO83")+7*INDIRECT("AP83")+8*INDIRECT("AQ83")</f>
        <v>2</v>
      </c>
      <c r="CR83" s="1">
        <v>2</v>
      </c>
      <c r="CS83" s="1">
        <f ca="1">INDIRECT("AR83")+2*INDIRECT("AS83")+3*INDIRECT("AT83")+4*INDIRECT("AU83")+5*INDIRECT("AV83")+6*INDIRECT("AW83")+7*INDIRECT("AX83")+8*INDIRECT("AY83")</f>
        <v>0</v>
      </c>
      <c r="CT83" s="1">
        <v>0</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73" ht="11.25">
      <c r="A84" s="25"/>
      <c r="B84" s="25"/>
      <c r="C84" s="27" t="s">
        <v>94</v>
      </c>
      <c r="D84" s="26" t="s">
        <v>0</v>
      </c>
      <c r="E84" s="1" t="s">
        <v>7</v>
      </c>
      <c r="F84" s="7">
        <f>SUM(F82:F83)</f>
        <v>0</v>
      </c>
      <c r="G84" s="6">
        <f>SUM(G82:G83)</f>
        <v>1</v>
      </c>
      <c r="H84" s="6">
        <f>SUM(H82:H83)</f>
        <v>1</v>
      </c>
      <c r="I84" s="6">
        <f>SUM(I82:I83)</f>
        <v>30</v>
      </c>
      <c r="J84" s="6">
        <f>SUM(J82:J83)</f>
        <v>225</v>
      </c>
      <c r="K84" s="6">
        <f>SUM(K82:K83)</f>
        <v>0</v>
      </c>
      <c r="L84" s="6">
        <f>SUM(L82:L83)</f>
        <v>0</v>
      </c>
      <c r="M84" s="6">
        <f>SUM(M82:M83)</f>
        <v>0</v>
      </c>
      <c r="N84" s="7">
        <f>SUM(N82:N83)</f>
        <v>1</v>
      </c>
      <c r="O84" s="6">
        <f>SUM(O82:O83)</f>
        <v>225</v>
      </c>
      <c r="P84" s="6">
        <f>SUM(P82:P83)</f>
        <v>1</v>
      </c>
      <c r="Q84" s="6">
        <f>SUM(Q82:Q83)</f>
        <v>30</v>
      </c>
      <c r="R84" s="6">
        <f>SUM(R82:R83)</f>
        <v>0</v>
      </c>
      <c r="S84" s="6">
        <f>SUM(S82:S83)</f>
        <v>0</v>
      </c>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3:73" ht="11.25">
      <c r="C85" s="1" t="s">
        <v>0</v>
      </c>
      <c r="D85" s="1" t="s">
        <v>0</v>
      </c>
      <c r="E85" s="1" t="s">
        <v>0</v>
      </c>
      <c r="F85" s="7"/>
      <c r="G85" s="6"/>
      <c r="H85" s="6"/>
      <c r="I85" s="6"/>
      <c r="J85" s="6"/>
      <c r="K85" s="6"/>
      <c r="L85" s="6"/>
      <c r="M85" s="6"/>
      <c r="N85" s="7"/>
      <c r="O85" s="6"/>
      <c r="P85" s="6"/>
      <c r="Q85" s="6"/>
      <c r="R85" s="6"/>
      <c r="S85" s="6"/>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c r="BT85" s="1" t="s">
        <v>0</v>
      </c>
      <c r="BU85" s="1" t="s">
        <v>0</v>
      </c>
    </row>
    <row r="86" spans="1:102" ht="11.25">
      <c r="A86" s="30" t="s">
        <v>1</v>
      </c>
      <c r="B86" s="31" t="str">
        <f>HYPERLINK("http://www.dot.ca.gov/hq/transprog/stip2004/ff_sheets/02-2294.xls","2294")</f>
        <v>2294</v>
      </c>
      <c r="C86" s="30" t="s">
        <v>0</v>
      </c>
      <c r="D86" s="30" t="s">
        <v>41</v>
      </c>
      <c r="E86" s="30" t="s">
        <v>3</v>
      </c>
      <c r="F86" s="32">
        <f ca="1">INDIRECT("T86")+INDIRECT("AB86")+INDIRECT("AJ86")+INDIRECT("AR86")+INDIRECT("AZ86")+INDIRECT("BH86")</f>
        <v>0</v>
      </c>
      <c r="G86" s="33">
        <f ca="1">INDIRECT("U86")+INDIRECT("AC86")+INDIRECT("AK86")+INDIRECT("AS86")+INDIRECT("BA86")+INDIRECT("BI86")</f>
        <v>0</v>
      </c>
      <c r="H86" s="33">
        <f ca="1">INDIRECT("V86")+INDIRECT("AD86")+INDIRECT("AL86")+INDIRECT("AT86")+INDIRECT("BB86")+INDIRECT("BJ86")</f>
        <v>0</v>
      </c>
      <c r="I86" s="33">
        <f ca="1">INDIRECT("W86")+INDIRECT("AE86")+INDIRECT("AM86")+INDIRECT("AU86")+INDIRECT("BC86")+INDIRECT("BK86")</f>
        <v>0</v>
      </c>
      <c r="J86" s="33">
        <f ca="1">INDIRECT("X86")+INDIRECT("AF86")+INDIRECT("AN86")+INDIRECT("AV86")+INDIRECT("BD86")+INDIRECT("BL86")</f>
        <v>45</v>
      </c>
      <c r="K86" s="33">
        <f ca="1">INDIRECT("Y86")+INDIRECT("AG86")+INDIRECT("AO86")+INDIRECT("AW86")+INDIRECT("BE86")+INDIRECT("BM86")</f>
        <v>595</v>
      </c>
      <c r="L86" s="33">
        <f ca="1">INDIRECT("Z86")+INDIRECT("AH86")+INDIRECT("AP86")+INDIRECT("AX86")+INDIRECT("BF86")+INDIRECT("BN86")</f>
        <v>0</v>
      </c>
      <c r="M86" s="33">
        <f ca="1">INDIRECT("AA86")+INDIRECT("AI86")+INDIRECT("AQ86")+INDIRECT("AY86")+INDIRECT("BG86")+INDIRECT("BO86")</f>
        <v>0</v>
      </c>
      <c r="N86" s="32">
        <f ca="1">INDIRECT("T86")+INDIRECT("U86")+INDIRECT("V86")+INDIRECT("W86")+INDIRECT("X86")+INDIRECT("Y86")+INDIRECT("Z86")+INDIRECT("AA86")</f>
        <v>0</v>
      </c>
      <c r="O86" s="33">
        <f ca="1">INDIRECT("AB86")+INDIRECT("AC86")+INDIRECT("AD86")+INDIRECT("AE86")+INDIRECT("AF86")+INDIRECT("AG86")+INDIRECT("AH86")+INDIRECT("AI86")</f>
        <v>595</v>
      </c>
      <c r="P86" s="33">
        <f ca="1">INDIRECT("AJ86")+INDIRECT("AK86")+INDIRECT("AL86")+INDIRECT("AM86")+INDIRECT("AN86")+INDIRECT("AO86")+INDIRECT("AP86")+INDIRECT("AQ86")</f>
        <v>0</v>
      </c>
      <c r="Q86" s="33">
        <f ca="1">INDIRECT("AR86")+INDIRECT("AS86")+INDIRECT("AT86")+INDIRECT("AU86")+INDIRECT("AV86")+INDIRECT("AW86")+INDIRECT("AX86")+INDIRECT("AY86")</f>
        <v>45</v>
      </c>
      <c r="R86" s="33">
        <f ca="1">INDIRECT("AZ86")+INDIRECT("BA86")+INDIRECT("BB86")+INDIRECT("BC86")+INDIRECT("BD86")+INDIRECT("BE86")+INDIRECT("BF86")+INDIRECT("BG86")</f>
        <v>0</v>
      </c>
      <c r="S86" s="33">
        <f ca="1">INDIRECT("BH86")+INDIRECT("BI86")+INDIRECT("BJ86")+INDIRECT("BK86")+INDIRECT("BL86")+INDIRECT("BM86")+INDIRECT("BN86")+INDIRECT("BO86")</f>
        <v>0</v>
      </c>
      <c r="T86" s="34"/>
      <c r="U86" s="35"/>
      <c r="V86" s="35"/>
      <c r="W86" s="35"/>
      <c r="X86" s="35"/>
      <c r="Y86" s="35"/>
      <c r="Z86" s="35"/>
      <c r="AA86" s="35"/>
      <c r="AB86" s="34"/>
      <c r="AC86" s="35"/>
      <c r="AD86" s="35"/>
      <c r="AE86" s="35"/>
      <c r="AF86" s="35"/>
      <c r="AG86" s="35">
        <v>595</v>
      </c>
      <c r="AH86" s="35"/>
      <c r="AI86" s="35"/>
      <c r="AJ86" s="34"/>
      <c r="AK86" s="35"/>
      <c r="AL86" s="35"/>
      <c r="AM86" s="35"/>
      <c r="AN86" s="35"/>
      <c r="AO86" s="35"/>
      <c r="AP86" s="35"/>
      <c r="AQ86" s="35"/>
      <c r="AR86" s="34"/>
      <c r="AS86" s="35"/>
      <c r="AT86" s="35"/>
      <c r="AU86" s="35"/>
      <c r="AV86" s="35">
        <v>45</v>
      </c>
      <c r="AW86" s="35"/>
      <c r="AX86" s="35"/>
      <c r="AY86" s="35"/>
      <c r="AZ86" s="34"/>
      <c r="BA86" s="35"/>
      <c r="BB86" s="35"/>
      <c r="BC86" s="35"/>
      <c r="BD86" s="35"/>
      <c r="BE86" s="35"/>
      <c r="BF86" s="35"/>
      <c r="BG86" s="35"/>
      <c r="BH86" s="34"/>
      <c r="BI86" s="35"/>
      <c r="BJ86" s="35"/>
      <c r="BK86" s="35"/>
      <c r="BL86" s="35"/>
      <c r="BM86" s="35"/>
      <c r="BN86" s="35"/>
      <c r="BO86" s="36"/>
      <c r="BP86" s="9">
        <v>13000001093</v>
      </c>
      <c r="BQ86" s="1" t="s">
        <v>3</v>
      </c>
      <c r="BR86" s="1" t="s">
        <v>0</v>
      </c>
      <c r="BS86" s="1" t="s">
        <v>0</v>
      </c>
      <c r="BT86" s="1" t="s">
        <v>0</v>
      </c>
      <c r="BU86" s="1" t="s">
        <v>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180</v>
      </c>
      <c r="CF86" s="1">
        <v>180</v>
      </c>
      <c r="CG86" s="1">
        <f ca="1">INDIRECT("Y86")+2*INDIRECT("AG86")+3*INDIRECT("AO86")+4*INDIRECT("AW86")+5*INDIRECT("BE86")+6*INDIRECT("BM86")</f>
        <v>1190</v>
      </c>
      <c r="CH86" s="1">
        <v>1190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3570</v>
      </c>
      <c r="CP86" s="1">
        <v>3570</v>
      </c>
      <c r="CQ86" s="1">
        <f ca="1">INDIRECT("AJ86")+2*INDIRECT("AK86")+3*INDIRECT("AL86")+4*INDIRECT("AM86")+5*INDIRECT("AN86")+6*INDIRECT("AO86")+7*INDIRECT("AP86")+8*INDIRECT("AQ86")</f>
        <v>0</v>
      </c>
      <c r="CR86" s="1">
        <v>0</v>
      </c>
      <c r="CS86" s="1">
        <f ca="1">INDIRECT("AR86")+2*INDIRECT("AS86")+3*INDIRECT("AT86")+4*INDIRECT("AU86")+5*INDIRECT("AV86")+6*INDIRECT("AW86")+7*INDIRECT("AX86")+8*INDIRECT("AY86")</f>
        <v>225</v>
      </c>
      <c r="CT86" s="1">
        <v>225</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102" ht="11.25">
      <c r="A87" s="1" t="s">
        <v>0</v>
      </c>
      <c r="B87" s="1" t="s">
        <v>0</v>
      </c>
      <c r="C87" s="1" t="s">
        <v>0</v>
      </c>
      <c r="D87" s="1" t="s">
        <v>46</v>
      </c>
      <c r="E87" s="1" t="s">
        <v>6</v>
      </c>
      <c r="F87" s="7">
        <f ca="1">INDIRECT("T87")+INDIRECT("AB87")+INDIRECT("AJ87")+INDIRECT("AR87")+INDIRECT("AZ87")+INDIRECT("BH87")</f>
        <v>0</v>
      </c>
      <c r="G87" s="6">
        <f ca="1">INDIRECT("U87")+INDIRECT("AC87")+INDIRECT("AK87")+INDIRECT("AS87")+INDIRECT("BA87")+INDIRECT("BI87")</f>
        <v>1</v>
      </c>
      <c r="H87" s="6">
        <f ca="1">INDIRECT("V87")+INDIRECT("AD87")+INDIRECT("AL87")+INDIRECT("AT87")+INDIRECT("BB87")+INDIRECT("BJ87")</f>
        <v>0</v>
      </c>
      <c r="I87" s="6">
        <f ca="1">INDIRECT("W87")+INDIRECT("AE87")+INDIRECT("AM87")+INDIRECT("AU87")+INDIRECT("BC87")+INDIRECT("BK87")</f>
        <v>1</v>
      </c>
      <c r="J87" s="6">
        <f ca="1">INDIRECT("X87")+INDIRECT("AF87")+INDIRECT("AN87")+INDIRECT("AV87")+INDIRECT("BD87")+INDIRECT("BL87")</f>
        <v>0</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0</v>
      </c>
      <c r="N87" s="7">
        <f ca="1">INDIRECT("T87")+INDIRECT("U87")+INDIRECT("V87")+INDIRECT("W87")+INDIRECT("X87")+INDIRECT("Y87")+INDIRECT("Z87")+INDIRECT("AA87")</f>
        <v>1</v>
      </c>
      <c r="O87" s="6">
        <f ca="1">INDIRECT("AB87")+INDIRECT("AC87")+INDIRECT("AD87")+INDIRECT("AE87")+INDIRECT("AF87")+INDIRECT("AG87")+INDIRECT("AH87")+INDIRECT("AI87")</f>
        <v>0</v>
      </c>
      <c r="P87" s="6">
        <f ca="1">INDIRECT("AJ87")+INDIRECT("AK87")+INDIRECT("AL87")+INDIRECT("AM87")+INDIRECT("AN87")+INDIRECT("AO87")+INDIRECT("AP87")+INDIRECT("AQ87")</f>
        <v>1</v>
      </c>
      <c r="Q87" s="6">
        <f ca="1">INDIRECT("AR87")+INDIRECT("AS87")+INDIRECT("AT87")+INDIRECT("AU87")+INDIRECT("AV87")+INDIRECT("AW87")+INDIRECT("AX87")+INDIRECT("AY87")</f>
        <v>0</v>
      </c>
      <c r="R87" s="6">
        <f ca="1">INDIRECT("AZ87")+INDIRECT("BA87")+INDIRECT("BB87")+INDIRECT("BC87")+INDIRECT("BD87")+INDIRECT("BE87")+INDIRECT("BF87")+INDIRECT("BG87")</f>
        <v>0</v>
      </c>
      <c r="S87" s="6">
        <f ca="1">INDIRECT("BH87")+INDIRECT("BI87")+INDIRECT("BJ87")+INDIRECT("BK87")+INDIRECT("BL87")+INDIRECT("BM87")+INDIRECT("BN87")+INDIRECT("BO87")</f>
        <v>0</v>
      </c>
      <c r="T87" s="28"/>
      <c r="U87" s="29"/>
      <c r="V87" s="29"/>
      <c r="W87" s="29">
        <v>1</v>
      </c>
      <c r="X87" s="29"/>
      <c r="Y87" s="29"/>
      <c r="Z87" s="29"/>
      <c r="AA87" s="29"/>
      <c r="AB87" s="28"/>
      <c r="AC87" s="29"/>
      <c r="AD87" s="29"/>
      <c r="AE87" s="29"/>
      <c r="AF87" s="29"/>
      <c r="AG87" s="29"/>
      <c r="AH87" s="29"/>
      <c r="AI87" s="29"/>
      <c r="AJ87" s="28"/>
      <c r="AK87" s="29">
        <v>1</v>
      </c>
      <c r="AL87" s="29"/>
      <c r="AM87" s="29"/>
      <c r="AN87" s="29"/>
      <c r="AO87" s="29"/>
      <c r="AP87" s="29"/>
      <c r="AQ87" s="29"/>
      <c r="AR87" s="28"/>
      <c r="AS87" s="29"/>
      <c r="AT87" s="29"/>
      <c r="AU87" s="29"/>
      <c r="AV87" s="29"/>
      <c r="AW87" s="29"/>
      <c r="AX87" s="29"/>
      <c r="AY87" s="29"/>
      <c r="AZ87" s="28"/>
      <c r="BA87" s="29"/>
      <c r="BB87" s="29"/>
      <c r="BC87" s="29"/>
      <c r="BD87" s="29"/>
      <c r="BE87" s="29"/>
      <c r="BF87" s="29"/>
      <c r="BG87" s="29"/>
      <c r="BH87" s="28"/>
      <c r="BI87" s="29"/>
      <c r="BJ87" s="29"/>
      <c r="BK87" s="29"/>
      <c r="BL87" s="29"/>
      <c r="BM87" s="29"/>
      <c r="BN87" s="29"/>
      <c r="BO87" s="29"/>
      <c r="BP87" s="9">
        <v>0</v>
      </c>
      <c r="BQ87" s="1" t="s">
        <v>0</v>
      </c>
      <c r="BR87" s="1" t="s">
        <v>0</v>
      </c>
      <c r="BS87" s="1" t="s">
        <v>0</v>
      </c>
      <c r="BT87" s="1" t="s">
        <v>0</v>
      </c>
      <c r="BU87" s="1" t="s">
        <v>0</v>
      </c>
      <c r="BW87" s="1">
        <f ca="1">INDIRECT("T87")+2*INDIRECT("AB87")+3*INDIRECT("AJ87")+4*INDIRECT("AR87")+5*INDIRECT("AZ87")+6*INDIRECT("BH87")</f>
        <v>0</v>
      </c>
      <c r="BX87" s="1">
        <v>0</v>
      </c>
      <c r="BY87" s="1">
        <f ca="1">INDIRECT("U87")+2*INDIRECT("AC87")+3*INDIRECT("AK87")+4*INDIRECT("AS87")+5*INDIRECT("BA87")+6*INDIRECT("BI87")</f>
        <v>3</v>
      </c>
      <c r="BZ87" s="1">
        <v>3</v>
      </c>
      <c r="CA87" s="1">
        <f ca="1">INDIRECT("V87")+2*INDIRECT("AD87")+3*INDIRECT("AL87")+4*INDIRECT("AT87")+5*INDIRECT("BB87")+6*INDIRECT("BJ87")</f>
        <v>0</v>
      </c>
      <c r="CB87" s="1">
        <v>0</v>
      </c>
      <c r="CC87" s="1">
        <f ca="1">INDIRECT("W87")+2*INDIRECT("AE87")+3*INDIRECT("AM87")+4*INDIRECT("AU87")+5*INDIRECT("BC87")+6*INDIRECT("BK87")</f>
        <v>1</v>
      </c>
      <c r="CD87" s="1">
        <v>1</v>
      </c>
      <c r="CE87" s="1">
        <f ca="1">INDIRECT("X87")+2*INDIRECT("AF87")+3*INDIRECT("AN87")+4*INDIRECT("AV87")+5*INDIRECT("BD87")+6*INDIRECT("BL87")</f>
        <v>0</v>
      </c>
      <c r="CF87" s="1">
        <v>0</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4</v>
      </c>
      <c r="CN87" s="1">
        <v>4</v>
      </c>
      <c r="CO87" s="1">
        <f ca="1">INDIRECT("AB87")+2*INDIRECT("AC87")+3*INDIRECT("AD87")+4*INDIRECT("AE87")+5*INDIRECT("AF87")+6*INDIRECT("AG87")+7*INDIRECT("AH87")+8*INDIRECT("AI87")</f>
        <v>0</v>
      </c>
      <c r="CP87" s="1">
        <v>0</v>
      </c>
      <c r="CQ87" s="1">
        <f ca="1">INDIRECT("AJ87")+2*INDIRECT("AK87")+3*INDIRECT("AL87")+4*INDIRECT("AM87")+5*INDIRECT("AN87")+6*INDIRECT("AO87")+7*INDIRECT("AP87")+8*INDIRECT("AQ87")</f>
        <v>2</v>
      </c>
      <c r="CR87" s="1">
        <v>2</v>
      </c>
      <c r="CS87" s="1">
        <f ca="1">INDIRECT("AR87")+2*INDIRECT("AS87")+3*INDIRECT("AT87")+4*INDIRECT("AU87")+5*INDIRECT("AV87")+6*INDIRECT("AW87")+7*INDIRECT("AX87")+8*INDIRECT("AY87")</f>
        <v>0</v>
      </c>
      <c r="CT87" s="1">
        <v>0</v>
      </c>
      <c r="CU87" s="1">
        <f ca="1">INDIRECT("AZ87")+2*INDIRECT("BA87")+3*INDIRECT("BB87")+4*INDIRECT("BC87")+5*INDIRECT("BD87")+6*INDIRECT("BE87")+7*INDIRECT("BF87")+8*INDIRECT("BG87")</f>
        <v>0</v>
      </c>
      <c r="CV87" s="1">
        <v>0</v>
      </c>
      <c r="CW87" s="1">
        <f ca="1">INDIRECT("BH87")+2*INDIRECT("BI87")+3*INDIRECT("BJ87")+4*INDIRECT("BK87")+5*INDIRECT("BL87")+6*INDIRECT("BM87")+7*INDIRECT("BN87")+8*INDIRECT("BO87")</f>
        <v>0</v>
      </c>
      <c r="CX87" s="1">
        <v>0</v>
      </c>
    </row>
    <row r="88" spans="1:73" ht="11.25">
      <c r="A88" s="25"/>
      <c r="B88" s="25"/>
      <c r="C88" s="27" t="s">
        <v>94</v>
      </c>
      <c r="D88" s="26" t="s">
        <v>0</v>
      </c>
      <c r="E88" s="1" t="s">
        <v>7</v>
      </c>
      <c r="F88" s="7">
        <f>SUM(F86:F87)</f>
        <v>0</v>
      </c>
      <c r="G88" s="6">
        <f>SUM(G86:G87)</f>
        <v>1</v>
      </c>
      <c r="H88" s="6">
        <f>SUM(H86:H87)</f>
        <v>0</v>
      </c>
      <c r="I88" s="6">
        <f>SUM(I86:I87)</f>
        <v>1</v>
      </c>
      <c r="J88" s="6">
        <f>SUM(J86:J87)</f>
        <v>45</v>
      </c>
      <c r="K88" s="6">
        <f>SUM(K86:K87)</f>
        <v>595</v>
      </c>
      <c r="L88" s="6">
        <f>SUM(L86:L87)</f>
        <v>0</v>
      </c>
      <c r="M88" s="6">
        <f>SUM(M86:M87)</f>
        <v>0</v>
      </c>
      <c r="N88" s="7">
        <f>SUM(N86:N87)</f>
        <v>1</v>
      </c>
      <c r="O88" s="6">
        <f>SUM(O86:O87)</f>
        <v>595</v>
      </c>
      <c r="P88" s="6">
        <f>SUM(P86:P87)</f>
        <v>1</v>
      </c>
      <c r="Q88" s="6">
        <f>SUM(Q86:Q87)</f>
        <v>45</v>
      </c>
      <c r="R88" s="6">
        <f>SUM(R86:R87)</f>
        <v>0</v>
      </c>
      <c r="S88" s="6">
        <f>SUM(S86:S87)</f>
        <v>0</v>
      </c>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v>0</v>
      </c>
      <c r="BQ88" s="1" t="s">
        <v>0</v>
      </c>
      <c r="BR88" s="1" t="s">
        <v>0</v>
      </c>
      <c r="BS88" s="1" t="s">
        <v>0</v>
      </c>
      <c r="BT88" s="1" t="s">
        <v>0</v>
      </c>
      <c r="BU88" s="1" t="s">
        <v>0</v>
      </c>
    </row>
    <row r="89" spans="3:73" ht="11.25">
      <c r="C89" s="1" t="s">
        <v>0</v>
      </c>
      <c r="D89" s="1" t="s">
        <v>0</v>
      </c>
      <c r="E89" s="1" t="s">
        <v>0</v>
      </c>
      <c r="F89" s="7"/>
      <c r="G89" s="6"/>
      <c r="H89" s="6"/>
      <c r="I89" s="6"/>
      <c r="J89" s="6"/>
      <c r="K89" s="6"/>
      <c r="L89" s="6"/>
      <c r="M89" s="6"/>
      <c r="N89" s="7"/>
      <c r="O89" s="6"/>
      <c r="P89" s="6"/>
      <c r="Q89" s="6"/>
      <c r="R89" s="6"/>
      <c r="S89" s="6"/>
      <c r="T89" s="8"/>
      <c r="U89" s="5"/>
      <c r="V89" s="5"/>
      <c r="W89" s="5"/>
      <c r="X89" s="5"/>
      <c r="Y89" s="5"/>
      <c r="Z89" s="5"/>
      <c r="AA89" s="5"/>
      <c r="AB89" s="8"/>
      <c r="AC89" s="5"/>
      <c r="AD89" s="5"/>
      <c r="AE89" s="5"/>
      <c r="AF89" s="5"/>
      <c r="AG89" s="5"/>
      <c r="AH89" s="5"/>
      <c r="AI89" s="5"/>
      <c r="AJ89" s="8"/>
      <c r="AK89" s="5"/>
      <c r="AL89" s="5"/>
      <c r="AM89" s="5"/>
      <c r="AN89" s="5"/>
      <c r="AO89" s="5"/>
      <c r="AP89" s="5"/>
      <c r="AQ89" s="5"/>
      <c r="AR89" s="8"/>
      <c r="AS89" s="5"/>
      <c r="AT89" s="5"/>
      <c r="AU89" s="5"/>
      <c r="AV89" s="5"/>
      <c r="AW89" s="5"/>
      <c r="AX89" s="5"/>
      <c r="AY89" s="5"/>
      <c r="AZ89" s="8"/>
      <c r="BA89" s="5"/>
      <c r="BB89" s="5"/>
      <c r="BC89" s="5"/>
      <c r="BD89" s="5"/>
      <c r="BE89" s="5"/>
      <c r="BF89" s="5"/>
      <c r="BG89" s="5"/>
      <c r="BH89" s="8"/>
      <c r="BI89" s="5"/>
      <c r="BJ89" s="5"/>
      <c r="BK89" s="5"/>
      <c r="BL89" s="5"/>
      <c r="BM89" s="5"/>
      <c r="BN89" s="5"/>
      <c r="BO89" s="5"/>
      <c r="BP89" s="9"/>
      <c r="BT89" s="1" t="s">
        <v>0</v>
      </c>
      <c r="BU89" s="1" t="s">
        <v>0</v>
      </c>
    </row>
    <row r="90" spans="1:102" ht="11.25">
      <c r="A90" s="30" t="s">
        <v>1</v>
      </c>
      <c r="B90" s="31" t="str">
        <f>HYPERLINK("http://www.dot.ca.gov/hq/transprog/stip2004/ff_sheets/02-2295.xls","2295")</f>
        <v>2295</v>
      </c>
      <c r="C90" s="30" t="s">
        <v>0</v>
      </c>
      <c r="D90" s="30" t="s">
        <v>41</v>
      </c>
      <c r="E90" s="30" t="s">
        <v>3</v>
      </c>
      <c r="F90" s="32">
        <f ca="1">INDIRECT("T90")+INDIRECT("AB90")+INDIRECT("AJ90")+INDIRECT("AR90")+INDIRECT("AZ90")+INDIRECT("BH90")</f>
        <v>0</v>
      </c>
      <c r="G90" s="33">
        <f ca="1">INDIRECT("U90")+INDIRECT("AC90")+INDIRECT("AK90")+INDIRECT("AS90")+INDIRECT("BA90")+INDIRECT("BI90")</f>
        <v>0</v>
      </c>
      <c r="H90" s="33">
        <f ca="1">INDIRECT("V90")+INDIRECT("AD90")+INDIRECT("AL90")+INDIRECT("AT90")+INDIRECT("BB90")+INDIRECT("BJ90")</f>
        <v>0</v>
      </c>
      <c r="I90" s="33">
        <f ca="1">INDIRECT("W90")+INDIRECT("AE90")+INDIRECT("AM90")+INDIRECT("AU90")+INDIRECT("BC90")+INDIRECT("BK90")</f>
        <v>25</v>
      </c>
      <c r="J90" s="33">
        <f ca="1">INDIRECT("X90")+INDIRECT("AF90")+INDIRECT("AN90")+INDIRECT("AV90")+INDIRECT("BD90")+INDIRECT("BL90")</f>
        <v>200</v>
      </c>
      <c r="K90" s="33">
        <f ca="1">INDIRECT("Y90")+INDIRECT("AG90")+INDIRECT("AO90")+INDIRECT("AW90")+INDIRECT("BE90")+INDIRECT("BM90")</f>
        <v>0</v>
      </c>
      <c r="L90" s="33">
        <f ca="1">INDIRECT("Z90")+INDIRECT("AH90")+INDIRECT("AP90")+INDIRECT("AX90")+INDIRECT("BF90")+INDIRECT("BN90")</f>
        <v>0</v>
      </c>
      <c r="M90" s="33">
        <f ca="1">INDIRECT("AA90")+INDIRECT("AI90")+INDIRECT("AQ90")+INDIRECT("AY90")+INDIRECT("BG90")+INDIRECT("BO90")</f>
        <v>0</v>
      </c>
      <c r="N90" s="32">
        <f ca="1">INDIRECT("T90")+INDIRECT("U90")+INDIRECT("V90")+INDIRECT("W90")+INDIRECT("X90")+INDIRECT("Y90")+INDIRECT("Z90")+INDIRECT("AA90")</f>
        <v>0</v>
      </c>
      <c r="O90" s="33">
        <f ca="1">INDIRECT("AB90")+INDIRECT("AC90")+INDIRECT("AD90")+INDIRECT("AE90")+INDIRECT("AF90")+INDIRECT("AG90")+INDIRECT("AH90")+INDIRECT("AI90")</f>
        <v>200</v>
      </c>
      <c r="P90" s="33">
        <f ca="1">INDIRECT("AJ90")+INDIRECT("AK90")+INDIRECT("AL90")+INDIRECT("AM90")+INDIRECT("AN90")+INDIRECT("AO90")+INDIRECT("AP90")+INDIRECT("AQ90")</f>
        <v>0</v>
      </c>
      <c r="Q90" s="33">
        <f ca="1">INDIRECT("AR90")+INDIRECT("AS90")+INDIRECT("AT90")+INDIRECT("AU90")+INDIRECT("AV90")+INDIRECT("AW90")+INDIRECT("AX90")+INDIRECT("AY90")</f>
        <v>25</v>
      </c>
      <c r="R90" s="33">
        <f ca="1">INDIRECT("AZ90")+INDIRECT("BA90")+INDIRECT("BB90")+INDIRECT("BC90")+INDIRECT("BD90")+INDIRECT("BE90")+INDIRECT("BF90")+INDIRECT("BG90")</f>
        <v>0</v>
      </c>
      <c r="S90" s="33">
        <f ca="1">INDIRECT("BH90")+INDIRECT("BI90")+INDIRECT("BJ90")+INDIRECT("BK90")+INDIRECT("BL90")+INDIRECT("BM90")+INDIRECT("BN90")+INDIRECT("BO90")</f>
        <v>0</v>
      </c>
      <c r="T90" s="34"/>
      <c r="U90" s="35"/>
      <c r="V90" s="35"/>
      <c r="W90" s="35"/>
      <c r="X90" s="35"/>
      <c r="Y90" s="35"/>
      <c r="Z90" s="35"/>
      <c r="AA90" s="35"/>
      <c r="AB90" s="34"/>
      <c r="AC90" s="35"/>
      <c r="AD90" s="35"/>
      <c r="AE90" s="35"/>
      <c r="AF90" s="35">
        <v>200</v>
      </c>
      <c r="AG90" s="35"/>
      <c r="AH90" s="35"/>
      <c r="AI90" s="35"/>
      <c r="AJ90" s="34"/>
      <c r="AK90" s="35"/>
      <c r="AL90" s="35"/>
      <c r="AM90" s="35"/>
      <c r="AN90" s="35"/>
      <c r="AO90" s="35"/>
      <c r="AP90" s="35"/>
      <c r="AQ90" s="35"/>
      <c r="AR90" s="34"/>
      <c r="AS90" s="35"/>
      <c r="AT90" s="35"/>
      <c r="AU90" s="35">
        <v>25</v>
      </c>
      <c r="AV90" s="35"/>
      <c r="AW90" s="35"/>
      <c r="AX90" s="35"/>
      <c r="AY90" s="35"/>
      <c r="AZ90" s="34"/>
      <c r="BA90" s="35"/>
      <c r="BB90" s="35"/>
      <c r="BC90" s="35"/>
      <c r="BD90" s="35"/>
      <c r="BE90" s="35"/>
      <c r="BF90" s="35"/>
      <c r="BG90" s="35"/>
      <c r="BH90" s="34"/>
      <c r="BI90" s="35"/>
      <c r="BJ90" s="35"/>
      <c r="BK90" s="35"/>
      <c r="BL90" s="35"/>
      <c r="BM90" s="35"/>
      <c r="BN90" s="35"/>
      <c r="BO90" s="36"/>
      <c r="BP90" s="9">
        <v>13000001094</v>
      </c>
      <c r="BQ90" s="1" t="s">
        <v>3</v>
      </c>
      <c r="BR90" s="1" t="s">
        <v>0</v>
      </c>
      <c r="BS90" s="1" t="s">
        <v>0</v>
      </c>
      <c r="BT90" s="1" t="s">
        <v>0</v>
      </c>
      <c r="BU90" s="1" t="s">
        <v>0</v>
      </c>
      <c r="BW90" s="1">
        <f ca="1">INDIRECT("T90")+2*INDIRECT("AB90")+3*INDIRECT("AJ90")+4*INDIRECT("AR90")+5*INDIRECT("AZ90")+6*INDIRECT("BH90")</f>
        <v>0</v>
      </c>
      <c r="BX90" s="1">
        <v>0</v>
      </c>
      <c r="BY90" s="1">
        <f ca="1">INDIRECT("U90")+2*INDIRECT("AC90")+3*INDIRECT("AK90")+4*INDIRECT("AS90")+5*INDIRECT("BA90")+6*INDIRECT("BI90")</f>
        <v>0</v>
      </c>
      <c r="BZ90" s="1">
        <v>0</v>
      </c>
      <c r="CA90" s="1">
        <f ca="1">INDIRECT("V90")+2*INDIRECT("AD90")+3*INDIRECT("AL90")+4*INDIRECT("AT90")+5*INDIRECT("BB90")+6*INDIRECT("BJ90")</f>
        <v>0</v>
      </c>
      <c r="CB90" s="1">
        <v>0</v>
      </c>
      <c r="CC90" s="1">
        <f ca="1">INDIRECT("W90")+2*INDIRECT("AE90")+3*INDIRECT("AM90")+4*INDIRECT("AU90")+5*INDIRECT("BC90")+6*INDIRECT("BK90")</f>
        <v>100</v>
      </c>
      <c r="CD90" s="1">
        <v>100</v>
      </c>
      <c r="CE90" s="1">
        <f ca="1">INDIRECT("X90")+2*INDIRECT("AF90")+3*INDIRECT("AN90")+4*INDIRECT("AV90")+5*INDIRECT("BD90")+6*INDIRECT("BL90")</f>
        <v>400</v>
      </c>
      <c r="CF90" s="1">
        <v>400</v>
      </c>
      <c r="CG90" s="1">
        <f ca="1">INDIRECT("Y90")+2*INDIRECT("AG90")+3*INDIRECT("AO90")+4*INDIRECT("AW90")+5*INDIRECT("BE90")+6*INDIRECT("BM90")</f>
        <v>0</v>
      </c>
      <c r="CH90" s="1">
        <v>0</v>
      </c>
      <c r="CI90" s="1">
        <f ca="1">INDIRECT("Z90")+2*INDIRECT("AH90")+3*INDIRECT("AP90")+4*INDIRECT("AX90")+5*INDIRECT("BF90")+6*INDIRECT("BN90")</f>
        <v>0</v>
      </c>
      <c r="CJ90" s="1">
        <v>0</v>
      </c>
      <c r="CK90" s="1">
        <f ca="1">INDIRECT("AA90")+2*INDIRECT("AI90")+3*INDIRECT("AQ90")+4*INDIRECT("AY90")+5*INDIRECT("BG90")+6*INDIRECT("BO90")</f>
        <v>0</v>
      </c>
      <c r="CL90" s="1">
        <v>0</v>
      </c>
      <c r="CM90" s="1">
        <f ca="1">INDIRECT("T90")+2*INDIRECT("U90")+3*INDIRECT("V90")+4*INDIRECT("W90")+5*INDIRECT("X90")+6*INDIRECT("Y90")+7*INDIRECT("Z90")+8*INDIRECT("AA90")</f>
        <v>0</v>
      </c>
      <c r="CN90" s="1">
        <v>0</v>
      </c>
      <c r="CO90" s="1">
        <f ca="1">INDIRECT("AB90")+2*INDIRECT("AC90")+3*INDIRECT("AD90")+4*INDIRECT("AE90")+5*INDIRECT("AF90")+6*INDIRECT("AG90")+7*INDIRECT("AH90")+8*INDIRECT("AI90")</f>
        <v>1000</v>
      </c>
      <c r="CP90" s="1">
        <v>1000</v>
      </c>
      <c r="CQ90" s="1">
        <f ca="1">INDIRECT("AJ90")+2*INDIRECT("AK90")+3*INDIRECT("AL90")+4*INDIRECT("AM90")+5*INDIRECT("AN90")+6*INDIRECT("AO90")+7*INDIRECT("AP90")+8*INDIRECT("AQ90")</f>
        <v>0</v>
      </c>
      <c r="CR90" s="1">
        <v>0</v>
      </c>
      <c r="CS90" s="1">
        <f ca="1">INDIRECT("AR90")+2*INDIRECT("AS90")+3*INDIRECT("AT90")+4*INDIRECT("AU90")+5*INDIRECT("AV90")+6*INDIRECT("AW90")+7*INDIRECT("AX90")+8*INDIRECT("AY90")</f>
        <v>100</v>
      </c>
      <c r="CT90" s="1">
        <v>100</v>
      </c>
      <c r="CU90" s="1">
        <f ca="1">INDIRECT("AZ90")+2*INDIRECT("BA90")+3*INDIRECT("BB90")+4*INDIRECT("BC90")+5*INDIRECT("BD90")+6*INDIRECT("BE90")+7*INDIRECT("BF90")+8*INDIRECT("BG90")</f>
        <v>0</v>
      </c>
      <c r="CV90" s="1">
        <v>0</v>
      </c>
      <c r="CW90" s="1">
        <f ca="1">INDIRECT("BH90")+2*INDIRECT("BI90")+3*INDIRECT("BJ90")+4*INDIRECT("BK90")+5*INDIRECT("BL90")+6*INDIRECT("BM90")+7*INDIRECT("BN90")+8*INDIRECT("BO90")</f>
        <v>0</v>
      </c>
      <c r="CX90" s="1">
        <v>0</v>
      </c>
    </row>
    <row r="91" spans="1:102" ht="11.25">
      <c r="A91" s="1" t="s">
        <v>0</v>
      </c>
      <c r="B91" s="1" t="s">
        <v>0</v>
      </c>
      <c r="C91" s="1" t="s">
        <v>0</v>
      </c>
      <c r="D91" s="1" t="s">
        <v>47</v>
      </c>
      <c r="E91" s="1" t="s">
        <v>6</v>
      </c>
      <c r="F91" s="7">
        <f ca="1">INDIRECT("T91")+INDIRECT("AB91")+INDIRECT("AJ91")+INDIRECT("AR91")+INDIRECT("AZ91")+INDIRECT("BH91")</f>
        <v>0</v>
      </c>
      <c r="G91" s="6">
        <f ca="1">INDIRECT("U91")+INDIRECT("AC91")+INDIRECT("AK91")+INDIRECT("AS91")+INDIRECT("BA91")+INDIRECT("BI91")</f>
        <v>0</v>
      </c>
      <c r="H91" s="6">
        <f ca="1">INDIRECT("V91")+INDIRECT("AD91")+INDIRECT("AL91")+INDIRECT("AT91")+INDIRECT("BB91")+INDIRECT("BJ91")</f>
        <v>1</v>
      </c>
      <c r="I91" s="6">
        <f ca="1">INDIRECT("W91")+INDIRECT("AE91")+INDIRECT("AM91")+INDIRECT("AU91")+INDIRECT("BC91")+INDIRECT("BK91")</f>
        <v>0</v>
      </c>
      <c r="J91" s="6">
        <f ca="1">INDIRECT("X91")+INDIRECT("AF91")+INDIRECT("AN91")+INDIRECT("AV91")+INDIRECT("BD91")+INDIRECT("BL91")</f>
        <v>1</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1</v>
      </c>
      <c r="O91" s="6">
        <f ca="1">INDIRECT("AB91")+INDIRECT("AC91")+INDIRECT("AD91")+INDIRECT("AE91")+INDIRECT("AF91")+INDIRECT("AG91")+INDIRECT("AH91")+INDIRECT("AI91")</f>
        <v>0</v>
      </c>
      <c r="P91" s="6">
        <f ca="1">INDIRECT("AJ91")+INDIRECT("AK91")+INDIRECT("AL91")+INDIRECT("AM91")+INDIRECT("AN91")+INDIRECT("AO91")+INDIRECT("AP91")+INDIRECT("AQ91")</f>
        <v>1</v>
      </c>
      <c r="Q91" s="6">
        <f ca="1">INDIRECT("AR91")+INDIRECT("AS91")+INDIRECT("AT91")+INDIRECT("AU91")+INDIRECT("AV91")+INDIRECT("AW91")+INDIRECT("AX91")+INDIRECT("AY91")</f>
        <v>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v>1</v>
      </c>
      <c r="Y91" s="29"/>
      <c r="Z91" s="29"/>
      <c r="AA91" s="29"/>
      <c r="AB91" s="28"/>
      <c r="AC91" s="29"/>
      <c r="AD91" s="29"/>
      <c r="AE91" s="29"/>
      <c r="AF91" s="29"/>
      <c r="AG91" s="29"/>
      <c r="AH91" s="29"/>
      <c r="AI91" s="29"/>
      <c r="AJ91" s="28"/>
      <c r="AK91" s="29"/>
      <c r="AL91" s="29">
        <v>1</v>
      </c>
      <c r="AM91" s="29"/>
      <c r="AN91" s="29"/>
      <c r="AO91" s="29"/>
      <c r="AP91" s="29"/>
      <c r="AQ91" s="29"/>
      <c r="AR91" s="28"/>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0</v>
      </c>
      <c r="BX91" s="1">
        <v>0</v>
      </c>
      <c r="BY91" s="1">
        <f ca="1">INDIRECT("U91")+2*INDIRECT("AC91")+3*INDIRECT("AK91")+4*INDIRECT("AS91")+5*INDIRECT("BA91")+6*INDIRECT("BI91")</f>
        <v>0</v>
      </c>
      <c r="BZ91" s="1">
        <v>0</v>
      </c>
      <c r="CA91" s="1">
        <f ca="1">INDIRECT("V91")+2*INDIRECT("AD91")+3*INDIRECT("AL91")+4*INDIRECT("AT91")+5*INDIRECT("BB91")+6*INDIRECT("BJ91")</f>
        <v>3</v>
      </c>
      <c r="CB91" s="1">
        <v>3</v>
      </c>
      <c r="CC91" s="1">
        <f ca="1">INDIRECT("W91")+2*INDIRECT("AE91")+3*INDIRECT("AM91")+4*INDIRECT("AU91")+5*INDIRECT("BC91")+6*INDIRECT("BK91")</f>
        <v>0</v>
      </c>
      <c r="CD91" s="1">
        <v>0</v>
      </c>
      <c r="CE91" s="1">
        <f ca="1">INDIRECT("X91")+2*INDIRECT("AF91")+3*INDIRECT("AN91")+4*INDIRECT("AV91")+5*INDIRECT("BD91")+6*INDIRECT("BL91")</f>
        <v>1</v>
      </c>
      <c r="CF91" s="1">
        <v>1</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5</v>
      </c>
      <c r="CN91" s="1">
        <v>5</v>
      </c>
      <c r="CO91" s="1">
        <f ca="1">INDIRECT("AB91")+2*INDIRECT("AC91")+3*INDIRECT("AD91")+4*INDIRECT("AE91")+5*INDIRECT("AF91")+6*INDIRECT("AG91")+7*INDIRECT("AH91")+8*INDIRECT("AI91")</f>
        <v>0</v>
      </c>
      <c r="CP91" s="1">
        <v>0</v>
      </c>
      <c r="CQ91" s="1">
        <f ca="1">INDIRECT("AJ91")+2*INDIRECT("AK91")+3*INDIRECT("AL91")+4*INDIRECT("AM91")+5*INDIRECT("AN91")+6*INDIRECT("AO91")+7*INDIRECT("AP91")+8*INDIRECT("AQ91")</f>
        <v>3</v>
      </c>
      <c r="CR91" s="1">
        <v>3</v>
      </c>
      <c r="CS91" s="1">
        <f ca="1">INDIRECT("AR91")+2*INDIRECT("AS91")+3*INDIRECT("AT91")+4*INDIRECT("AU91")+5*INDIRECT("AV91")+6*INDIRECT("AW91")+7*INDIRECT("AX91")+8*INDIRECT("AY91")</f>
        <v>0</v>
      </c>
      <c r="CT91" s="1">
        <v>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73" ht="11.25">
      <c r="A92" s="25"/>
      <c r="B92" s="25"/>
      <c r="C92" s="27" t="s">
        <v>94</v>
      </c>
      <c r="D92" s="26" t="s">
        <v>0</v>
      </c>
      <c r="E92" s="1" t="s">
        <v>7</v>
      </c>
      <c r="F92" s="7">
        <f>SUM(F90:F91)</f>
        <v>0</v>
      </c>
      <c r="G92" s="6">
        <f>SUM(G90:G91)</f>
        <v>0</v>
      </c>
      <c r="H92" s="6">
        <f>SUM(H90:H91)</f>
        <v>1</v>
      </c>
      <c r="I92" s="6">
        <f>SUM(I90:I91)</f>
        <v>25</v>
      </c>
      <c r="J92" s="6">
        <f>SUM(J90:J91)</f>
        <v>201</v>
      </c>
      <c r="K92" s="6">
        <f>SUM(K90:K91)</f>
        <v>0</v>
      </c>
      <c r="L92" s="6">
        <f>SUM(L90:L91)</f>
        <v>0</v>
      </c>
      <c r="M92" s="6">
        <f>SUM(M90:M91)</f>
        <v>0</v>
      </c>
      <c r="N92" s="7">
        <f>SUM(N90:N91)</f>
        <v>1</v>
      </c>
      <c r="O92" s="6">
        <f>SUM(O90:O91)</f>
        <v>200</v>
      </c>
      <c r="P92" s="6">
        <f>SUM(P90:P91)</f>
        <v>1</v>
      </c>
      <c r="Q92" s="6">
        <f>SUM(Q90:Q91)</f>
        <v>25</v>
      </c>
      <c r="R92" s="6">
        <f>SUM(R90:R91)</f>
        <v>0</v>
      </c>
      <c r="S92" s="6">
        <f>SUM(S90:S91)</f>
        <v>0</v>
      </c>
      <c r="T92" s="8"/>
      <c r="U92" s="5"/>
      <c r="V92" s="5"/>
      <c r="W92" s="5"/>
      <c r="X92" s="5"/>
      <c r="Y92" s="5"/>
      <c r="Z92" s="5"/>
      <c r="AA92" s="5"/>
      <c r="AB92" s="8"/>
      <c r="AC92" s="5"/>
      <c r="AD92" s="5"/>
      <c r="AE92" s="5"/>
      <c r="AF92" s="5"/>
      <c r="AG92" s="5"/>
      <c r="AH92" s="5"/>
      <c r="AI92" s="5"/>
      <c r="AJ92" s="8"/>
      <c r="AK92" s="5"/>
      <c r="AL92" s="5"/>
      <c r="AM92" s="5"/>
      <c r="AN92" s="5"/>
      <c r="AO92" s="5"/>
      <c r="AP92" s="5"/>
      <c r="AQ92" s="5"/>
      <c r="AR92" s="8"/>
      <c r="AS92" s="5"/>
      <c r="AT92" s="5"/>
      <c r="AU92" s="5"/>
      <c r="AV92" s="5"/>
      <c r="AW92" s="5"/>
      <c r="AX92" s="5"/>
      <c r="AY92" s="5"/>
      <c r="AZ92" s="8"/>
      <c r="BA92" s="5"/>
      <c r="BB92" s="5"/>
      <c r="BC92" s="5"/>
      <c r="BD92" s="5"/>
      <c r="BE92" s="5"/>
      <c r="BF92" s="5"/>
      <c r="BG92" s="5"/>
      <c r="BH92" s="8"/>
      <c r="BI92" s="5"/>
      <c r="BJ92" s="5"/>
      <c r="BK92" s="5"/>
      <c r="BL92" s="5"/>
      <c r="BM92" s="5"/>
      <c r="BN92" s="5"/>
      <c r="BO92" s="5"/>
      <c r="BP92" s="9">
        <v>0</v>
      </c>
      <c r="BQ92" s="1" t="s">
        <v>0</v>
      </c>
      <c r="BR92" s="1" t="s">
        <v>0</v>
      </c>
      <c r="BS92" s="1" t="s">
        <v>0</v>
      </c>
      <c r="BT92" s="1" t="s">
        <v>0</v>
      </c>
      <c r="BU92" s="1" t="s">
        <v>0</v>
      </c>
    </row>
    <row r="93" spans="3:73" ht="11.25">
      <c r="C93" s="1" t="s">
        <v>0</v>
      </c>
      <c r="D93" s="1" t="s">
        <v>0</v>
      </c>
      <c r="E93" s="1" t="s">
        <v>0</v>
      </c>
      <c r="F93" s="7"/>
      <c r="G93" s="6"/>
      <c r="H93" s="6"/>
      <c r="I93" s="6"/>
      <c r="J93" s="6"/>
      <c r="K93" s="6"/>
      <c r="L93" s="6"/>
      <c r="M93" s="6"/>
      <c r="N93" s="7"/>
      <c r="O93" s="6"/>
      <c r="P93" s="6"/>
      <c r="Q93" s="6"/>
      <c r="R93" s="6"/>
      <c r="S93" s="6"/>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c r="BT93" s="1" t="s">
        <v>0</v>
      </c>
      <c r="BU93" s="1" t="s">
        <v>0</v>
      </c>
    </row>
    <row r="94" spans="1:102" ht="11.25">
      <c r="A94" s="30" t="s">
        <v>1</v>
      </c>
      <c r="B94" s="31" t="str">
        <f>HYPERLINK("http://www.dot.ca.gov/hq/transprog/stip2004/ff_sheets/02-2296.xls","2296")</f>
        <v>2296</v>
      </c>
      <c r="C94" s="30" t="s">
        <v>0</v>
      </c>
      <c r="D94" s="30" t="s">
        <v>41</v>
      </c>
      <c r="E94" s="30" t="s">
        <v>3</v>
      </c>
      <c r="F94" s="32">
        <f ca="1">INDIRECT("T94")+INDIRECT("AB94")+INDIRECT("AJ94")+INDIRECT("AR94")+INDIRECT("AZ94")+INDIRECT("BH94")</f>
        <v>0</v>
      </c>
      <c r="G94" s="33">
        <f ca="1">INDIRECT("U94")+INDIRECT("AC94")+INDIRECT("AK94")+INDIRECT("AS94")+INDIRECT("BA94")+INDIRECT("BI94")</f>
        <v>0</v>
      </c>
      <c r="H94" s="33">
        <f ca="1">INDIRECT("V94")+INDIRECT("AD94")+INDIRECT("AL94")+INDIRECT("AT94")+INDIRECT("BB94")+INDIRECT("BJ94")</f>
        <v>0</v>
      </c>
      <c r="I94" s="33">
        <f ca="1">INDIRECT("W94")+INDIRECT("AE94")+INDIRECT("AM94")+INDIRECT("AU94")+INDIRECT("BC94")+INDIRECT("BK94")</f>
        <v>50</v>
      </c>
      <c r="J94" s="33">
        <f ca="1">INDIRECT("X94")+INDIRECT("AF94")+INDIRECT("AN94")+INDIRECT("AV94")+INDIRECT("BD94")+INDIRECT("BL94")</f>
        <v>0</v>
      </c>
      <c r="K94" s="33">
        <f ca="1">INDIRECT("Y94")+INDIRECT("AG94")+INDIRECT("AO94")+INDIRECT("AW94")+INDIRECT("BE94")+INDIRECT("BM94")</f>
        <v>688</v>
      </c>
      <c r="L94" s="33">
        <f ca="1">INDIRECT("Z94")+INDIRECT("AH94")+INDIRECT("AP94")+INDIRECT("AX94")+INDIRECT("BF94")+INDIRECT("BN94")</f>
        <v>0</v>
      </c>
      <c r="M94" s="33">
        <f ca="1">INDIRECT("AA94")+INDIRECT("AI94")+INDIRECT("AQ94")+INDIRECT("AY94")+INDIRECT("BG94")+INDIRECT("BO94")</f>
        <v>0</v>
      </c>
      <c r="N94" s="32">
        <f ca="1">INDIRECT("T94")+INDIRECT("U94")+INDIRECT("V94")+INDIRECT("W94")+INDIRECT("X94")+INDIRECT("Y94")+INDIRECT("Z94")+INDIRECT("AA94")</f>
        <v>0</v>
      </c>
      <c r="O94" s="33">
        <f ca="1">INDIRECT("AB94")+INDIRECT("AC94")+INDIRECT("AD94")+INDIRECT("AE94")+INDIRECT("AF94")+INDIRECT("AG94")+INDIRECT("AH94")+INDIRECT("AI94")</f>
        <v>688</v>
      </c>
      <c r="P94" s="33">
        <f ca="1">INDIRECT("AJ94")+INDIRECT("AK94")+INDIRECT("AL94")+INDIRECT("AM94")+INDIRECT("AN94")+INDIRECT("AO94")+INDIRECT("AP94")+INDIRECT("AQ94")</f>
        <v>0</v>
      </c>
      <c r="Q94" s="33">
        <f ca="1">INDIRECT("AR94")+INDIRECT("AS94")+INDIRECT("AT94")+INDIRECT("AU94")+INDIRECT("AV94")+INDIRECT("AW94")+INDIRECT("AX94")+INDIRECT("AY94")</f>
        <v>50</v>
      </c>
      <c r="R94" s="33">
        <f ca="1">INDIRECT("AZ94")+INDIRECT("BA94")+INDIRECT("BB94")+INDIRECT("BC94")+INDIRECT("BD94")+INDIRECT("BE94")+INDIRECT("BF94")+INDIRECT("BG94")</f>
        <v>0</v>
      </c>
      <c r="S94" s="33">
        <f ca="1">INDIRECT("BH94")+INDIRECT("BI94")+INDIRECT("BJ94")+INDIRECT("BK94")+INDIRECT("BL94")+INDIRECT("BM94")+INDIRECT("BN94")+INDIRECT("BO94")</f>
        <v>0</v>
      </c>
      <c r="T94" s="34"/>
      <c r="U94" s="35"/>
      <c r="V94" s="35"/>
      <c r="W94" s="35"/>
      <c r="X94" s="35"/>
      <c r="Y94" s="35"/>
      <c r="Z94" s="35"/>
      <c r="AA94" s="35"/>
      <c r="AB94" s="34"/>
      <c r="AC94" s="35"/>
      <c r="AD94" s="35"/>
      <c r="AE94" s="35"/>
      <c r="AF94" s="35"/>
      <c r="AG94" s="35">
        <v>688</v>
      </c>
      <c r="AH94" s="35"/>
      <c r="AI94" s="35"/>
      <c r="AJ94" s="34"/>
      <c r="AK94" s="35"/>
      <c r="AL94" s="35"/>
      <c r="AM94" s="35"/>
      <c r="AN94" s="35"/>
      <c r="AO94" s="35"/>
      <c r="AP94" s="35"/>
      <c r="AQ94" s="35"/>
      <c r="AR94" s="34"/>
      <c r="AS94" s="35"/>
      <c r="AT94" s="35"/>
      <c r="AU94" s="35">
        <v>50</v>
      </c>
      <c r="AV94" s="35"/>
      <c r="AW94" s="35"/>
      <c r="AX94" s="35"/>
      <c r="AY94" s="35"/>
      <c r="AZ94" s="34"/>
      <c r="BA94" s="35"/>
      <c r="BB94" s="35"/>
      <c r="BC94" s="35"/>
      <c r="BD94" s="35"/>
      <c r="BE94" s="35"/>
      <c r="BF94" s="35"/>
      <c r="BG94" s="35"/>
      <c r="BH94" s="34"/>
      <c r="BI94" s="35"/>
      <c r="BJ94" s="35"/>
      <c r="BK94" s="35"/>
      <c r="BL94" s="35"/>
      <c r="BM94" s="35"/>
      <c r="BN94" s="35"/>
      <c r="BO94" s="36"/>
      <c r="BP94" s="9">
        <v>13000001095</v>
      </c>
      <c r="BQ94" s="1" t="s">
        <v>3</v>
      </c>
      <c r="BR94" s="1" t="s">
        <v>0</v>
      </c>
      <c r="BS94" s="1" t="s">
        <v>0</v>
      </c>
      <c r="BT94" s="1" t="s">
        <v>0</v>
      </c>
      <c r="BU94" s="1" t="s">
        <v>0</v>
      </c>
      <c r="BW94" s="1">
        <f ca="1">INDIRECT("T94")+2*INDIRECT("AB94")+3*INDIRECT("AJ94")+4*INDIRECT("AR94")+5*INDIRECT("AZ94")+6*INDIRECT("BH94")</f>
        <v>0</v>
      </c>
      <c r="BX94" s="1">
        <v>0</v>
      </c>
      <c r="BY94" s="1">
        <f ca="1">INDIRECT("U94")+2*INDIRECT("AC94")+3*INDIRECT("AK94")+4*INDIRECT("AS94")+5*INDIRECT("BA94")+6*INDIRECT("BI94")</f>
        <v>0</v>
      </c>
      <c r="BZ94" s="1">
        <v>0</v>
      </c>
      <c r="CA94" s="1">
        <f ca="1">INDIRECT("V94")+2*INDIRECT("AD94")+3*INDIRECT("AL94")+4*INDIRECT("AT94")+5*INDIRECT("BB94")+6*INDIRECT("BJ94")</f>
        <v>0</v>
      </c>
      <c r="CB94" s="1">
        <v>0</v>
      </c>
      <c r="CC94" s="1">
        <f ca="1">INDIRECT("W94")+2*INDIRECT("AE94")+3*INDIRECT("AM94")+4*INDIRECT("AU94")+5*INDIRECT("BC94")+6*INDIRECT("BK94")</f>
        <v>200</v>
      </c>
      <c r="CD94" s="1">
        <v>200</v>
      </c>
      <c r="CE94" s="1">
        <f ca="1">INDIRECT("X94")+2*INDIRECT("AF94")+3*INDIRECT("AN94")+4*INDIRECT("AV94")+5*INDIRECT("BD94")+6*INDIRECT("BL94")</f>
        <v>0</v>
      </c>
      <c r="CF94" s="1">
        <v>0</v>
      </c>
      <c r="CG94" s="1">
        <f ca="1">INDIRECT("Y94")+2*INDIRECT("AG94")+3*INDIRECT("AO94")+4*INDIRECT("AW94")+5*INDIRECT("BE94")+6*INDIRECT("BM94")</f>
        <v>1376</v>
      </c>
      <c r="CH94" s="1">
        <v>1376</v>
      </c>
      <c r="CI94" s="1">
        <f ca="1">INDIRECT("Z94")+2*INDIRECT("AH94")+3*INDIRECT("AP94")+4*INDIRECT("AX94")+5*INDIRECT("BF94")+6*INDIRECT("BN94")</f>
        <v>0</v>
      </c>
      <c r="CJ94" s="1">
        <v>0</v>
      </c>
      <c r="CK94" s="1">
        <f ca="1">INDIRECT("AA94")+2*INDIRECT("AI94")+3*INDIRECT("AQ94")+4*INDIRECT("AY94")+5*INDIRECT("BG94")+6*INDIRECT("BO94")</f>
        <v>0</v>
      </c>
      <c r="CL94" s="1">
        <v>0</v>
      </c>
      <c r="CM94" s="1">
        <f ca="1">INDIRECT("T94")+2*INDIRECT("U94")+3*INDIRECT("V94")+4*INDIRECT("W94")+5*INDIRECT("X94")+6*INDIRECT("Y94")+7*INDIRECT("Z94")+8*INDIRECT("AA94")</f>
        <v>0</v>
      </c>
      <c r="CN94" s="1">
        <v>0</v>
      </c>
      <c r="CO94" s="1">
        <f ca="1">INDIRECT("AB94")+2*INDIRECT("AC94")+3*INDIRECT("AD94")+4*INDIRECT("AE94")+5*INDIRECT("AF94")+6*INDIRECT("AG94")+7*INDIRECT("AH94")+8*INDIRECT("AI94")</f>
        <v>4128</v>
      </c>
      <c r="CP94" s="1">
        <v>4128</v>
      </c>
      <c r="CQ94" s="1">
        <f ca="1">INDIRECT("AJ94")+2*INDIRECT("AK94")+3*INDIRECT("AL94")+4*INDIRECT("AM94")+5*INDIRECT("AN94")+6*INDIRECT("AO94")+7*INDIRECT("AP94")+8*INDIRECT("AQ94")</f>
        <v>0</v>
      </c>
      <c r="CR94" s="1">
        <v>0</v>
      </c>
      <c r="CS94" s="1">
        <f ca="1">INDIRECT("AR94")+2*INDIRECT("AS94")+3*INDIRECT("AT94")+4*INDIRECT("AU94")+5*INDIRECT("AV94")+6*INDIRECT("AW94")+7*INDIRECT("AX94")+8*INDIRECT("AY94")</f>
        <v>200</v>
      </c>
      <c r="CT94" s="1">
        <v>200</v>
      </c>
      <c r="CU94" s="1">
        <f ca="1">INDIRECT("AZ94")+2*INDIRECT("BA94")+3*INDIRECT("BB94")+4*INDIRECT("BC94")+5*INDIRECT("BD94")+6*INDIRECT("BE94")+7*INDIRECT("BF94")+8*INDIRECT("BG94")</f>
        <v>0</v>
      </c>
      <c r="CV94" s="1">
        <v>0</v>
      </c>
      <c r="CW94" s="1">
        <f ca="1">INDIRECT("BH94")+2*INDIRECT("BI94")+3*INDIRECT("BJ94")+4*INDIRECT("BK94")+5*INDIRECT("BL94")+6*INDIRECT("BM94")+7*INDIRECT("BN94")+8*INDIRECT("BO94")</f>
        <v>0</v>
      </c>
      <c r="CX94" s="1">
        <v>0</v>
      </c>
    </row>
    <row r="95" spans="1:102" ht="11.25">
      <c r="A95" s="1" t="s">
        <v>0</v>
      </c>
      <c r="B95" s="1" t="s">
        <v>0</v>
      </c>
      <c r="C95" s="1" t="s">
        <v>0</v>
      </c>
      <c r="D95" s="1" t="s">
        <v>48</v>
      </c>
      <c r="E95" s="1" t="s">
        <v>6</v>
      </c>
      <c r="F95" s="7">
        <f ca="1">INDIRECT("T95")+INDIRECT("AB95")+INDIRECT("AJ95")+INDIRECT("AR95")+INDIRECT("AZ95")+INDIRECT("BH95")</f>
        <v>0</v>
      </c>
      <c r="G95" s="6">
        <f ca="1">INDIRECT("U95")+INDIRECT("AC95")+INDIRECT("AK95")+INDIRECT("AS95")+INDIRECT("BA95")+INDIRECT("BI95")</f>
        <v>1</v>
      </c>
      <c r="H95" s="6">
        <f ca="1">INDIRECT("V95")+INDIRECT("AD95")+INDIRECT("AL95")+INDIRECT("AT95")+INDIRECT("BB95")+INDIRECT("BJ95")</f>
        <v>0</v>
      </c>
      <c r="I95" s="6">
        <f ca="1">INDIRECT("W95")+INDIRECT("AE95")+INDIRECT("AM95")+INDIRECT("AU95")+INDIRECT("BC95")+INDIRECT("BK95")</f>
        <v>1</v>
      </c>
      <c r="J95" s="6">
        <f ca="1">INDIRECT("X95")+INDIRECT("AF95")+INDIRECT("AN95")+INDIRECT("AV95")+INDIRECT("BD95")+INDIRECT("BL95")</f>
        <v>0</v>
      </c>
      <c r="K95" s="6">
        <f ca="1">INDIRECT("Y95")+INDIRECT("AG95")+INDIRECT("AO95")+INDIRECT("AW95")+INDIRECT("BE95")+INDIRECT("BM95")</f>
        <v>0</v>
      </c>
      <c r="L95" s="6">
        <f ca="1">INDIRECT("Z95")+INDIRECT("AH95")+INDIRECT("AP95")+INDIRECT("AX95")+INDIRECT("BF95")+INDIRECT("BN95")</f>
        <v>0</v>
      </c>
      <c r="M95" s="6">
        <f ca="1">INDIRECT("AA95")+INDIRECT("AI95")+INDIRECT("AQ95")+INDIRECT("AY95")+INDIRECT("BG95")+INDIRECT("BO95")</f>
        <v>0</v>
      </c>
      <c r="N95" s="7">
        <f ca="1">INDIRECT("T95")+INDIRECT("U95")+INDIRECT("V95")+INDIRECT("W95")+INDIRECT("X95")+INDIRECT("Y95")+INDIRECT("Z95")+INDIRECT("AA95")</f>
        <v>1</v>
      </c>
      <c r="O95" s="6">
        <f ca="1">INDIRECT("AB95")+INDIRECT("AC95")+INDIRECT("AD95")+INDIRECT("AE95")+INDIRECT("AF95")+INDIRECT("AG95")+INDIRECT("AH95")+INDIRECT("AI95")</f>
        <v>0</v>
      </c>
      <c r="P95" s="6">
        <f ca="1">INDIRECT("AJ95")+INDIRECT("AK95")+INDIRECT("AL95")+INDIRECT("AM95")+INDIRECT("AN95")+INDIRECT("AO95")+INDIRECT("AP95")+INDIRECT("AQ95")</f>
        <v>1</v>
      </c>
      <c r="Q95" s="6">
        <f ca="1">INDIRECT("AR95")+INDIRECT("AS95")+INDIRECT("AT95")+INDIRECT("AU95")+INDIRECT("AV95")+INDIRECT("AW95")+INDIRECT("AX95")+INDIRECT("AY95")</f>
        <v>0</v>
      </c>
      <c r="R95" s="6">
        <f ca="1">INDIRECT("AZ95")+INDIRECT("BA95")+INDIRECT("BB95")+INDIRECT("BC95")+INDIRECT("BD95")+INDIRECT("BE95")+INDIRECT("BF95")+INDIRECT("BG95")</f>
        <v>0</v>
      </c>
      <c r="S95" s="6">
        <f ca="1">INDIRECT("BH95")+INDIRECT("BI95")+INDIRECT("BJ95")+INDIRECT("BK95")+INDIRECT("BL95")+INDIRECT("BM95")+INDIRECT("BN95")+INDIRECT("BO95")</f>
        <v>0</v>
      </c>
      <c r="T95" s="28"/>
      <c r="U95" s="29"/>
      <c r="V95" s="29"/>
      <c r="W95" s="29">
        <v>1</v>
      </c>
      <c r="X95" s="29"/>
      <c r="Y95" s="29"/>
      <c r="Z95" s="29"/>
      <c r="AA95" s="29"/>
      <c r="AB95" s="28"/>
      <c r="AC95" s="29"/>
      <c r="AD95" s="29"/>
      <c r="AE95" s="29"/>
      <c r="AF95" s="29"/>
      <c r="AG95" s="29"/>
      <c r="AH95" s="29"/>
      <c r="AI95" s="29"/>
      <c r="AJ95" s="28"/>
      <c r="AK95" s="29">
        <v>1</v>
      </c>
      <c r="AL95" s="29"/>
      <c r="AM95" s="29"/>
      <c r="AN95" s="29"/>
      <c r="AO95" s="29"/>
      <c r="AP95" s="29"/>
      <c r="AQ95" s="29"/>
      <c r="AR95" s="28"/>
      <c r="AS95" s="29"/>
      <c r="AT95" s="29"/>
      <c r="AU95" s="29"/>
      <c r="AV95" s="29"/>
      <c r="AW95" s="29"/>
      <c r="AX95" s="29"/>
      <c r="AY95" s="29"/>
      <c r="AZ95" s="28"/>
      <c r="BA95" s="29"/>
      <c r="BB95" s="29"/>
      <c r="BC95" s="29"/>
      <c r="BD95" s="29"/>
      <c r="BE95" s="29"/>
      <c r="BF95" s="29"/>
      <c r="BG95" s="29"/>
      <c r="BH95" s="28"/>
      <c r="BI95" s="29"/>
      <c r="BJ95" s="29"/>
      <c r="BK95" s="29"/>
      <c r="BL95" s="29"/>
      <c r="BM95" s="29"/>
      <c r="BN95" s="29"/>
      <c r="BO95" s="29"/>
      <c r="BP95" s="9">
        <v>0</v>
      </c>
      <c r="BQ95" s="1" t="s">
        <v>0</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3</v>
      </c>
      <c r="BZ95" s="1">
        <v>3</v>
      </c>
      <c r="CA95" s="1">
        <f ca="1">INDIRECT("V95")+2*INDIRECT("AD95")+3*INDIRECT("AL95")+4*INDIRECT("AT95")+5*INDIRECT("BB95")+6*INDIRECT("BJ95")</f>
        <v>0</v>
      </c>
      <c r="CB95" s="1">
        <v>0</v>
      </c>
      <c r="CC95" s="1">
        <f ca="1">INDIRECT("W95")+2*INDIRECT("AE95")+3*INDIRECT("AM95")+4*INDIRECT("AU95")+5*INDIRECT("BC95")+6*INDIRECT("BK95")</f>
        <v>1</v>
      </c>
      <c r="CD95" s="1">
        <v>1</v>
      </c>
      <c r="CE95" s="1">
        <f ca="1">INDIRECT("X95")+2*INDIRECT("AF95")+3*INDIRECT("AN95")+4*INDIRECT("AV95")+5*INDIRECT("BD95")+6*INDIRECT("BL95")</f>
        <v>0</v>
      </c>
      <c r="CF95" s="1">
        <v>0</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4</v>
      </c>
      <c r="CN95" s="1">
        <v>4</v>
      </c>
      <c r="CO95" s="1">
        <f ca="1">INDIRECT("AB95")+2*INDIRECT("AC95")+3*INDIRECT("AD95")+4*INDIRECT("AE95")+5*INDIRECT("AF95")+6*INDIRECT("AG95")+7*INDIRECT("AH95")+8*INDIRECT("AI95")</f>
        <v>0</v>
      </c>
      <c r="CP95" s="1">
        <v>0</v>
      </c>
      <c r="CQ95" s="1">
        <f ca="1">INDIRECT("AJ95")+2*INDIRECT("AK95")+3*INDIRECT("AL95")+4*INDIRECT("AM95")+5*INDIRECT("AN95")+6*INDIRECT("AO95")+7*INDIRECT("AP95")+8*INDIRECT("AQ95")</f>
        <v>2</v>
      </c>
      <c r="CR95" s="1">
        <v>2</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73" ht="11.25">
      <c r="A96" s="25"/>
      <c r="B96" s="25"/>
      <c r="C96" s="27" t="s">
        <v>94</v>
      </c>
      <c r="D96" s="26" t="s">
        <v>0</v>
      </c>
      <c r="E96" s="1" t="s">
        <v>7</v>
      </c>
      <c r="F96" s="7">
        <f>SUM(F94:F95)</f>
        <v>0</v>
      </c>
      <c r="G96" s="6">
        <f>SUM(G94:G95)</f>
        <v>1</v>
      </c>
      <c r="H96" s="6">
        <f>SUM(H94:H95)</f>
        <v>0</v>
      </c>
      <c r="I96" s="6">
        <f>SUM(I94:I95)</f>
        <v>51</v>
      </c>
      <c r="J96" s="6">
        <f>SUM(J94:J95)</f>
        <v>0</v>
      </c>
      <c r="K96" s="6">
        <f>SUM(K94:K95)</f>
        <v>688</v>
      </c>
      <c r="L96" s="6">
        <f>SUM(L94:L95)</f>
        <v>0</v>
      </c>
      <c r="M96" s="6">
        <f>SUM(M94:M95)</f>
        <v>0</v>
      </c>
      <c r="N96" s="7">
        <f>SUM(N94:N95)</f>
        <v>1</v>
      </c>
      <c r="O96" s="6">
        <f>SUM(O94:O95)</f>
        <v>688</v>
      </c>
      <c r="P96" s="6">
        <f>SUM(P94:P95)</f>
        <v>1</v>
      </c>
      <c r="Q96" s="6">
        <f>SUM(Q94:Q95)</f>
        <v>50</v>
      </c>
      <c r="R96" s="6">
        <f>SUM(R94:R95)</f>
        <v>0</v>
      </c>
      <c r="S96" s="6">
        <f>SUM(S94:S95)</f>
        <v>0</v>
      </c>
      <c r="T96" s="8"/>
      <c r="U96" s="5"/>
      <c r="V96" s="5"/>
      <c r="W96" s="5"/>
      <c r="X96" s="5"/>
      <c r="Y96" s="5"/>
      <c r="Z96" s="5"/>
      <c r="AA96" s="5"/>
      <c r="AB96" s="8"/>
      <c r="AC96" s="5"/>
      <c r="AD96" s="5"/>
      <c r="AE96" s="5"/>
      <c r="AF96" s="5"/>
      <c r="AG96" s="5"/>
      <c r="AH96" s="5"/>
      <c r="AI96" s="5"/>
      <c r="AJ96" s="8"/>
      <c r="AK96" s="5"/>
      <c r="AL96" s="5"/>
      <c r="AM96" s="5"/>
      <c r="AN96" s="5"/>
      <c r="AO96" s="5"/>
      <c r="AP96" s="5"/>
      <c r="AQ96" s="5"/>
      <c r="AR96" s="8"/>
      <c r="AS96" s="5"/>
      <c r="AT96" s="5"/>
      <c r="AU96" s="5"/>
      <c r="AV96" s="5"/>
      <c r="AW96" s="5"/>
      <c r="AX96" s="5"/>
      <c r="AY96" s="5"/>
      <c r="AZ96" s="8"/>
      <c r="BA96" s="5"/>
      <c r="BB96" s="5"/>
      <c r="BC96" s="5"/>
      <c r="BD96" s="5"/>
      <c r="BE96" s="5"/>
      <c r="BF96" s="5"/>
      <c r="BG96" s="5"/>
      <c r="BH96" s="8"/>
      <c r="BI96" s="5"/>
      <c r="BJ96" s="5"/>
      <c r="BK96" s="5"/>
      <c r="BL96" s="5"/>
      <c r="BM96" s="5"/>
      <c r="BN96" s="5"/>
      <c r="BO96" s="5"/>
      <c r="BP96" s="9">
        <v>0</v>
      </c>
      <c r="BQ96" s="1" t="s">
        <v>0</v>
      </c>
      <c r="BR96" s="1" t="s">
        <v>0</v>
      </c>
      <c r="BS96" s="1" t="s">
        <v>0</v>
      </c>
      <c r="BT96" s="1" t="s">
        <v>0</v>
      </c>
      <c r="BU96" s="1" t="s">
        <v>0</v>
      </c>
    </row>
    <row r="97" spans="3:73" ht="11.25">
      <c r="C97" s="1" t="s">
        <v>0</v>
      </c>
      <c r="D97" s="1" t="s">
        <v>0</v>
      </c>
      <c r="E97" s="1" t="s">
        <v>0</v>
      </c>
      <c r="F97" s="7"/>
      <c r="G97" s="6"/>
      <c r="H97" s="6"/>
      <c r="I97" s="6"/>
      <c r="J97" s="6"/>
      <c r="K97" s="6"/>
      <c r="L97" s="6"/>
      <c r="M97" s="6"/>
      <c r="N97" s="7"/>
      <c r="O97" s="6"/>
      <c r="P97" s="6"/>
      <c r="Q97" s="6"/>
      <c r="R97" s="6"/>
      <c r="S97" s="6"/>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c r="BT97" s="1" t="s">
        <v>0</v>
      </c>
      <c r="BU97" s="1" t="s">
        <v>0</v>
      </c>
    </row>
    <row r="98" spans="1:102" ht="11.25">
      <c r="A98" s="30" t="s">
        <v>1</v>
      </c>
      <c r="B98" s="31" t="str">
        <f>HYPERLINK("http://www.dot.ca.gov/hq/transprog/stip2004/ff_sheets/02-2297.xls","2297")</f>
        <v>2297</v>
      </c>
      <c r="C98" s="30" t="s">
        <v>0</v>
      </c>
      <c r="D98" s="30" t="s">
        <v>41</v>
      </c>
      <c r="E98" s="30" t="s">
        <v>3</v>
      </c>
      <c r="F98" s="32">
        <f ca="1">INDIRECT("T98")+INDIRECT("AB98")+INDIRECT("AJ98")+INDIRECT("AR98")+INDIRECT("AZ98")+INDIRECT("BH98")</f>
        <v>0</v>
      </c>
      <c r="G98" s="33">
        <f ca="1">INDIRECT("U98")+INDIRECT("AC98")+INDIRECT("AK98")+INDIRECT("AS98")+INDIRECT("BA98")+INDIRECT("BI98")</f>
        <v>0</v>
      </c>
      <c r="H98" s="33">
        <f ca="1">INDIRECT("V98")+INDIRECT("AD98")+INDIRECT("AL98")+INDIRECT("AT98")+INDIRECT("BB98")+INDIRECT("BJ98")</f>
        <v>0</v>
      </c>
      <c r="I98" s="33">
        <f ca="1">INDIRECT("W98")+INDIRECT("AE98")+INDIRECT("AM98")+INDIRECT("AU98")+INDIRECT("BC98")+INDIRECT("BK98")</f>
        <v>0</v>
      </c>
      <c r="J98" s="33">
        <f ca="1">INDIRECT("X98")+INDIRECT("AF98")+INDIRECT("AN98")+INDIRECT("AV98")+INDIRECT("BD98")+INDIRECT("BL98")</f>
        <v>25</v>
      </c>
      <c r="K98" s="33">
        <f ca="1">INDIRECT("Y98")+INDIRECT("AG98")+INDIRECT("AO98")+INDIRECT("AW98")+INDIRECT("BE98")+INDIRECT("BM98")</f>
        <v>363</v>
      </c>
      <c r="L98" s="33">
        <f ca="1">INDIRECT("Z98")+INDIRECT("AH98")+INDIRECT("AP98")+INDIRECT("AX98")+INDIRECT("BF98")+INDIRECT("BN98")</f>
        <v>0</v>
      </c>
      <c r="M98" s="33">
        <f ca="1">INDIRECT("AA98")+INDIRECT("AI98")+INDIRECT("AQ98")+INDIRECT("AY98")+INDIRECT("BG98")+INDIRECT("BO98")</f>
        <v>0</v>
      </c>
      <c r="N98" s="32">
        <f ca="1">INDIRECT("T98")+INDIRECT("U98")+INDIRECT("V98")+INDIRECT("W98")+INDIRECT("X98")+INDIRECT("Y98")+INDIRECT("Z98")+INDIRECT("AA98")</f>
        <v>0</v>
      </c>
      <c r="O98" s="33">
        <f ca="1">INDIRECT("AB98")+INDIRECT("AC98")+INDIRECT("AD98")+INDIRECT("AE98")+INDIRECT("AF98")+INDIRECT("AG98")+INDIRECT("AH98")+INDIRECT("AI98")</f>
        <v>363</v>
      </c>
      <c r="P98" s="33">
        <f ca="1">INDIRECT("AJ98")+INDIRECT("AK98")+INDIRECT("AL98")+INDIRECT("AM98")+INDIRECT("AN98")+INDIRECT("AO98")+INDIRECT("AP98")+INDIRECT("AQ98")</f>
        <v>0</v>
      </c>
      <c r="Q98" s="33">
        <f ca="1">INDIRECT("AR98")+INDIRECT("AS98")+INDIRECT("AT98")+INDIRECT("AU98")+INDIRECT("AV98")+INDIRECT("AW98")+INDIRECT("AX98")+INDIRECT("AY98")</f>
        <v>25</v>
      </c>
      <c r="R98" s="33">
        <f ca="1">INDIRECT("AZ98")+INDIRECT("BA98")+INDIRECT("BB98")+INDIRECT("BC98")+INDIRECT("BD98")+INDIRECT("BE98")+INDIRECT("BF98")+INDIRECT("BG98")</f>
        <v>0</v>
      </c>
      <c r="S98" s="33">
        <f ca="1">INDIRECT("BH98")+INDIRECT("BI98")+INDIRECT("BJ98")+INDIRECT("BK98")+INDIRECT("BL98")+INDIRECT("BM98")+INDIRECT("BN98")+INDIRECT("BO98")</f>
        <v>0</v>
      </c>
      <c r="T98" s="34"/>
      <c r="U98" s="35"/>
      <c r="V98" s="35"/>
      <c r="W98" s="35"/>
      <c r="X98" s="35"/>
      <c r="Y98" s="35"/>
      <c r="Z98" s="35"/>
      <c r="AA98" s="35"/>
      <c r="AB98" s="34"/>
      <c r="AC98" s="35"/>
      <c r="AD98" s="35"/>
      <c r="AE98" s="35"/>
      <c r="AF98" s="35"/>
      <c r="AG98" s="35">
        <v>363</v>
      </c>
      <c r="AH98" s="35"/>
      <c r="AI98" s="35"/>
      <c r="AJ98" s="34"/>
      <c r="AK98" s="35"/>
      <c r="AL98" s="35"/>
      <c r="AM98" s="35"/>
      <c r="AN98" s="35"/>
      <c r="AO98" s="35"/>
      <c r="AP98" s="35"/>
      <c r="AQ98" s="35"/>
      <c r="AR98" s="34"/>
      <c r="AS98" s="35"/>
      <c r="AT98" s="35"/>
      <c r="AU98" s="35"/>
      <c r="AV98" s="35">
        <v>25</v>
      </c>
      <c r="AW98" s="35"/>
      <c r="AX98" s="35"/>
      <c r="AY98" s="35"/>
      <c r="AZ98" s="34"/>
      <c r="BA98" s="35"/>
      <c r="BB98" s="35"/>
      <c r="BC98" s="35"/>
      <c r="BD98" s="35"/>
      <c r="BE98" s="35"/>
      <c r="BF98" s="35"/>
      <c r="BG98" s="35"/>
      <c r="BH98" s="34"/>
      <c r="BI98" s="35"/>
      <c r="BJ98" s="35"/>
      <c r="BK98" s="35"/>
      <c r="BL98" s="35"/>
      <c r="BM98" s="35"/>
      <c r="BN98" s="35"/>
      <c r="BO98" s="36"/>
      <c r="BP98" s="9">
        <v>13000001096</v>
      </c>
      <c r="BQ98" s="1" t="s">
        <v>3</v>
      </c>
      <c r="BR98" s="1" t="s">
        <v>0</v>
      </c>
      <c r="BS98" s="1" t="s">
        <v>0</v>
      </c>
      <c r="BT98" s="1" t="s">
        <v>0</v>
      </c>
      <c r="BU98" s="1" t="s">
        <v>0</v>
      </c>
      <c r="BW98" s="1">
        <f ca="1">INDIRECT("T98")+2*INDIRECT("AB98")+3*INDIRECT("AJ98")+4*INDIRECT("AR98")+5*INDIRECT("AZ98")+6*INDIRECT("BH98")</f>
        <v>0</v>
      </c>
      <c r="BX98" s="1">
        <v>0</v>
      </c>
      <c r="BY98" s="1">
        <f ca="1">INDIRECT("U98")+2*INDIRECT("AC98")+3*INDIRECT("AK98")+4*INDIRECT("AS98")+5*INDIRECT("BA98")+6*INDIRECT("BI98")</f>
        <v>0</v>
      </c>
      <c r="BZ98" s="1">
        <v>0</v>
      </c>
      <c r="CA98" s="1">
        <f ca="1">INDIRECT("V98")+2*INDIRECT("AD98")+3*INDIRECT("AL98")+4*INDIRECT("AT98")+5*INDIRECT("BB98")+6*INDIRECT("BJ98")</f>
        <v>0</v>
      </c>
      <c r="CB98" s="1">
        <v>0</v>
      </c>
      <c r="CC98" s="1">
        <f ca="1">INDIRECT("W98")+2*INDIRECT("AE98")+3*INDIRECT("AM98")+4*INDIRECT("AU98")+5*INDIRECT("BC98")+6*INDIRECT("BK98")</f>
        <v>0</v>
      </c>
      <c r="CD98" s="1">
        <v>0</v>
      </c>
      <c r="CE98" s="1">
        <f ca="1">INDIRECT("X98")+2*INDIRECT("AF98")+3*INDIRECT("AN98")+4*INDIRECT("AV98")+5*INDIRECT("BD98")+6*INDIRECT("BL98")</f>
        <v>100</v>
      </c>
      <c r="CF98" s="1">
        <v>100</v>
      </c>
      <c r="CG98" s="1">
        <f ca="1">INDIRECT("Y98")+2*INDIRECT("AG98")+3*INDIRECT("AO98")+4*INDIRECT("AW98")+5*INDIRECT("BE98")+6*INDIRECT("BM98")</f>
        <v>726</v>
      </c>
      <c r="CH98" s="1">
        <v>726</v>
      </c>
      <c r="CI98" s="1">
        <f ca="1">INDIRECT("Z98")+2*INDIRECT("AH98")+3*INDIRECT("AP98")+4*INDIRECT("AX98")+5*INDIRECT("BF98")+6*INDIRECT("BN98")</f>
        <v>0</v>
      </c>
      <c r="CJ98" s="1">
        <v>0</v>
      </c>
      <c r="CK98" s="1">
        <f ca="1">INDIRECT("AA98")+2*INDIRECT("AI98")+3*INDIRECT("AQ98")+4*INDIRECT("AY98")+5*INDIRECT("BG98")+6*INDIRECT("BO98")</f>
        <v>0</v>
      </c>
      <c r="CL98" s="1">
        <v>0</v>
      </c>
      <c r="CM98" s="1">
        <f ca="1">INDIRECT("T98")+2*INDIRECT("U98")+3*INDIRECT("V98")+4*INDIRECT("W98")+5*INDIRECT("X98")+6*INDIRECT("Y98")+7*INDIRECT("Z98")+8*INDIRECT("AA98")</f>
        <v>0</v>
      </c>
      <c r="CN98" s="1">
        <v>0</v>
      </c>
      <c r="CO98" s="1">
        <f ca="1">INDIRECT("AB98")+2*INDIRECT("AC98")+3*INDIRECT("AD98")+4*INDIRECT("AE98")+5*INDIRECT("AF98")+6*INDIRECT("AG98")+7*INDIRECT("AH98")+8*INDIRECT("AI98")</f>
        <v>2178</v>
      </c>
      <c r="CP98" s="1">
        <v>2178</v>
      </c>
      <c r="CQ98" s="1">
        <f ca="1">INDIRECT("AJ98")+2*INDIRECT("AK98")+3*INDIRECT("AL98")+4*INDIRECT("AM98")+5*INDIRECT("AN98")+6*INDIRECT("AO98")+7*INDIRECT("AP98")+8*INDIRECT("AQ98")</f>
        <v>0</v>
      </c>
      <c r="CR98" s="1">
        <v>0</v>
      </c>
      <c r="CS98" s="1">
        <f ca="1">INDIRECT("AR98")+2*INDIRECT("AS98")+3*INDIRECT("AT98")+4*INDIRECT("AU98")+5*INDIRECT("AV98")+6*INDIRECT("AW98")+7*INDIRECT("AX98")+8*INDIRECT("AY98")</f>
        <v>125</v>
      </c>
      <c r="CT98" s="1">
        <v>125</v>
      </c>
      <c r="CU98" s="1">
        <f ca="1">INDIRECT("AZ98")+2*INDIRECT("BA98")+3*INDIRECT("BB98")+4*INDIRECT("BC98")+5*INDIRECT("BD98")+6*INDIRECT("BE98")+7*INDIRECT("BF98")+8*INDIRECT("BG98")</f>
        <v>0</v>
      </c>
      <c r="CV98" s="1">
        <v>0</v>
      </c>
      <c r="CW98" s="1">
        <f ca="1">INDIRECT("BH98")+2*INDIRECT("BI98")+3*INDIRECT("BJ98")+4*INDIRECT("BK98")+5*INDIRECT("BL98")+6*INDIRECT("BM98")+7*INDIRECT("BN98")+8*INDIRECT("BO98")</f>
        <v>0</v>
      </c>
      <c r="CX98" s="1">
        <v>0</v>
      </c>
    </row>
    <row r="99" spans="1:102" ht="11.25">
      <c r="A99" s="1" t="s">
        <v>0</v>
      </c>
      <c r="B99" s="1" t="s">
        <v>0</v>
      </c>
      <c r="C99" s="1" t="s">
        <v>0</v>
      </c>
      <c r="D99" s="1" t="s">
        <v>49</v>
      </c>
      <c r="E99" s="1" t="s">
        <v>6</v>
      </c>
      <c r="F99" s="7">
        <f ca="1">INDIRECT("T99")+INDIRECT("AB99")+INDIRECT("AJ99")+INDIRECT("AR99")+INDIRECT("AZ99")+INDIRECT("BH99")</f>
        <v>0</v>
      </c>
      <c r="G99" s="6">
        <f ca="1">INDIRECT("U99")+INDIRECT("AC99")+INDIRECT("AK99")+INDIRECT("AS99")+INDIRECT("BA99")+INDIRECT("BI99")</f>
        <v>0</v>
      </c>
      <c r="H99" s="6">
        <f ca="1">INDIRECT("V99")+INDIRECT("AD99")+INDIRECT("AL99")+INDIRECT("AT99")+INDIRECT("BB99")+INDIRECT("BJ99")</f>
        <v>1</v>
      </c>
      <c r="I99" s="6">
        <f ca="1">INDIRECT("W99")+INDIRECT("AE99")+INDIRECT("AM99")+INDIRECT("AU99")+INDIRECT("BC99")+INDIRECT("BK99")</f>
        <v>1</v>
      </c>
      <c r="J99" s="6">
        <f ca="1">INDIRECT("X99")+INDIRECT("AF99")+INDIRECT("AN99")+INDIRECT("AV99")+INDIRECT("BD99")+INDIRECT("BL99")</f>
        <v>0</v>
      </c>
      <c r="K99" s="6">
        <f ca="1">INDIRECT("Y99")+INDIRECT("AG99")+INDIRECT("AO99")+INDIRECT("AW99")+INDIRECT("BE99")+INDIRECT("BM99")</f>
        <v>0</v>
      </c>
      <c r="L99" s="6">
        <f ca="1">INDIRECT("Z99")+INDIRECT("AH99")+INDIRECT("AP99")+INDIRECT("AX99")+INDIRECT("BF99")+INDIRECT("BN99")</f>
        <v>0</v>
      </c>
      <c r="M99" s="6">
        <f ca="1">INDIRECT("AA99")+INDIRECT("AI99")+INDIRECT("AQ99")+INDIRECT("AY99")+INDIRECT("BG99")+INDIRECT("BO99")</f>
        <v>0</v>
      </c>
      <c r="N99" s="7">
        <f ca="1">INDIRECT("T99")+INDIRECT("U99")+INDIRECT("V99")+INDIRECT("W99")+INDIRECT("X99")+INDIRECT("Y99")+INDIRECT("Z99")+INDIRECT("AA99")</f>
        <v>1</v>
      </c>
      <c r="O99" s="6">
        <f ca="1">INDIRECT("AB99")+INDIRECT("AC99")+INDIRECT("AD99")+INDIRECT("AE99")+INDIRECT("AF99")+INDIRECT("AG99")+INDIRECT("AH99")+INDIRECT("AI99")</f>
        <v>0</v>
      </c>
      <c r="P99" s="6">
        <f ca="1">INDIRECT("AJ99")+INDIRECT("AK99")+INDIRECT("AL99")+INDIRECT("AM99")+INDIRECT("AN99")+INDIRECT("AO99")+INDIRECT("AP99")+INDIRECT("AQ99")</f>
        <v>1</v>
      </c>
      <c r="Q99" s="6">
        <f ca="1">INDIRECT("AR99")+INDIRECT("AS99")+INDIRECT("AT99")+INDIRECT("AU99")+INDIRECT("AV99")+INDIRECT("AW99")+INDIRECT("AX99")+INDIRECT("AY99")</f>
        <v>0</v>
      </c>
      <c r="R99" s="6">
        <f ca="1">INDIRECT("AZ99")+INDIRECT("BA99")+INDIRECT("BB99")+INDIRECT("BC99")+INDIRECT("BD99")+INDIRECT("BE99")+INDIRECT("BF99")+INDIRECT("BG99")</f>
        <v>0</v>
      </c>
      <c r="S99" s="6">
        <f ca="1">INDIRECT("BH99")+INDIRECT("BI99")+INDIRECT("BJ99")+INDIRECT("BK99")+INDIRECT("BL99")+INDIRECT("BM99")+INDIRECT("BN99")+INDIRECT("BO99")</f>
        <v>0</v>
      </c>
      <c r="T99" s="28"/>
      <c r="U99" s="29"/>
      <c r="V99" s="29"/>
      <c r="W99" s="29">
        <v>1</v>
      </c>
      <c r="X99" s="29"/>
      <c r="Y99" s="29"/>
      <c r="Z99" s="29"/>
      <c r="AA99" s="29"/>
      <c r="AB99" s="28"/>
      <c r="AC99" s="29"/>
      <c r="AD99" s="29"/>
      <c r="AE99" s="29"/>
      <c r="AF99" s="29"/>
      <c r="AG99" s="29"/>
      <c r="AH99" s="29"/>
      <c r="AI99" s="29"/>
      <c r="AJ99" s="28"/>
      <c r="AK99" s="29"/>
      <c r="AL99" s="29">
        <v>1</v>
      </c>
      <c r="AM99" s="29"/>
      <c r="AN99" s="29"/>
      <c r="AO99" s="29"/>
      <c r="AP99" s="29"/>
      <c r="AQ99" s="29"/>
      <c r="AR99" s="28"/>
      <c r="AS99" s="29"/>
      <c r="AT99" s="29"/>
      <c r="AU99" s="29"/>
      <c r="AV99" s="29"/>
      <c r="AW99" s="29"/>
      <c r="AX99" s="29"/>
      <c r="AY99" s="29"/>
      <c r="AZ99" s="28"/>
      <c r="BA99" s="29"/>
      <c r="BB99" s="29"/>
      <c r="BC99" s="29"/>
      <c r="BD99" s="29"/>
      <c r="BE99" s="29"/>
      <c r="BF99" s="29"/>
      <c r="BG99" s="29"/>
      <c r="BH99" s="28"/>
      <c r="BI99" s="29"/>
      <c r="BJ99" s="29"/>
      <c r="BK99" s="29"/>
      <c r="BL99" s="29"/>
      <c r="BM99" s="29"/>
      <c r="BN99" s="29"/>
      <c r="BO99" s="29"/>
      <c r="BP99" s="9">
        <v>0</v>
      </c>
      <c r="BQ99" s="1" t="s">
        <v>0</v>
      </c>
      <c r="BR99" s="1" t="s">
        <v>0</v>
      </c>
      <c r="BS99" s="1" t="s">
        <v>0</v>
      </c>
      <c r="BT99" s="1" t="s">
        <v>0</v>
      </c>
      <c r="BU99" s="1" t="s">
        <v>0</v>
      </c>
      <c r="BW99" s="1">
        <f ca="1">INDIRECT("T99")+2*INDIRECT("AB99")+3*INDIRECT("AJ99")+4*INDIRECT("AR99")+5*INDIRECT("AZ99")+6*INDIRECT("BH99")</f>
        <v>0</v>
      </c>
      <c r="BX99" s="1">
        <v>0</v>
      </c>
      <c r="BY99" s="1">
        <f ca="1">INDIRECT("U99")+2*INDIRECT("AC99")+3*INDIRECT("AK99")+4*INDIRECT("AS99")+5*INDIRECT("BA99")+6*INDIRECT("BI99")</f>
        <v>0</v>
      </c>
      <c r="BZ99" s="1">
        <v>0</v>
      </c>
      <c r="CA99" s="1">
        <f ca="1">INDIRECT("V99")+2*INDIRECT("AD99")+3*INDIRECT("AL99")+4*INDIRECT("AT99")+5*INDIRECT("BB99")+6*INDIRECT("BJ99")</f>
        <v>3</v>
      </c>
      <c r="CB99" s="1">
        <v>3</v>
      </c>
      <c r="CC99" s="1">
        <f ca="1">INDIRECT("W99")+2*INDIRECT("AE99")+3*INDIRECT("AM99")+4*INDIRECT("AU99")+5*INDIRECT("BC99")+6*INDIRECT("BK99")</f>
        <v>1</v>
      </c>
      <c r="CD99" s="1">
        <v>1</v>
      </c>
      <c r="CE99" s="1">
        <f ca="1">INDIRECT("X99")+2*INDIRECT("AF99")+3*INDIRECT("AN99")+4*INDIRECT("AV99")+5*INDIRECT("BD99")+6*INDIRECT("BL99")</f>
        <v>0</v>
      </c>
      <c r="CF99" s="1">
        <v>0</v>
      </c>
      <c r="CG99" s="1">
        <f ca="1">INDIRECT("Y99")+2*INDIRECT("AG99")+3*INDIRECT("AO99")+4*INDIRECT("AW99")+5*INDIRECT("BE99")+6*INDIRECT("BM99")</f>
        <v>0</v>
      </c>
      <c r="CH99" s="1">
        <v>0</v>
      </c>
      <c r="CI99" s="1">
        <f ca="1">INDIRECT("Z99")+2*INDIRECT("AH99")+3*INDIRECT("AP99")+4*INDIRECT("AX99")+5*INDIRECT("BF99")+6*INDIRECT("BN99")</f>
        <v>0</v>
      </c>
      <c r="CJ99" s="1">
        <v>0</v>
      </c>
      <c r="CK99" s="1">
        <f ca="1">INDIRECT("AA99")+2*INDIRECT("AI99")+3*INDIRECT("AQ99")+4*INDIRECT("AY99")+5*INDIRECT("BG99")+6*INDIRECT("BO99")</f>
        <v>0</v>
      </c>
      <c r="CL99" s="1">
        <v>0</v>
      </c>
      <c r="CM99" s="1">
        <f ca="1">INDIRECT("T99")+2*INDIRECT("U99")+3*INDIRECT("V99")+4*INDIRECT("W99")+5*INDIRECT("X99")+6*INDIRECT("Y99")+7*INDIRECT("Z99")+8*INDIRECT("AA99")</f>
        <v>4</v>
      </c>
      <c r="CN99" s="1">
        <v>4</v>
      </c>
      <c r="CO99" s="1">
        <f ca="1">INDIRECT("AB99")+2*INDIRECT("AC99")+3*INDIRECT("AD99")+4*INDIRECT("AE99")+5*INDIRECT("AF99")+6*INDIRECT("AG99")+7*INDIRECT("AH99")+8*INDIRECT("AI99")</f>
        <v>0</v>
      </c>
      <c r="CP99" s="1">
        <v>0</v>
      </c>
      <c r="CQ99" s="1">
        <f ca="1">INDIRECT("AJ99")+2*INDIRECT("AK99")+3*INDIRECT("AL99")+4*INDIRECT("AM99")+5*INDIRECT("AN99")+6*INDIRECT("AO99")+7*INDIRECT("AP99")+8*INDIRECT("AQ99")</f>
        <v>3</v>
      </c>
      <c r="CR99" s="1">
        <v>3</v>
      </c>
      <c r="CS99" s="1">
        <f ca="1">INDIRECT("AR99")+2*INDIRECT("AS99")+3*INDIRECT("AT99")+4*INDIRECT("AU99")+5*INDIRECT("AV99")+6*INDIRECT("AW99")+7*INDIRECT("AX99")+8*INDIRECT("AY99")</f>
        <v>0</v>
      </c>
      <c r="CT99" s="1">
        <v>0</v>
      </c>
      <c r="CU99" s="1">
        <f ca="1">INDIRECT("AZ99")+2*INDIRECT("BA99")+3*INDIRECT("BB99")+4*INDIRECT("BC99")+5*INDIRECT("BD99")+6*INDIRECT("BE99")+7*INDIRECT("BF99")+8*INDIRECT("BG99")</f>
        <v>0</v>
      </c>
      <c r="CV99" s="1">
        <v>0</v>
      </c>
      <c r="CW99" s="1">
        <f ca="1">INDIRECT("BH99")+2*INDIRECT("BI99")+3*INDIRECT("BJ99")+4*INDIRECT("BK99")+5*INDIRECT("BL99")+6*INDIRECT("BM99")+7*INDIRECT("BN99")+8*INDIRECT("BO99")</f>
        <v>0</v>
      </c>
      <c r="CX99" s="1">
        <v>0</v>
      </c>
    </row>
    <row r="100" spans="1:73" ht="11.25">
      <c r="A100" s="25"/>
      <c r="B100" s="25"/>
      <c r="C100" s="27" t="s">
        <v>94</v>
      </c>
      <c r="D100" s="26" t="s">
        <v>0</v>
      </c>
      <c r="E100" s="1" t="s">
        <v>7</v>
      </c>
      <c r="F100" s="7">
        <f>SUM(F98:F99)</f>
        <v>0</v>
      </c>
      <c r="G100" s="6">
        <f>SUM(G98:G99)</f>
        <v>0</v>
      </c>
      <c r="H100" s="6">
        <f>SUM(H98:H99)</f>
        <v>1</v>
      </c>
      <c r="I100" s="6">
        <f>SUM(I98:I99)</f>
        <v>1</v>
      </c>
      <c r="J100" s="6">
        <f>SUM(J98:J99)</f>
        <v>25</v>
      </c>
      <c r="K100" s="6">
        <f>SUM(K98:K99)</f>
        <v>363</v>
      </c>
      <c r="L100" s="6">
        <f>SUM(L98:L99)</f>
        <v>0</v>
      </c>
      <c r="M100" s="6">
        <f>SUM(M98:M99)</f>
        <v>0</v>
      </c>
      <c r="N100" s="7">
        <f>SUM(N98:N99)</f>
        <v>1</v>
      </c>
      <c r="O100" s="6">
        <f>SUM(O98:O99)</f>
        <v>363</v>
      </c>
      <c r="P100" s="6">
        <f>SUM(P98:P99)</f>
        <v>1</v>
      </c>
      <c r="Q100" s="6">
        <f>SUM(Q98:Q99)</f>
        <v>25</v>
      </c>
      <c r="R100" s="6">
        <f>SUM(R98:R99)</f>
        <v>0</v>
      </c>
      <c r="S100" s="6">
        <f>SUM(S98:S99)</f>
        <v>0</v>
      </c>
      <c r="T100" s="8"/>
      <c r="U100" s="5"/>
      <c r="V100" s="5"/>
      <c r="W100" s="5"/>
      <c r="X100" s="5"/>
      <c r="Y100" s="5"/>
      <c r="Z100" s="5"/>
      <c r="AA100" s="5"/>
      <c r="AB100" s="8"/>
      <c r="AC100" s="5"/>
      <c r="AD100" s="5"/>
      <c r="AE100" s="5"/>
      <c r="AF100" s="5"/>
      <c r="AG100" s="5"/>
      <c r="AH100" s="5"/>
      <c r="AI100" s="5"/>
      <c r="AJ100" s="8"/>
      <c r="AK100" s="5"/>
      <c r="AL100" s="5"/>
      <c r="AM100" s="5"/>
      <c r="AN100" s="5"/>
      <c r="AO100" s="5"/>
      <c r="AP100" s="5"/>
      <c r="AQ100" s="5"/>
      <c r="AR100" s="8"/>
      <c r="AS100" s="5"/>
      <c r="AT100" s="5"/>
      <c r="AU100" s="5"/>
      <c r="AV100" s="5"/>
      <c r="AW100" s="5"/>
      <c r="AX100" s="5"/>
      <c r="AY100" s="5"/>
      <c r="AZ100" s="8"/>
      <c r="BA100" s="5"/>
      <c r="BB100" s="5"/>
      <c r="BC100" s="5"/>
      <c r="BD100" s="5"/>
      <c r="BE100" s="5"/>
      <c r="BF100" s="5"/>
      <c r="BG100" s="5"/>
      <c r="BH100" s="8"/>
      <c r="BI100" s="5"/>
      <c r="BJ100" s="5"/>
      <c r="BK100" s="5"/>
      <c r="BL100" s="5"/>
      <c r="BM100" s="5"/>
      <c r="BN100" s="5"/>
      <c r="BO100" s="5"/>
      <c r="BP100" s="9">
        <v>0</v>
      </c>
      <c r="BQ100" s="1" t="s">
        <v>0</v>
      </c>
      <c r="BR100" s="1" t="s">
        <v>0</v>
      </c>
      <c r="BS100" s="1" t="s">
        <v>0</v>
      </c>
      <c r="BT100" s="1" t="s">
        <v>0</v>
      </c>
      <c r="BU100" s="1" t="s">
        <v>0</v>
      </c>
    </row>
    <row r="101" spans="3:73" ht="11.25">
      <c r="C101" s="1" t="s">
        <v>0</v>
      </c>
      <c r="D101" s="1" t="s">
        <v>0</v>
      </c>
      <c r="E101" s="1" t="s">
        <v>0</v>
      </c>
      <c r="F101" s="7"/>
      <c r="G101" s="6"/>
      <c r="H101" s="6"/>
      <c r="I101" s="6"/>
      <c r="J101" s="6"/>
      <c r="K101" s="6"/>
      <c r="L101" s="6"/>
      <c r="M101" s="6"/>
      <c r="N101" s="7"/>
      <c r="O101" s="6"/>
      <c r="P101" s="6"/>
      <c r="Q101" s="6"/>
      <c r="R101" s="6"/>
      <c r="S101" s="6"/>
      <c r="T101" s="8"/>
      <c r="U101" s="5"/>
      <c r="V101" s="5"/>
      <c r="W101" s="5"/>
      <c r="X101" s="5"/>
      <c r="Y101" s="5"/>
      <c r="Z101" s="5"/>
      <c r="AA101" s="5"/>
      <c r="AB101" s="8"/>
      <c r="AC101" s="5"/>
      <c r="AD101" s="5"/>
      <c r="AE101" s="5"/>
      <c r="AF101" s="5"/>
      <c r="AG101" s="5"/>
      <c r="AH101" s="5"/>
      <c r="AI101" s="5"/>
      <c r="AJ101" s="8"/>
      <c r="AK101" s="5"/>
      <c r="AL101" s="5"/>
      <c r="AM101" s="5"/>
      <c r="AN101" s="5"/>
      <c r="AO101" s="5"/>
      <c r="AP101" s="5"/>
      <c r="AQ101" s="5"/>
      <c r="AR101" s="8"/>
      <c r="AS101" s="5"/>
      <c r="AT101" s="5"/>
      <c r="AU101" s="5"/>
      <c r="AV101" s="5"/>
      <c r="AW101" s="5"/>
      <c r="AX101" s="5"/>
      <c r="AY101" s="5"/>
      <c r="AZ101" s="8"/>
      <c r="BA101" s="5"/>
      <c r="BB101" s="5"/>
      <c r="BC101" s="5"/>
      <c r="BD101" s="5"/>
      <c r="BE101" s="5"/>
      <c r="BF101" s="5"/>
      <c r="BG101" s="5"/>
      <c r="BH101" s="8"/>
      <c r="BI101" s="5"/>
      <c r="BJ101" s="5"/>
      <c r="BK101" s="5"/>
      <c r="BL101" s="5"/>
      <c r="BM101" s="5"/>
      <c r="BN101" s="5"/>
      <c r="BO101" s="5"/>
      <c r="BP101" s="9"/>
      <c r="BT101" s="1" t="s">
        <v>0</v>
      </c>
      <c r="BU101" s="1" t="s">
        <v>0</v>
      </c>
    </row>
    <row r="102" spans="1:102" ht="11.25">
      <c r="A102" s="30" t="s">
        <v>1</v>
      </c>
      <c r="B102" s="31" t="str">
        <f>HYPERLINK("http://www.dot.ca.gov/hq/transprog/stip2004/ff_sheets/02-2298.xls","2298")</f>
        <v>2298</v>
      </c>
      <c r="C102" s="30" t="s">
        <v>0</v>
      </c>
      <c r="D102" s="30" t="s">
        <v>41</v>
      </c>
      <c r="E102" s="30" t="s">
        <v>3</v>
      </c>
      <c r="F102" s="32">
        <f ca="1">INDIRECT("T102")+INDIRECT("AB102")+INDIRECT("AJ102")+INDIRECT("AR102")+INDIRECT("AZ102")+INDIRECT("BH102")</f>
        <v>0</v>
      </c>
      <c r="G102" s="33">
        <f ca="1">INDIRECT("U102")+INDIRECT("AC102")+INDIRECT("AK102")+INDIRECT("AS102")+INDIRECT("BA102")+INDIRECT("BI102")</f>
        <v>0</v>
      </c>
      <c r="H102" s="33">
        <f ca="1">INDIRECT("V102")+INDIRECT("AD102")+INDIRECT("AL102")+INDIRECT("AT102")+INDIRECT("BB102")+INDIRECT("BJ102")</f>
        <v>25</v>
      </c>
      <c r="I102" s="33">
        <f ca="1">INDIRECT("W102")+INDIRECT("AE102")+INDIRECT("AM102")+INDIRECT("AU102")+INDIRECT("BC102")+INDIRECT("BK102")</f>
        <v>575</v>
      </c>
      <c r="J102" s="33">
        <f ca="1">INDIRECT("X102")+INDIRECT("AF102")+INDIRECT("AN102")+INDIRECT("AV102")+INDIRECT("BD102")+INDIRECT("BL102")</f>
        <v>0</v>
      </c>
      <c r="K102" s="33">
        <f ca="1">INDIRECT("Y102")+INDIRECT("AG102")+INDIRECT("AO102")+INDIRECT("AW102")+INDIRECT("BE102")+INDIRECT("BM102")</f>
        <v>0</v>
      </c>
      <c r="L102" s="33">
        <f ca="1">INDIRECT("Z102")+INDIRECT("AH102")+INDIRECT("AP102")+INDIRECT("AX102")+INDIRECT("BF102")+INDIRECT("BN102")</f>
        <v>0</v>
      </c>
      <c r="M102" s="33">
        <f ca="1">INDIRECT("AA102")+INDIRECT("AI102")+INDIRECT("AQ102")+INDIRECT("AY102")+INDIRECT("BG102")+INDIRECT("BO102")</f>
        <v>0</v>
      </c>
      <c r="N102" s="32">
        <f ca="1">INDIRECT("T102")+INDIRECT("U102")+INDIRECT("V102")+INDIRECT("W102")+INDIRECT("X102")+INDIRECT("Y102")+INDIRECT("Z102")+INDIRECT("AA102")</f>
        <v>0</v>
      </c>
      <c r="O102" s="33">
        <f ca="1">INDIRECT("AB102")+INDIRECT("AC102")+INDIRECT("AD102")+INDIRECT("AE102")+INDIRECT("AF102")+INDIRECT("AG102")+INDIRECT("AH102")+INDIRECT("AI102")</f>
        <v>575</v>
      </c>
      <c r="P102" s="33">
        <f ca="1">INDIRECT("AJ102")+INDIRECT("AK102")+INDIRECT("AL102")+INDIRECT("AM102")+INDIRECT("AN102")+INDIRECT("AO102")+INDIRECT("AP102")+INDIRECT("AQ102")</f>
        <v>0</v>
      </c>
      <c r="Q102" s="33">
        <f ca="1">INDIRECT("AR102")+INDIRECT("AS102")+INDIRECT("AT102")+INDIRECT("AU102")+INDIRECT("AV102")+INDIRECT("AW102")+INDIRECT("AX102")+INDIRECT("AY102")</f>
        <v>25</v>
      </c>
      <c r="R102" s="33">
        <f ca="1">INDIRECT("AZ102")+INDIRECT("BA102")+INDIRECT("BB102")+INDIRECT("BC102")+INDIRECT("BD102")+INDIRECT("BE102")+INDIRECT("BF102")+INDIRECT("BG102")</f>
        <v>0</v>
      </c>
      <c r="S102" s="33">
        <f ca="1">INDIRECT("BH102")+INDIRECT("BI102")+INDIRECT("BJ102")+INDIRECT("BK102")+INDIRECT("BL102")+INDIRECT("BM102")+INDIRECT("BN102")+INDIRECT("BO102")</f>
        <v>0</v>
      </c>
      <c r="T102" s="34"/>
      <c r="U102" s="35"/>
      <c r="V102" s="35"/>
      <c r="W102" s="35"/>
      <c r="X102" s="35"/>
      <c r="Y102" s="35"/>
      <c r="Z102" s="35"/>
      <c r="AA102" s="35"/>
      <c r="AB102" s="34"/>
      <c r="AC102" s="35"/>
      <c r="AD102" s="35"/>
      <c r="AE102" s="35">
        <v>575</v>
      </c>
      <c r="AF102" s="35"/>
      <c r="AG102" s="35"/>
      <c r="AH102" s="35"/>
      <c r="AI102" s="35"/>
      <c r="AJ102" s="34"/>
      <c r="AK102" s="35"/>
      <c r="AL102" s="35"/>
      <c r="AM102" s="35"/>
      <c r="AN102" s="35"/>
      <c r="AO102" s="35"/>
      <c r="AP102" s="35"/>
      <c r="AQ102" s="35"/>
      <c r="AR102" s="34"/>
      <c r="AS102" s="35"/>
      <c r="AT102" s="35">
        <v>25</v>
      </c>
      <c r="AU102" s="35"/>
      <c r="AV102" s="35"/>
      <c r="AW102" s="35"/>
      <c r="AX102" s="35"/>
      <c r="AY102" s="35"/>
      <c r="AZ102" s="34"/>
      <c r="BA102" s="35"/>
      <c r="BB102" s="35"/>
      <c r="BC102" s="35"/>
      <c r="BD102" s="35"/>
      <c r="BE102" s="35"/>
      <c r="BF102" s="35"/>
      <c r="BG102" s="35"/>
      <c r="BH102" s="34"/>
      <c r="BI102" s="35"/>
      <c r="BJ102" s="35"/>
      <c r="BK102" s="35"/>
      <c r="BL102" s="35"/>
      <c r="BM102" s="35"/>
      <c r="BN102" s="35"/>
      <c r="BO102" s="36"/>
      <c r="BP102" s="9">
        <v>13000001097</v>
      </c>
      <c r="BQ102" s="1" t="s">
        <v>3</v>
      </c>
      <c r="BR102" s="1" t="s">
        <v>0</v>
      </c>
      <c r="BS102" s="1" t="s">
        <v>0</v>
      </c>
      <c r="BT102" s="1" t="s">
        <v>0</v>
      </c>
      <c r="BU102" s="1" t="s">
        <v>0</v>
      </c>
      <c r="BW102" s="1">
        <f ca="1">INDIRECT("T102")+2*INDIRECT("AB102")+3*INDIRECT("AJ102")+4*INDIRECT("AR102")+5*INDIRECT("AZ102")+6*INDIRECT("BH102")</f>
        <v>0</v>
      </c>
      <c r="BX102" s="1">
        <v>0</v>
      </c>
      <c r="BY102" s="1">
        <f ca="1">INDIRECT("U102")+2*INDIRECT("AC102")+3*INDIRECT("AK102")+4*INDIRECT("AS102")+5*INDIRECT("BA102")+6*INDIRECT("BI102")</f>
        <v>0</v>
      </c>
      <c r="BZ102" s="1">
        <v>0</v>
      </c>
      <c r="CA102" s="1">
        <f ca="1">INDIRECT("V102")+2*INDIRECT("AD102")+3*INDIRECT("AL102")+4*INDIRECT("AT102")+5*INDIRECT("BB102")+6*INDIRECT("BJ102")</f>
        <v>100</v>
      </c>
      <c r="CB102" s="1">
        <v>100</v>
      </c>
      <c r="CC102" s="1">
        <f ca="1">INDIRECT("W102")+2*INDIRECT("AE102")+3*INDIRECT("AM102")+4*INDIRECT("AU102")+5*INDIRECT("BC102")+6*INDIRECT("BK102")</f>
        <v>1150</v>
      </c>
      <c r="CD102" s="1">
        <v>1150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2300</v>
      </c>
      <c r="CP102" s="1">
        <v>2300</v>
      </c>
      <c r="CQ102" s="1">
        <f ca="1">INDIRECT("AJ102")+2*INDIRECT("AK102")+3*INDIRECT("AL102")+4*INDIRECT("AM102")+5*INDIRECT("AN102")+6*INDIRECT("AO102")+7*INDIRECT("AP102")+8*INDIRECT("AQ102")</f>
        <v>0</v>
      </c>
      <c r="CR102" s="1">
        <v>0</v>
      </c>
      <c r="CS102" s="1">
        <f ca="1">INDIRECT("AR102")+2*INDIRECT("AS102")+3*INDIRECT("AT102")+4*INDIRECT("AU102")+5*INDIRECT("AV102")+6*INDIRECT("AW102")+7*INDIRECT("AX102")+8*INDIRECT("AY102")</f>
        <v>75</v>
      </c>
      <c r="CT102" s="1">
        <v>75</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102" ht="11.25">
      <c r="A103" s="1" t="s">
        <v>0</v>
      </c>
      <c r="B103" s="1" t="s">
        <v>0</v>
      </c>
      <c r="C103" s="1" t="s">
        <v>0</v>
      </c>
      <c r="D103" s="1" t="s">
        <v>50</v>
      </c>
      <c r="E103" s="1" t="s">
        <v>6</v>
      </c>
      <c r="F103" s="7">
        <f ca="1">INDIRECT("T103")+INDIRECT("AB103")+INDIRECT("AJ103")+INDIRECT("AR103")+INDIRECT("AZ103")+INDIRECT("BH103")</f>
        <v>0</v>
      </c>
      <c r="G103" s="6">
        <f ca="1">INDIRECT("U103")+INDIRECT("AC103")+INDIRECT("AK103")+INDIRECT("AS103")+INDIRECT("BA103")+INDIRECT("BI103")</f>
        <v>2</v>
      </c>
      <c r="H103" s="6">
        <f ca="1">INDIRECT("V103")+INDIRECT("AD103")+INDIRECT("AL103")+INDIRECT("AT103")+INDIRECT("BB103")+INDIRECT("BJ103")</f>
        <v>0</v>
      </c>
      <c r="I103" s="6">
        <f ca="1">INDIRECT("W103")+INDIRECT("AE103")+INDIRECT("AM103")+INDIRECT("AU103")+INDIRECT("BC103")+INDIRECT("BK103")</f>
        <v>0</v>
      </c>
      <c r="J103" s="6">
        <f ca="1">INDIRECT("X103")+INDIRECT("AF103")+INDIRECT("AN103")+INDIRECT("AV103")+INDIRECT("BD103")+INDIRECT("BL103")</f>
        <v>0</v>
      </c>
      <c r="K103" s="6">
        <f ca="1">INDIRECT("Y103")+INDIRECT("AG103")+INDIRECT("AO103")+INDIRECT("AW103")+INDIRECT("BE103")+INDIRECT("BM103")</f>
        <v>0</v>
      </c>
      <c r="L103" s="6">
        <f ca="1">INDIRECT("Z103")+INDIRECT("AH103")+INDIRECT("AP103")+INDIRECT("AX103")+INDIRECT("BF103")+INDIRECT("BN103")</f>
        <v>0</v>
      </c>
      <c r="M103" s="6">
        <f ca="1">INDIRECT("AA103")+INDIRECT("AI103")+INDIRECT("AQ103")+INDIRECT("AY103")+INDIRECT("BG103")+INDIRECT("BO103")</f>
        <v>0</v>
      </c>
      <c r="N103" s="7">
        <f ca="1">INDIRECT("T103")+INDIRECT("U103")+INDIRECT("V103")+INDIRECT("W103")+INDIRECT("X103")+INDIRECT("Y103")+INDIRECT("Z103")+INDIRECT("AA103")</f>
        <v>1</v>
      </c>
      <c r="O103" s="6">
        <f ca="1">INDIRECT("AB103")+INDIRECT("AC103")+INDIRECT("AD103")+INDIRECT("AE103")+INDIRECT("AF103")+INDIRECT("AG103")+INDIRECT("AH103")+INDIRECT("AI103")</f>
        <v>0</v>
      </c>
      <c r="P103" s="6">
        <f ca="1">INDIRECT("AJ103")+INDIRECT("AK103")+INDIRECT("AL103")+INDIRECT("AM103")+INDIRECT("AN103")+INDIRECT("AO103")+INDIRECT("AP103")+INDIRECT("AQ103")</f>
        <v>1</v>
      </c>
      <c r="Q103" s="6">
        <f ca="1">INDIRECT("AR103")+INDIRECT("AS103")+INDIRECT("AT103")+INDIRECT("AU103")+INDIRECT("AV103")+INDIRECT("AW103")+INDIRECT("AX103")+INDIRECT("AY103")</f>
        <v>0</v>
      </c>
      <c r="R103" s="6">
        <f ca="1">INDIRECT("AZ103")+INDIRECT("BA103")+INDIRECT("BB103")+INDIRECT("BC103")+INDIRECT("BD103")+INDIRECT("BE103")+INDIRECT("BF103")+INDIRECT("BG103")</f>
        <v>0</v>
      </c>
      <c r="S103" s="6">
        <f ca="1">INDIRECT("BH103")+INDIRECT("BI103")+INDIRECT("BJ103")+INDIRECT("BK103")+INDIRECT("BL103")+INDIRECT("BM103")+INDIRECT("BN103")+INDIRECT("BO103")</f>
        <v>0</v>
      </c>
      <c r="T103" s="28"/>
      <c r="U103" s="29">
        <v>1</v>
      </c>
      <c r="V103" s="29"/>
      <c r="W103" s="29"/>
      <c r="X103" s="29"/>
      <c r="Y103" s="29"/>
      <c r="Z103" s="29"/>
      <c r="AA103" s="29"/>
      <c r="AB103" s="28"/>
      <c r="AC103" s="29"/>
      <c r="AD103" s="29"/>
      <c r="AE103" s="29"/>
      <c r="AF103" s="29"/>
      <c r="AG103" s="29"/>
      <c r="AH103" s="29"/>
      <c r="AI103" s="29"/>
      <c r="AJ103" s="28"/>
      <c r="AK103" s="29">
        <v>1</v>
      </c>
      <c r="AL103" s="29"/>
      <c r="AM103" s="29"/>
      <c r="AN103" s="29"/>
      <c r="AO103" s="29"/>
      <c r="AP103" s="29"/>
      <c r="AQ103" s="29"/>
      <c r="AR103" s="28"/>
      <c r="AS103" s="29"/>
      <c r="AT103" s="29"/>
      <c r="AU103" s="29"/>
      <c r="AV103" s="29"/>
      <c r="AW103" s="29"/>
      <c r="AX103" s="29"/>
      <c r="AY103" s="29"/>
      <c r="AZ103" s="28"/>
      <c r="BA103" s="29"/>
      <c r="BB103" s="29"/>
      <c r="BC103" s="29"/>
      <c r="BD103" s="29"/>
      <c r="BE103" s="29"/>
      <c r="BF103" s="29"/>
      <c r="BG103" s="29"/>
      <c r="BH103" s="28"/>
      <c r="BI103" s="29"/>
      <c r="BJ103" s="29"/>
      <c r="BK103" s="29"/>
      <c r="BL103" s="29"/>
      <c r="BM103" s="29"/>
      <c r="BN103" s="29"/>
      <c r="BO103" s="29"/>
      <c r="BP103" s="9">
        <v>0</v>
      </c>
      <c r="BQ103" s="1" t="s">
        <v>0</v>
      </c>
      <c r="BR103" s="1" t="s">
        <v>0</v>
      </c>
      <c r="BS103" s="1" t="s">
        <v>0</v>
      </c>
      <c r="BT103" s="1" t="s">
        <v>0</v>
      </c>
      <c r="BU103" s="1" t="s">
        <v>0</v>
      </c>
      <c r="BW103" s="1">
        <f ca="1">INDIRECT("T103")+2*INDIRECT("AB103")+3*INDIRECT("AJ103")+4*INDIRECT("AR103")+5*INDIRECT("AZ103")+6*INDIRECT("BH103")</f>
        <v>0</v>
      </c>
      <c r="BX103" s="1">
        <v>0</v>
      </c>
      <c r="BY103" s="1">
        <f ca="1">INDIRECT("U103")+2*INDIRECT("AC103")+3*INDIRECT("AK103")+4*INDIRECT("AS103")+5*INDIRECT("BA103")+6*INDIRECT("BI103")</f>
        <v>4</v>
      </c>
      <c r="BZ103" s="1">
        <v>4</v>
      </c>
      <c r="CA103" s="1">
        <f ca="1">INDIRECT("V103")+2*INDIRECT("AD103")+3*INDIRECT("AL103")+4*INDIRECT("AT103")+5*INDIRECT("BB103")+6*INDIRECT("BJ103")</f>
        <v>0</v>
      </c>
      <c r="CB103" s="1">
        <v>0</v>
      </c>
      <c r="CC103" s="1">
        <f ca="1">INDIRECT("W103")+2*INDIRECT("AE103")+3*INDIRECT("AM103")+4*INDIRECT("AU103")+5*INDIRECT("BC103")+6*INDIRECT("BK103")</f>
        <v>0</v>
      </c>
      <c r="CD103" s="1">
        <v>0</v>
      </c>
      <c r="CE103" s="1">
        <f ca="1">INDIRECT("X103")+2*INDIRECT("AF103")+3*INDIRECT("AN103")+4*INDIRECT("AV103")+5*INDIRECT("BD103")+6*INDIRECT("BL103")</f>
        <v>0</v>
      </c>
      <c r="CF103" s="1">
        <v>0</v>
      </c>
      <c r="CG103" s="1">
        <f ca="1">INDIRECT("Y103")+2*INDIRECT("AG103")+3*INDIRECT("AO103")+4*INDIRECT("AW103")+5*INDIRECT("BE103")+6*INDIRECT("BM103")</f>
        <v>0</v>
      </c>
      <c r="CH103" s="1">
        <v>0</v>
      </c>
      <c r="CI103" s="1">
        <f ca="1">INDIRECT("Z103")+2*INDIRECT("AH103")+3*INDIRECT("AP103")+4*INDIRECT("AX103")+5*INDIRECT("BF103")+6*INDIRECT("BN103")</f>
        <v>0</v>
      </c>
      <c r="CJ103" s="1">
        <v>0</v>
      </c>
      <c r="CK103" s="1">
        <f ca="1">INDIRECT("AA103")+2*INDIRECT("AI103")+3*INDIRECT("AQ103")+4*INDIRECT("AY103")+5*INDIRECT("BG103")+6*INDIRECT("BO103")</f>
        <v>0</v>
      </c>
      <c r="CL103" s="1">
        <v>0</v>
      </c>
      <c r="CM103" s="1">
        <f ca="1">INDIRECT("T103")+2*INDIRECT("U103")+3*INDIRECT("V103")+4*INDIRECT("W103")+5*INDIRECT("X103")+6*INDIRECT("Y103")+7*INDIRECT("Z103")+8*INDIRECT("AA103")</f>
        <v>2</v>
      </c>
      <c r="CN103" s="1">
        <v>2</v>
      </c>
      <c r="CO103" s="1">
        <f ca="1">INDIRECT("AB103")+2*INDIRECT("AC103")+3*INDIRECT("AD103")+4*INDIRECT("AE103")+5*INDIRECT("AF103")+6*INDIRECT("AG103")+7*INDIRECT("AH103")+8*INDIRECT("AI103")</f>
        <v>0</v>
      </c>
      <c r="CP103" s="1">
        <v>0</v>
      </c>
      <c r="CQ103" s="1">
        <f ca="1">INDIRECT("AJ103")+2*INDIRECT("AK103")+3*INDIRECT("AL103")+4*INDIRECT("AM103")+5*INDIRECT("AN103")+6*INDIRECT("AO103")+7*INDIRECT("AP103")+8*INDIRECT("AQ103")</f>
        <v>2</v>
      </c>
      <c r="CR103" s="1">
        <v>2</v>
      </c>
      <c r="CS103" s="1">
        <f ca="1">INDIRECT("AR103")+2*INDIRECT("AS103")+3*INDIRECT("AT103")+4*INDIRECT("AU103")+5*INDIRECT("AV103")+6*INDIRECT("AW103")+7*INDIRECT("AX103")+8*INDIRECT("AY103")</f>
        <v>0</v>
      </c>
      <c r="CT103" s="1">
        <v>0</v>
      </c>
      <c r="CU103" s="1">
        <f ca="1">INDIRECT("AZ103")+2*INDIRECT("BA103")+3*INDIRECT("BB103")+4*INDIRECT("BC103")+5*INDIRECT("BD103")+6*INDIRECT("BE103")+7*INDIRECT("BF103")+8*INDIRECT("BG103")</f>
        <v>0</v>
      </c>
      <c r="CV103" s="1">
        <v>0</v>
      </c>
      <c r="CW103" s="1">
        <f ca="1">INDIRECT("BH103")+2*INDIRECT("BI103")+3*INDIRECT("BJ103")+4*INDIRECT("BK103")+5*INDIRECT("BL103")+6*INDIRECT("BM103")+7*INDIRECT("BN103")+8*INDIRECT("BO103")</f>
        <v>0</v>
      </c>
      <c r="CX103" s="1">
        <v>0</v>
      </c>
    </row>
    <row r="104" spans="1:73" ht="11.25">
      <c r="A104" s="25"/>
      <c r="B104" s="25"/>
      <c r="C104" s="27" t="s">
        <v>94</v>
      </c>
      <c r="D104" s="26" t="s">
        <v>0</v>
      </c>
      <c r="E104" s="1" t="s">
        <v>7</v>
      </c>
      <c r="F104" s="7">
        <f>SUM(F102:F103)</f>
        <v>0</v>
      </c>
      <c r="G104" s="6">
        <f>SUM(G102:G103)</f>
        <v>2</v>
      </c>
      <c r="H104" s="6">
        <f>SUM(H102:H103)</f>
        <v>25</v>
      </c>
      <c r="I104" s="6">
        <f>SUM(I102:I103)</f>
        <v>575</v>
      </c>
      <c r="J104" s="6">
        <f>SUM(J102:J103)</f>
        <v>0</v>
      </c>
      <c r="K104" s="6">
        <f>SUM(K102:K103)</f>
        <v>0</v>
      </c>
      <c r="L104" s="6">
        <f>SUM(L102:L103)</f>
        <v>0</v>
      </c>
      <c r="M104" s="6">
        <f>SUM(M102:M103)</f>
        <v>0</v>
      </c>
      <c r="N104" s="7">
        <f>SUM(N102:N103)</f>
        <v>1</v>
      </c>
      <c r="O104" s="6">
        <f>SUM(O102:O103)</f>
        <v>575</v>
      </c>
      <c r="P104" s="6">
        <f>SUM(P102:P103)</f>
        <v>1</v>
      </c>
      <c r="Q104" s="6">
        <f>SUM(Q102:Q103)</f>
        <v>25</v>
      </c>
      <c r="R104" s="6">
        <f>SUM(R102:R103)</f>
        <v>0</v>
      </c>
      <c r="S104" s="6">
        <f>SUM(S102:S103)</f>
        <v>0</v>
      </c>
      <c r="T104" s="8"/>
      <c r="U104" s="5"/>
      <c r="V104" s="5"/>
      <c r="W104" s="5"/>
      <c r="X104" s="5"/>
      <c r="Y104" s="5"/>
      <c r="Z104" s="5"/>
      <c r="AA104" s="5"/>
      <c r="AB104" s="8"/>
      <c r="AC104" s="5"/>
      <c r="AD104" s="5"/>
      <c r="AE104" s="5"/>
      <c r="AF104" s="5"/>
      <c r="AG104" s="5"/>
      <c r="AH104" s="5"/>
      <c r="AI104" s="5"/>
      <c r="AJ104" s="8"/>
      <c r="AK104" s="5"/>
      <c r="AL104" s="5"/>
      <c r="AM104" s="5"/>
      <c r="AN104" s="5"/>
      <c r="AO104" s="5"/>
      <c r="AP104" s="5"/>
      <c r="AQ104" s="5"/>
      <c r="AR104" s="8"/>
      <c r="AS104" s="5"/>
      <c r="AT104" s="5"/>
      <c r="AU104" s="5"/>
      <c r="AV104" s="5"/>
      <c r="AW104" s="5"/>
      <c r="AX104" s="5"/>
      <c r="AY104" s="5"/>
      <c r="AZ104" s="8"/>
      <c r="BA104" s="5"/>
      <c r="BB104" s="5"/>
      <c r="BC104" s="5"/>
      <c r="BD104" s="5"/>
      <c r="BE104" s="5"/>
      <c r="BF104" s="5"/>
      <c r="BG104" s="5"/>
      <c r="BH104" s="8"/>
      <c r="BI104" s="5"/>
      <c r="BJ104" s="5"/>
      <c r="BK104" s="5"/>
      <c r="BL104" s="5"/>
      <c r="BM104" s="5"/>
      <c r="BN104" s="5"/>
      <c r="BO104" s="5"/>
      <c r="BP104" s="9">
        <v>0</v>
      </c>
      <c r="BQ104" s="1" t="s">
        <v>0</v>
      </c>
      <c r="BR104" s="1" t="s">
        <v>0</v>
      </c>
      <c r="BS104" s="1" t="s">
        <v>0</v>
      </c>
      <c r="BT104" s="1" t="s">
        <v>0</v>
      </c>
      <c r="BU104" s="1" t="s">
        <v>0</v>
      </c>
    </row>
    <row r="105" spans="3:73" ht="11.25">
      <c r="C105" s="1" t="s">
        <v>0</v>
      </c>
      <c r="D105" s="1" t="s">
        <v>0</v>
      </c>
      <c r="E105" s="1" t="s">
        <v>0</v>
      </c>
      <c r="F105" s="7"/>
      <c r="G105" s="6"/>
      <c r="H105" s="6"/>
      <c r="I105" s="6"/>
      <c r="J105" s="6"/>
      <c r="K105" s="6"/>
      <c r="L105" s="6"/>
      <c r="M105" s="6"/>
      <c r="N105" s="7"/>
      <c r="O105" s="6"/>
      <c r="P105" s="6"/>
      <c r="Q105" s="6"/>
      <c r="R105" s="6"/>
      <c r="S105" s="6"/>
      <c r="T105" s="8"/>
      <c r="U105" s="5"/>
      <c r="V105" s="5"/>
      <c r="W105" s="5"/>
      <c r="X105" s="5"/>
      <c r="Y105" s="5"/>
      <c r="Z105" s="5"/>
      <c r="AA105" s="5"/>
      <c r="AB105" s="8"/>
      <c r="AC105" s="5"/>
      <c r="AD105" s="5"/>
      <c r="AE105" s="5"/>
      <c r="AF105" s="5"/>
      <c r="AG105" s="5"/>
      <c r="AH105" s="5"/>
      <c r="AI105" s="5"/>
      <c r="AJ105" s="8"/>
      <c r="AK105" s="5"/>
      <c r="AL105" s="5"/>
      <c r="AM105" s="5"/>
      <c r="AN105" s="5"/>
      <c r="AO105" s="5"/>
      <c r="AP105" s="5"/>
      <c r="AQ105" s="5"/>
      <c r="AR105" s="8"/>
      <c r="AS105" s="5"/>
      <c r="AT105" s="5"/>
      <c r="AU105" s="5"/>
      <c r="AV105" s="5"/>
      <c r="AW105" s="5"/>
      <c r="AX105" s="5"/>
      <c r="AY105" s="5"/>
      <c r="AZ105" s="8"/>
      <c r="BA105" s="5"/>
      <c r="BB105" s="5"/>
      <c r="BC105" s="5"/>
      <c r="BD105" s="5"/>
      <c r="BE105" s="5"/>
      <c r="BF105" s="5"/>
      <c r="BG105" s="5"/>
      <c r="BH105" s="8"/>
      <c r="BI105" s="5"/>
      <c r="BJ105" s="5"/>
      <c r="BK105" s="5"/>
      <c r="BL105" s="5"/>
      <c r="BM105" s="5"/>
      <c r="BN105" s="5"/>
      <c r="BO105" s="5"/>
      <c r="BP105" s="9"/>
      <c r="BT105" s="1" t="s">
        <v>0</v>
      </c>
      <c r="BU105" s="1" t="s">
        <v>0</v>
      </c>
    </row>
    <row r="106" spans="1:102" ht="11.25">
      <c r="A106" s="30" t="s">
        <v>1</v>
      </c>
      <c r="B106" s="31" t="str">
        <f>HYPERLINK("http://www.dot.ca.gov/hq/transprog/stip2004/ff_sheets/02-3126.xls","3126")</f>
        <v>3126</v>
      </c>
      <c r="C106" s="30" t="s">
        <v>51</v>
      </c>
      <c r="D106" s="30" t="s">
        <v>52</v>
      </c>
      <c r="E106" s="30" t="s">
        <v>3</v>
      </c>
      <c r="F106" s="32">
        <f ca="1">INDIRECT("T106")+INDIRECT("AB106")+INDIRECT("AJ106")+INDIRECT("AR106")+INDIRECT("AZ106")+INDIRECT("BH106")</f>
        <v>0</v>
      </c>
      <c r="G106" s="33">
        <f ca="1">INDIRECT("U106")+INDIRECT("AC106")+INDIRECT("AK106")+INDIRECT("AS106")+INDIRECT("BA106")+INDIRECT("BI106")</f>
        <v>0</v>
      </c>
      <c r="H106" s="33">
        <f ca="1">INDIRECT("V106")+INDIRECT("AD106")+INDIRECT("AL106")+INDIRECT("AT106")+INDIRECT("BB106")+INDIRECT("BJ106")</f>
        <v>200</v>
      </c>
      <c r="I106" s="33">
        <f ca="1">INDIRECT("W106")+INDIRECT("AE106")+INDIRECT("AM106")+INDIRECT("AU106")+INDIRECT("BC106")+INDIRECT("BK106")</f>
        <v>0</v>
      </c>
      <c r="J106" s="33">
        <f ca="1">INDIRECT("X106")+INDIRECT("AF106")+INDIRECT("AN106")+INDIRECT("AV106")+INDIRECT("BD106")+INDIRECT("BL106")</f>
        <v>0</v>
      </c>
      <c r="K106" s="33">
        <f ca="1">INDIRECT("Y106")+INDIRECT("AG106")+INDIRECT("AO106")+INDIRECT("AW106")+INDIRECT("BE106")+INDIRECT("BM106")</f>
        <v>0</v>
      </c>
      <c r="L106" s="33">
        <f ca="1">INDIRECT("Z106")+INDIRECT("AH106")+INDIRECT("AP106")+INDIRECT("AX106")+INDIRECT("BF106")+INDIRECT("BN106")</f>
        <v>0</v>
      </c>
      <c r="M106" s="33">
        <f ca="1">INDIRECT("AA106")+INDIRECT("AI106")+INDIRECT("AQ106")+INDIRECT("AY106")+INDIRECT("BG106")+INDIRECT("BO106")</f>
        <v>0</v>
      </c>
      <c r="N106" s="32">
        <f ca="1">INDIRECT("T106")+INDIRECT("U106")+INDIRECT("V106")+INDIRECT("W106")+INDIRECT("X106")+INDIRECT("Y106")+INDIRECT("Z106")+INDIRECT("AA106")</f>
        <v>0</v>
      </c>
      <c r="O106" s="33">
        <f ca="1">INDIRECT("AB106")+INDIRECT("AC106")+INDIRECT("AD106")+INDIRECT("AE106")+INDIRECT("AF106")+INDIRECT("AG106")+INDIRECT("AH106")+INDIRECT("AI106")</f>
        <v>200</v>
      </c>
      <c r="P106" s="33">
        <f ca="1">INDIRECT("AJ106")+INDIRECT("AK106")+INDIRECT("AL106")+INDIRECT("AM106")+INDIRECT("AN106")+INDIRECT("AO106")+INDIRECT("AP106")+INDIRECT("AQ106")</f>
        <v>0</v>
      </c>
      <c r="Q106" s="33">
        <f ca="1">INDIRECT("AR106")+INDIRECT("AS106")+INDIRECT("AT106")+INDIRECT("AU106")+INDIRECT("AV106")+INDIRECT("AW106")+INDIRECT("AX106")+INDIRECT("AY106")</f>
        <v>0</v>
      </c>
      <c r="R106" s="33">
        <f ca="1">INDIRECT("AZ106")+INDIRECT("BA106")+INDIRECT("BB106")+INDIRECT("BC106")+INDIRECT("BD106")+INDIRECT("BE106")+INDIRECT("BF106")+INDIRECT("BG106")</f>
        <v>0</v>
      </c>
      <c r="S106" s="33">
        <f ca="1">INDIRECT("BH106")+INDIRECT("BI106")+INDIRECT("BJ106")+INDIRECT("BK106")+INDIRECT("BL106")+INDIRECT("BM106")+INDIRECT("BN106")+INDIRECT("BO106")</f>
        <v>0</v>
      </c>
      <c r="T106" s="34"/>
      <c r="U106" s="35"/>
      <c r="V106" s="35"/>
      <c r="W106" s="35"/>
      <c r="X106" s="35"/>
      <c r="Y106" s="35"/>
      <c r="Z106" s="35"/>
      <c r="AA106" s="35"/>
      <c r="AB106" s="34"/>
      <c r="AC106" s="35"/>
      <c r="AD106" s="35">
        <v>200</v>
      </c>
      <c r="AE106" s="35"/>
      <c r="AF106" s="35"/>
      <c r="AG106" s="35"/>
      <c r="AH106" s="35"/>
      <c r="AI106" s="35"/>
      <c r="AJ106" s="34"/>
      <c r="AK106" s="35"/>
      <c r="AL106" s="35"/>
      <c r="AM106" s="35"/>
      <c r="AN106" s="35"/>
      <c r="AO106" s="35"/>
      <c r="AP106" s="35"/>
      <c r="AQ106" s="35"/>
      <c r="AR106" s="34"/>
      <c r="AS106" s="35"/>
      <c r="AT106" s="35"/>
      <c r="AU106" s="35"/>
      <c r="AV106" s="35"/>
      <c r="AW106" s="35"/>
      <c r="AX106" s="35"/>
      <c r="AY106" s="35"/>
      <c r="AZ106" s="34"/>
      <c r="BA106" s="35"/>
      <c r="BB106" s="35"/>
      <c r="BC106" s="35"/>
      <c r="BD106" s="35"/>
      <c r="BE106" s="35"/>
      <c r="BF106" s="35"/>
      <c r="BG106" s="35"/>
      <c r="BH106" s="34"/>
      <c r="BI106" s="35"/>
      <c r="BJ106" s="35"/>
      <c r="BK106" s="35"/>
      <c r="BL106" s="35"/>
      <c r="BM106" s="35"/>
      <c r="BN106" s="35"/>
      <c r="BO106" s="36"/>
      <c r="BP106" s="9">
        <v>13000001105</v>
      </c>
      <c r="BQ106" s="1" t="s">
        <v>3</v>
      </c>
      <c r="BR106" s="1" t="s">
        <v>0</v>
      </c>
      <c r="BS106" s="1" t="s">
        <v>0</v>
      </c>
      <c r="BT106" s="1" t="s">
        <v>0</v>
      </c>
      <c r="BU106" s="1" t="s">
        <v>54</v>
      </c>
      <c r="BW106" s="1">
        <f ca="1">INDIRECT("T106")+2*INDIRECT("AB106")+3*INDIRECT("AJ106")+4*INDIRECT("AR106")+5*INDIRECT("AZ106")+6*INDIRECT("BH106")</f>
        <v>0</v>
      </c>
      <c r="BX106" s="1">
        <v>0</v>
      </c>
      <c r="BY106" s="1">
        <f ca="1">INDIRECT("U106")+2*INDIRECT("AC106")+3*INDIRECT("AK106")+4*INDIRECT("AS106")+5*INDIRECT("BA106")+6*INDIRECT("BI106")</f>
        <v>0</v>
      </c>
      <c r="BZ106" s="1">
        <v>0</v>
      </c>
      <c r="CA106" s="1">
        <f ca="1">INDIRECT("V106")+2*INDIRECT("AD106")+3*INDIRECT("AL106")+4*INDIRECT("AT106")+5*INDIRECT("BB106")+6*INDIRECT("BJ106")</f>
        <v>400</v>
      </c>
      <c r="CB106" s="1">
        <v>400</v>
      </c>
      <c r="CC106" s="1">
        <f ca="1">INDIRECT("W106")+2*INDIRECT("AE106")+3*INDIRECT("AM106")+4*INDIRECT("AU106")+5*INDIRECT("BC106")+6*INDIRECT("BK106")</f>
        <v>0</v>
      </c>
      <c r="CD106" s="1">
        <v>0</v>
      </c>
      <c r="CE106" s="1">
        <f ca="1">INDIRECT("X106")+2*INDIRECT("AF106")+3*INDIRECT("AN106")+4*INDIRECT("AV106")+5*INDIRECT("BD106")+6*INDIRECT("BL106")</f>
        <v>0</v>
      </c>
      <c r="CF106" s="1">
        <v>0</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0</v>
      </c>
      <c r="CN106" s="1">
        <v>0</v>
      </c>
      <c r="CO106" s="1">
        <f ca="1">INDIRECT("AB106")+2*INDIRECT("AC106")+3*INDIRECT("AD106")+4*INDIRECT("AE106")+5*INDIRECT("AF106")+6*INDIRECT("AG106")+7*INDIRECT("AH106")+8*INDIRECT("AI106")</f>
        <v>600</v>
      </c>
      <c r="CP106" s="1">
        <v>600</v>
      </c>
      <c r="CQ106" s="1">
        <f ca="1">INDIRECT("AJ106")+2*INDIRECT("AK106")+3*INDIRECT("AL106")+4*INDIRECT("AM106")+5*INDIRECT("AN106")+6*INDIRECT("AO106")+7*INDIRECT("AP106")+8*INDIRECT("AQ106")</f>
        <v>0</v>
      </c>
      <c r="CR106" s="1">
        <v>0</v>
      </c>
      <c r="CS106" s="1">
        <f ca="1">INDIRECT("AR106")+2*INDIRECT("AS106")+3*INDIRECT("AT106")+4*INDIRECT("AU106")+5*INDIRECT("AV106")+6*INDIRECT("AW106")+7*INDIRECT("AX106")+8*INDIRECT("AY106")</f>
        <v>0</v>
      </c>
      <c r="CT106" s="1">
        <v>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102" ht="11.25">
      <c r="A107" s="1" t="s">
        <v>0</v>
      </c>
      <c r="B107" s="1" t="s">
        <v>55</v>
      </c>
      <c r="C107" s="1" t="s">
        <v>56</v>
      </c>
      <c r="D107" s="1" t="s">
        <v>57</v>
      </c>
      <c r="E107" s="1" t="s">
        <v>58</v>
      </c>
      <c r="F107" s="7">
        <f ca="1">INDIRECT("T107")+INDIRECT("AB107")+INDIRECT("AJ107")+INDIRECT("AR107")+INDIRECT("AZ107")+INDIRECT("BH107")</f>
        <v>0</v>
      </c>
      <c r="G107" s="6">
        <f ca="1">INDIRECT("U107")+INDIRECT("AC107")+INDIRECT("AK107")+INDIRECT("AS107")+INDIRECT("BA107")+INDIRECT("BI107")</f>
        <v>128</v>
      </c>
      <c r="H107" s="6">
        <f ca="1">INDIRECT("V107")+INDIRECT("AD107")+INDIRECT("AL107")+INDIRECT("AT107")+INDIRECT("BB107")+INDIRECT("BJ107")</f>
        <v>526</v>
      </c>
      <c r="I107" s="6">
        <f ca="1">INDIRECT("W107")+INDIRECT("AE107")+INDIRECT("AM107")+INDIRECT("AU107")+INDIRECT("BC107")+INDIRECT("BK107")</f>
        <v>0</v>
      </c>
      <c r="J107" s="6">
        <f ca="1">INDIRECT("X107")+INDIRECT("AF107")+INDIRECT("AN107")+INDIRECT("AV107")+INDIRECT("BD107")+INDIRECT("BL107")</f>
        <v>0</v>
      </c>
      <c r="K107" s="6">
        <f ca="1">INDIRECT("Y107")+INDIRECT("AG107")+INDIRECT("AO107")+INDIRECT("AW107")+INDIRECT("BE107")+INDIRECT("BM107")</f>
        <v>0</v>
      </c>
      <c r="L107" s="6">
        <f ca="1">INDIRECT("Z107")+INDIRECT("AH107")+INDIRECT("AP107")+INDIRECT("AX107")+INDIRECT("BF107")+INDIRECT("BN107")</f>
        <v>0</v>
      </c>
      <c r="M107" s="6">
        <f ca="1">INDIRECT("AA107")+INDIRECT("AI107")+INDIRECT("AQ107")+INDIRECT("AY107")+INDIRECT("BG107")+INDIRECT("BO107")</f>
        <v>0</v>
      </c>
      <c r="N107" s="7">
        <f ca="1">INDIRECT("T107")+INDIRECT("U107")+INDIRECT("V107")+INDIRECT("W107")+INDIRECT("X107")+INDIRECT("Y107")+INDIRECT("Z107")+INDIRECT("AA107")</f>
        <v>0</v>
      </c>
      <c r="O107" s="6">
        <f ca="1">INDIRECT("AB107")+INDIRECT("AC107")+INDIRECT("AD107")+INDIRECT("AE107")+INDIRECT("AF107")+INDIRECT("AG107")+INDIRECT("AH107")+INDIRECT("AI107")</f>
        <v>459</v>
      </c>
      <c r="P107" s="6">
        <f ca="1">INDIRECT("AJ107")+INDIRECT("AK107")+INDIRECT("AL107")+INDIRECT("AM107")+INDIRECT("AN107")+INDIRECT("AO107")+INDIRECT("AP107")+INDIRECT("AQ107")</f>
        <v>26</v>
      </c>
      <c r="Q107" s="6">
        <f ca="1">INDIRECT("AR107")+INDIRECT("AS107")+INDIRECT("AT107")+INDIRECT("AU107")+INDIRECT("AV107")+INDIRECT("AW107")+INDIRECT("AX107")+INDIRECT("AY107")</f>
        <v>89</v>
      </c>
      <c r="R107" s="6">
        <f ca="1">INDIRECT("AZ107")+INDIRECT("BA107")+INDIRECT("BB107")+INDIRECT("BC107")+INDIRECT("BD107")+INDIRECT("BE107")+INDIRECT("BF107")+INDIRECT("BG107")</f>
        <v>13</v>
      </c>
      <c r="S107" s="6">
        <f ca="1">INDIRECT("BH107")+INDIRECT("BI107")+INDIRECT("BJ107")+INDIRECT("BK107")+INDIRECT("BL107")+INDIRECT("BM107")+INDIRECT("BN107")+INDIRECT("BO107")</f>
        <v>67</v>
      </c>
      <c r="T107" s="28"/>
      <c r="U107" s="29"/>
      <c r="V107" s="29"/>
      <c r="W107" s="29"/>
      <c r="X107" s="29"/>
      <c r="Y107" s="29"/>
      <c r="Z107" s="29"/>
      <c r="AA107" s="29"/>
      <c r="AB107" s="28"/>
      <c r="AC107" s="29"/>
      <c r="AD107" s="29">
        <v>459</v>
      </c>
      <c r="AE107" s="29"/>
      <c r="AF107" s="29"/>
      <c r="AG107" s="29"/>
      <c r="AH107" s="29"/>
      <c r="AI107" s="29"/>
      <c r="AJ107" s="28"/>
      <c r="AK107" s="29">
        <v>26</v>
      </c>
      <c r="AL107" s="29"/>
      <c r="AM107" s="29"/>
      <c r="AN107" s="29"/>
      <c r="AO107" s="29"/>
      <c r="AP107" s="29"/>
      <c r="AQ107" s="29"/>
      <c r="AR107" s="28"/>
      <c r="AS107" s="29">
        <v>89</v>
      </c>
      <c r="AT107" s="29"/>
      <c r="AU107" s="29"/>
      <c r="AV107" s="29"/>
      <c r="AW107" s="29"/>
      <c r="AX107" s="29"/>
      <c r="AY107" s="29"/>
      <c r="AZ107" s="28"/>
      <c r="BA107" s="29">
        <v>13</v>
      </c>
      <c r="BB107" s="29"/>
      <c r="BC107" s="29"/>
      <c r="BD107" s="29"/>
      <c r="BE107" s="29"/>
      <c r="BF107" s="29"/>
      <c r="BG107" s="29"/>
      <c r="BH107" s="28"/>
      <c r="BI107" s="29"/>
      <c r="BJ107" s="29">
        <v>67</v>
      </c>
      <c r="BK107" s="29"/>
      <c r="BL107" s="29"/>
      <c r="BM107" s="29"/>
      <c r="BN107" s="29"/>
      <c r="BO107" s="29"/>
      <c r="BP107" s="9">
        <v>0</v>
      </c>
      <c r="BQ107" s="1" t="s">
        <v>0</v>
      </c>
      <c r="BR107" s="1" t="s">
        <v>0</v>
      </c>
      <c r="BS107" s="1" t="s">
        <v>0</v>
      </c>
      <c r="BT107" s="1" t="s">
        <v>0</v>
      </c>
      <c r="BU107" s="1" t="s">
        <v>0</v>
      </c>
      <c r="BW107" s="1">
        <f ca="1">INDIRECT("T107")+2*INDIRECT("AB107")+3*INDIRECT("AJ107")+4*INDIRECT("AR107")+5*INDIRECT("AZ107")+6*INDIRECT("BH107")</f>
        <v>0</v>
      </c>
      <c r="BX107" s="1">
        <v>0</v>
      </c>
      <c r="BY107" s="1">
        <f ca="1">INDIRECT("U107")+2*INDIRECT("AC107")+3*INDIRECT("AK107")+4*INDIRECT("AS107")+5*INDIRECT("BA107")+6*INDIRECT("BI107")</f>
        <v>499</v>
      </c>
      <c r="BZ107" s="1">
        <v>499</v>
      </c>
      <c r="CA107" s="1">
        <f ca="1">INDIRECT("V107")+2*INDIRECT("AD107")+3*INDIRECT("AL107")+4*INDIRECT("AT107")+5*INDIRECT("BB107")+6*INDIRECT("BJ107")</f>
        <v>1320</v>
      </c>
      <c r="CB107" s="1">
        <v>1320</v>
      </c>
      <c r="CC107" s="1">
        <f ca="1">INDIRECT("W107")+2*INDIRECT("AE107")+3*INDIRECT("AM107")+4*INDIRECT("AU107")+5*INDIRECT("BC107")+6*INDIRECT("BK107")</f>
        <v>0</v>
      </c>
      <c r="CD107" s="1">
        <v>0</v>
      </c>
      <c r="CE107" s="1">
        <f ca="1">INDIRECT("X107")+2*INDIRECT("AF107")+3*INDIRECT("AN107")+4*INDIRECT("AV107")+5*INDIRECT("BD107")+6*INDIRECT("BL107")</f>
        <v>0</v>
      </c>
      <c r="CF107" s="1">
        <v>0</v>
      </c>
      <c r="CG107" s="1">
        <f ca="1">INDIRECT("Y107")+2*INDIRECT("AG107")+3*INDIRECT("AO107")+4*INDIRECT("AW107")+5*INDIRECT("BE107")+6*INDIRECT("BM107")</f>
        <v>0</v>
      </c>
      <c r="CH107" s="1">
        <v>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0</v>
      </c>
      <c r="CN107" s="1">
        <v>0</v>
      </c>
      <c r="CO107" s="1">
        <f ca="1">INDIRECT("AB107")+2*INDIRECT("AC107")+3*INDIRECT("AD107")+4*INDIRECT("AE107")+5*INDIRECT("AF107")+6*INDIRECT("AG107")+7*INDIRECT("AH107")+8*INDIRECT("AI107")</f>
        <v>1377</v>
      </c>
      <c r="CP107" s="1">
        <v>1377</v>
      </c>
      <c r="CQ107" s="1">
        <f ca="1">INDIRECT("AJ107")+2*INDIRECT("AK107")+3*INDIRECT("AL107")+4*INDIRECT("AM107")+5*INDIRECT("AN107")+6*INDIRECT("AO107")+7*INDIRECT("AP107")+8*INDIRECT("AQ107")</f>
        <v>52</v>
      </c>
      <c r="CR107" s="1">
        <v>52</v>
      </c>
      <c r="CS107" s="1">
        <f ca="1">INDIRECT("AR107")+2*INDIRECT("AS107")+3*INDIRECT("AT107")+4*INDIRECT("AU107")+5*INDIRECT("AV107")+6*INDIRECT("AW107")+7*INDIRECT("AX107")+8*INDIRECT("AY107")</f>
        <v>178</v>
      </c>
      <c r="CT107" s="1">
        <v>178</v>
      </c>
      <c r="CU107" s="1">
        <f ca="1">INDIRECT("AZ107")+2*INDIRECT("BA107")+3*INDIRECT("BB107")+4*INDIRECT("BC107")+5*INDIRECT("BD107")+6*INDIRECT("BE107")+7*INDIRECT("BF107")+8*INDIRECT("BG107")</f>
        <v>26</v>
      </c>
      <c r="CV107" s="1">
        <v>26</v>
      </c>
      <c r="CW107" s="1">
        <f ca="1">INDIRECT("BH107")+2*INDIRECT("BI107")+3*INDIRECT("BJ107")+4*INDIRECT("BK107")+5*INDIRECT("BL107")+6*INDIRECT("BM107")+7*INDIRECT("BN107")+8*INDIRECT("BO107")</f>
        <v>201</v>
      </c>
      <c r="CX107" s="1">
        <v>201</v>
      </c>
    </row>
    <row r="108" spans="1:73" ht="11.25">
      <c r="A108" s="25"/>
      <c r="B108" s="25"/>
      <c r="C108" s="27" t="s">
        <v>94</v>
      </c>
      <c r="D108" s="26" t="s">
        <v>0</v>
      </c>
      <c r="E108" s="1" t="s">
        <v>7</v>
      </c>
      <c r="F108" s="7">
        <f>SUM(F106:F107)</f>
        <v>0</v>
      </c>
      <c r="G108" s="6">
        <f>SUM(G106:G107)</f>
        <v>128</v>
      </c>
      <c r="H108" s="6">
        <f>SUM(H106:H107)</f>
        <v>726</v>
      </c>
      <c r="I108" s="6">
        <f>SUM(I106:I107)</f>
        <v>0</v>
      </c>
      <c r="J108" s="6">
        <f>SUM(J106:J107)</f>
        <v>0</v>
      </c>
      <c r="K108" s="6">
        <f>SUM(K106:K107)</f>
        <v>0</v>
      </c>
      <c r="L108" s="6">
        <f>SUM(L106:L107)</f>
        <v>0</v>
      </c>
      <c r="M108" s="6">
        <f>SUM(M106:M107)</f>
        <v>0</v>
      </c>
      <c r="N108" s="7">
        <f>SUM(N106:N107)</f>
        <v>0</v>
      </c>
      <c r="O108" s="6">
        <f>SUM(O106:O107)</f>
        <v>659</v>
      </c>
      <c r="P108" s="6">
        <f>SUM(P106:P107)</f>
        <v>26</v>
      </c>
      <c r="Q108" s="6">
        <f>SUM(Q106:Q107)</f>
        <v>89</v>
      </c>
      <c r="R108" s="6">
        <f>SUM(R106:R107)</f>
        <v>13</v>
      </c>
      <c r="S108" s="6">
        <f>SUM(S106:S107)</f>
        <v>67</v>
      </c>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v>0</v>
      </c>
      <c r="BQ108" s="1" t="s">
        <v>0</v>
      </c>
      <c r="BR108" s="1" t="s">
        <v>0</v>
      </c>
      <c r="BS108" s="1" t="s">
        <v>0</v>
      </c>
      <c r="BT108" s="1" t="s">
        <v>0</v>
      </c>
      <c r="BU108" s="1" t="s">
        <v>0</v>
      </c>
    </row>
    <row r="109" spans="3:73" ht="11.25">
      <c r="C109" s="1" t="s">
        <v>0</v>
      </c>
      <c r="D109" s="1" t="s">
        <v>0</v>
      </c>
      <c r="E109" s="1" t="s">
        <v>0</v>
      </c>
      <c r="F109" s="7"/>
      <c r="G109" s="6"/>
      <c r="H109" s="6"/>
      <c r="I109" s="6"/>
      <c r="J109" s="6"/>
      <c r="K109" s="6"/>
      <c r="L109" s="6"/>
      <c r="M109" s="6"/>
      <c r="N109" s="7"/>
      <c r="O109" s="6"/>
      <c r="P109" s="6"/>
      <c r="Q109" s="6"/>
      <c r="R109" s="6"/>
      <c r="S109" s="6"/>
      <c r="T109" s="8"/>
      <c r="U109" s="5"/>
      <c r="V109" s="5"/>
      <c r="W109" s="5"/>
      <c r="X109" s="5"/>
      <c r="Y109" s="5"/>
      <c r="Z109" s="5"/>
      <c r="AA109" s="5"/>
      <c r="AB109" s="8"/>
      <c r="AC109" s="5"/>
      <c r="AD109" s="5"/>
      <c r="AE109" s="5"/>
      <c r="AF109" s="5"/>
      <c r="AG109" s="5"/>
      <c r="AH109" s="5"/>
      <c r="AI109" s="5"/>
      <c r="AJ109" s="8"/>
      <c r="AK109" s="5"/>
      <c r="AL109" s="5"/>
      <c r="AM109" s="5"/>
      <c r="AN109" s="5"/>
      <c r="AO109" s="5"/>
      <c r="AP109" s="5"/>
      <c r="AQ109" s="5"/>
      <c r="AR109" s="8"/>
      <c r="AS109" s="5"/>
      <c r="AT109" s="5"/>
      <c r="AU109" s="5"/>
      <c r="AV109" s="5"/>
      <c r="AW109" s="5"/>
      <c r="AX109" s="5"/>
      <c r="AY109" s="5"/>
      <c r="AZ109" s="8"/>
      <c r="BA109" s="5"/>
      <c r="BB109" s="5"/>
      <c r="BC109" s="5"/>
      <c r="BD109" s="5"/>
      <c r="BE109" s="5"/>
      <c r="BF109" s="5"/>
      <c r="BG109" s="5"/>
      <c r="BH109" s="8"/>
      <c r="BI109" s="5"/>
      <c r="BJ109" s="5"/>
      <c r="BK109" s="5"/>
      <c r="BL109" s="5"/>
      <c r="BM109" s="5"/>
      <c r="BN109" s="5"/>
      <c r="BO109" s="5"/>
      <c r="BP109" s="9"/>
      <c r="BT109" s="1" t="s">
        <v>0</v>
      </c>
      <c r="BU109" s="1" t="s">
        <v>0</v>
      </c>
    </row>
    <row r="110" spans="1:102" ht="11.25">
      <c r="A110" s="30" t="s">
        <v>1</v>
      </c>
      <c r="B110" s="31" t="str">
        <f>HYPERLINK("http://www.dot.ca.gov/hq/transprog/stip2004/ff_sheets/02-0244a.xls","0244A")</f>
        <v>0244A</v>
      </c>
      <c r="C110" s="30" t="s">
        <v>59</v>
      </c>
      <c r="D110" s="30" t="s">
        <v>52</v>
      </c>
      <c r="E110" s="30" t="s">
        <v>3</v>
      </c>
      <c r="F110" s="32">
        <f ca="1">INDIRECT("T110")+INDIRECT("AB110")+INDIRECT("AJ110")+INDIRECT("AR110")+INDIRECT("AZ110")+INDIRECT("BH110")</f>
        <v>1706</v>
      </c>
      <c r="G110" s="33">
        <f ca="1">INDIRECT("U110")+INDIRECT("AC110")+INDIRECT("AK110")+INDIRECT("AS110")+INDIRECT("BA110")+INDIRECT("BI110")</f>
        <v>0</v>
      </c>
      <c r="H110" s="33">
        <f ca="1">INDIRECT("V110")+INDIRECT("AD110")+INDIRECT("AL110")+INDIRECT("AT110")+INDIRECT("BB110")+INDIRECT("BJ110")</f>
        <v>0</v>
      </c>
      <c r="I110" s="33">
        <f ca="1">INDIRECT("W110")+INDIRECT("AE110")+INDIRECT("AM110")+INDIRECT("AU110")+INDIRECT("BC110")+INDIRECT("BK110")</f>
        <v>9729</v>
      </c>
      <c r="J110" s="33">
        <f ca="1">INDIRECT("X110")+INDIRECT("AF110")+INDIRECT("AN110")+INDIRECT("AV110")+INDIRECT("BD110")+INDIRECT("BL110")</f>
        <v>0</v>
      </c>
      <c r="K110" s="33">
        <f ca="1">INDIRECT("Y110")+INDIRECT("AG110")+INDIRECT("AO110")+INDIRECT("AW110")+INDIRECT("BE110")+INDIRECT("BM110")</f>
        <v>0</v>
      </c>
      <c r="L110" s="33">
        <f ca="1">INDIRECT("Z110")+INDIRECT("AH110")+INDIRECT("AP110")+INDIRECT("AX110")+INDIRECT("BF110")+INDIRECT("BN110")</f>
        <v>0</v>
      </c>
      <c r="M110" s="33">
        <f ca="1">INDIRECT("AA110")+INDIRECT("AI110")+INDIRECT("AQ110")+INDIRECT("AY110")+INDIRECT("BG110")+INDIRECT("BO110")</f>
        <v>0</v>
      </c>
      <c r="N110" s="32">
        <f ca="1">INDIRECT("T110")+INDIRECT("U110")+INDIRECT("V110")+INDIRECT("W110")+INDIRECT("X110")+INDIRECT("Y110")+INDIRECT("Z110")+INDIRECT("AA110")</f>
        <v>626</v>
      </c>
      <c r="O110" s="33">
        <f ca="1">INDIRECT("AB110")+INDIRECT("AC110")+INDIRECT("AD110")+INDIRECT("AE110")+INDIRECT("AF110")+INDIRECT("AG110")+INDIRECT("AH110")+INDIRECT("AI110")</f>
        <v>8982</v>
      </c>
      <c r="P110" s="33">
        <f ca="1">INDIRECT("AJ110")+INDIRECT("AK110")+INDIRECT("AL110")+INDIRECT("AM110")+INDIRECT("AN110")+INDIRECT("AO110")+INDIRECT("AP110")+INDIRECT("AQ110")</f>
        <v>182</v>
      </c>
      <c r="Q110" s="33">
        <f ca="1">INDIRECT("AR110")+INDIRECT("AS110")+INDIRECT("AT110")+INDIRECT("AU110")+INDIRECT("AV110")+INDIRECT("AW110")+INDIRECT("AX110")+INDIRECT("AY110")</f>
        <v>626</v>
      </c>
      <c r="R110" s="33">
        <f ca="1">INDIRECT("AZ110")+INDIRECT("BA110")+INDIRECT("BB110")+INDIRECT("BC110")+INDIRECT("BD110")+INDIRECT("BE110")+INDIRECT("BF110")+INDIRECT("BG110")</f>
        <v>272</v>
      </c>
      <c r="S110" s="33">
        <f ca="1">INDIRECT("BH110")+INDIRECT("BI110")+INDIRECT("BJ110")+INDIRECT("BK110")+INDIRECT("BL110")+INDIRECT("BM110")+INDIRECT("BN110")+INDIRECT("BO110")</f>
        <v>747</v>
      </c>
      <c r="T110" s="34">
        <v>626</v>
      </c>
      <c r="U110" s="35"/>
      <c r="V110" s="35"/>
      <c r="W110" s="35"/>
      <c r="X110" s="35"/>
      <c r="Y110" s="35"/>
      <c r="Z110" s="35"/>
      <c r="AA110" s="35"/>
      <c r="AB110" s="34"/>
      <c r="AC110" s="35"/>
      <c r="AD110" s="35"/>
      <c r="AE110" s="35">
        <v>8982</v>
      </c>
      <c r="AF110" s="35"/>
      <c r="AG110" s="35"/>
      <c r="AH110" s="35"/>
      <c r="AI110" s="35"/>
      <c r="AJ110" s="34">
        <v>182</v>
      </c>
      <c r="AK110" s="35"/>
      <c r="AL110" s="35"/>
      <c r="AM110" s="35"/>
      <c r="AN110" s="35"/>
      <c r="AO110" s="35"/>
      <c r="AP110" s="35"/>
      <c r="AQ110" s="35"/>
      <c r="AR110" s="34">
        <v>626</v>
      </c>
      <c r="AS110" s="35"/>
      <c r="AT110" s="35"/>
      <c r="AU110" s="35"/>
      <c r="AV110" s="35"/>
      <c r="AW110" s="35"/>
      <c r="AX110" s="35"/>
      <c r="AY110" s="35"/>
      <c r="AZ110" s="34">
        <v>272</v>
      </c>
      <c r="BA110" s="35"/>
      <c r="BB110" s="35"/>
      <c r="BC110" s="35"/>
      <c r="BD110" s="35"/>
      <c r="BE110" s="35"/>
      <c r="BF110" s="35"/>
      <c r="BG110" s="35"/>
      <c r="BH110" s="34"/>
      <c r="BI110" s="35"/>
      <c r="BJ110" s="35"/>
      <c r="BK110" s="35">
        <v>747</v>
      </c>
      <c r="BL110" s="35"/>
      <c r="BM110" s="35"/>
      <c r="BN110" s="35"/>
      <c r="BO110" s="36"/>
      <c r="BP110" s="9">
        <v>13000000207</v>
      </c>
      <c r="BQ110" s="1" t="s">
        <v>3</v>
      </c>
      <c r="BR110" s="1" t="s">
        <v>0</v>
      </c>
      <c r="BS110" s="1" t="s">
        <v>0</v>
      </c>
      <c r="BT110" s="1" t="s">
        <v>0</v>
      </c>
      <c r="BU110" s="1" t="s">
        <v>54</v>
      </c>
      <c r="BW110" s="1">
        <f ca="1">INDIRECT("T110")+2*INDIRECT("AB110")+3*INDIRECT("AJ110")+4*INDIRECT("AR110")+5*INDIRECT("AZ110")+6*INDIRECT("BH110")</f>
        <v>5036</v>
      </c>
      <c r="BX110" s="1">
        <v>5036</v>
      </c>
      <c r="BY110" s="1">
        <f ca="1">INDIRECT("U110")+2*INDIRECT("AC110")+3*INDIRECT("AK110")+4*INDIRECT("AS110")+5*INDIRECT("BA110")+6*INDIRECT("BI110")</f>
        <v>0</v>
      </c>
      <c r="BZ110" s="1">
        <v>0</v>
      </c>
      <c r="CA110" s="1">
        <f ca="1">INDIRECT("V110")+2*INDIRECT("AD110")+3*INDIRECT("AL110")+4*INDIRECT("AT110")+5*INDIRECT("BB110")+6*INDIRECT("BJ110")</f>
        <v>0</v>
      </c>
      <c r="CB110" s="1">
        <v>0</v>
      </c>
      <c r="CC110" s="1">
        <f ca="1">INDIRECT("W110")+2*INDIRECT("AE110")+3*INDIRECT("AM110")+4*INDIRECT("AU110")+5*INDIRECT("BC110")+6*INDIRECT("BK110")</f>
        <v>22446</v>
      </c>
      <c r="CD110" s="1">
        <v>22446</v>
      </c>
      <c r="CE110" s="1">
        <f ca="1">INDIRECT("X110")+2*INDIRECT("AF110")+3*INDIRECT("AN110")+4*INDIRECT("AV110")+5*INDIRECT("BD110")+6*INDIRECT("BL110")</f>
        <v>0</v>
      </c>
      <c r="CF110" s="1">
        <v>0</v>
      </c>
      <c r="CG110" s="1">
        <f ca="1">INDIRECT("Y110")+2*INDIRECT("AG110")+3*INDIRECT("AO110")+4*INDIRECT("AW110")+5*INDIRECT("BE110")+6*INDIRECT("BM110")</f>
        <v>0</v>
      </c>
      <c r="CH110" s="1">
        <v>0</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626</v>
      </c>
      <c r="CN110" s="1">
        <v>626</v>
      </c>
      <c r="CO110" s="1">
        <f ca="1">INDIRECT("AB110")+2*INDIRECT("AC110")+3*INDIRECT("AD110")+4*INDIRECT("AE110")+5*INDIRECT("AF110")+6*INDIRECT("AG110")+7*INDIRECT("AH110")+8*INDIRECT("AI110")</f>
        <v>35928</v>
      </c>
      <c r="CP110" s="1">
        <v>35928</v>
      </c>
      <c r="CQ110" s="1">
        <f ca="1">INDIRECT("AJ110")+2*INDIRECT("AK110")+3*INDIRECT("AL110")+4*INDIRECT("AM110")+5*INDIRECT("AN110")+6*INDIRECT("AO110")+7*INDIRECT("AP110")+8*INDIRECT("AQ110")</f>
        <v>182</v>
      </c>
      <c r="CR110" s="1">
        <v>182</v>
      </c>
      <c r="CS110" s="1">
        <f ca="1">INDIRECT("AR110")+2*INDIRECT("AS110")+3*INDIRECT("AT110")+4*INDIRECT("AU110")+5*INDIRECT("AV110")+6*INDIRECT("AW110")+7*INDIRECT("AX110")+8*INDIRECT("AY110")</f>
        <v>626</v>
      </c>
      <c r="CT110" s="1">
        <v>626</v>
      </c>
      <c r="CU110" s="1">
        <f ca="1">INDIRECT("AZ110")+2*INDIRECT("BA110")+3*INDIRECT("BB110")+4*INDIRECT("BC110")+5*INDIRECT("BD110")+6*INDIRECT("BE110")+7*INDIRECT("BF110")+8*INDIRECT("BG110")</f>
        <v>272</v>
      </c>
      <c r="CV110" s="1">
        <v>272</v>
      </c>
      <c r="CW110" s="1">
        <f ca="1">INDIRECT("BH110")+2*INDIRECT("BI110")+3*INDIRECT("BJ110")+4*INDIRECT("BK110")+5*INDIRECT("BL110")+6*INDIRECT("BM110")+7*INDIRECT("BN110")+8*INDIRECT("BO110")</f>
        <v>2988</v>
      </c>
      <c r="CX110" s="1">
        <v>2988</v>
      </c>
    </row>
    <row r="111" spans="1:102" ht="11.25">
      <c r="A111" s="1" t="s">
        <v>0</v>
      </c>
      <c r="B111" s="1" t="s">
        <v>60</v>
      </c>
      <c r="C111" s="1" t="s">
        <v>61</v>
      </c>
      <c r="D111" s="1" t="s">
        <v>62</v>
      </c>
      <c r="E111" s="1" t="s">
        <v>63</v>
      </c>
      <c r="F111" s="7">
        <f ca="1">INDIRECT("T111")+INDIRECT("AB111")+INDIRECT("AJ111")+INDIRECT("AR111")+INDIRECT("AZ111")+INDIRECT("BH111")</f>
        <v>1705</v>
      </c>
      <c r="G111" s="6">
        <f ca="1">INDIRECT("U111")+INDIRECT("AC111")+INDIRECT("AK111")+INDIRECT("AS111")+INDIRECT("BA111")+INDIRECT("BI111")</f>
        <v>0</v>
      </c>
      <c r="H111" s="6">
        <f ca="1">INDIRECT("V111")+INDIRECT("AD111")+INDIRECT("AL111")+INDIRECT("AT111")+INDIRECT("BB111")+INDIRECT("BJ111")</f>
        <v>0</v>
      </c>
      <c r="I111" s="6">
        <f ca="1">INDIRECT("W111")+INDIRECT("AE111")+INDIRECT("AM111")+INDIRECT("AU111")+INDIRECT("BC111")+INDIRECT("BK111")</f>
        <v>10530</v>
      </c>
      <c r="J111" s="6">
        <f ca="1">INDIRECT("X111")+INDIRECT("AF111")+INDIRECT("AN111")+INDIRECT("AV111")+INDIRECT("BD111")+INDIRECT("BL111")</f>
        <v>0</v>
      </c>
      <c r="K111" s="6">
        <f ca="1">INDIRECT("Y111")+INDIRECT("AG111")+INDIRECT("AO111")+INDIRECT("AW111")+INDIRECT("BE111")+INDIRECT("BM111")</f>
        <v>0</v>
      </c>
      <c r="L111" s="6">
        <f ca="1">INDIRECT("Z111")+INDIRECT("AH111")+INDIRECT("AP111")+INDIRECT("AX111")+INDIRECT("BF111")+INDIRECT("BN111")</f>
        <v>0</v>
      </c>
      <c r="M111" s="6">
        <f ca="1">INDIRECT("AA111")+INDIRECT("AI111")+INDIRECT("AQ111")+INDIRECT("AY111")+INDIRECT("BG111")+INDIRECT("BO111")</f>
        <v>0</v>
      </c>
      <c r="N111" s="7">
        <f ca="1">INDIRECT("T111")+INDIRECT("U111")+INDIRECT("V111")+INDIRECT("W111")+INDIRECT("X111")+INDIRECT("Y111")+INDIRECT("Z111")+INDIRECT("AA111")</f>
        <v>626</v>
      </c>
      <c r="O111" s="6">
        <f ca="1">INDIRECT("AB111")+INDIRECT("AC111")+INDIRECT("AD111")+INDIRECT("AE111")+INDIRECT("AF111")+INDIRECT("AG111")+INDIRECT("AH111")+INDIRECT("AI111")</f>
        <v>9782</v>
      </c>
      <c r="P111" s="6">
        <f ca="1">INDIRECT("AJ111")+INDIRECT("AK111")+INDIRECT("AL111")+INDIRECT("AM111")+INDIRECT("AN111")+INDIRECT("AO111")+INDIRECT("AP111")+INDIRECT("AQ111")</f>
        <v>181</v>
      </c>
      <c r="Q111" s="6">
        <f ca="1">INDIRECT("AR111")+INDIRECT("AS111")+INDIRECT("AT111")+INDIRECT("AU111")+INDIRECT("AV111")+INDIRECT("AW111")+INDIRECT("AX111")+INDIRECT("AY111")</f>
        <v>625</v>
      </c>
      <c r="R111" s="6">
        <f ca="1">INDIRECT("AZ111")+INDIRECT("BA111")+INDIRECT("BB111")+INDIRECT("BC111")+INDIRECT("BD111")+INDIRECT("BE111")+INDIRECT("BF111")+INDIRECT("BG111")</f>
        <v>273</v>
      </c>
      <c r="S111" s="6">
        <f ca="1">INDIRECT("BH111")+INDIRECT("BI111")+INDIRECT("BJ111")+INDIRECT("BK111")+INDIRECT("BL111")+INDIRECT("BM111")+INDIRECT("BN111")+INDIRECT("BO111")</f>
        <v>748</v>
      </c>
      <c r="T111" s="28">
        <v>626</v>
      </c>
      <c r="U111" s="29"/>
      <c r="V111" s="29"/>
      <c r="W111" s="29"/>
      <c r="X111" s="29"/>
      <c r="Y111" s="29"/>
      <c r="Z111" s="29"/>
      <c r="AA111" s="29"/>
      <c r="AB111" s="28"/>
      <c r="AC111" s="29"/>
      <c r="AD111" s="29"/>
      <c r="AE111" s="29">
        <v>9782</v>
      </c>
      <c r="AF111" s="29"/>
      <c r="AG111" s="29"/>
      <c r="AH111" s="29"/>
      <c r="AI111" s="29"/>
      <c r="AJ111" s="28">
        <v>181</v>
      </c>
      <c r="AK111" s="29"/>
      <c r="AL111" s="29"/>
      <c r="AM111" s="29"/>
      <c r="AN111" s="29"/>
      <c r="AO111" s="29"/>
      <c r="AP111" s="29"/>
      <c r="AQ111" s="29"/>
      <c r="AR111" s="28">
        <v>625</v>
      </c>
      <c r="AS111" s="29"/>
      <c r="AT111" s="29"/>
      <c r="AU111" s="29"/>
      <c r="AV111" s="29"/>
      <c r="AW111" s="29"/>
      <c r="AX111" s="29"/>
      <c r="AY111" s="29"/>
      <c r="AZ111" s="28">
        <v>273</v>
      </c>
      <c r="BA111" s="29"/>
      <c r="BB111" s="29"/>
      <c r="BC111" s="29"/>
      <c r="BD111" s="29"/>
      <c r="BE111" s="29"/>
      <c r="BF111" s="29"/>
      <c r="BG111" s="29"/>
      <c r="BH111" s="28"/>
      <c r="BI111" s="29"/>
      <c r="BJ111" s="29"/>
      <c r="BK111" s="29">
        <v>748</v>
      </c>
      <c r="BL111" s="29"/>
      <c r="BM111" s="29"/>
      <c r="BN111" s="29"/>
      <c r="BO111" s="29"/>
      <c r="BP111" s="9">
        <v>0</v>
      </c>
      <c r="BQ111" s="1" t="s">
        <v>0</v>
      </c>
      <c r="BR111" s="1" t="s">
        <v>0</v>
      </c>
      <c r="BS111" s="1" t="s">
        <v>0</v>
      </c>
      <c r="BT111" s="1" t="s">
        <v>0</v>
      </c>
      <c r="BU111" s="1" t="s">
        <v>0</v>
      </c>
      <c r="BW111" s="1">
        <f ca="1">INDIRECT("T111")+2*INDIRECT("AB111")+3*INDIRECT("AJ111")+4*INDIRECT("AR111")+5*INDIRECT("AZ111")+6*INDIRECT("BH111")</f>
        <v>5034</v>
      </c>
      <c r="BX111" s="1">
        <v>5034</v>
      </c>
      <c r="BY111" s="1">
        <f ca="1">INDIRECT("U111")+2*INDIRECT("AC111")+3*INDIRECT("AK111")+4*INDIRECT("AS111")+5*INDIRECT("BA111")+6*INDIRECT("BI111")</f>
        <v>0</v>
      </c>
      <c r="BZ111" s="1">
        <v>0</v>
      </c>
      <c r="CA111" s="1">
        <f ca="1">INDIRECT("V111")+2*INDIRECT("AD111")+3*INDIRECT("AL111")+4*INDIRECT("AT111")+5*INDIRECT("BB111")+6*INDIRECT("BJ111")</f>
        <v>0</v>
      </c>
      <c r="CB111" s="1">
        <v>0</v>
      </c>
      <c r="CC111" s="1">
        <f ca="1">INDIRECT("W111")+2*INDIRECT("AE111")+3*INDIRECT("AM111")+4*INDIRECT("AU111")+5*INDIRECT("BC111")+6*INDIRECT("BK111")</f>
        <v>24052</v>
      </c>
      <c r="CD111" s="1">
        <v>24052</v>
      </c>
      <c r="CE111" s="1">
        <f ca="1">INDIRECT("X111")+2*INDIRECT("AF111")+3*INDIRECT("AN111")+4*INDIRECT("AV111")+5*INDIRECT("BD111")+6*INDIRECT("BL111")</f>
        <v>0</v>
      </c>
      <c r="CF111" s="1">
        <v>0</v>
      </c>
      <c r="CG111" s="1">
        <f ca="1">INDIRECT("Y111")+2*INDIRECT("AG111")+3*INDIRECT("AO111")+4*INDIRECT("AW111")+5*INDIRECT("BE111")+6*INDIRECT("BM111")</f>
        <v>0</v>
      </c>
      <c r="CH111" s="1">
        <v>0</v>
      </c>
      <c r="CI111" s="1">
        <f ca="1">INDIRECT("Z111")+2*INDIRECT("AH111")+3*INDIRECT("AP111")+4*INDIRECT("AX111")+5*INDIRECT("BF111")+6*INDIRECT("BN111")</f>
        <v>0</v>
      </c>
      <c r="CJ111" s="1">
        <v>0</v>
      </c>
      <c r="CK111" s="1">
        <f ca="1">INDIRECT("AA111")+2*INDIRECT("AI111")+3*INDIRECT("AQ111")+4*INDIRECT("AY111")+5*INDIRECT("BG111")+6*INDIRECT("BO111")</f>
        <v>0</v>
      </c>
      <c r="CL111" s="1">
        <v>0</v>
      </c>
      <c r="CM111" s="1">
        <f ca="1">INDIRECT("T111")+2*INDIRECT("U111")+3*INDIRECT("V111")+4*INDIRECT("W111")+5*INDIRECT("X111")+6*INDIRECT("Y111")+7*INDIRECT("Z111")+8*INDIRECT("AA111")</f>
        <v>626</v>
      </c>
      <c r="CN111" s="1">
        <v>626</v>
      </c>
      <c r="CO111" s="1">
        <f ca="1">INDIRECT("AB111")+2*INDIRECT("AC111")+3*INDIRECT("AD111")+4*INDIRECT("AE111")+5*INDIRECT("AF111")+6*INDIRECT("AG111")+7*INDIRECT("AH111")+8*INDIRECT("AI111")</f>
        <v>39128</v>
      </c>
      <c r="CP111" s="1">
        <v>39128</v>
      </c>
      <c r="CQ111" s="1">
        <f ca="1">INDIRECT("AJ111")+2*INDIRECT("AK111")+3*INDIRECT("AL111")+4*INDIRECT("AM111")+5*INDIRECT("AN111")+6*INDIRECT("AO111")+7*INDIRECT("AP111")+8*INDIRECT("AQ111")</f>
        <v>181</v>
      </c>
      <c r="CR111" s="1">
        <v>181</v>
      </c>
      <c r="CS111" s="1">
        <f ca="1">INDIRECT("AR111")+2*INDIRECT("AS111")+3*INDIRECT("AT111")+4*INDIRECT("AU111")+5*INDIRECT("AV111")+6*INDIRECT("AW111")+7*INDIRECT("AX111")+8*INDIRECT("AY111")</f>
        <v>625</v>
      </c>
      <c r="CT111" s="1">
        <v>625</v>
      </c>
      <c r="CU111" s="1">
        <f ca="1">INDIRECT("AZ111")+2*INDIRECT("BA111")+3*INDIRECT("BB111")+4*INDIRECT("BC111")+5*INDIRECT("BD111")+6*INDIRECT("BE111")+7*INDIRECT("BF111")+8*INDIRECT("BG111")</f>
        <v>273</v>
      </c>
      <c r="CV111" s="1">
        <v>273</v>
      </c>
      <c r="CW111" s="1">
        <f ca="1">INDIRECT("BH111")+2*INDIRECT("BI111")+3*INDIRECT("BJ111")+4*INDIRECT("BK111")+5*INDIRECT("BL111")+6*INDIRECT("BM111")+7*INDIRECT("BN111")+8*INDIRECT("BO111")</f>
        <v>2992</v>
      </c>
      <c r="CX111" s="1">
        <v>2992</v>
      </c>
    </row>
    <row r="112" spans="1:73" ht="11.25">
      <c r="A112" s="25"/>
      <c r="B112" s="25"/>
      <c r="C112" s="27" t="s">
        <v>94</v>
      </c>
      <c r="D112" s="26" t="s">
        <v>0</v>
      </c>
      <c r="E112" s="1" t="s">
        <v>7</v>
      </c>
      <c r="F112" s="7">
        <f>SUM(F110:F111)</f>
        <v>3411</v>
      </c>
      <c r="G112" s="6">
        <f>SUM(G110:G111)</f>
        <v>0</v>
      </c>
      <c r="H112" s="6">
        <f>SUM(H110:H111)</f>
        <v>0</v>
      </c>
      <c r="I112" s="6">
        <f>SUM(I110:I111)</f>
        <v>20259</v>
      </c>
      <c r="J112" s="6">
        <f>SUM(J110:J111)</f>
        <v>0</v>
      </c>
      <c r="K112" s="6">
        <f>SUM(K110:K111)</f>
        <v>0</v>
      </c>
      <c r="L112" s="6">
        <f>SUM(L110:L111)</f>
        <v>0</v>
      </c>
      <c r="M112" s="6">
        <f>SUM(M110:M111)</f>
        <v>0</v>
      </c>
      <c r="N112" s="7">
        <f>SUM(N110:N111)</f>
        <v>1252</v>
      </c>
      <c r="O112" s="6">
        <f>SUM(O110:O111)</f>
        <v>18764</v>
      </c>
      <c r="P112" s="6">
        <f>SUM(P110:P111)</f>
        <v>363</v>
      </c>
      <c r="Q112" s="6">
        <f>SUM(Q110:Q111)</f>
        <v>1251</v>
      </c>
      <c r="R112" s="6">
        <f>SUM(R110:R111)</f>
        <v>545</v>
      </c>
      <c r="S112" s="6">
        <f>SUM(S110:S111)</f>
        <v>1495</v>
      </c>
      <c r="T112" s="8"/>
      <c r="U112" s="5"/>
      <c r="V112" s="5"/>
      <c r="W112" s="5"/>
      <c r="X112" s="5"/>
      <c r="Y112" s="5"/>
      <c r="Z112" s="5"/>
      <c r="AA112" s="5"/>
      <c r="AB112" s="8"/>
      <c r="AC112" s="5"/>
      <c r="AD112" s="5"/>
      <c r="AE112" s="5"/>
      <c r="AF112" s="5"/>
      <c r="AG112" s="5"/>
      <c r="AH112" s="5"/>
      <c r="AI112" s="5"/>
      <c r="AJ112" s="8"/>
      <c r="AK112" s="5"/>
      <c r="AL112" s="5"/>
      <c r="AM112" s="5"/>
      <c r="AN112" s="5"/>
      <c r="AO112" s="5"/>
      <c r="AP112" s="5"/>
      <c r="AQ112" s="5"/>
      <c r="AR112" s="8"/>
      <c r="AS112" s="5"/>
      <c r="AT112" s="5"/>
      <c r="AU112" s="5"/>
      <c r="AV112" s="5"/>
      <c r="AW112" s="5"/>
      <c r="AX112" s="5"/>
      <c r="AY112" s="5"/>
      <c r="AZ112" s="8"/>
      <c r="BA112" s="5"/>
      <c r="BB112" s="5"/>
      <c r="BC112" s="5"/>
      <c r="BD112" s="5"/>
      <c r="BE112" s="5"/>
      <c r="BF112" s="5"/>
      <c r="BG112" s="5"/>
      <c r="BH112" s="8"/>
      <c r="BI112" s="5"/>
      <c r="BJ112" s="5"/>
      <c r="BK112" s="5"/>
      <c r="BL112" s="5"/>
      <c r="BM112" s="5"/>
      <c r="BN112" s="5"/>
      <c r="BO112" s="5"/>
      <c r="BP112" s="9">
        <v>0</v>
      </c>
      <c r="BQ112" s="1" t="s">
        <v>0</v>
      </c>
      <c r="BR112" s="1" t="s">
        <v>0</v>
      </c>
      <c r="BS112" s="1" t="s">
        <v>0</v>
      </c>
      <c r="BT112" s="1" t="s">
        <v>0</v>
      </c>
      <c r="BU112" s="1" t="s">
        <v>0</v>
      </c>
    </row>
    <row r="113" spans="1:73" ht="11.25">
      <c r="A113" s="37"/>
      <c r="B113" s="37"/>
      <c r="C113" s="37" t="s">
        <v>0</v>
      </c>
      <c r="D113" s="37" t="s">
        <v>0</v>
      </c>
      <c r="E113" s="37" t="s">
        <v>0</v>
      </c>
      <c r="F113" s="38"/>
      <c r="G113" s="39"/>
      <c r="H113" s="39"/>
      <c r="I113" s="39"/>
      <c r="J113" s="39"/>
      <c r="K113" s="39"/>
      <c r="L113" s="39"/>
      <c r="M113" s="39"/>
      <c r="N113" s="38"/>
      <c r="O113" s="39"/>
      <c r="P113" s="39"/>
      <c r="Q113" s="39"/>
      <c r="R113" s="39"/>
      <c r="S113" s="39"/>
      <c r="T113" s="40"/>
      <c r="U113" s="41"/>
      <c r="V113" s="41"/>
      <c r="W113" s="41"/>
      <c r="X113" s="41"/>
      <c r="Y113" s="41"/>
      <c r="Z113" s="41"/>
      <c r="AA113" s="41"/>
      <c r="AB113" s="40"/>
      <c r="AC113" s="41"/>
      <c r="AD113" s="41"/>
      <c r="AE113" s="41"/>
      <c r="AF113" s="41"/>
      <c r="AG113" s="41"/>
      <c r="AH113" s="41"/>
      <c r="AI113" s="41"/>
      <c r="AJ113" s="40"/>
      <c r="AK113" s="41"/>
      <c r="AL113" s="41"/>
      <c r="AM113" s="41"/>
      <c r="AN113" s="41"/>
      <c r="AO113" s="41"/>
      <c r="AP113" s="41"/>
      <c r="AQ113" s="41"/>
      <c r="AR113" s="40"/>
      <c r="AS113" s="41"/>
      <c r="AT113" s="41"/>
      <c r="AU113" s="41"/>
      <c r="AV113" s="41"/>
      <c r="AW113" s="41"/>
      <c r="AX113" s="41"/>
      <c r="AY113" s="41"/>
      <c r="AZ113" s="40"/>
      <c r="BA113" s="41"/>
      <c r="BB113" s="41"/>
      <c r="BC113" s="41"/>
      <c r="BD113" s="41"/>
      <c r="BE113" s="41"/>
      <c r="BF113" s="41"/>
      <c r="BG113" s="41"/>
      <c r="BH113" s="40"/>
      <c r="BI113" s="41"/>
      <c r="BJ113" s="41"/>
      <c r="BK113" s="41"/>
      <c r="BL113" s="41"/>
      <c r="BM113" s="41"/>
      <c r="BN113" s="41"/>
      <c r="BO113" s="42"/>
      <c r="BP113" s="9"/>
      <c r="BT113" s="1" t="s">
        <v>0</v>
      </c>
      <c r="BU113" s="1" t="s">
        <v>0</v>
      </c>
    </row>
    <row r="116" spans="5:13" ht="11.25">
      <c r="E116" s="3" t="s">
        <v>101</v>
      </c>
      <c r="F116" s="5">
        <f>SUMIF($BQ4:$BQ113,"=RIP",F4:F113)</f>
        <v>1706</v>
      </c>
      <c r="G116" s="5">
        <f aca="true" t="shared" si="0" ref="G116:M116">SUMIF($BQ4:$BQ113,"=RIP",G4:G113)</f>
        <v>1546</v>
      </c>
      <c r="H116" s="5">
        <f t="shared" si="0"/>
        <v>610</v>
      </c>
      <c r="I116" s="5">
        <f t="shared" si="0"/>
        <v>10745</v>
      </c>
      <c r="J116" s="5">
        <f t="shared" si="0"/>
        <v>2120</v>
      </c>
      <c r="K116" s="5">
        <f t="shared" si="0"/>
        <v>6023</v>
      </c>
      <c r="L116" s="5">
        <f t="shared" si="0"/>
        <v>0</v>
      </c>
      <c r="M116" s="5">
        <f t="shared" si="0"/>
        <v>0</v>
      </c>
    </row>
    <row r="117" spans="5:13" ht="11.25">
      <c r="E117" s="3" t="s">
        <v>102</v>
      </c>
      <c r="F117" s="5">
        <f>SUMIF($BT4:$BT113,"=GARVEE",F4:F113)</f>
        <v>0</v>
      </c>
      <c r="G117" s="5">
        <f aca="true" t="shared" si="1" ref="G117:M117">SUMIF($BT4:$BT113,"=GARVEE",G4:G113)</f>
        <v>0</v>
      </c>
      <c r="H117" s="5">
        <f t="shared" si="1"/>
        <v>0</v>
      </c>
      <c r="I117" s="5">
        <f t="shared" si="1"/>
        <v>0</v>
      </c>
      <c r="J117" s="5">
        <f t="shared" si="1"/>
        <v>0</v>
      </c>
      <c r="K117" s="5">
        <f t="shared" si="1"/>
        <v>0</v>
      </c>
      <c r="L117" s="5">
        <f t="shared" si="1"/>
        <v>0</v>
      </c>
      <c r="M117" s="5">
        <f t="shared" si="1"/>
        <v>0</v>
      </c>
    </row>
    <row r="118" spans="5:13" ht="11.25">
      <c r="E118" s="3" t="s">
        <v>103</v>
      </c>
      <c r="F118" s="5">
        <f>SUMIF($BR4:$BR113,"=X",F4:F113)</f>
        <v>0</v>
      </c>
      <c r="G118" s="5">
        <f aca="true" t="shared" si="2" ref="G118:M118">SUMIF($BR4:$BR113,"=X",G4:G113)</f>
        <v>0</v>
      </c>
      <c r="H118" s="5">
        <f t="shared" si="2"/>
        <v>0</v>
      </c>
      <c r="I118" s="5">
        <f t="shared" si="2"/>
        <v>0</v>
      </c>
      <c r="J118" s="5">
        <f t="shared" si="2"/>
        <v>0</v>
      </c>
      <c r="K118" s="5">
        <f t="shared" si="2"/>
        <v>0</v>
      </c>
      <c r="L118" s="5">
        <f t="shared" si="2"/>
        <v>0</v>
      </c>
      <c r="M118" s="5">
        <f t="shared" si="2"/>
        <v>0</v>
      </c>
    </row>
    <row r="119" spans="5:13" ht="11.25">
      <c r="E119" s="3" t="s">
        <v>104</v>
      </c>
      <c r="F119" s="5">
        <f>SUMIF($BU4:$BU113,"=X",AJ4:AJ113)+SUMIF($BU4:$BU113,"=X",AR4:AR113)+SUMIF($BU4:$BU113,"=X",AZ4:AZ113)+SUMIF($BU4:$BU113,"=X",BH4:BH113)</f>
        <v>1080</v>
      </c>
      <c r="G119" s="5">
        <f>SUMIF($BU4:$BU113,"=X",AK4:AK113)+SUMIF($BU4:$BU113,"=X",AS4:AS113)+SUMIF($BU4:$BU113,"=X",BA4:BA113)+SUMIF($BU4:$BU113,"=X",BI4:BI113)</f>
        <v>0</v>
      </c>
      <c r="H119" s="5"/>
      <c r="I119" s="5"/>
      <c r="J119" s="5"/>
      <c r="K119" s="5"/>
      <c r="L119" s="5"/>
      <c r="M119" s="5"/>
    </row>
    <row r="120" spans="5:13" ht="11.25">
      <c r="E120" s="3" t="s">
        <v>105</v>
      </c>
      <c r="F120" s="5">
        <f>SUMIF($BU4:$BU113,"=X",T4:T113)</f>
        <v>626</v>
      </c>
      <c r="G120" s="5">
        <f>SUMIF($BU4:$BU113,"=X",U4:U113)</f>
        <v>0</v>
      </c>
      <c r="H120" s="5"/>
      <c r="I120" s="5"/>
      <c r="J120" s="5"/>
      <c r="K120" s="5"/>
      <c r="L120" s="5"/>
      <c r="M120" s="5"/>
    </row>
    <row r="121" spans="5:13" ht="11.25">
      <c r="E121" s="3" t="s">
        <v>106</v>
      </c>
      <c r="F121" s="5">
        <f>F116-F117-F118-F119-F120</f>
        <v>0</v>
      </c>
      <c r="G121" s="5">
        <f aca="true" t="shared" si="3" ref="G121:M121">G116-G117-G118-G119-G120</f>
        <v>1546</v>
      </c>
      <c r="H121" s="5">
        <f t="shared" si="3"/>
        <v>610</v>
      </c>
      <c r="I121" s="5">
        <f t="shared" si="3"/>
        <v>10745</v>
      </c>
      <c r="J121" s="5">
        <f t="shared" si="3"/>
        <v>2120</v>
      </c>
      <c r="K121" s="5">
        <f t="shared" si="3"/>
        <v>6023</v>
      </c>
      <c r="L121" s="5">
        <f t="shared" si="3"/>
        <v>0</v>
      </c>
      <c r="M121" s="5">
        <f t="shared" si="3"/>
        <v>0</v>
      </c>
    </row>
    <row r="123" spans="9:11" ht="11.25">
      <c r="I123" s="1">
        <f>SUM(F121:I121)</f>
        <v>12901</v>
      </c>
      <c r="J123" s="1">
        <f>J121</f>
        <v>2120</v>
      </c>
      <c r="K123" s="1">
        <f>K121</f>
        <v>6023</v>
      </c>
    </row>
  </sheetData>
  <sheetProtection password="CB9B" sheet="1" objects="1" scenarios="1"/>
  <conditionalFormatting sqref="F4:F5 F8:F9 F12:F13 F16:F17 F20:F21 F24:F25 F28:F30 F33:F34 F37:F38 F41:F43 F46:F48 F51:F52 F55 F58:F59 F62:F64 F67:F68 F71:F72 F75 F78:F79 F82:F83 F86:F87 F90:F91 F94:F95 F98:F99 F102:F103 F106:F107 F110:F111">
    <cfRule type="expression" priority="1" dxfId="0" stopIfTrue="1">
      <formula>BW4&lt;&gt;BX4</formula>
    </cfRule>
  </conditionalFormatting>
  <conditionalFormatting sqref="G4:G5 G8:G9 G12:G13 G16:G17 G20:G21 G24:G25 G28:G30 G33:G34 G37:G38 G41:G43 G46:G48 G51:G52 G55 G58:G59 G62:G64 G67:G68 G71:G72 G75 G78:G79 G82:G83 G86:G87 G90:G91 G94:G95 G98:G99 G102:G103 G106:G107 G110:G111">
    <cfRule type="expression" priority="2" dxfId="0" stopIfTrue="1">
      <formula>BY4&lt;&gt;BZ4</formula>
    </cfRule>
  </conditionalFormatting>
  <conditionalFormatting sqref="H4:H5 H8:H9 H12:H13 H16:H17 H20:H21 H24:H25 H28:H30 H33:H34 H37:H38 H41:H43 H46:H48 H51:H52 H55 H58:H59 H62:H64 H67:H68 H71:H72 H75 H78:H79 H82:H83 H86:H87 H90:H91 H94:H95 H98:H99 H102:H103 H106:H107 H110:H111">
    <cfRule type="expression" priority="3" dxfId="0" stopIfTrue="1">
      <formula>CA4&lt;&gt;CB4</formula>
    </cfRule>
  </conditionalFormatting>
  <conditionalFormatting sqref="I4:I5 I8:I9 I12:I13 I16:I17 I20:I21 I24:I25 I28:I30 I33:I34 I37:I38 I41:I43 I46:I48 I51:I52 I55 I58:I59 I62:I64 I67:I68 I71:I72 I75 I78:I79 I82:I83 I86:I87 I90:I91 I94:I95 I98:I99 I102:I103 I106:I107 I110:I111">
    <cfRule type="expression" priority="4" dxfId="0" stopIfTrue="1">
      <formula>CC4&lt;&gt;CD4</formula>
    </cfRule>
  </conditionalFormatting>
  <conditionalFormatting sqref="J4:J5 J8:J9 J12:J13 J16:J17 J20:J21 J24:J25 J28:J30 J33:J34 J37:J38 J41:J43 J46:J48 J51:J52 J55 J58:J59 J62:J64 J67:J68 J71:J72 J75 J78:J79 J82:J83 J86:J87 J90:J91 J94:J95 J98:J99 J102:J103 J106:J107 J110:J111">
    <cfRule type="expression" priority="5" dxfId="0" stopIfTrue="1">
      <formula>CE4&lt;&gt;CF4</formula>
    </cfRule>
  </conditionalFormatting>
  <conditionalFormatting sqref="K4:K5 K8:K9 K12:K13 K16:K17 K20:K21 K24:K25 K28:K30 K33:K34 K37:K38 K41:K43 K46:K48 K51:K52 K55 K58:K59 K62:K64 K67:K68 K71:K72 K75 K78:K79 K82:K83 K86:K87 K90:K91 K94:K95 K98:K99 K102:K103 K106:K107 K110:K111">
    <cfRule type="expression" priority="6" dxfId="0" stopIfTrue="1">
      <formula>CG4&lt;&gt;CH4</formula>
    </cfRule>
  </conditionalFormatting>
  <conditionalFormatting sqref="L4:L5 L8:L9 L12:L13 L16:L17 L20:L21 L24:L25 L28:L30 L33:L34 L37:L38 L41:L43 L46:L48 L51:L52 L55 L58:L59 L62:L64 L67:L68 L71:L72 L75 L78:L79 L82:L83 L86:L87 L90:L91 L94:L95 L98:L99 L102:L103 L106:L107 L110:L111">
    <cfRule type="expression" priority="7" dxfId="0" stopIfTrue="1">
      <formula>CI4&lt;&gt;CJ4</formula>
    </cfRule>
  </conditionalFormatting>
  <conditionalFormatting sqref="M4:M5 M8:M9 M12:M13 M16:M17 M20:M21 M24:M25 M28:M30 M33:M34 M37:M38 M41:M43 M46:M48 M51:M52 M55 M58:M59 M62:M64 M67:M68 M71:M72 M75 M78:M79 M82:M83 M86:M87 M90:M91 M94:M95 M98:M99 M102:M103 M106:M107 M110:M111">
    <cfRule type="expression" priority="8" dxfId="0" stopIfTrue="1">
      <formula>CK4&lt;&gt;CL4</formula>
    </cfRule>
  </conditionalFormatting>
  <conditionalFormatting sqref="N4:N5 N8:N9 N12:N13 N16:N17 N20:N21 N24:N25 N28:N30 N33:N34 N37:N38 N41:N43 N46:N48 N51:N52 N55 N58:N59 N62:N64 N67:N68 N71:N72 N75 N78:N79 N82:N83 N86:N87 N90:N91 N94:N95 N98:N99 N102:N103 N106:N107 N110:N111">
    <cfRule type="expression" priority="9" dxfId="0" stopIfTrue="1">
      <formula>CM4&lt;&gt;CN4</formula>
    </cfRule>
  </conditionalFormatting>
  <conditionalFormatting sqref="O4:O5 O8:O9 O12:O13 O16:O17 O20:O21 O24:O25 O28:O30 O33:O34 O37:O38 O41:O43 O46:O48 O51:O52 O55 O58:O59 O62:O64 O67:O68 O71:O72 O75 O78:O79 O82:O83 O86:O87 O90:O91 O94:O95 O98:O99 O102:O103 O106:O107 O110:O111">
    <cfRule type="expression" priority="10" dxfId="0" stopIfTrue="1">
      <formula>CO4&lt;&gt;CP4</formula>
    </cfRule>
  </conditionalFormatting>
  <conditionalFormatting sqref="P4:P5 P8:P9 P12:P13 P16:P17 P20:P21 P24:P25 P28:P30 P33:P34 P37:P38 P41:P43 P46:P48 P51:P52 P55 P58:P59 P62:P64 P67:P68 P71:P72 P75 P78:P79 P82:P83 P86:P87 P90:P91 P94:P95 P98:P99 P102:P103 P106:P107 P110:P111">
    <cfRule type="expression" priority="11" dxfId="0" stopIfTrue="1">
      <formula>CQ4&lt;&gt;CR4</formula>
    </cfRule>
  </conditionalFormatting>
  <conditionalFormatting sqref="Q4:Q5 Q8:Q9 Q12:Q13 Q16:Q17 Q20:Q21 Q24:Q25 Q28:Q30 Q33:Q34 Q37:Q38 Q41:Q43 Q46:Q48 Q51:Q52 Q55 Q58:Q59 Q62:Q64 Q67:Q68 Q71:Q72 Q75 Q78:Q79 Q82:Q83 Q86:Q87 Q90:Q91 Q94:Q95 Q98:Q99 Q102:Q103 Q106:Q107 Q110:Q111">
    <cfRule type="expression" priority="12" dxfId="0" stopIfTrue="1">
      <formula>CS4&lt;&gt;CT4</formula>
    </cfRule>
  </conditionalFormatting>
  <conditionalFormatting sqref="R4:R5 R8:R9 R12:R13 R16:R17 R20:R21 R24:R25 R28:R30 R33:R34 R37:R38 R41:R43 R46:R48 R51:R52 R55 R58:R59 R62:R64 R67:R68 R71:R72 R75 R78:R79 R82:R83 R86:R87 R90:R91 R94:R95 R98:R99 R102:R103 R106:R107 R110:R111">
    <cfRule type="expression" priority="13" dxfId="0" stopIfTrue="1">
      <formula>CU4&lt;&gt;CV4</formula>
    </cfRule>
  </conditionalFormatting>
  <conditionalFormatting sqref="S4:S5 S8:S9 S12:S13 S16:S17 S20:S21 S24:S25 S28:S30 S33:S34 S37:S38 S41:S43 S46:S48 S51:S52 S55 S58:S59 S62:S64 S67:S68 S71:S72 S75 S78:S79 S82:S83 S86:S87 S90:S91 S94:S95 S98:S99 S102:S103 S106:S107 S110:S111">
    <cfRule type="expression" priority="14" dxfId="0" stopIfTrue="1">
      <formula>CW4&lt;&gt;CX4</formula>
    </cfRule>
  </conditionalFormatting>
  <dataValidations count="143">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2">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13">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13">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T62:BO62">
      <formula1>0</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ErrorMessage="1" errorTitle="Maximum Dollar Input Exceeded" error="The maximum input value is $999,999 (x $1000), basically one billion dollars.  Please revise your figures." sqref="T67:BO67">
      <formula1>0</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InputMessage="1" showErrorMessage="1" promptTitle="No Input" prompt="This is not a funding line." errorTitle="Wrong Spot" error="This is either a total or blank funding line.  No Data Input Here." sqref="T69:BO69">
      <formula1>999999</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InputMessage="1" showErrorMessage="1" promptTitle="No Input" prompt="This is not a funding line." errorTitle="Wrong Spot" error="This is either a total or blank funding line.  No Data Input Here." sqref="T76:BO76">
      <formula1>999999</formula1>
      <formula2>999999</formula2>
    </dataValidation>
    <dataValidation type="whole" showInputMessage="1" showErrorMessage="1" promptTitle="No Input" prompt="This is not a funding line." errorTitle="Wrong Spot" error="This is either a total or blank funding line.  No Data Input Here." sqref="T77:BO77">
      <formula1>999999</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ErrorMessage="1" errorTitle="Maximum Dollar Input Exceeded" error="The maximum input value is $999,999 (x $1000), basically one billion dollars.  Please revise your figures." sqref="T82:BO82">
      <formula1>0</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InputMessage="1" showErrorMessage="1" promptTitle="No Input" prompt="This is not a funding line." errorTitle="Wrong Spot" error="This is either a total or blank funding line.  No Data Input Here." sqref="T89:BO89">
      <formula1>999999</formula1>
      <formula2>999999</formula2>
    </dataValidation>
    <dataValidation type="whole" showErrorMessage="1" errorTitle="Maximum Dollar Input Exceeded" error="The maximum input value is $999,999 (x $1000), basically one billion dollars.  Please revise your figures." sqref="T90:BO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InputMessage="1" showErrorMessage="1" promptTitle="No Input" prompt="This is not a funding line." errorTitle="Wrong Spot" error="This is either a total or blank funding line.  No Data Input Here." sqref="T92:BO92">
      <formula1>999999</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ErrorMessage="1" errorTitle="Maximum Dollar Input Exceeded" error="The maximum input value is $999,999 (x $1000), basically one billion dollars.  Please revise your figures." sqref="T94:BO94">
      <formula1>0</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InputMessage="1" showErrorMessage="1" promptTitle="No Input" prompt="This is not a funding line." errorTitle="Wrong Spot" error="This is either a total or blank funding line.  No Data Input Here." sqref="T96:BO96">
      <formula1>999999</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ErrorMessage="1" errorTitle="Maximum Dollar Input Exceeded" error="The maximum input value is $999,999 (x $1000), basically one billion dollars.  Please revise your figures." sqref="T98:BO98">
      <formula1>0</formula1>
      <formula2>999999</formula2>
    </dataValidation>
    <dataValidation type="whole" showErrorMessage="1" errorTitle="Maximum Dollar Input Exceeded" error="The maximum input value is $999,999 (x $1000), basically one billion dollars.  Please revise your figures." sqref="T99:BO99">
      <formula1>0</formula1>
      <formula2>999999</formula2>
    </dataValidation>
    <dataValidation type="whole" showInputMessage="1" showErrorMessage="1" promptTitle="No Input" prompt="This is not a funding line." errorTitle="Wrong Spot" error="This is either a total or blank funding line.  No Data Input Here." sqref="T100:BO100">
      <formula1>999999</formula1>
      <formula2>999999</formula2>
    </dataValidation>
    <dataValidation type="whole" showInputMessage="1" showErrorMessage="1" promptTitle="No Input" prompt="This is not a funding line." errorTitle="Wrong Spot" error="This is either a total or blank funding line.  No Data Input Here." sqref="T101:BO101">
      <formula1>999999</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ErrorMessage="1" errorTitle="Maximum Dollar Input Exceeded" error="The maximum input value is $999,999 (x $1000), basically one billion dollars.  Please revise your figures." sqref="T103:BO103">
      <formula1>0</formula1>
      <formula2>999999</formula2>
    </dataValidation>
    <dataValidation type="whole" showInputMessage="1" showErrorMessage="1" promptTitle="No Input" prompt="This is not a funding line." errorTitle="Wrong Spot" error="This is either a total or blank funding line.  No Data Input Here." sqref="T104:BO104">
      <formula1>999999</formula1>
      <formula2>999999</formula2>
    </dataValidation>
    <dataValidation type="whole" showInputMessage="1" showErrorMessage="1" promptTitle="No Input" prompt="This is not a funding line." errorTitle="Wrong Spot" error="This is either a total or blank funding line.  No Data Input Here." sqref="T105:BO105">
      <formula1>999999</formula1>
      <formula2>999999</formula2>
    </dataValidation>
    <dataValidation type="whole" showErrorMessage="1" errorTitle="Maximum Dollar Input Exceeded" error="The maximum input value is $999,999 (x $1000), basically one billion dollars.  Please revise your figures." sqref="BJ106:BO106 AL106:AQ106 AT106:AY106 BB106:BG106 V106:AI10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6:AK106 AR106:AS106 AZ106:BA106 BH106:BI10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6:U106">
      <formula1>0</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InputMessage="1" showErrorMessage="1" promptTitle="No Input" prompt="This is not a funding line." errorTitle="Wrong Spot" error="This is either a total or blank funding line.  No Data Input Here." sqref="T109:BO109">
      <formula1>999999</formula1>
      <formula2>999999</formula2>
    </dataValidation>
    <dataValidation type="whole" showErrorMessage="1" errorTitle="Maximum Dollar Input Exceeded" error="The maximum input value is $999,999 (x $1000), basically one billion dollars.  Please revise your figures." sqref="BJ110:BO110 AL110:AQ110 AT110:AY110 BB110:BG110 V110:AI11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0:AK110 AR110:AS110 AZ110:BA110 BH110:BI11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0:U110">
      <formula1>0</formula1>
      <formula2>999999</formula2>
    </dataValidation>
    <dataValidation type="whole" showErrorMessage="1" errorTitle="Maximum Dollar Input Exceeded" error="The maximum input value is $999,999 (x $1000), basically one billion dollars.  Please revise your figures." sqref="T111:BO111">
      <formula1>0</formula1>
      <formula2>999999</formula2>
    </dataValidation>
    <dataValidation type="whole" showInputMessage="1" showErrorMessage="1" promptTitle="No Input" prompt="This is not a funding line." errorTitle="Wrong Spot" error="This is either a total or blank funding line.  No Data Input Here." sqref="T112:BO112">
      <formula1>999999</formula1>
      <formula2>999999</formula2>
    </dataValidation>
    <dataValidation type="whole" showInputMessage="1" showErrorMessage="1" promptTitle="No Input" prompt="This is not a funding line." errorTitle="Wrong Spot" error="This is either a total or blank funding line.  No Data Input Here." sqref="T113:BO113">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2003-11-25T22:48:49Z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