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Instructions" sheetId="1" r:id="rId1"/>
    <sheet name="Project Inventory" sheetId="2" r:id="rId2"/>
  </sheets>
  <definedNames>
    <definedName name="Arial">'Instructions'!$B$2</definedName>
    <definedName name="_xlnm.Print_Area" localSheetId="1">'Project Inventory'!$A$1:$S$206</definedName>
    <definedName name="_xlnm.Print_Titles" localSheetId="1">'Project Inventory'!$1:$3</definedName>
  </definedNames>
  <calcPr fullCalcOnLoad="1"/>
</workbook>
</file>

<file path=xl/sharedStrings.xml><?xml version="1.0" encoding="utf-8"?>
<sst xmlns="http://schemas.openxmlformats.org/spreadsheetml/2006/main" count="1751" uniqueCount="170">
  <si>
    <t/>
  </si>
  <si>
    <t>SJ</t>
  </si>
  <si>
    <t>Escalon, City of</t>
  </si>
  <si>
    <t>RIP</t>
  </si>
  <si>
    <t>So McHenry Ave. Improvement &amp; Rehab</t>
  </si>
  <si>
    <t>Loc Funds (CITY)</t>
  </si>
  <si>
    <t>TOTAL</t>
  </si>
  <si>
    <t>Lathrop,City of</t>
  </si>
  <si>
    <t>Lathrop Rd. Grade Sep / UPRR</t>
  </si>
  <si>
    <t>Future Need</t>
  </si>
  <si>
    <t>Louise Ave. Rehab and Widening (Ph 1)</t>
  </si>
  <si>
    <t>Loc Funds (XSJ)</t>
  </si>
  <si>
    <t>Louise Rd. Rehab &amp; Widening (Phase II)</t>
  </si>
  <si>
    <t>Lodi, City of</t>
  </si>
  <si>
    <t>Lower Sacramento Road Widening</t>
  </si>
  <si>
    <t>Stockton Street Rehabilitation</t>
  </si>
  <si>
    <t>Ripon, City of</t>
  </si>
  <si>
    <t>Main and Stockton St. Rehabilitation</t>
  </si>
  <si>
    <t>South Frontage Rd. and Wilma Over Crossing</t>
  </si>
  <si>
    <t>SJRRC - San Joaquin Regional Rail Commission</t>
  </si>
  <si>
    <t>90.9</t>
  </si>
  <si>
    <t>Stockton SP Depot Restoration</t>
  </si>
  <si>
    <t>IIP</t>
  </si>
  <si>
    <t>San Joaquin Co</t>
  </si>
  <si>
    <t>McHenry Avenue Improvements</t>
  </si>
  <si>
    <t>Local HBRR</t>
  </si>
  <si>
    <t>Loc Funds (CO)</t>
  </si>
  <si>
    <t>Carpenter Road Rehabilitaion</t>
  </si>
  <si>
    <t>Loc Funds (LTF)</t>
  </si>
  <si>
    <t>Cherryland Avenue  Rehabilitation</t>
  </si>
  <si>
    <t>Thornton Road Rehabilitation</t>
  </si>
  <si>
    <t>North 99 Frontage Rd. (East &amp; West) Rehab</t>
  </si>
  <si>
    <t>North 99  Frontage Rd. West Rehab</t>
  </si>
  <si>
    <t>Duncan Road Rehabilitation</t>
  </si>
  <si>
    <t>Jahant Road Rehabilitation</t>
  </si>
  <si>
    <t>Mountain House Parkway Rehabilitation</t>
  </si>
  <si>
    <t>Murphy Road Rabilitation</t>
  </si>
  <si>
    <t>Grant Line Road Rehabilitation</t>
  </si>
  <si>
    <t>Bellota Road Rehabilitatoin</t>
  </si>
  <si>
    <t>Davis Rd. Rehabilitation</t>
  </si>
  <si>
    <t>Bruella Rd. Rahabilitation</t>
  </si>
  <si>
    <t>Peltier Rd. Rehabilitation</t>
  </si>
  <si>
    <t>South 99 Frontage Rd. East Rehab</t>
  </si>
  <si>
    <t>Manthey Rd. Rehabilitation</t>
  </si>
  <si>
    <t>French Camp Rd. Rehabilitation</t>
  </si>
  <si>
    <t>Marine Ave. Rehabilitation</t>
  </si>
  <si>
    <t>San Joaquin Council of Governments</t>
  </si>
  <si>
    <t>4A2044</t>
  </si>
  <si>
    <t>TDM Ridesharing</t>
  </si>
  <si>
    <t>CMAQ</t>
  </si>
  <si>
    <t>4A2054</t>
  </si>
  <si>
    <t>Plan, program and monitor</t>
  </si>
  <si>
    <t>Stockton, City of</t>
  </si>
  <si>
    <t>Hammer Lane Widening (phase III)</t>
  </si>
  <si>
    <t>Othr. State</t>
  </si>
  <si>
    <t>Stagecoach Road Rehab</t>
  </si>
  <si>
    <t>North Stockton Rehab</t>
  </si>
  <si>
    <t>Stanislaus/Union Street Rehab</t>
  </si>
  <si>
    <t>Tracy, City of</t>
  </si>
  <si>
    <t>Tracy Downtown Multimodal Station</t>
  </si>
  <si>
    <t>12</t>
  </si>
  <si>
    <t>Caltrans</t>
  </si>
  <si>
    <t>CO</t>
  </si>
  <si>
    <t>X</t>
  </si>
  <si>
    <t>0A840K</t>
  </si>
  <si>
    <t>0.1/10.1</t>
  </si>
  <si>
    <t>Route 12 (Bouldin Island) Passing Lanes</t>
  </si>
  <si>
    <t>0G570K</t>
  </si>
  <si>
    <t>15.2/17.5</t>
  </si>
  <si>
    <t>SR-12 Kettleman Lane Gap Closure</t>
  </si>
  <si>
    <t>STA</t>
  </si>
  <si>
    <t>132</t>
  </si>
  <si>
    <t>0A5100</t>
  </si>
  <si>
    <t>R5.8/R2.4</t>
  </si>
  <si>
    <t>SR-132 West Widening</t>
  </si>
  <si>
    <t>RIP (STA)</t>
  </si>
  <si>
    <t>TCRP</t>
  </si>
  <si>
    <t>205</t>
  </si>
  <si>
    <t>300160</t>
  </si>
  <si>
    <t>R3.0/R13.6</t>
  </si>
  <si>
    <t>Tracy Widening, stage 2 &amp; 3</t>
  </si>
  <si>
    <t>5</t>
  </si>
  <si>
    <t>3A1200</t>
  </si>
  <si>
    <t>R13.9/R15.6</t>
  </si>
  <si>
    <t>I-5 Widening in Mossdale WYE Area</t>
  </si>
  <si>
    <t>99</t>
  </si>
  <si>
    <t>445400</t>
  </si>
  <si>
    <t>18.6/22.9</t>
  </si>
  <si>
    <t>Route 99 Widening in North Stockton</t>
  </si>
  <si>
    <t>445600</t>
  </si>
  <si>
    <t>22.8/23.0</t>
  </si>
  <si>
    <t>Route 99/Hammer Lane Interchange</t>
  </si>
  <si>
    <t>RSTP</t>
  </si>
  <si>
    <t>3A100K</t>
  </si>
  <si>
    <t>15.0/18.6</t>
  </si>
  <si>
    <t>Route 99 Widening in South Stockton</t>
  </si>
  <si>
    <t>3A090K</t>
  </si>
  <si>
    <t>6.4/7.0</t>
  </si>
  <si>
    <t>Rte 99/120 E (Yosemite Ave) Interchange</t>
  </si>
  <si>
    <t>Demo</t>
  </si>
  <si>
    <t>EA</t>
  </si>
  <si>
    <t>PPNO</t>
  </si>
  <si>
    <t>RTE</t>
  </si>
  <si>
    <t>PM</t>
  </si>
  <si>
    <t>Agency</t>
  </si>
  <si>
    <t>Project</t>
  </si>
  <si>
    <t>Fund</t>
  </si>
  <si>
    <t>Prior</t>
  </si>
  <si>
    <t>02/03</t>
  </si>
  <si>
    <t>03/04</t>
  </si>
  <si>
    <t>04/05</t>
  </si>
  <si>
    <t>05/06</t>
  </si>
  <si>
    <t>06/07</t>
  </si>
  <si>
    <t>07/08</t>
  </si>
  <si>
    <t>08/09</t>
  </si>
  <si>
    <t>Right of Way</t>
  </si>
  <si>
    <t>Construction</t>
  </si>
  <si>
    <t>Environmental &amp; Permits</t>
  </si>
  <si>
    <t>Plans, Specifications, and Estimate</t>
  </si>
  <si>
    <t>Caltrans Right-of-Way Support</t>
  </si>
  <si>
    <t>Caltrans Construction Engineering</t>
  </si>
  <si>
    <t>RW</t>
  </si>
  <si>
    <t>Const</t>
  </si>
  <si>
    <t>E &amp; P</t>
  </si>
  <si>
    <t>PS&amp;E</t>
  </si>
  <si>
    <t>RW Sup</t>
  </si>
  <si>
    <t>Con Eng</t>
  </si>
  <si>
    <t>Project Totals by Fiscal Year</t>
  </si>
  <si>
    <t>Project Totals by Component</t>
  </si>
  <si>
    <t>San Joaquin County</t>
  </si>
  <si>
    <t>Project Funding by Component - Update Funding Here</t>
  </si>
  <si>
    <t>Change Reason ==&gt;</t>
  </si>
  <si>
    <t>CTIPS ID</t>
  </si>
  <si>
    <t>RIP ID</t>
  </si>
  <si>
    <t>3090 Reimb</t>
  </si>
  <si>
    <t>3090 Repl.</t>
  </si>
  <si>
    <t>GARVEE</t>
  </si>
  <si>
    <t>CT Impl</t>
  </si>
  <si>
    <t>Total RIP</t>
  </si>
  <si>
    <t>Total RIP RIP GARVEE Payback</t>
  </si>
  <si>
    <t>Total RIP AB3090 Reimbursement</t>
  </si>
  <si>
    <t>Total RIP Caltrans Support FY 02/03 and Prior</t>
  </si>
  <si>
    <t>Total RIP Caltrans RW Capital FY 02/03 and Prior</t>
  </si>
  <si>
    <t>Total RIP Eligible for Reprogramming</t>
  </si>
  <si>
    <t>2004 STIP RIP Funded Project Inventory Worksheet Instructions</t>
  </si>
  <si>
    <t>Overview:</t>
  </si>
  <si>
    <t>This project inventory was initially generated from the Department's CTIPS database and contains all unallocated project components left over in the 2002 STIP. This worksheet is the recommended method for summarizing project data in the RTIP</t>
  </si>
  <si>
    <t xml:space="preserve"> and also may be used to transmit certain 2004 STIP project changes in lieu of the normal multi-page STIP Fact and Funding Sheet.</t>
  </si>
  <si>
    <t>The following project changes made on this spreadsheet do not require a STIP Fact and Funding Sheet.</t>
  </si>
  <si>
    <r>
      <t>l</t>
    </r>
    <r>
      <rPr>
        <sz val="10"/>
        <rFont val="Arial"/>
        <family val="2"/>
      </rPr>
      <t xml:space="preserve"> Project Schedule Delays.</t>
    </r>
  </si>
  <si>
    <r>
      <t>l</t>
    </r>
    <r>
      <rPr>
        <sz val="10"/>
        <rFont val="Arial"/>
        <family val="2"/>
      </rPr>
      <t xml:space="preserve"> Project Schedule Advance</t>
    </r>
    <r>
      <rPr>
        <sz val="10"/>
        <rFont val="Arial"/>
        <family val="0"/>
      </rPr>
      <t>.</t>
    </r>
  </si>
  <si>
    <r>
      <t>l</t>
    </r>
    <r>
      <rPr>
        <sz val="10"/>
        <rFont val="Arial"/>
        <family val="2"/>
      </rPr>
      <t xml:space="preserve"> Minor Project Funding Ch</t>
    </r>
    <r>
      <rPr>
        <sz val="10"/>
        <rFont val="Arial"/>
        <family val="0"/>
      </rPr>
      <t>anges.  This includes shifts between components but not the addition of additional local non-STIP funds.</t>
    </r>
  </si>
  <si>
    <t>The following changes will still require a STIP Fact and Funding sheet:</t>
  </si>
  <si>
    <r>
      <t>l</t>
    </r>
    <r>
      <rPr>
        <sz val="10"/>
        <rFont val="Arial"/>
        <family val="2"/>
      </rPr>
      <t xml:space="preserve"> New Projects.</t>
    </r>
  </si>
  <si>
    <r>
      <t>l</t>
    </r>
    <r>
      <rPr>
        <sz val="10"/>
        <rFont val="Arial"/>
        <family val="2"/>
      </rPr>
      <t xml:space="preserve"> Change of Implementing A</t>
    </r>
    <r>
      <rPr>
        <sz val="10"/>
        <rFont val="Arial"/>
        <family val="0"/>
      </rPr>
      <t>gency for any component.</t>
    </r>
  </si>
  <si>
    <r>
      <t>l</t>
    </r>
    <r>
      <rPr>
        <sz val="10"/>
        <rFont val="Arial"/>
        <family val="2"/>
      </rPr>
      <t xml:space="preserve"> Any change affecting pro</t>
    </r>
    <r>
      <rPr>
        <sz val="10"/>
        <rFont val="Arial"/>
        <family val="0"/>
      </rPr>
      <t>ject scope.</t>
    </r>
  </si>
  <si>
    <t>Instructions</t>
  </si>
  <si>
    <t>1.  Select a Change Reason, yellow highlight, for every project in the list, even if the reason is simply "No Change".</t>
  </si>
  <si>
    <t xml:space="preserve">2.  Update financial data by project component. </t>
  </si>
  <si>
    <t>3.  To delete a project, select the "Delete" change reason and zero out the dollars.</t>
  </si>
  <si>
    <t>4.  Do not use this form to add new projects.  Instead, select the "See Attached Fact and Funding Sheet" change reason and attach the filled in sheet.</t>
  </si>
  <si>
    <t>Please Note:  The spreadsheet is quite wide but has been preset to print only the summary funding data.  You may change the print area at any time to print the entire spreadsheet but will need to change to ledger size (11" x 17") to view it properly.</t>
  </si>
  <si>
    <t>DO NOT TYPE in the GRAY COLORED AREA of the SPREADSHEET.</t>
  </si>
  <si>
    <t>Questions?</t>
  </si>
  <si>
    <r>
      <t>l</t>
    </r>
    <r>
      <rPr>
        <sz val="10"/>
        <rFont val="Arial"/>
        <family val="2"/>
      </rPr>
      <t xml:space="preserve"> Chad Baker (916) 651-6879 - Caltrans Districts 1, 2, 3</t>
    </r>
  </si>
  <si>
    <r>
      <t>l</t>
    </r>
    <r>
      <rPr>
        <sz val="10"/>
        <rFont val="Arial"/>
        <family val="2"/>
      </rPr>
      <t xml:space="preserve"> Leah Cagle (916) 651-6881 - Caltrans Districts 8, 11, 12</t>
    </r>
  </si>
  <si>
    <r>
      <t>l</t>
    </r>
    <r>
      <rPr>
        <sz val="10"/>
        <rFont val="Arial"/>
        <family val="2"/>
      </rPr>
      <t xml:space="preserve"> Ken Solak (916) 654-4447 - Caltrans District 4</t>
    </r>
  </si>
  <si>
    <r>
      <t>l</t>
    </r>
    <r>
      <rPr>
        <sz val="10"/>
        <rFont val="Arial"/>
        <family val="2"/>
      </rPr>
      <t xml:space="preserve"> Rambabu Bavirisetty (916) 654-2683 - Caltrans District 7</t>
    </r>
  </si>
  <si>
    <r>
      <t>l</t>
    </r>
    <r>
      <rPr>
        <sz val="10"/>
        <rFont val="Arial"/>
        <family val="2"/>
      </rPr>
      <t xml:space="preserve"> Linda Newton (916) 651-6877 - Caltrans Districts 5, 6, 9, 10</t>
    </r>
  </si>
  <si>
    <t>To start, click on the "Project Inventory" tab below.</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</si>
</sst>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5">
    <font>
      <sz val="10"/>
      <name val="Arial"/>
      <family val="0"/>
    </font>
    <font>
      <b/>
      <sz val="10"/>
      <name val="Arial"/>
      <family val="0"/>
    </font>
    <font>
      <i/>
      <sz val="10"/>
      <name val="Arial"/>
      <family val="0"/>
    </font>
    <font>
      <b/>
      <i/>
      <sz val="10"/>
      <name val="Arial"/>
      <family val="0"/>
    </font>
    <font>
      <u val="single"/>
      <sz val="10"/>
      <color indexed="12"/>
      <name val="Arial"/>
      <family val="0"/>
    </font>
    <font>
      <sz val="8"/>
      <name val="Arial"/>
      <family val="2"/>
    </font>
    <font>
      <u val="single"/>
      <sz val="8"/>
      <color indexed="12"/>
      <name val="Arial"/>
      <family val="2"/>
    </font>
    <font>
      <b/>
      <sz val="8"/>
      <name val="Arial"/>
      <family val="2"/>
    </font>
    <font>
      <b/>
      <sz val="14"/>
      <name val="Arial"/>
      <family val="2"/>
    </font>
    <font>
      <sz val="8"/>
      <name val="Tahoma"/>
      <family val="2"/>
    </font>
    <font>
      <b/>
      <i/>
      <sz val="8"/>
      <name val="Arial"/>
      <family val="2"/>
    </font>
    <font>
      <b/>
      <i/>
      <sz val="8"/>
      <color indexed="56"/>
      <name val="Arial"/>
      <family val="2"/>
    </font>
    <font>
      <b/>
      <sz val="13"/>
      <name val="Arial"/>
      <family val="2"/>
    </font>
    <font>
      <b/>
      <u val="single"/>
      <sz val="10"/>
      <name val="Arial"/>
      <family val="2"/>
    </font>
    <font>
      <sz val="10"/>
      <name val="Wingdings"/>
      <family val="0"/>
    </font>
  </fonts>
  <fills count="4">
    <fill>
      <patternFill/>
    </fill>
    <fill>
      <patternFill patternType="gray125"/>
    </fill>
    <fill>
      <patternFill patternType="solid">
        <fgColor indexed="47"/>
        <bgColor indexed="64"/>
      </patternFill>
    </fill>
    <fill>
      <patternFill patternType="solid">
        <fgColor indexed="26"/>
        <bgColor indexed="64"/>
      </patternFill>
    </fill>
  </fills>
  <borders count="15">
    <border>
      <left/>
      <right/>
      <top/>
      <bottom/>
      <diagonal/>
    </border>
    <border>
      <left style="double">
        <color indexed="23"/>
      </left>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double">
        <color indexed="2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double">
        <color indexed="23"/>
      </left>
      <right>
        <color indexed="63"/>
      </right>
      <top>
        <color indexed="63"/>
      </top>
      <bottom style="thin"/>
    </border>
    <border>
      <left>
        <color indexed="63"/>
      </left>
      <right style="thick">
        <color indexed="23"/>
      </right>
      <top style="thin"/>
      <bottom>
        <color indexed="63"/>
      </bottom>
    </border>
    <border>
      <left>
        <color indexed="63"/>
      </left>
      <right style="thick">
        <color indexed="23"/>
      </right>
      <top>
        <color indexed="63"/>
      </top>
      <bottom style="thin"/>
    </border>
    <border>
      <left>
        <color indexed="63"/>
      </left>
      <right style="double">
        <color indexed="23"/>
      </right>
      <top style="thin"/>
      <bottom>
        <color indexed="63"/>
      </bottom>
    </border>
    <border>
      <left>
        <color indexed="63"/>
      </left>
      <right style="double">
        <color indexed="23"/>
      </right>
      <top>
        <color indexed="63"/>
      </top>
      <bottom style="thin"/>
    </border>
    <border>
      <left style="thick">
        <color indexed="16"/>
      </left>
      <right style="thick">
        <color indexed="16"/>
      </right>
      <top>
        <color indexed="63"/>
      </top>
      <bottom>
        <color indexed="63"/>
      </bottom>
    </border>
    <border>
      <left style="thick">
        <color indexed="16"/>
      </left>
      <right style="thick">
        <color indexed="16"/>
      </right>
      <top>
        <color indexed="63"/>
      </top>
      <bottom style="thick">
        <color indexed="16"/>
      </bottom>
    </border>
    <border>
      <left style="thick">
        <color indexed="16"/>
      </left>
      <right style="thick">
        <color indexed="16"/>
      </right>
      <top style="thick">
        <color indexed="16"/>
      </top>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NumberFormat="0" applyFill="0" applyBorder="0" applyAlignment="0" applyProtection="0"/>
    <xf numFmtId="41" fontId="0" fillId="0" borderId="0" applyNumberFormat="0" applyFill="0" applyBorder="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4" fillId="0" borderId="0" applyNumberFormat="0" applyFill="0" applyBorder="0" applyAlignment="0" applyProtection="0"/>
    <xf numFmtId="9" fontId="0" fillId="0" borderId="0" applyNumberFormat="0" applyFill="0" applyBorder="0" applyAlignment="0" applyProtection="0"/>
  </cellStyleXfs>
  <cellXfs count="55">
    <xf numFmtId="0" fontId="0" fillId="0" borderId="0" xfId="0" applyAlignment="1">
      <alignment/>
    </xf>
    <xf numFmtId="0" fontId="5" fillId="0" borderId="0" xfId="0" applyFont="1" applyAlignment="1">
      <alignment/>
    </xf>
    <xf numFmtId="0" fontId="6" fillId="0" borderId="0" xfId="19" applyFont="1" applyAlignment="1">
      <alignment/>
    </xf>
    <xf numFmtId="0" fontId="5" fillId="0" borderId="0" xfId="0" applyFont="1" applyAlignment="1">
      <alignment horizontal="right"/>
    </xf>
    <xf numFmtId="0" fontId="7" fillId="0" borderId="0" xfId="0" applyFont="1" applyAlignment="1">
      <alignment/>
    </xf>
    <xf numFmtId="3" fontId="5" fillId="0" borderId="0" xfId="0" applyNumberFormat="1" applyFont="1" applyAlignment="1">
      <alignment/>
    </xf>
    <xf numFmtId="0" fontId="5" fillId="2" borderId="0" xfId="0" applyFont="1" applyFill="1" applyAlignment="1">
      <alignment/>
    </xf>
    <xf numFmtId="0" fontId="5" fillId="2" borderId="1" xfId="0" applyFont="1" applyFill="1" applyBorder="1" applyAlignment="1">
      <alignment/>
    </xf>
    <xf numFmtId="3" fontId="5" fillId="0" borderId="1" xfId="0" applyNumberFormat="1" applyFont="1" applyBorder="1" applyAlignment="1">
      <alignment/>
    </xf>
    <xf numFmtId="0" fontId="5" fillId="0" borderId="1" xfId="0" applyFont="1" applyBorder="1" applyAlignment="1">
      <alignment/>
    </xf>
    <xf numFmtId="0" fontId="5" fillId="2" borderId="0" xfId="0" applyFont="1" applyFill="1" applyAlignment="1">
      <alignment horizontal="centerContinuous"/>
    </xf>
    <xf numFmtId="0" fontId="8" fillId="2" borderId="0" xfId="0" applyFont="1" applyFill="1" applyAlignment="1">
      <alignment horizontal="centerContinuous"/>
    </xf>
    <xf numFmtId="0" fontId="8" fillId="2" borderId="1" xfId="0" applyFont="1" applyFill="1" applyBorder="1" applyAlignment="1">
      <alignment horizontal="centerContinuous"/>
    </xf>
    <xf numFmtId="0" fontId="7" fillId="2" borderId="2" xfId="0" applyFont="1" applyFill="1" applyBorder="1" applyAlignment="1">
      <alignment/>
    </xf>
    <xf numFmtId="0" fontId="7" fillId="2" borderId="3" xfId="0" applyFont="1" applyFill="1" applyBorder="1" applyAlignment="1">
      <alignment/>
    </xf>
    <xf numFmtId="0" fontId="7" fillId="2" borderId="4" xfId="0" applyFont="1" applyFill="1" applyBorder="1" applyAlignment="1">
      <alignment horizontal="centerContinuous"/>
    </xf>
    <xf numFmtId="0" fontId="7" fillId="2" borderId="3" xfId="0" applyFont="1" applyFill="1" applyBorder="1" applyAlignment="1">
      <alignment horizontal="centerContinuous"/>
    </xf>
    <xf numFmtId="0" fontId="7" fillId="2" borderId="5" xfId="0" applyFont="1" applyFill="1" applyBorder="1" applyAlignment="1">
      <alignment/>
    </xf>
    <xf numFmtId="0" fontId="7" fillId="2" borderId="6" xfId="0" applyFont="1" applyFill="1" applyBorder="1" applyAlignment="1">
      <alignment/>
    </xf>
    <xf numFmtId="0" fontId="7" fillId="2" borderId="7" xfId="0" applyFont="1" applyFill="1" applyBorder="1" applyAlignment="1">
      <alignment horizontal="right"/>
    </xf>
    <xf numFmtId="0" fontId="7" fillId="2" borderId="6" xfId="0" applyFont="1" applyFill="1" applyBorder="1" applyAlignment="1" quotePrefix="1">
      <alignment horizontal="right"/>
    </xf>
    <xf numFmtId="0" fontId="7" fillId="2" borderId="6" xfId="0" applyFont="1" applyFill="1" applyBorder="1" applyAlignment="1">
      <alignment horizontal="right"/>
    </xf>
    <xf numFmtId="0" fontId="7" fillId="0" borderId="0" xfId="0" applyFont="1" applyBorder="1" applyAlignment="1">
      <alignment/>
    </xf>
    <xf numFmtId="0" fontId="7" fillId="2" borderId="8" xfId="0" applyFont="1" applyFill="1" applyBorder="1" applyAlignment="1">
      <alignment horizontal="centerContinuous"/>
    </xf>
    <xf numFmtId="0" fontId="7" fillId="2" borderId="9" xfId="0" applyFont="1" applyFill="1" applyBorder="1" applyAlignment="1" quotePrefix="1">
      <alignment horizontal="right"/>
    </xf>
    <xf numFmtId="0" fontId="5" fillId="3" borderId="0" xfId="0" applyFont="1" applyFill="1" applyAlignment="1">
      <alignment/>
    </xf>
    <xf numFmtId="0" fontId="11" fillId="3" borderId="0" xfId="0" applyFont="1" applyFill="1" applyAlignment="1" applyProtection="1">
      <alignment horizontal="center"/>
      <protection locked="0"/>
    </xf>
    <xf numFmtId="0" fontId="10" fillId="3" borderId="0" xfId="0" applyFont="1" applyFill="1" applyAlignment="1">
      <alignment horizontal="right"/>
    </xf>
    <xf numFmtId="3" fontId="5" fillId="0" borderId="1" xfId="0" applyNumberFormat="1" applyFont="1" applyBorder="1" applyAlignment="1" applyProtection="1">
      <alignment/>
      <protection locked="0"/>
    </xf>
    <xf numFmtId="3" fontId="5" fillId="0" borderId="0" xfId="0" applyNumberFormat="1" applyFont="1" applyAlignment="1" applyProtection="1">
      <alignment/>
      <protection locked="0"/>
    </xf>
    <xf numFmtId="0" fontId="5" fillId="0" borderId="3" xfId="0" applyFont="1" applyBorder="1" applyAlignment="1">
      <alignment/>
    </xf>
    <xf numFmtId="0" fontId="6" fillId="0" borderId="3" xfId="19" applyFont="1" applyBorder="1" applyAlignment="1">
      <alignment/>
    </xf>
    <xf numFmtId="0" fontId="5" fillId="2" borderId="4" xfId="0" applyFont="1" applyFill="1" applyBorder="1" applyAlignment="1">
      <alignment/>
    </xf>
    <xf numFmtId="0" fontId="5" fillId="2" borderId="3" xfId="0" applyFont="1" applyFill="1" applyBorder="1" applyAlignment="1">
      <alignment/>
    </xf>
    <xf numFmtId="3" fontId="5" fillId="0" borderId="4" xfId="0" applyNumberFormat="1" applyFont="1" applyBorder="1" applyAlignment="1" applyProtection="1">
      <alignment/>
      <protection locked="0"/>
    </xf>
    <xf numFmtId="3" fontId="5" fillId="0" borderId="3" xfId="0" applyNumberFormat="1" applyFont="1" applyBorder="1" applyAlignment="1" applyProtection="1">
      <alignment/>
      <protection locked="0"/>
    </xf>
    <xf numFmtId="3" fontId="5" fillId="0" borderId="10" xfId="0" applyNumberFormat="1" applyFont="1" applyBorder="1" applyAlignment="1" applyProtection="1">
      <alignment/>
      <protection locked="0"/>
    </xf>
    <xf numFmtId="0" fontId="5" fillId="0" borderId="6" xfId="0" applyFont="1" applyBorder="1" applyAlignment="1">
      <alignment/>
    </xf>
    <xf numFmtId="0" fontId="5" fillId="2" borderId="7" xfId="0" applyFont="1" applyFill="1" applyBorder="1" applyAlignment="1">
      <alignment/>
    </xf>
    <xf numFmtId="0" fontId="5" fillId="2" borderId="6" xfId="0" applyFont="1" applyFill="1" applyBorder="1" applyAlignment="1">
      <alignment/>
    </xf>
    <xf numFmtId="3" fontId="5" fillId="0" borderId="7" xfId="0" applyNumberFormat="1" applyFont="1" applyBorder="1" applyAlignment="1">
      <alignment/>
    </xf>
    <xf numFmtId="3" fontId="5" fillId="0" borderId="6" xfId="0" applyNumberFormat="1" applyFont="1" applyBorder="1" applyAlignment="1">
      <alignment/>
    </xf>
    <xf numFmtId="3" fontId="5" fillId="0" borderId="11" xfId="0" applyNumberFormat="1" applyFont="1" applyBorder="1" applyAlignment="1">
      <alignment/>
    </xf>
    <xf numFmtId="0" fontId="0" fillId="2" borderId="12" xfId="0" applyFill="1" applyBorder="1" applyAlignment="1">
      <alignment/>
    </xf>
    <xf numFmtId="0" fontId="0" fillId="2" borderId="13" xfId="0" applyFill="1" applyBorder="1" applyAlignment="1">
      <alignment/>
    </xf>
    <xf numFmtId="0" fontId="12" fillId="2" borderId="14" xfId="0" applyFont="1" applyFill="1" applyBorder="1" applyAlignment="1">
      <alignment horizontal="center"/>
    </xf>
    <xf numFmtId="0" fontId="13" fillId="2" borderId="12" xfId="0" applyFont="1" applyFill="1" applyBorder="1" applyAlignment="1">
      <alignment/>
    </xf>
    <xf numFmtId="0" fontId="0" fillId="2" borderId="12" xfId="0" applyFill="1" applyBorder="1" applyAlignment="1">
      <alignment vertical="top" wrapText="1"/>
    </xf>
    <xf numFmtId="0" fontId="0" fillId="2" borderId="12" xfId="0" applyFill="1" applyBorder="1" applyAlignment="1">
      <alignment wrapText="1"/>
    </xf>
    <xf numFmtId="0" fontId="1" fillId="2" borderId="12" xfId="0" applyFont="1" applyFill="1" applyBorder="1" applyAlignment="1">
      <alignment wrapText="1"/>
    </xf>
    <xf numFmtId="0" fontId="14" fillId="2" borderId="12" xfId="0" applyFont="1" applyFill="1" applyBorder="1" applyAlignment="1">
      <alignment wrapText="1"/>
    </xf>
    <xf numFmtId="0" fontId="13" fillId="2" borderId="12" xfId="0" applyFont="1" applyFill="1" applyBorder="1" applyAlignment="1">
      <alignment wrapText="1"/>
    </xf>
    <xf numFmtId="0" fontId="1" fillId="2" borderId="12" xfId="0" applyFont="1" applyFill="1" applyBorder="1" applyAlignment="1">
      <alignment horizontal="center" wrapText="1"/>
    </xf>
    <xf numFmtId="0" fontId="14" fillId="2" borderId="12" xfId="0" applyFont="1" applyFill="1" applyBorder="1" applyAlignment="1">
      <alignment/>
    </xf>
    <xf numFmtId="0" fontId="1" fillId="0" borderId="0" xfId="0" applyFont="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dxfs count="1">
    <dxf>
      <font>
        <color rgb="FF0000FF"/>
      </font>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H100"/>
  <sheetViews>
    <sheetView showGridLines="0" tabSelected="1" workbookViewId="0" topLeftCell="A1">
      <selection activeCell="A1" sqref="A1"/>
    </sheetView>
  </sheetViews>
  <sheetFormatPr defaultColWidth="9.140625" defaultRowHeight="12.75"/>
  <cols>
    <col min="1" max="1" width="3.28125" style="0" customWidth="1"/>
    <col min="2" max="2" width="78.7109375" style="0" customWidth="1"/>
    <col min="3" max="3" width="2.7109375" style="0" customWidth="1"/>
  </cols>
  <sheetData>
    <row r="1" ht="13.5" thickBot="1"/>
    <row r="2" ht="17.25" thickTop="1">
      <c r="B2" s="45" t="s">
        <v>144</v>
      </c>
    </row>
    <row r="3" ht="12.75">
      <c r="B3" s="43"/>
    </row>
    <row r="4" ht="12.75">
      <c r="B4" s="46" t="s">
        <v>145</v>
      </c>
    </row>
    <row r="5" ht="75" customHeight="1">
      <c r="B5" s="47" t="str">
        <f>G100&amp;H100</f>
        <v>This project inventory was initially generated from the Department's CTIPS database and contains all unallocated project components left over in the 2002 STIP. This worksheet is the recommended method for summarizing project data in the RTIP and also may be used to transmit certain 2004 STIP project changes in lieu of the normal multi-page STIP Fact and Funding Sheet.</v>
      </c>
    </row>
    <row r="6" ht="25.5">
      <c r="B6" s="49" t="s">
        <v>148</v>
      </c>
    </row>
    <row r="7" ht="12.75">
      <c r="B7" s="50" t="s">
        <v>149</v>
      </c>
    </row>
    <row r="8" ht="12.75">
      <c r="B8" s="50" t="s">
        <v>150</v>
      </c>
    </row>
    <row r="9" ht="25.5">
      <c r="B9" s="50" t="s">
        <v>151</v>
      </c>
    </row>
    <row r="10" ht="12.75">
      <c r="B10" s="48"/>
    </row>
    <row r="11" ht="12.75">
      <c r="B11" s="49" t="s">
        <v>152</v>
      </c>
    </row>
    <row r="12" ht="12.75">
      <c r="B12" s="50" t="s">
        <v>153</v>
      </c>
    </row>
    <row r="13" ht="12.75">
      <c r="B13" s="50" t="s">
        <v>154</v>
      </c>
    </row>
    <row r="14" ht="12.75">
      <c r="B14" s="50" t="s">
        <v>155</v>
      </c>
    </row>
    <row r="15" ht="12.75">
      <c r="B15" s="48"/>
    </row>
    <row r="16" ht="12.75">
      <c r="B16" s="51" t="s">
        <v>156</v>
      </c>
    </row>
    <row r="17" ht="25.5">
      <c r="B17" s="48" t="s">
        <v>157</v>
      </c>
    </row>
    <row r="18" ht="12.75">
      <c r="B18" s="48" t="s">
        <v>158</v>
      </c>
    </row>
    <row r="19" ht="12.75">
      <c r="B19" s="48" t="s">
        <v>159</v>
      </c>
    </row>
    <row r="20" ht="25.5">
      <c r="B20" s="48" t="s">
        <v>160</v>
      </c>
    </row>
    <row r="21" ht="12.75">
      <c r="B21" s="48"/>
    </row>
    <row r="22" ht="38.25">
      <c r="B22" s="48" t="s">
        <v>161</v>
      </c>
    </row>
    <row r="23" ht="12.75">
      <c r="B23" s="48"/>
    </row>
    <row r="24" ht="12.75">
      <c r="B24" s="52" t="s">
        <v>162</v>
      </c>
    </row>
    <row r="25" ht="12.75">
      <c r="B25" s="48"/>
    </row>
    <row r="26" ht="12.75">
      <c r="B26" s="46" t="s">
        <v>163</v>
      </c>
    </row>
    <row r="27" ht="12.75">
      <c r="B27" s="53" t="s">
        <v>164</v>
      </c>
    </row>
    <row r="28" ht="12.75">
      <c r="B28" s="53" t="s">
        <v>165</v>
      </c>
    </row>
    <row r="29" ht="12.75">
      <c r="B29" s="53" t="s">
        <v>166</v>
      </c>
    </row>
    <row r="30" ht="12.75">
      <c r="B30" s="53" t="s">
        <v>167</v>
      </c>
    </row>
    <row r="31" ht="12.75">
      <c r="B31" s="53" t="s">
        <v>168</v>
      </c>
    </row>
    <row r="32" ht="12.75">
      <c r="B32" s="43"/>
    </row>
    <row r="33" ht="12.75">
      <c r="B33" s="43"/>
    </row>
    <row r="34" ht="12.75">
      <c r="B34" s="43"/>
    </row>
    <row r="35" ht="13.5" thickBot="1">
      <c r="B35" s="44"/>
    </row>
    <row r="36" ht="13.5" thickTop="1">
      <c r="B36" s="54" t="s">
        <v>169</v>
      </c>
    </row>
    <row r="100" spans="7:8" ht="12.75">
      <c r="G100" t="s">
        <v>146</v>
      </c>
      <c r="H100" t="s">
        <v>147</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CX208"/>
  <sheetViews>
    <sheetView showZeros="0" workbookViewId="0" topLeftCell="A1">
      <pane ySplit="3" topLeftCell="BM4" activePane="bottomLeft" state="frozen"/>
      <selection pane="topLeft" activeCell="A1" sqref="A1"/>
      <selection pane="bottomLeft" activeCell="A4" sqref="A4"/>
    </sheetView>
  </sheetViews>
  <sheetFormatPr defaultColWidth="9.140625" defaultRowHeight="12.75"/>
  <cols>
    <col min="1" max="1" width="4.00390625" style="1" bestFit="1" customWidth="1"/>
    <col min="2" max="2" width="6.57421875" style="1" bestFit="1" customWidth="1"/>
    <col min="3" max="3" width="9.421875" style="1" bestFit="1" customWidth="1"/>
    <col min="4" max="4" width="33.28125" style="1" bestFit="1" customWidth="1"/>
    <col min="5" max="5" width="13.140625" style="1" bestFit="1" customWidth="1"/>
    <col min="6" max="35" width="6.7109375" style="1" customWidth="1"/>
    <col min="36" max="67" width="5.7109375" style="1" customWidth="1"/>
    <col min="68" max="68" width="10.421875" style="1" bestFit="1" customWidth="1"/>
    <col min="69" max="69" width="3.140625" style="1" bestFit="1" customWidth="1"/>
    <col min="70" max="72" width="9.140625" style="1" customWidth="1"/>
    <col min="73" max="73" width="2.00390625" style="1" bestFit="1" customWidth="1"/>
    <col min="74" max="74" width="9.140625" style="1" customWidth="1"/>
    <col min="75" max="102" width="0" style="1" hidden="1" customWidth="1"/>
    <col min="103" max="16384" width="9.140625" style="1" customWidth="1"/>
  </cols>
  <sheetData>
    <row r="1" spans="1:67" ht="18">
      <c r="A1" s="11" t="s">
        <v>129</v>
      </c>
      <c r="B1" s="10"/>
      <c r="C1" s="10"/>
      <c r="D1" s="10"/>
      <c r="E1" s="10"/>
      <c r="F1" s="10"/>
      <c r="G1" s="10"/>
      <c r="H1" s="10"/>
      <c r="I1" s="10"/>
      <c r="J1" s="10"/>
      <c r="K1" s="10"/>
      <c r="L1" s="10"/>
      <c r="M1" s="10"/>
      <c r="N1" s="10"/>
      <c r="O1" s="10"/>
      <c r="P1" s="10"/>
      <c r="Q1" s="10"/>
      <c r="R1" s="10"/>
      <c r="S1" s="10"/>
      <c r="T1" s="12" t="s">
        <v>130</v>
      </c>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row>
    <row r="2" spans="1:88" s="4" customFormat="1" ht="11.25">
      <c r="A2" s="13"/>
      <c r="B2" s="14" t="s">
        <v>101</v>
      </c>
      <c r="C2" s="14" t="s">
        <v>102</v>
      </c>
      <c r="D2" s="14" t="s">
        <v>104</v>
      </c>
      <c r="E2" s="14"/>
      <c r="F2" s="15" t="s">
        <v>127</v>
      </c>
      <c r="G2" s="16"/>
      <c r="H2" s="16"/>
      <c r="I2" s="16"/>
      <c r="J2" s="16"/>
      <c r="K2" s="16"/>
      <c r="L2" s="16"/>
      <c r="M2" s="16"/>
      <c r="N2" s="15" t="s">
        <v>128</v>
      </c>
      <c r="O2" s="16"/>
      <c r="P2" s="16"/>
      <c r="Q2" s="16"/>
      <c r="R2" s="16"/>
      <c r="S2" s="16"/>
      <c r="T2" s="15" t="s">
        <v>115</v>
      </c>
      <c r="U2" s="16"/>
      <c r="V2" s="16"/>
      <c r="W2" s="16"/>
      <c r="X2" s="16"/>
      <c r="Y2" s="16"/>
      <c r="Z2" s="16"/>
      <c r="AA2" s="16"/>
      <c r="AB2" s="15" t="s">
        <v>116</v>
      </c>
      <c r="AC2" s="16"/>
      <c r="AD2" s="16"/>
      <c r="AE2" s="16"/>
      <c r="AF2" s="16"/>
      <c r="AG2" s="16"/>
      <c r="AH2" s="16"/>
      <c r="AI2" s="16"/>
      <c r="AJ2" s="15" t="s">
        <v>117</v>
      </c>
      <c r="AK2" s="16"/>
      <c r="AL2" s="16"/>
      <c r="AM2" s="16"/>
      <c r="AN2" s="16"/>
      <c r="AO2" s="16"/>
      <c r="AP2" s="16"/>
      <c r="AQ2" s="16"/>
      <c r="AR2" s="15" t="s">
        <v>118</v>
      </c>
      <c r="AS2" s="16"/>
      <c r="AT2" s="16"/>
      <c r="AU2" s="16"/>
      <c r="AV2" s="16"/>
      <c r="AW2" s="16"/>
      <c r="AX2" s="16"/>
      <c r="AY2" s="16"/>
      <c r="AZ2" s="15" t="s">
        <v>119</v>
      </c>
      <c r="BA2" s="16"/>
      <c r="BB2" s="16"/>
      <c r="BC2" s="16"/>
      <c r="BD2" s="16"/>
      <c r="BE2" s="16"/>
      <c r="BF2" s="16"/>
      <c r="BG2" s="16"/>
      <c r="BH2" s="15" t="s">
        <v>120</v>
      </c>
      <c r="BI2" s="16"/>
      <c r="BJ2" s="16"/>
      <c r="BK2" s="16"/>
      <c r="BL2" s="16"/>
      <c r="BM2" s="16"/>
      <c r="BN2" s="16"/>
      <c r="BO2" s="23"/>
      <c r="BP2" s="22"/>
      <c r="BW2" s="15" t="s">
        <v>127</v>
      </c>
      <c r="BX2" s="16" t="s">
        <v>127</v>
      </c>
      <c r="BY2" s="16"/>
      <c r="BZ2" s="16"/>
      <c r="CA2" s="16"/>
      <c r="CB2" s="16"/>
      <c r="CC2" s="16"/>
      <c r="CD2" s="16"/>
      <c r="CE2" s="15" t="s">
        <v>128</v>
      </c>
      <c r="CF2" s="16" t="s">
        <v>128</v>
      </c>
      <c r="CG2" s="16"/>
      <c r="CH2" s="16"/>
      <c r="CI2" s="16"/>
      <c r="CJ2" s="16"/>
    </row>
    <row r="3" spans="1:88" s="4" customFormat="1" ht="11.25">
      <c r="A3" s="17" t="s">
        <v>62</v>
      </c>
      <c r="B3" s="18" t="s">
        <v>100</v>
      </c>
      <c r="C3" s="18" t="s">
        <v>103</v>
      </c>
      <c r="D3" s="18" t="s">
        <v>105</v>
      </c>
      <c r="E3" s="18" t="s">
        <v>106</v>
      </c>
      <c r="F3" s="19" t="s">
        <v>107</v>
      </c>
      <c r="G3" s="20" t="s">
        <v>108</v>
      </c>
      <c r="H3" s="20" t="s">
        <v>109</v>
      </c>
      <c r="I3" s="20" t="s">
        <v>110</v>
      </c>
      <c r="J3" s="20" t="s">
        <v>111</v>
      </c>
      <c r="K3" s="20" t="s">
        <v>112</v>
      </c>
      <c r="L3" s="20" t="s">
        <v>113</v>
      </c>
      <c r="M3" s="20" t="s">
        <v>114</v>
      </c>
      <c r="N3" s="19" t="s">
        <v>121</v>
      </c>
      <c r="O3" s="21" t="s">
        <v>122</v>
      </c>
      <c r="P3" s="21" t="s">
        <v>123</v>
      </c>
      <c r="Q3" s="21" t="s">
        <v>124</v>
      </c>
      <c r="R3" s="21" t="s">
        <v>125</v>
      </c>
      <c r="S3" s="21" t="s">
        <v>126</v>
      </c>
      <c r="T3" s="19" t="s">
        <v>107</v>
      </c>
      <c r="U3" s="20" t="s">
        <v>108</v>
      </c>
      <c r="V3" s="20" t="s">
        <v>109</v>
      </c>
      <c r="W3" s="20" t="s">
        <v>110</v>
      </c>
      <c r="X3" s="20" t="s">
        <v>111</v>
      </c>
      <c r="Y3" s="20" t="s">
        <v>112</v>
      </c>
      <c r="Z3" s="20" t="s">
        <v>113</v>
      </c>
      <c r="AA3" s="20" t="s">
        <v>114</v>
      </c>
      <c r="AB3" s="19" t="s">
        <v>107</v>
      </c>
      <c r="AC3" s="20" t="s">
        <v>108</v>
      </c>
      <c r="AD3" s="20" t="s">
        <v>109</v>
      </c>
      <c r="AE3" s="20" t="s">
        <v>110</v>
      </c>
      <c r="AF3" s="20" t="s">
        <v>111</v>
      </c>
      <c r="AG3" s="20" t="s">
        <v>112</v>
      </c>
      <c r="AH3" s="20" t="s">
        <v>113</v>
      </c>
      <c r="AI3" s="20" t="s">
        <v>114</v>
      </c>
      <c r="AJ3" s="19" t="s">
        <v>107</v>
      </c>
      <c r="AK3" s="20" t="s">
        <v>108</v>
      </c>
      <c r="AL3" s="20" t="s">
        <v>109</v>
      </c>
      <c r="AM3" s="20" t="s">
        <v>110</v>
      </c>
      <c r="AN3" s="20" t="s">
        <v>111</v>
      </c>
      <c r="AO3" s="20" t="s">
        <v>112</v>
      </c>
      <c r="AP3" s="20" t="s">
        <v>113</v>
      </c>
      <c r="AQ3" s="20" t="s">
        <v>114</v>
      </c>
      <c r="AR3" s="19" t="s">
        <v>107</v>
      </c>
      <c r="AS3" s="20" t="s">
        <v>108</v>
      </c>
      <c r="AT3" s="20" t="s">
        <v>109</v>
      </c>
      <c r="AU3" s="20" t="s">
        <v>110</v>
      </c>
      <c r="AV3" s="20" t="s">
        <v>111</v>
      </c>
      <c r="AW3" s="20" t="s">
        <v>112</v>
      </c>
      <c r="AX3" s="20" t="s">
        <v>113</v>
      </c>
      <c r="AY3" s="20" t="s">
        <v>114</v>
      </c>
      <c r="AZ3" s="19" t="s">
        <v>107</v>
      </c>
      <c r="BA3" s="20" t="s">
        <v>108</v>
      </c>
      <c r="BB3" s="20" t="s">
        <v>109</v>
      </c>
      <c r="BC3" s="20" t="s">
        <v>110</v>
      </c>
      <c r="BD3" s="20" t="s">
        <v>111</v>
      </c>
      <c r="BE3" s="20" t="s">
        <v>112</v>
      </c>
      <c r="BF3" s="20" t="s">
        <v>113</v>
      </c>
      <c r="BG3" s="20" t="s">
        <v>114</v>
      </c>
      <c r="BH3" s="19" t="s">
        <v>107</v>
      </c>
      <c r="BI3" s="20" t="s">
        <v>108</v>
      </c>
      <c r="BJ3" s="20" t="s">
        <v>109</v>
      </c>
      <c r="BK3" s="20" t="s">
        <v>110</v>
      </c>
      <c r="BL3" s="20" t="s">
        <v>111</v>
      </c>
      <c r="BM3" s="20" t="s">
        <v>112</v>
      </c>
      <c r="BN3" s="20" t="s">
        <v>113</v>
      </c>
      <c r="BO3" s="24" t="s">
        <v>114</v>
      </c>
      <c r="BP3" s="22" t="s">
        <v>132</v>
      </c>
      <c r="BQ3" s="4" t="s">
        <v>133</v>
      </c>
      <c r="BR3" s="4" t="s">
        <v>134</v>
      </c>
      <c r="BS3" s="4" t="s">
        <v>135</v>
      </c>
      <c r="BT3" s="4" t="s">
        <v>136</v>
      </c>
      <c r="BU3" s="4" t="s">
        <v>137</v>
      </c>
      <c r="BW3" s="19" t="s">
        <v>107</v>
      </c>
      <c r="BX3" s="20" t="s">
        <v>107</v>
      </c>
      <c r="BY3" s="20" t="s">
        <v>109</v>
      </c>
      <c r="BZ3" s="20" t="s">
        <v>109</v>
      </c>
      <c r="CA3" s="20" t="s">
        <v>111</v>
      </c>
      <c r="CB3" s="20" t="s">
        <v>111</v>
      </c>
      <c r="CC3" s="20" t="s">
        <v>113</v>
      </c>
      <c r="CD3" s="20" t="s">
        <v>113</v>
      </c>
      <c r="CE3" s="19" t="s">
        <v>121</v>
      </c>
      <c r="CF3" s="21" t="s">
        <v>121</v>
      </c>
      <c r="CG3" s="21" t="s">
        <v>123</v>
      </c>
      <c r="CH3" s="21" t="s">
        <v>123</v>
      </c>
      <c r="CI3" s="21" t="s">
        <v>125</v>
      </c>
      <c r="CJ3" s="21" t="s">
        <v>125</v>
      </c>
    </row>
    <row r="4" spans="1:102" ht="11.25">
      <c r="A4" s="1" t="s">
        <v>1</v>
      </c>
      <c r="B4" s="2" t="str">
        <f>HYPERLINK("http://www.dot.ca.gov/hq/transprog/stip2004/ff_sheets/10-3k40.xls","3K40")</f>
        <v>3K40</v>
      </c>
      <c r="C4" s="1" t="s">
        <v>0</v>
      </c>
      <c r="D4" s="1" t="s">
        <v>2</v>
      </c>
      <c r="E4" s="1" t="s">
        <v>3</v>
      </c>
      <c r="F4" s="7">
        <f ca="1">INDIRECT("T4")+INDIRECT("AB4")+INDIRECT("AJ4")+INDIRECT("AR4")+INDIRECT("AZ4")+INDIRECT("BH4")</f>
        <v>0</v>
      </c>
      <c r="G4" s="6">
        <f ca="1">INDIRECT("U4")+INDIRECT("AC4")+INDIRECT("AK4")+INDIRECT("AS4")+INDIRECT("BA4")+INDIRECT("BI4")</f>
        <v>0</v>
      </c>
      <c r="H4" s="6">
        <f ca="1">INDIRECT("V4")+INDIRECT("AD4")+INDIRECT("AL4")+INDIRECT("AT4")+INDIRECT("BB4")+INDIRECT("BJ4")</f>
        <v>0</v>
      </c>
      <c r="I4" s="6">
        <f ca="1">INDIRECT("W4")+INDIRECT("AE4")+INDIRECT("AM4")+INDIRECT("AU4")+INDIRECT("BC4")+INDIRECT("BK4")</f>
        <v>0</v>
      </c>
      <c r="J4" s="6">
        <f ca="1">INDIRECT("X4")+INDIRECT("AF4")+INDIRECT("AN4")+INDIRECT("AV4")+INDIRECT("BD4")+INDIRECT("BL4")</f>
        <v>0</v>
      </c>
      <c r="K4" s="6">
        <f ca="1">INDIRECT("Y4")+INDIRECT("AG4")+INDIRECT("AO4")+INDIRECT("AW4")+INDIRECT("BE4")+INDIRECT("BM4")</f>
        <v>1400</v>
      </c>
      <c r="L4" s="6">
        <f ca="1">INDIRECT("Z4")+INDIRECT("AH4")+INDIRECT("AP4")+INDIRECT("AX4")+INDIRECT("BF4")+INDIRECT("BN4")</f>
        <v>0</v>
      </c>
      <c r="M4" s="6">
        <f ca="1">INDIRECT("AA4")+INDIRECT("AI4")+INDIRECT("AQ4")+INDIRECT("AY4")+INDIRECT("BG4")+INDIRECT("BO4")</f>
        <v>0</v>
      </c>
      <c r="N4" s="7">
        <f ca="1">INDIRECT("T4")+INDIRECT("U4")+INDIRECT("V4")+INDIRECT("W4")+INDIRECT("X4")+INDIRECT("Y4")+INDIRECT("Z4")+INDIRECT("AA4")</f>
        <v>0</v>
      </c>
      <c r="O4" s="6">
        <f ca="1">INDIRECT("AB4")+INDIRECT("AC4")+INDIRECT("AD4")+INDIRECT("AE4")+INDIRECT("AF4")+INDIRECT("AG4")+INDIRECT("AH4")+INDIRECT("AI4")</f>
        <v>1400</v>
      </c>
      <c r="P4" s="6">
        <f ca="1">INDIRECT("AJ4")+INDIRECT("AK4")+INDIRECT("AL4")+INDIRECT("AM4")+INDIRECT("AN4")+INDIRECT("AO4")+INDIRECT("AP4")+INDIRECT("AQ4")</f>
        <v>0</v>
      </c>
      <c r="Q4" s="6">
        <f ca="1">INDIRECT("AR4")+INDIRECT("AS4")+INDIRECT("AT4")+INDIRECT("AU4")+INDIRECT("AV4")+INDIRECT("AW4")+INDIRECT("AX4")+INDIRECT("AY4")</f>
        <v>0</v>
      </c>
      <c r="R4" s="6">
        <f ca="1">INDIRECT("AZ4")+INDIRECT("BA4")+INDIRECT("BB4")+INDIRECT("BC4")+INDIRECT("BD4")+INDIRECT("BE4")+INDIRECT("BF4")+INDIRECT("BG4")</f>
        <v>0</v>
      </c>
      <c r="S4" s="6">
        <f ca="1">INDIRECT("BH4")+INDIRECT("BI4")+INDIRECT("BJ4")+INDIRECT("BK4")+INDIRECT("BL4")+INDIRECT("BM4")+INDIRECT("BN4")+INDIRECT("BO4")</f>
        <v>0</v>
      </c>
      <c r="T4" s="28"/>
      <c r="U4" s="29"/>
      <c r="V4" s="29"/>
      <c r="W4" s="29"/>
      <c r="X4" s="29"/>
      <c r="Y4" s="29"/>
      <c r="Z4" s="29"/>
      <c r="AA4" s="29"/>
      <c r="AB4" s="28"/>
      <c r="AC4" s="29"/>
      <c r="AD4" s="29"/>
      <c r="AE4" s="29"/>
      <c r="AF4" s="29"/>
      <c r="AG4" s="29">
        <v>1400</v>
      </c>
      <c r="AH4" s="29"/>
      <c r="AI4" s="29"/>
      <c r="AJ4" s="28"/>
      <c r="AK4" s="29"/>
      <c r="AL4" s="29"/>
      <c r="AM4" s="29"/>
      <c r="AN4" s="29"/>
      <c r="AO4" s="29"/>
      <c r="AP4" s="29"/>
      <c r="AQ4" s="29"/>
      <c r="AR4" s="28"/>
      <c r="AS4" s="29"/>
      <c r="AT4" s="29"/>
      <c r="AU4" s="29"/>
      <c r="AV4" s="29"/>
      <c r="AW4" s="29"/>
      <c r="AX4" s="29"/>
      <c r="AY4" s="29"/>
      <c r="AZ4" s="28"/>
      <c r="BA4" s="29"/>
      <c r="BB4" s="29"/>
      <c r="BC4" s="29"/>
      <c r="BD4" s="29"/>
      <c r="BE4" s="29"/>
      <c r="BF4" s="29"/>
      <c r="BG4" s="29"/>
      <c r="BH4" s="28"/>
      <c r="BI4" s="29"/>
      <c r="BJ4" s="29"/>
      <c r="BK4" s="29"/>
      <c r="BL4" s="29"/>
      <c r="BM4" s="29"/>
      <c r="BN4" s="29"/>
      <c r="BO4" s="29"/>
      <c r="BP4" s="9">
        <v>11200000154</v>
      </c>
      <c r="BQ4" s="1" t="s">
        <v>3</v>
      </c>
      <c r="BR4" s="1" t="s">
        <v>0</v>
      </c>
      <c r="BS4" s="1" t="s">
        <v>0</v>
      </c>
      <c r="BT4" s="1" t="s">
        <v>0</v>
      </c>
      <c r="BU4" s="1" t="s">
        <v>0</v>
      </c>
      <c r="BW4" s="1">
        <f ca="1">INDIRECT("T4")+2*INDIRECT("AB4")+3*INDIRECT("AJ4")+4*INDIRECT("AR4")+5*INDIRECT("AZ4")+6*INDIRECT("BH4")</f>
        <v>0</v>
      </c>
      <c r="BX4" s="1">
        <v>0</v>
      </c>
      <c r="BY4" s="1">
        <f ca="1">INDIRECT("U4")+2*INDIRECT("AC4")+3*INDIRECT("AK4")+4*INDIRECT("AS4")+5*INDIRECT("BA4")+6*INDIRECT("BI4")</f>
        <v>0</v>
      </c>
      <c r="BZ4" s="1">
        <v>0</v>
      </c>
      <c r="CA4" s="1">
        <f ca="1">INDIRECT("V4")+2*INDIRECT("AD4")+3*INDIRECT("AL4")+4*INDIRECT("AT4")+5*INDIRECT("BB4")+6*INDIRECT("BJ4")</f>
        <v>0</v>
      </c>
      <c r="CB4" s="1">
        <v>0</v>
      </c>
      <c r="CC4" s="1">
        <f ca="1">INDIRECT("W4")+2*INDIRECT("AE4")+3*INDIRECT("AM4")+4*INDIRECT("AU4")+5*INDIRECT("BC4")+6*INDIRECT("BK4")</f>
        <v>0</v>
      </c>
      <c r="CD4" s="1">
        <v>0</v>
      </c>
      <c r="CE4" s="1">
        <f ca="1">INDIRECT("X4")+2*INDIRECT("AF4")+3*INDIRECT("AN4")+4*INDIRECT("AV4")+5*INDIRECT("BD4")+6*INDIRECT("BL4")</f>
        <v>0</v>
      </c>
      <c r="CF4" s="1">
        <v>0</v>
      </c>
      <c r="CG4" s="1">
        <f ca="1">INDIRECT("Y4")+2*INDIRECT("AG4")+3*INDIRECT("AO4")+4*INDIRECT("AW4")+5*INDIRECT("BE4")+6*INDIRECT("BM4")</f>
        <v>2800</v>
      </c>
      <c r="CH4" s="1">
        <v>2800</v>
      </c>
      <c r="CI4" s="1">
        <f ca="1">INDIRECT("Z4")+2*INDIRECT("AH4")+3*INDIRECT("AP4")+4*INDIRECT("AX4")+5*INDIRECT("BF4")+6*INDIRECT("BN4")</f>
        <v>0</v>
      </c>
      <c r="CJ4" s="1">
        <v>0</v>
      </c>
      <c r="CK4" s="1">
        <f ca="1">INDIRECT("AA4")+2*INDIRECT("AI4")+3*INDIRECT("AQ4")+4*INDIRECT("AY4")+5*INDIRECT("BG4")+6*INDIRECT("BO4")</f>
        <v>0</v>
      </c>
      <c r="CL4" s="1">
        <v>0</v>
      </c>
      <c r="CM4" s="1">
        <f ca="1">INDIRECT("T4")+2*INDIRECT("U4")+3*INDIRECT("V4")+4*INDIRECT("W4")+5*INDIRECT("X4")+6*INDIRECT("Y4")+7*INDIRECT("Z4")+8*INDIRECT("AA4")</f>
        <v>0</v>
      </c>
      <c r="CN4" s="1">
        <v>0</v>
      </c>
      <c r="CO4" s="1">
        <f ca="1">INDIRECT("AB4")+2*INDIRECT("AC4")+3*INDIRECT("AD4")+4*INDIRECT("AE4")+5*INDIRECT("AF4")+6*INDIRECT("AG4")+7*INDIRECT("AH4")+8*INDIRECT("AI4")</f>
        <v>8400</v>
      </c>
      <c r="CP4" s="1">
        <v>8400</v>
      </c>
      <c r="CQ4" s="1">
        <f ca="1">INDIRECT("AJ4")+2*INDIRECT("AK4")+3*INDIRECT("AL4")+4*INDIRECT("AM4")+5*INDIRECT("AN4")+6*INDIRECT("AO4")+7*INDIRECT("AP4")+8*INDIRECT("AQ4")</f>
        <v>0</v>
      </c>
      <c r="CR4" s="1">
        <v>0</v>
      </c>
      <c r="CS4" s="1">
        <f ca="1">INDIRECT("AR4")+2*INDIRECT("AS4")+3*INDIRECT("AT4")+4*INDIRECT("AU4")+5*INDIRECT("AV4")+6*INDIRECT("AW4")+7*INDIRECT("AX4")+8*INDIRECT("AY4")</f>
        <v>0</v>
      </c>
      <c r="CT4" s="1">
        <v>0</v>
      </c>
      <c r="CU4" s="1">
        <f ca="1">INDIRECT("AZ4")+2*INDIRECT("BA4")+3*INDIRECT("BB4")+4*INDIRECT("BC4")+5*INDIRECT("BD4")+6*INDIRECT("BE4")+7*INDIRECT("BF4")+8*INDIRECT("BG4")</f>
        <v>0</v>
      </c>
      <c r="CV4" s="1">
        <v>0</v>
      </c>
      <c r="CW4" s="1">
        <f ca="1">INDIRECT("BH4")+2*INDIRECT("BI4")+3*INDIRECT("BJ4")+4*INDIRECT("BK4")+5*INDIRECT("BL4")+6*INDIRECT("BM4")+7*INDIRECT("BN4")+8*INDIRECT("BO4")</f>
        <v>0</v>
      </c>
      <c r="CX4" s="1">
        <v>0</v>
      </c>
    </row>
    <row r="5" spans="1:102" ht="11.25">
      <c r="A5" s="1" t="s">
        <v>0</v>
      </c>
      <c r="B5" s="1" t="s">
        <v>0</v>
      </c>
      <c r="C5" s="1" t="s">
        <v>0</v>
      </c>
      <c r="D5" s="1" t="s">
        <v>4</v>
      </c>
      <c r="E5" s="1" t="s">
        <v>5</v>
      </c>
      <c r="F5" s="7">
        <f ca="1">INDIRECT("T5")+INDIRECT("AB5")+INDIRECT("AJ5")+INDIRECT("AR5")+INDIRECT("AZ5")+INDIRECT("BH5")</f>
        <v>0</v>
      </c>
      <c r="G5" s="6">
        <f ca="1">INDIRECT("U5")+INDIRECT("AC5")+INDIRECT("AK5")+INDIRECT("AS5")+INDIRECT("BA5")+INDIRECT("BI5")</f>
        <v>50</v>
      </c>
      <c r="H5" s="6">
        <f ca="1">INDIRECT("V5")+INDIRECT("AD5")+INDIRECT("AL5")+INDIRECT("AT5")+INDIRECT("BB5")+INDIRECT("BJ5")</f>
        <v>0</v>
      </c>
      <c r="I5" s="6">
        <f ca="1">INDIRECT("W5")+INDIRECT("AE5")+INDIRECT("AM5")+INDIRECT("AU5")+INDIRECT("BC5")+INDIRECT("BK5")</f>
        <v>0</v>
      </c>
      <c r="J5" s="6">
        <f ca="1">INDIRECT("X5")+INDIRECT("AF5")+INDIRECT("AN5")+INDIRECT("AV5")+INDIRECT("BD5")+INDIRECT("BL5")</f>
        <v>0</v>
      </c>
      <c r="K5" s="6">
        <f ca="1">INDIRECT("Y5")+INDIRECT("AG5")+INDIRECT("AO5")+INDIRECT("AW5")+INDIRECT("BE5")+INDIRECT("BM5")</f>
        <v>0</v>
      </c>
      <c r="L5" s="6">
        <f ca="1">INDIRECT("Z5")+INDIRECT("AH5")+INDIRECT("AP5")+INDIRECT("AX5")+INDIRECT("BF5")+INDIRECT("BN5")</f>
        <v>0</v>
      </c>
      <c r="M5" s="6">
        <f ca="1">INDIRECT("AA5")+INDIRECT("AI5")+INDIRECT("AQ5")+INDIRECT("AY5")+INDIRECT("BG5")+INDIRECT("BO5")</f>
        <v>0</v>
      </c>
      <c r="N5" s="7">
        <f ca="1">INDIRECT("T5")+INDIRECT("U5")+INDIRECT("V5")+INDIRECT("W5")+INDIRECT("X5")+INDIRECT("Y5")+INDIRECT("Z5")+INDIRECT("AA5")</f>
        <v>0</v>
      </c>
      <c r="O5" s="6">
        <f ca="1">INDIRECT("AB5")+INDIRECT("AC5")+INDIRECT("AD5")+INDIRECT("AE5")+INDIRECT("AF5")+INDIRECT("AG5")+INDIRECT("AH5")+INDIRECT("AI5")</f>
        <v>0</v>
      </c>
      <c r="P5" s="6">
        <f ca="1">INDIRECT("AJ5")+INDIRECT("AK5")+INDIRECT("AL5")+INDIRECT("AM5")+INDIRECT("AN5")+INDIRECT("AO5")+INDIRECT("AP5")+INDIRECT("AQ5")</f>
        <v>10</v>
      </c>
      <c r="Q5" s="6">
        <f ca="1">INDIRECT("AR5")+INDIRECT("AS5")+INDIRECT("AT5")+INDIRECT("AU5")+INDIRECT("AV5")+INDIRECT("AW5")+INDIRECT("AX5")+INDIRECT("AY5")</f>
        <v>40</v>
      </c>
      <c r="R5" s="6">
        <f ca="1">INDIRECT("AZ5")+INDIRECT("BA5")+INDIRECT("BB5")+INDIRECT("BC5")+INDIRECT("BD5")+INDIRECT("BE5")+INDIRECT("BF5")+INDIRECT("BG5")</f>
        <v>0</v>
      </c>
      <c r="S5" s="6">
        <f ca="1">INDIRECT("BH5")+INDIRECT("BI5")+INDIRECT("BJ5")+INDIRECT("BK5")+INDIRECT("BL5")+INDIRECT("BM5")+INDIRECT("BN5")+INDIRECT("BO5")</f>
        <v>0</v>
      </c>
      <c r="T5" s="28"/>
      <c r="U5" s="29"/>
      <c r="V5" s="29"/>
      <c r="W5" s="29"/>
      <c r="X5" s="29"/>
      <c r="Y5" s="29"/>
      <c r="Z5" s="29"/>
      <c r="AA5" s="29"/>
      <c r="AB5" s="28"/>
      <c r="AC5" s="29"/>
      <c r="AD5" s="29"/>
      <c r="AE5" s="29"/>
      <c r="AF5" s="29"/>
      <c r="AG5" s="29"/>
      <c r="AH5" s="29"/>
      <c r="AI5" s="29"/>
      <c r="AJ5" s="28"/>
      <c r="AK5" s="29">
        <v>10</v>
      </c>
      <c r="AL5" s="29"/>
      <c r="AM5" s="29"/>
      <c r="AN5" s="29"/>
      <c r="AO5" s="29"/>
      <c r="AP5" s="29"/>
      <c r="AQ5" s="29"/>
      <c r="AR5" s="28"/>
      <c r="AS5" s="29">
        <v>40</v>
      </c>
      <c r="AT5" s="29"/>
      <c r="AU5" s="29"/>
      <c r="AV5" s="29"/>
      <c r="AW5" s="29"/>
      <c r="AX5" s="29"/>
      <c r="AY5" s="29"/>
      <c r="AZ5" s="28"/>
      <c r="BA5" s="29"/>
      <c r="BB5" s="29"/>
      <c r="BC5" s="29"/>
      <c r="BD5" s="29"/>
      <c r="BE5" s="29"/>
      <c r="BF5" s="29"/>
      <c r="BG5" s="29"/>
      <c r="BH5" s="28"/>
      <c r="BI5" s="29"/>
      <c r="BJ5" s="29"/>
      <c r="BK5" s="29"/>
      <c r="BL5" s="29"/>
      <c r="BM5" s="29"/>
      <c r="BN5" s="29"/>
      <c r="BO5" s="29"/>
      <c r="BP5" s="9">
        <v>0</v>
      </c>
      <c r="BQ5" s="1" t="s">
        <v>0</v>
      </c>
      <c r="BR5" s="1" t="s">
        <v>0</v>
      </c>
      <c r="BS5" s="1" t="s">
        <v>0</v>
      </c>
      <c r="BT5" s="1" t="s">
        <v>0</v>
      </c>
      <c r="BU5" s="1" t="s">
        <v>0</v>
      </c>
      <c r="BW5" s="1">
        <f ca="1">INDIRECT("T5")+2*INDIRECT("AB5")+3*INDIRECT("AJ5")+4*INDIRECT("AR5")+5*INDIRECT("AZ5")+6*INDIRECT("BH5")</f>
        <v>0</v>
      </c>
      <c r="BX5" s="1">
        <v>0</v>
      </c>
      <c r="BY5" s="1">
        <f ca="1">INDIRECT("U5")+2*INDIRECT("AC5")+3*INDIRECT("AK5")+4*INDIRECT("AS5")+5*INDIRECT("BA5")+6*INDIRECT("BI5")</f>
        <v>190</v>
      </c>
      <c r="BZ5" s="1">
        <v>190</v>
      </c>
      <c r="CA5" s="1">
        <f ca="1">INDIRECT("V5")+2*INDIRECT("AD5")+3*INDIRECT("AL5")+4*INDIRECT("AT5")+5*INDIRECT("BB5")+6*INDIRECT("BJ5")</f>
        <v>0</v>
      </c>
      <c r="CB5" s="1">
        <v>0</v>
      </c>
      <c r="CC5" s="1">
        <f ca="1">INDIRECT("W5")+2*INDIRECT("AE5")+3*INDIRECT("AM5")+4*INDIRECT("AU5")+5*INDIRECT("BC5")+6*INDIRECT("BK5")</f>
        <v>0</v>
      </c>
      <c r="CD5" s="1">
        <v>0</v>
      </c>
      <c r="CE5" s="1">
        <f ca="1">INDIRECT("X5")+2*INDIRECT("AF5")+3*INDIRECT("AN5")+4*INDIRECT("AV5")+5*INDIRECT("BD5")+6*INDIRECT("BL5")</f>
        <v>0</v>
      </c>
      <c r="CF5" s="1">
        <v>0</v>
      </c>
      <c r="CG5" s="1">
        <f ca="1">INDIRECT("Y5")+2*INDIRECT("AG5")+3*INDIRECT("AO5")+4*INDIRECT("AW5")+5*INDIRECT("BE5")+6*INDIRECT("BM5")</f>
        <v>0</v>
      </c>
      <c r="CH5" s="1">
        <v>0</v>
      </c>
      <c r="CI5" s="1">
        <f ca="1">INDIRECT("Z5")+2*INDIRECT("AH5")+3*INDIRECT("AP5")+4*INDIRECT("AX5")+5*INDIRECT("BF5")+6*INDIRECT("BN5")</f>
        <v>0</v>
      </c>
      <c r="CJ5" s="1">
        <v>0</v>
      </c>
      <c r="CK5" s="1">
        <f ca="1">INDIRECT("AA5")+2*INDIRECT("AI5")+3*INDIRECT("AQ5")+4*INDIRECT("AY5")+5*INDIRECT("BG5")+6*INDIRECT("BO5")</f>
        <v>0</v>
      </c>
      <c r="CL5" s="1">
        <v>0</v>
      </c>
      <c r="CM5" s="1">
        <f ca="1">INDIRECT("T5")+2*INDIRECT("U5")+3*INDIRECT("V5")+4*INDIRECT("W5")+5*INDIRECT("X5")+6*INDIRECT("Y5")+7*INDIRECT("Z5")+8*INDIRECT("AA5")</f>
        <v>0</v>
      </c>
      <c r="CN5" s="1">
        <v>0</v>
      </c>
      <c r="CO5" s="1">
        <f ca="1">INDIRECT("AB5")+2*INDIRECT("AC5")+3*INDIRECT("AD5")+4*INDIRECT("AE5")+5*INDIRECT("AF5")+6*INDIRECT("AG5")+7*INDIRECT("AH5")+8*INDIRECT("AI5")</f>
        <v>0</v>
      </c>
      <c r="CP5" s="1">
        <v>0</v>
      </c>
      <c r="CQ5" s="1">
        <f ca="1">INDIRECT("AJ5")+2*INDIRECT("AK5")+3*INDIRECT("AL5")+4*INDIRECT("AM5")+5*INDIRECT("AN5")+6*INDIRECT("AO5")+7*INDIRECT("AP5")+8*INDIRECT("AQ5")</f>
        <v>20</v>
      </c>
      <c r="CR5" s="1">
        <v>20</v>
      </c>
      <c r="CS5" s="1">
        <f ca="1">INDIRECT("AR5")+2*INDIRECT("AS5")+3*INDIRECT("AT5")+4*INDIRECT("AU5")+5*INDIRECT("AV5")+6*INDIRECT("AW5")+7*INDIRECT("AX5")+8*INDIRECT("AY5")</f>
        <v>80</v>
      </c>
      <c r="CT5" s="1">
        <v>80</v>
      </c>
      <c r="CU5" s="1">
        <f ca="1">INDIRECT("AZ5")+2*INDIRECT("BA5")+3*INDIRECT("BB5")+4*INDIRECT("BC5")+5*INDIRECT("BD5")+6*INDIRECT("BE5")+7*INDIRECT("BF5")+8*INDIRECT("BG5")</f>
        <v>0</v>
      </c>
      <c r="CV5" s="1">
        <v>0</v>
      </c>
      <c r="CW5" s="1">
        <f ca="1">INDIRECT("BH5")+2*INDIRECT("BI5")+3*INDIRECT("BJ5")+4*INDIRECT("BK5")+5*INDIRECT("BL5")+6*INDIRECT("BM5")+7*INDIRECT("BN5")+8*INDIRECT("BO5")</f>
        <v>0</v>
      </c>
      <c r="CX5" s="1">
        <v>0</v>
      </c>
    </row>
    <row r="6" spans="1:73" ht="11.25">
      <c r="A6" s="25"/>
      <c r="B6" s="25"/>
      <c r="C6" s="27" t="s">
        <v>131</v>
      </c>
      <c r="D6" s="26" t="s">
        <v>0</v>
      </c>
      <c r="E6" s="1" t="s">
        <v>6</v>
      </c>
      <c r="F6" s="7">
        <f>SUM(F4:F5)</f>
        <v>0</v>
      </c>
      <c r="G6" s="6">
        <f>SUM(G4:G5)</f>
        <v>50</v>
      </c>
      <c r="H6" s="6">
        <f>SUM(H4:H5)</f>
        <v>0</v>
      </c>
      <c r="I6" s="6">
        <f>SUM(I4:I5)</f>
        <v>0</v>
      </c>
      <c r="J6" s="6">
        <f>SUM(J4:J5)</f>
        <v>0</v>
      </c>
      <c r="K6" s="6">
        <f>SUM(K4:K5)</f>
        <v>1400</v>
      </c>
      <c r="L6" s="6">
        <f>SUM(L4:L5)</f>
        <v>0</v>
      </c>
      <c r="M6" s="6">
        <f>SUM(M4:M5)</f>
        <v>0</v>
      </c>
      <c r="N6" s="7">
        <f>SUM(N4:N5)</f>
        <v>0</v>
      </c>
      <c r="O6" s="6">
        <f>SUM(O4:O5)</f>
        <v>1400</v>
      </c>
      <c r="P6" s="6">
        <f>SUM(P4:P5)</f>
        <v>10</v>
      </c>
      <c r="Q6" s="6">
        <f>SUM(Q4:Q5)</f>
        <v>40</v>
      </c>
      <c r="R6" s="6">
        <f>SUM(R4:R5)</f>
        <v>0</v>
      </c>
      <c r="S6" s="6">
        <f>SUM(S4:S5)</f>
        <v>0</v>
      </c>
      <c r="T6" s="8"/>
      <c r="U6" s="5"/>
      <c r="V6" s="5"/>
      <c r="W6" s="5"/>
      <c r="X6" s="5"/>
      <c r="Y6" s="5"/>
      <c r="Z6" s="5"/>
      <c r="AA6" s="5"/>
      <c r="AB6" s="8"/>
      <c r="AC6" s="5"/>
      <c r="AD6" s="5"/>
      <c r="AE6" s="5"/>
      <c r="AF6" s="5"/>
      <c r="AG6" s="5"/>
      <c r="AH6" s="5"/>
      <c r="AI6" s="5"/>
      <c r="AJ6" s="8"/>
      <c r="AK6" s="5"/>
      <c r="AL6" s="5"/>
      <c r="AM6" s="5"/>
      <c r="AN6" s="5"/>
      <c r="AO6" s="5"/>
      <c r="AP6" s="5"/>
      <c r="AQ6" s="5"/>
      <c r="AR6" s="8"/>
      <c r="AS6" s="5"/>
      <c r="AT6" s="5"/>
      <c r="AU6" s="5"/>
      <c r="AV6" s="5"/>
      <c r="AW6" s="5"/>
      <c r="AX6" s="5"/>
      <c r="AY6" s="5"/>
      <c r="AZ6" s="8"/>
      <c r="BA6" s="5"/>
      <c r="BB6" s="5"/>
      <c r="BC6" s="5"/>
      <c r="BD6" s="5"/>
      <c r="BE6" s="5"/>
      <c r="BF6" s="5"/>
      <c r="BG6" s="5"/>
      <c r="BH6" s="8"/>
      <c r="BI6" s="5"/>
      <c r="BJ6" s="5"/>
      <c r="BK6" s="5"/>
      <c r="BL6" s="5"/>
      <c r="BM6" s="5"/>
      <c r="BN6" s="5"/>
      <c r="BO6" s="5"/>
      <c r="BP6" s="9">
        <v>0</v>
      </c>
      <c r="BQ6" s="1" t="s">
        <v>0</v>
      </c>
      <c r="BR6" s="1" t="s">
        <v>0</v>
      </c>
      <c r="BS6" s="1" t="s">
        <v>0</v>
      </c>
      <c r="BT6" s="1" t="s">
        <v>0</v>
      </c>
      <c r="BU6" s="1" t="s">
        <v>0</v>
      </c>
    </row>
    <row r="7" spans="3:73" ht="11.25">
      <c r="C7" s="1" t="s">
        <v>0</v>
      </c>
      <c r="D7" s="1" t="s">
        <v>0</v>
      </c>
      <c r="E7" s="1" t="s">
        <v>0</v>
      </c>
      <c r="F7" s="7"/>
      <c r="G7" s="6"/>
      <c r="H7" s="6"/>
      <c r="I7" s="6"/>
      <c r="J7" s="6"/>
      <c r="K7" s="6"/>
      <c r="L7" s="6"/>
      <c r="M7" s="6"/>
      <c r="N7" s="7"/>
      <c r="O7" s="6"/>
      <c r="P7" s="6"/>
      <c r="Q7" s="6"/>
      <c r="R7" s="6"/>
      <c r="S7" s="6"/>
      <c r="T7" s="8"/>
      <c r="U7" s="5"/>
      <c r="V7" s="5"/>
      <c r="W7" s="5"/>
      <c r="X7" s="5"/>
      <c r="Y7" s="5"/>
      <c r="Z7" s="5"/>
      <c r="AA7" s="5"/>
      <c r="AB7" s="8"/>
      <c r="AC7" s="5"/>
      <c r="AD7" s="5"/>
      <c r="AE7" s="5"/>
      <c r="AF7" s="5"/>
      <c r="AG7" s="5"/>
      <c r="AH7" s="5"/>
      <c r="AI7" s="5"/>
      <c r="AJ7" s="8"/>
      <c r="AK7" s="5"/>
      <c r="AL7" s="5"/>
      <c r="AM7" s="5"/>
      <c r="AN7" s="5"/>
      <c r="AO7" s="5"/>
      <c r="AP7" s="5"/>
      <c r="AQ7" s="5"/>
      <c r="AR7" s="8"/>
      <c r="AS7" s="5"/>
      <c r="AT7" s="5"/>
      <c r="AU7" s="5"/>
      <c r="AV7" s="5"/>
      <c r="AW7" s="5"/>
      <c r="AX7" s="5"/>
      <c r="AY7" s="5"/>
      <c r="AZ7" s="8"/>
      <c r="BA7" s="5"/>
      <c r="BB7" s="5"/>
      <c r="BC7" s="5"/>
      <c r="BD7" s="5"/>
      <c r="BE7" s="5"/>
      <c r="BF7" s="5"/>
      <c r="BG7" s="5"/>
      <c r="BH7" s="8"/>
      <c r="BI7" s="5"/>
      <c r="BJ7" s="5"/>
      <c r="BK7" s="5"/>
      <c r="BL7" s="5"/>
      <c r="BM7" s="5"/>
      <c r="BN7" s="5"/>
      <c r="BO7" s="5"/>
      <c r="BP7" s="9"/>
      <c r="BT7" s="1" t="s">
        <v>0</v>
      </c>
      <c r="BU7" s="1" t="s">
        <v>0</v>
      </c>
    </row>
    <row r="8" spans="1:102" ht="11.25">
      <c r="A8" s="30" t="s">
        <v>1</v>
      </c>
      <c r="B8" s="31" t="str">
        <f>HYPERLINK("http://www.dot.ca.gov/hq/transprog/stip2004/ff_sheets/10-3k41.xls","3K41")</f>
        <v>3K41</v>
      </c>
      <c r="C8" s="30" t="s">
        <v>0</v>
      </c>
      <c r="D8" s="30" t="s">
        <v>7</v>
      </c>
      <c r="E8" s="30" t="s">
        <v>3</v>
      </c>
      <c r="F8" s="32">
        <f ca="1">INDIRECT("T8")+INDIRECT("AB8")+INDIRECT("AJ8")+INDIRECT("AR8")+INDIRECT("AZ8")+INDIRECT("BH8")</f>
        <v>0</v>
      </c>
      <c r="G8" s="33">
        <f ca="1">INDIRECT("U8")+INDIRECT("AC8")+INDIRECT("AK8")+INDIRECT("AS8")+INDIRECT("BA8")+INDIRECT("BI8")</f>
        <v>200</v>
      </c>
      <c r="H8" s="33">
        <f ca="1">INDIRECT("V8")+INDIRECT("AD8")+INDIRECT("AL8")+INDIRECT("AT8")+INDIRECT("BB8")+INDIRECT("BJ8")</f>
        <v>800</v>
      </c>
      <c r="I8" s="33">
        <f ca="1">INDIRECT("W8")+INDIRECT("AE8")+INDIRECT("AM8")+INDIRECT("AU8")+INDIRECT("BC8")+INDIRECT("BK8")</f>
        <v>0</v>
      </c>
      <c r="J8" s="33">
        <f ca="1">INDIRECT("X8")+INDIRECT("AF8")+INDIRECT("AN8")+INDIRECT("AV8")+INDIRECT("BD8")+INDIRECT("BL8")</f>
        <v>0</v>
      </c>
      <c r="K8" s="33">
        <f ca="1">INDIRECT("Y8")+INDIRECT("AG8")+INDIRECT("AO8")+INDIRECT("AW8")+INDIRECT("BE8")+INDIRECT("BM8")</f>
        <v>0</v>
      </c>
      <c r="L8" s="33">
        <f ca="1">INDIRECT("Z8")+INDIRECT("AH8")+INDIRECT("AP8")+INDIRECT("AX8")+INDIRECT("BF8")+INDIRECT("BN8")</f>
        <v>0</v>
      </c>
      <c r="M8" s="33">
        <f ca="1">INDIRECT("AA8")+INDIRECT("AI8")+INDIRECT("AQ8")+INDIRECT("AY8")+INDIRECT("BG8")+INDIRECT("BO8")</f>
        <v>0</v>
      </c>
      <c r="N8" s="32">
        <f ca="1">INDIRECT("T8")+INDIRECT("U8")+INDIRECT("V8")+INDIRECT("W8")+INDIRECT("X8")+INDIRECT("Y8")+INDIRECT("Z8")+INDIRECT("AA8")</f>
        <v>0</v>
      </c>
      <c r="O8" s="33">
        <f ca="1">INDIRECT("AB8")+INDIRECT("AC8")+INDIRECT("AD8")+INDIRECT("AE8")+INDIRECT("AF8")+INDIRECT("AG8")+INDIRECT("AH8")+INDIRECT("AI8")</f>
        <v>0</v>
      </c>
      <c r="P8" s="33">
        <f ca="1">INDIRECT("AJ8")+INDIRECT("AK8")+INDIRECT("AL8")+INDIRECT("AM8")+INDIRECT("AN8")+INDIRECT("AO8")+INDIRECT("AP8")+INDIRECT("AQ8")</f>
        <v>200</v>
      </c>
      <c r="Q8" s="33">
        <f ca="1">INDIRECT("AR8")+INDIRECT("AS8")+INDIRECT("AT8")+INDIRECT("AU8")+INDIRECT("AV8")+INDIRECT("AW8")+INDIRECT("AX8")+INDIRECT("AY8")</f>
        <v>800</v>
      </c>
      <c r="R8" s="33">
        <f ca="1">INDIRECT("AZ8")+INDIRECT("BA8")+INDIRECT("BB8")+INDIRECT("BC8")+INDIRECT("BD8")+INDIRECT("BE8")+INDIRECT("BF8")+INDIRECT("BG8")</f>
        <v>0</v>
      </c>
      <c r="S8" s="33">
        <f ca="1">INDIRECT("BH8")+INDIRECT("BI8")+INDIRECT("BJ8")+INDIRECT("BK8")+INDIRECT("BL8")+INDIRECT("BM8")+INDIRECT("BN8")+INDIRECT("BO8")</f>
        <v>0</v>
      </c>
      <c r="T8" s="34"/>
      <c r="U8" s="35"/>
      <c r="V8" s="35"/>
      <c r="W8" s="35"/>
      <c r="X8" s="35"/>
      <c r="Y8" s="35"/>
      <c r="Z8" s="35"/>
      <c r="AA8" s="35"/>
      <c r="AB8" s="34"/>
      <c r="AC8" s="35"/>
      <c r="AD8" s="35"/>
      <c r="AE8" s="35"/>
      <c r="AF8" s="35"/>
      <c r="AG8" s="35"/>
      <c r="AH8" s="35"/>
      <c r="AI8" s="35"/>
      <c r="AJ8" s="34"/>
      <c r="AK8" s="35">
        <v>200</v>
      </c>
      <c r="AL8" s="35"/>
      <c r="AM8" s="35"/>
      <c r="AN8" s="35"/>
      <c r="AO8" s="35"/>
      <c r="AP8" s="35"/>
      <c r="AQ8" s="35"/>
      <c r="AR8" s="34"/>
      <c r="AS8" s="35"/>
      <c r="AT8" s="35">
        <v>800</v>
      </c>
      <c r="AU8" s="35"/>
      <c r="AV8" s="35"/>
      <c r="AW8" s="35"/>
      <c r="AX8" s="35"/>
      <c r="AY8" s="35"/>
      <c r="AZ8" s="34"/>
      <c r="BA8" s="35"/>
      <c r="BB8" s="35"/>
      <c r="BC8" s="35"/>
      <c r="BD8" s="35"/>
      <c r="BE8" s="35"/>
      <c r="BF8" s="35"/>
      <c r="BG8" s="35"/>
      <c r="BH8" s="34"/>
      <c r="BI8" s="35"/>
      <c r="BJ8" s="35"/>
      <c r="BK8" s="35"/>
      <c r="BL8" s="35"/>
      <c r="BM8" s="35"/>
      <c r="BN8" s="35"/>
      <c r="BO8" s="36"/>
      <c r="BP8" s="9">
        <v>11200000155</v>
      </c>
      <c r="BQ8" s="1" t="s">
        <v>3</v>
      </c>
      <c r="BR8" s="1" t="s">
        <v>0</v>
      </c>
      <c r="BS8" s="1" t="s">
        <v>0</v>
      </c>
      <c r="BT8" s="1" t="s">
        <v>0</v>
      </c>
      <c r="BU8" s="1" t="s">
        <v>0</v>
      </c>
      <c r="BW8" s="1">
        <f ca="1">INDIRECT("T8")+2*INDIRECT("AB8")+3*INDIRECT("AJ8")+4*INDIRECT("AR8")+5*INDIRECT("AZ8")+6*INDIRECT("BH8")</f>
        <v>0</v>
      </c>
      <c r="BX8" s="1">
        <v>0</v>
      </c>
      <c r="BY8" s="1">
        <f ca="1">INDIRECT("U8")+2*INDIRECT("AC8")+3*INDIRECT("AK8")+4*INDIRECT("AS8")+5*INDIRECT("BA8")+6*INDIRECT("BI8")</f>
        <v>600</v>
      </c>
      <c r="BZ8" s="1">
        <v>600</v>
      </c>
      <c r="CA8" s="1">
        <f ca="1">INDIRECT("V8")+2*INDIRECT("AD8")+3*INDIRECT("AL8")+4*INDIRECT("AT8")+5*INDIRECT("BB8")+6*INDIRECT("BJ8")</f>
        <v>3200</v>
      </c>
      <c r="CB8" s="1">
        <v>3200</v>
      </c>
      <c r="CC8" s="1">
        <f ca="1">INDIRECT("W8")+2*INDIRECT("AE8")+3*INDIRECT("AM8")+4*INDIRECT("AU8")+5*INDIRECT("BC8")+6*INDIRECT("BK8")</f>
        <v>0</v>
      </c>
      <c r="CD8" s="1">
        <v>0</v>
      </c>
      <c r="CE8" s="1">
        <f ca="1">INDIRECT("X8")+2*INDIRECT("AF8")+3*INDIRECT("AN8")+4*INDIRECT("AV8")+5*INDIRECT("BD8")+6*INDIRECT("BL8")</f>
        <v>0</v>
      </c>
      <c r="CF8" s="1">
        <v>0</v>
      </c>
      <c r="CG8" s="1">
        <f ca="1">INDIRECT("Y8")+2*INDIRECT("AG8")+3*INDIRECT("AO8")+4*INDIRECT("AW8")+5*INDIRECT("BE8")+6*INDIRECT("BM8")</f>
        <v>0</v>
      </c>
      <c r="CH8" s="1">
        <v>0</v>
      </c>
      <c r="CI8" s="1">
        <f ca="1">INDIRECT("Z8")+2*INDIRECT("AH8")+3*INDIRECT("AP8")+4*INDIRECT("AX8")+5*INDIRECT("BF8")+6*INDIRECT("BN8")</f>
        <v>0</v>
      </c>
      <c r="CJ8" s="1">
        <v>0</v>
      </c>
      <c r="CK8" s="1">
        <f ca="1">INDIRECT("AA8")+2*INDIRECT("AI8")+3*INDIRECT("AQ8")+4*INDIRECT("AY8")+5*INDIRECT("BG8")+6*INDIRECT("BO8")</f>
        <v>0</v>
      </c>
      <c r="CL8" s="1">
        <v>0</v>
      </c>
      <c r="CM8" s="1">
        <f ca="1">INDIRECT("T8")+2*INDIRECT("U8")+3*INDIRECT("V8")+4*INDIRECT("W8")+5*INDIRECT("X8")+6*INDIRECT("Y8")+7*INDIRECT("Z8")+8*INDIRECT("AA8")</f>
        <v>0</v>
      </c>
      <c r="CN8" s="1">
        <v>0</v>
      </c>
      <c r="CO8" s="1">
        <f ca="1">INDIRECT("AB8")+2*INDIRECT("AC8")+3*INDIRECT("AD8")+4*INDIRECT("AE8")+5*INDIRECT("AF8")+6*INDIRECT("AG8")+7*INDIRECT("AH8")+8*INDIRECT("AI8")</f>
        <v>0</v>
      </c>
      <c r="CP8" s="1">
        <v>0</v>
      </c>
      <c r="CQ8" s="1">
        <f ca="1">INDIRECT("AJ8")+2*INDIRECT("AK8")+3*INDIRECT("AL8")+4*INDIRECT("AM8")+5*INDIRECT("AN8")+6*INDIRECT("AO8")+7*INDIRECT("AP8")+8*INDIRECT("AQ8")</f>
        <v>400</v>
      </c>
      <c r="CR8" s="1">
        <v>400</v>
      </c>
      <c r="CS8" s="1">
        <f ca="1">INDIRECT("AR8")+2*INDIRECT("AS8")+3*INDIRECT("AT8")+4*INDIRECT("AU8")+5*INDIRECT("AV8")+6*INDIRECT("AW8")+7*INDIRECT("AX8")+8*INDIRECT("AY8")</f>
        <v>2400</v>
      </c>
      <c r="CT8" s="1">
        <v>2400</v>
      </c>
      <c r="CU8" s="1">
        <f ca="1">INDIRECT("AZ8")+2*INDIRECT("BA8")+3*INDIRECT("BB8")+4*INDIRECT("BC8")+5*INDIRECT("BD8")+6*INDIRECT("BE8")+7*INDIRECT("BF8")+8*INDIRECT("BG8")</f>
        <v>0</v>
      </c>
      <c r="CV8" s="1">
        <v>0</v>
      </c>
      <c r="CW8" s="1">
        <f ca="1">INDIRECT("BH8")+2*INDIRECT("BI8")+3*INDIRECT("BJ8")+4*INDIRECT("BK8")+5*INDIRECT("BL8")+6*INDIRECT("BM8")+7*INDIRECT("BN8")+8*INDIRECT("BO8")</f>
        <v>0</v>
      </c>
      <c r="CX8" s="1">
        <v>0</v>
      </c>
    </row>
    <row r="9" spans="1:102" ht="11.25">
      <c r="A9" s="1" t="s">
        <v>0</v>
      </c>
      <c r="B9" s="1" t="s">
        <v>0</v>
      </c>
      <c r="C9" s="1" t="s">
        <v>0</v>
      </c>
      <c r="D9" s="1" t="s">
        <v>8</v>
      </c>
      <c r="E9" s="1" t="s">
        <v>9</v>
      </c>
      <c r="F9" s="7">
        <f ca="1">INDIRECT("T9")+INDIRECT("AB9")+INDIRECT("AJ9")+INDIRECT("AR9")+INDIRECT("AZ9")+INDIRECT("BH9")</f>
        <v>0</v>
      </c>
      <c r="G9" s="6">
        <f ca="1">INDIRECT("U9")+INDIRECT("AC9")+INDIRECT("AK9")+INDIRECT("AS9")+INDIRECT("BA9")+INDIRECT("BI9")</f>
        <v>0</v>
      </c>
      <c r="H9" s="6">
        <f ca="1">INDIRECT("V9")+INDIRECT("AD9")+INDIRECT("AL9")+INDIRECT("AT9")+INDIRECT("BB9")+INDIRECT("BJ9")</f>
        <v>0</v>
      </c>
      <c r="I9" s="6">
        <f ca="1">INDIRECT("W9")+INDIRECT("AE9")+INDIRECT("AM9")+INDIRECT("AU9")+INDIRECT("BC9")+INDIRECT("BK9")</f>
        <v>2000</v>
      </c>
      <c r="J9" s="6">
        <f ca="1">INDIRECT("X9")+INDIRECT("AF9")+INDIRECT("AN9")+INDIRECT("AV9")+INDIRECT("BD9")+INDIRECT("BL9")</f>
        <v>8000</v>
      </c>
      <c r="K9" s="6">
        <f ca="1">INDIRECT("Y9")+INDIRECT("AG9")+INDIRECT("AO9")+INDIRECT("AW9")+INDIRECT("BE9")+INDIRECT("BM9")</f>
        <v>0</v>
      </c>
      <c r="L9" s="6">
        <f ca="1">INDIRECT("Z9")+INDIRECT("AH9")+INDIRECT("AP9")+INDIRECT("AX9")+INDIRECT("BF9")+INDIRECT("BN9")</f>
        <v>0</v>
      </c>
      <c r="M9" s="6">
        <f ca="1">INDIRECT("AA9")+INDIRECT("AI9")+INDIRECT("AQ9")+INDIRECT("AY9")+INDIRECT("BG9")+INDIRECT("BO9")</f>
        <v>0</v>
      </c>
      <c r="N9" s="7">
        <f ca="1">INDIRECT("T9")+INDIRECT("U9")+INDIRECT("V9")+INDIRECT("W9")+INDIRECT("X9")+INDIRECT("Y9")+INDIRECT("Z9")+INDIRECT("AA9")</f>
        <v>2000</v>
      </c>
      <c r="O9" s="6">
        <f ca="1">INDIRECT("AB9")+INDIRECT("AC9")+INDIRECT("AD9")+INDIRECT("AE9")+INDIRECT("AF9")+INDIRECT("AG9")+INDIRECT("AH9")+INDIRECT("AI9")</f>
        <v>8000</v>
      </c>
      <c r="P9" s="6">
        <f ca="1">INDIRECT("AJ9")+INDIRECT("AK9")+INDIRECT("AL9")+INDIRECT("AM9")+INDIRECT("AN9")+INDIRECT("AO9")+INDIRECT("AP9")+INDIRECT("AQ9")</f>
        <v>0</v>
      </c>
      <c r="Q9" s="6">
        <f ca="1">INDIRECT("AR9")+INDIRECT("AS9")+INDIRECT("AT9")+INDIRECT("AU9")+INDIRECT("AV9")+INDIRECT("AW9")+INDIRECT("AX9")+INDIRECT("AY9")</f>
        <v>0</v>
      </c>
      <c r="R9" s="6">
        <f ca="1">INDIRECT("AZ9")+INDIRECT("BA9")+INDIRECT("BB9")+INDIRECT("BC9")+INDIRECT("BD9")+INDIRECT("BE9")+INDIRECT("BF9")+INDIRECT("BG9")</f>
        <v>0</v>
      </c>
      <c r="S9" s="6">
        <f ca="1">INDIRECT("BH9")+INDIRECT("BI9")+INDIRECT("BJ9")+INDIRECT("BK9")+INDIRECT("BL9")+INDIRECT("BM9")+INDIRECT("BN9")+INDIRECT("BO9")</f>
        <v>0</v>
      </c>
      <c r="T9" s="28"/>
      <c r="U9" s="29"/>
      <c r="V9" s="29"/>
      <c r="W9" s="29">
        <v>2000</v>
      </c>
      <c r="X9" s="29"/>
      <c r="Y9" s="29"/>
      <c r="Z9" s="29"/>
      <c r="AA9" s="29"/>
      <c r="AB9" s="28"/>
      <c r="AC9" s="29"/>
      <c r="AD9" s="29"/>
      <c r="AE9" s="29"/>
      <c r="AF9" s="29">
        <v>8000</v>
      </c>
      <c r="AG9" s="29"/>
      <c r="AH9" s="29"/>
      <c r="AI9" s="29"/>
      <c r="AJ9" s="28"/>
      <c r="AK9" s="29"/>
      <c r="AL9" s="29"/>
      <c r="AM9" s="29"/>
      <c r="AN9" s="29"/>
      <c r="AO9" s="29"/>
      <c r="AP9" s="29"/>
      <c r="AQ9" s="29"/>
      <c r="AR9" s="28"/>
      <c r="AS9" s="29"/>
      <c r="AT9" s="29"/>
      <c r="AU9" s="29"/>
      <c r="AV9" s="29"/>
      <c r="AW9" s="29"/>
      <c r="AX9" s="29"/>
      <c r="AY9" s="29"/>
      <c r="AZ9" s="28"/>
      <c r="BA9" s="29"/>
      <c r="BB9" s="29"/>
      <c r="BC9" s="29"/>
      <c r="BD9" s="29"/>
      <c r="BE9" s="29"/>
      <c r="BF9" s="29"/>
      <c r="BG9" s="29"/>
      <c r="BH9" s="28"/>
      <c r="BI9" s="29"/>
      <c r="BJ9" s="29"/>
      <c r="BK9" s="29"/>
      <c r="BL9" s="29"/>
      <c r="BM9" s="29"/>
      <c r="BN9" s="29"/>
      <c r="BO9" s="29"/>
      <c r="BP9" s="9">
        <v>0</v>
      </c>
      <c r="BQ9" s="1" t="s">
        <v>0</v>
      </c>
      <c r="BR9" s="1" t="s">
        <v>0</v>
      </c>
      <c r="BS9" s="1" t="s">
        <v>0</v>
      </c>
      <c r="BT9" s="1" t="s">
        <v>0</v>
      </c>
      <c r="BU9" s="1" t="s">
        <v>0</v>
      </c>
      <c r="BW9" s="1">
        <f ca="1">INDIRECT("T9")+2*INDIRECT("AB9")+3*INDIRECT("AJ9")+4*INDIRECT("AR9")+5*INDIRECT("AZ9")+6*INDIRECT("BH9")</f>
        <v>0</v>
      </c>
      <c r="BX9" s="1">
        <v>0</v>
      </c>
      <c r="BY9" s="1">
        <f ca="1">INDIRECT("U9")+2*INDIRECT("AC9")+3*INDIRECT("AK9")+4*INDIRECT("AS9")+5*INDIRECT("BA9")+6*INDIRECT("BI9")</f>
        <v>0</v>
      </c>
      <c r="BZ9" s="1">
        <v>0</v>
      </c>
      <c r="CA9" s="1">
        <f ca="1">INDIRECT("V9")+2*INDIRECT("AD9")+3*INDIRECT("AL9")+4*INDIRECT("AT9")+5*INDIRECT("BB9")+6*INDIRECT("BJ9")</f>
        <v>0</v>
      </c>
      <c r="CB9" s="1">
        <v>0</v>
      </c>
      <c r="CC9" s="1">
        <f ca="1">INDIRECT("W9")+2*INDIRECT("AE9")+3*INDIRECT("AM9")+4*INDIRECT("AU9")+5*INDIRECT("BC9")+6*INDIRECT("BK9")</f>
        <v>2000</v>
      </c>
      <c r="CD9" s="1">
        <v>2000</v>
      </c>
      <c r="CE9" s="1">
        <f ca="1">INDIRECT("X9")+2*INDIRECT("AF9")+3*INDIRECT("AN9")+4*INDIRECT("AV9")+5*INDIRECT("BD9")+6*INDIRECT("BL9")</f>
        <v>16000</v>
      </c>
      <c r="CF9" s="1">
        <v>16000</v>
      </c>
      <c r="CG9" s="1">
        <f ca="1">INDIRECT("Y9")+2*INDIRECT("AG9")+3*INDIRECT("AO9")+4*INDIRECT("AW9")+5*INDIRECT("BE9")+6*INDIRECT("BM9")</f>
        <v>0</v>
      </c>
      <c r="CH9" s="1">
        <v>0</v>
      </c>
      <c r="CI9" s="1">
        <f ca="1">INDIRECT("Z9")+2*INDIRECT("AH9")+3*INDIRECT("AP9")+4*INDIRECT("AX9")+5*INDIRECT("BF9")+6*INDIRECT("BN9")</f>
        <v>0</v>
      </c>
      <c r="CJ9" s="1">
        <v>0</v>
      </c>
      <c r="CK9" s="1">
        <f ca="1">INDIRECT("AA9")+2*INDIRECT("AI9")+3*INDIRECT("AQ9")+4*INDIRECT("AY9")+5*INDIRECT("BG9")+6*INDIRECT("BO9")</f>
        <v>0</v>
      </c>
      <c r="CL9" s="1">
        <v>0</v>
      </c>
      <c r="CM9" s="1">
        <f ca="1">INDIRECT("T9")+2*INDIRECT("U9")+3*INDIRECT("V9")+4*INDIRECT("W9")+5*INDIRECT("X9")+6*INDIRECT("Y9")+7*INDIRECT("Z9")+8*INDIRECT("AA9")</f>
        <v>8000</v>
      </c>
      <c r="CN9" s="1">
        <v>8000</v>
      </c>
      <c r="CO9" s="1">
        <f ca="1">INDIRECT("AB9")+2*INDIRECT("AC9")+3*INDIRECT("AD9")+4*INDIRECT("AE9")+5*INDIRECT("AF9")+6*INDIRECT("AG9")+7*INDIRECT("AH9")+8*INDIRECT("AI9")</f>
        <v>40000</v>
      </c>
      <c r="CP9" s="1">
        <v>40000</v>
      </c>
      <c r="CQ9" s="1">
        <f ca="1">INDIRECT("AJ9")+2*INDIRECT("AK9")+3*INDIRECT("AL9")+4*INDIRECT("AM9")+5*INDIRECT("AN9")+6*INDIRECT("AO9")+7*INDIRECT("AP9")+8*INDIRECT("AQ9")</f>
        <v>0</v>
      </c>
      <c r="CR9" s="1">
        <v>0</v>
      </c>
      <c r="CS9" s="1">
        <f ca="1">INDIRECT("AR9")+2*INDIRECT("AS9")+3*INDIRECT("AT9")+4*INDIRECT("AU9")+5*INDIRECT("AV9")+6*INDIRECT("AW9")+7*INDIRECT("AX9")+8*INDIRECT("AY9")</f>
        <v>0</v>
      </c>
      <c r="CT9" s="1">
        <v>0</v>
      </c>
      <c r="CU9" s="1">
        <f ca="1">INDIRECT("AZ9")+2*INDIRECT("BA9")+3*INDIRECT("BB9")+4*INDIRECT("BC9")+5*INDIRECT("BD9")+6*INDIRECT("BE9")+7*INDIRECT("BF9")+8*INDIRECT("BG9")</f>
        <v>0</v>
      </c>
      <c r="CV9" s="1">
        <v>0</v>
      </c>
      <c r="CW9" s="1">
        <f ca="1">INDIRECT("BH9")+2*INDIRECT("BI9")+3*INDIRECT("BJ9")+4*INDIRECT("BK9")+5*INDIRECT("BL9")+6*INDIRECT("BM9")+7*INDIRECT("BN9")+8*INDIRECT("BO9")</f>
        <v>0</v>
      </c>
      <c r="CX9" s="1">
        <v>0</v>
      </c>
    </row>
    <row r="10" spans="1:73" ht="11.25">
      <c r="A10" s="25"/>
      <c r="B10" s="25"/>
      <c r="C10" s="27" t="s">
        <v>131</v>
      </c>
      <c r="D10" s="26" t="s">
        <v>0</v>
      </c>
      <c r="E10" s="1" t="s">
        <v>6</v>
      </c>
      <c r="F10" s="7">
        <f>SUM(F8:F9)</f>
        <v>0</v>
      </c>
      <c r="G10" s="6">
        <f>SUM(G8:G9)</f>
        <v>200</v>
      </c>
      <c r="H10" s="6">
        <f>SUM(H8:H9)</f>
        <v>800</v>
      </c>
      <c r="I10" s="6">
        <f>SUM(I8:I9)</f>
        <v>2000</v>
      </c>
      <c r="J10" s="6">
        <f>SUM(J8:J9)</f>
        <v>8000</v>
      </c>
      <c r="K10" s="6">
        <f>SUM(K8:K9)</f>
        <v>0</v>
      </c>
      <c r="L10" s="6">
        <f>SUM(L8:L9)</f>
        <v>0</v>
      </c>
      <c r="M10" s="6">
        <f>SUM(M8:M9)</f>
        <v>0</v>
      </c>
      <c r="N10" s="7">
        <f>SUM(N8:N9)</f>
        <v>2000</v>
      </c>
      <c r="O10" s="6">
        <f>SUM(O8:O9)</f>
        <v>8000</v>
      </c>
      <c r="P10" s="6">
        <f>SUM(P8:P9)</f>
        <v>200</v>
      </c>
      <c r="Q10" s="6">
        <f>SUM(Q8:Q9)</f>
        <v>800</v>
      </c>
      <c r="R10" s="6">
        <f>SUM(R8:R9)</f>
        <v>0</v>
      </c>
      <c r="S10" s="6">
        <f>SUM(S8:S9)</f>
        <v>0</v>
      </c>
      <c r="T10" s="8"/>
      <c r="U10" s="5"/>
      <c r="V10" s="5"/>
      <c r="W10" s="5"/>
      <c r="X10" s="5"/>
      <c r="Y10" s="5"/>
      <c r="Z10" s="5"/>
      <c r="AA10" s="5"/>
      <c r="AB10" s="8"/>
      <c r="AC10" s="5"/>
      <c r="AD10" s="5"/>
      <c r="AE10" s="5"/>
      <c r="AF10" s="5"/>
      <c r="AG10" s="5"/>
      <c r="AH10" s="5"/>
      <c r="AI10" s="5"/>
      <c r="AJ10" s="8"/>
      <c r="AK10" s="5"/>
      <c r="AL10" s="5"/>
      <c r="AM10" s="5"/>
      <c r="AN10" s="5"/>
      <c r="AO10" s="5"/>
      <c r="AP10" s="5"/>
      <c r="AQ10" s="5"/>
      <c r="AR10" s="8"/>
      <c r="AS10" s="5"/>
      <c r="AT10" s="5"/>
      <c r="AU10" s="5"/>
      <c r="AV10" s="5"/>
      <c r="AW10" s="5"/>
      <c r="AX10" s="5"/>
      <c r="AY10" s="5"/>
      <c r="AZ10" s="8"/>
      <c r="BA10" s="5"/>
      <c r="BB10" s="5"/>
      <c r="BC10" s="5"/>
      <c r="BD10" s="5"/>
      <c r="BE10" s="5"/>
      <c r="BF10" s="5"/>
      <c r="BG10" s="5"/>
      <c r="BH10" s="8"/>
      <c r="BI10" s="5"/>
      <c r="BJ10" s="5"/>
      <c r="BK10" s="5"/>
      <c r="BL10" s="5"/>
      <c r="BM10" s="5"/>
      <c r="BN10" s="5"/>
      <c r="BO10" s="5"/>
      <c r="BP10" s="9">
        <v>0</v>
      </c>
      <c r="BQ10" s="1" t="s">
        <v>0</v>
      </c>
      <c r="BR10" s="1" t="s">
        <v>0</v>
      </c>
      <c r="BS10" s="1" t="s">
        <v>0</v>
      </c>
      <c r="BT10" s="1" t="s">
        <v>0</v>
      </c>
      <c r="BU10" s="1" t="s">
        <v>0</v>
      </c>
    </row>
    <row r="11" spans="3:73" ht="11.25">
      <c r="C11" s="1" t="s">
        <v>0</v>
      </c>
      <c r="D11" s="1" t="s">
        <v>0</v>
      </c>
      <c r="E11" s="1" t="s">
        <v>0</v>
      </c>
      <c r="F11" s="7"/>
      <c r="G11" s="6"/>
      <c r="H11" s="6"/>
      <c r="I11" s="6"/>
      <c r="J11" s="6"/>
      <c r="K11" s="6"/>
      <c r="L11" s="6"/>
      <c r="M11" s="6"/>
      <c r="N11" s="7"/>
      <c r="O11" s="6"/>
      <c r="P11" s="6"/>
      <c r="Q11" s="6"/>
      <c r="R11" s="6"/>
      <c r="S11" s="6"/>
      <c r="T11" s="8"/>
      <c r="U11" s="5"/>
      <c r="V11" s="5"/>
      <c r="W11" s="5"/>
      <c r="X11" s="5"/>
      <c r="Y11" s="5"/>
      <c r="Z11" s="5"/>
      <c r="AA11" s="5"/>
      <c r="AB11" s="8"/>
      <c r="AC11" s="5"/>
      <c r="AD11" s="5"/>
      <c r="AE11" s="5"/>
      <c r="AF11" s="5"/>
      <c r="AG11" s="5"/>
      <c r="AH11" s="5"/>
      <c r="AI11" s="5"/>
      <c r="AJ11" s="8"/>
      <c r="AK11" s="5"/>
      <c r="AL11" s="5"/>
      <c r="AM11" s="5"/>
      <c r="AN11" s="5"/>
      <c r="AO11" s="5"/>
      <c r="AP11" s="5"/>
      <c r="AQ11" s="5"/>
      <c r="AR11" s="8"/>
      <c r="AS11" s="5"/>
      <c r="AT11" s="5"/>
      <c r="AU11" s="5"/>
      <c r="AV11" s="5"/>
      <c r="AW11" s="5"/>
      <c r="AX11" s="5"/>
      <c r="AY11" s="5"/>
      <c r="AZ11" s="8"/>
      <c r="BA11" s="5"/>
      <c r="BB11" s="5"/>
      <c r="BC11" s="5"/>
      <c r="BD11" s="5"/>
      <c r="BE11" s="5"/>
      <c r="BF11" s="5"/>
      <c r="BG11" s="5"/>
      <c r="BH11" s="8"/>
      <c r="BI11" s="5"/>
      <c r="BJ11" s="5"/>
      <c r="BK11" s="5"/>
      <c r="BL11" s="5"/>
      <c r="BM11" s="5"/>
      <c r="BN11" s="5"/>
      <c r="BO11" s="5"/>
      <c r="BP11" s="9"/>
      <c r="BT11" s="1" t="s">
        <v>0</v>
      </c>
      <c r="BU11" s="1" t="s">
        <v>0</v>
      </c>
    </row>
    <row r="12" spans="1:102" ht="11.25">
      <c r="A12" s="30" t="s">
        <v>1</v>
      </c>
      <c r="B12" s="31" t="str">
        <f>HYPERLINK("http://www.dot.ca.gov/hq/transprog/stip2004/ff_sheets/10-3k43.xls","3K43")</f>
        <v>3K43</v>
      </c>
      <c r="C12" s="30" t="s">
        <v>0</v>
      </c>
      <c r="D12" s="30" t="s">
        <v>7</v>
      </c>
      <c r="E12" s="30" t="s">
        <v>3</v>
      </c>
      <c r="F12" s="32">
        <f ca="1">INDIRECT("T12")+INDIRECT("AB12")+INDIRECT("AJ12")+INDIRECT("AR12")+INDIRECT("AZ12")+INDIRECT("BH12")</f>
        <v>0</v>
      </c>
      <c r="G12" s="33">
        <f ca="1">INDIRECT("U12")+INDIRECT("AC12")+INDIRECT("AK12")+INDIRECT("AS12")+INDIRECT("BA12")+INDIRECT("BI12")</f>
        <v>0</v>
      </c>
      <c r="H12" s="33">
        <f ca="1">INDIRECT("V12")+INDIRECT("AD12")+INDIRECT("AL12")+INDIRECT("AT12")+INDIRECT("BB12")+INDIRECT("BJ12")</f>
        <v>0</v>
      </c>
      <c r="I12" s="33">
        <f ca="1">INDIRECT("W12")+INDIRECT("AE12")+INDIRECT("AM12")+INDIRECT("AU12")+INDIRECT("BC12")+INDIRECT("BK12")</f>
        <v>0</v>
      </c>
      <c r="J12" s="33">
        <f ca="1">INDIRECT("X12")+INDIRECT("AF12")+INDIRECT("AN12")+INDIRECT("AV12")+INDIRECT("BD12")+INDIRECT("BL12")</f>
        <v>846</v>
      </c>
      <c r="K12" s="33">
        <f ca="1">INDIRECT("Y12")+INDIRECT("AG12")+INDIRECT("AO12")+INDIRECT("AW12")+INDIRECT("BE12")+INDIRECT("BM12")</f>
        <v>0</v>
      </c>
      <c r="L12" s="33">
        <f ca="1">INDIRECT("Z12")+INDIRECT("AH12")+INDIRECT("AP12")+INDIRECT("AX12")+INDIRECT("BF12")+INDIRECT("BN12")</f>
        <v>0</v>
      </c>
      <c r="M12" s="33">
        <f ca="1">INDIRECT("AA12")+INDIRECT("AI12")+INDIRECT("AQ12")+INDIRECT("AY12")+INDIRECT("BG12")+INDIRECT("BO12")</f>
        <v>0</v>
      </c>
      <c r="N12" s="32">
        <f ca="1">INDIRECT("T12")+INDIRECT("U12")+INDIRECT("V12")+INDIRECT("W12")+INDIRECT("X12")+INDIRECT("Y12")+INDIRECT("Z12")+INDIRECT("AA12")</f>
        <v>0</v>
      </c>
      <c r="O12" s="33">
        <f ca="1">INDIRECT("AB12")+INDIRECT("AC12")+INDIRECT("AD12")+INDIRECT("AE12")+INDIRECT("AF12")+INDIRECT("AG12")+INDIRECT("AH12")+INDIRECT("AI12")</f>
        <v>846</v>
      </c>
      <c r="P12" s="33">
        <f ca="1">INDIRECT("AJ12")+INDIRECT("AK12")+INDIRECT("AL12")+INDIRECT("AM12")+INDIRECT("AN12")+INDIRECT("AO12")+INDIRECT("AP12")+INDIRECT("AQ12")</f>
        <v>0</v>
      </c>
      <c r="Q12" s="33">
        <f ca="1">INDIRECT("AR12")+INDIRECT("AS12")+INDIRECT("AT12")+INDIRECT("AU12")+INDIRECT("AV12")+INDIRECT("AW12")+INDIRECT("AX12")+INDIRECT("AY12")</f>
        <v>0</v>
      </c>
      <c r="R12" s="33">
        <f ca="1">INDIRECT("AZ12")+INDIRECT("BA12")+INDIRECT("BB12")+INDIRECT("BC12")+INDIRECT("BD12")+INDIRECT("BE12")+INDIRECT("BF12")+INDIRECT("BG12")</f>
        <v>0</v>
      </c>
      <c r="S12" s="33">
        <f ca="1">INDIRECT("BH12")+INDIRECT("BI12")+INDIRECT("BJ12")+INDIRECT("BK12")+INDIRECT("BL12")+INDIRECT("BM12")+INDIRECT("BN12")+INDIRECT("BO12")</f>
        <v>0</v>
      </c>
      <c r="T12" s="34"/>
      <c r="U12" s="35"/>
      <c r="V12" s="35"/>
      <c r="W12" s="35"/>
      <c r="X12" s="35"/>
      <c r="Y12" s="35"/>
      <c r="Z12" s="35"/>
      <c r="AA12" s="35"/>
      <c r="AB12" s="34"/>
      <c r="AC12" s="35"/>
      <c r="AD12" s="35"/>
      <c r="AE12" s="35"/>
      <c r="AF12" s="35">
        <v>846</v>
      </c>
      <c r="AG12" s="35"/>
      <c r="AH12" s="35"/>
      <c r="AI12" s="35"/>
      <c r="AJ12" s="34"/>
      <c r="AK12" s="35"/>
      <c r="AL12" s="35"/>
      <c r="AM12" s="35"/>
      <c r="AN12" s="35"/>
      <c r="AO12" s="35"/>
      <c r="AP12" s="35"/>
      <c r="AQ12" s="35"/>
      <c r="AR12" s="34"/>
      <c r="AS12" s="35"/>
      <c r="AT12" s="35"/>
      <c r="AU12" s="35"/>
      <c r="AV12" s="35"/>
      <c r="AW12" s="35"/>
      <c r="AX12" s="35"/>
      <c r="AY12" s="35"/>
      <c r="AZ12" s="34"/>
      <c r="BA12" s="35"/>
      <c r="BB12" s="35"/>
      <c r="BC12" s="35"/>
      <c r="BD12" s="35"/>
      <c r="BE12" s="35"/>
      <c r="BF12" s="35"/>
      <c r="BG12" s="35"/>
      <c r="BH12" s="34"/>
      <c r="BI12" s="35"/>
      <c r="BJ12" s="35"/>
      <c r="BK12" s="35"/>
      <c r="BL12" s="35"/>
      <c r="BM12" s="35"/>
      <c r="BN12" s="35"/>
      <c r="BO12" s="36"/>
      <c r="BP12" s="9">
        <v>11200000157</v>
      </c>
      <c r="BQ12" s="1" t="s">
        <v>3</v>
      </c>
      <c r="BR12" s="1" t="s">
        <v>0</v>
      </c>
      <c r="BS12" s="1" t="s">
        <v>0</v>
      </c>
      <c r="BT12" s="1" t="s">
        <v>0</v>
      </c>
      <c r="BU12" s="1" t="s">
        <v>0</v>
      </c>
      <c r="BW12" s="1">
        <f ca="1">INDIRECT("T12")+2*INDIRECT("AB12")+3*INDIRECT("AJ12")+4*INDIRECT("AR12")+5*INDIRECT("AZ12")+6*INDIRECT("BH12")</f>
        <v>0</v>
      </c>
      <c r="BX12" s="1">
        <v>0</v>
      </c>
      <c r="BY12" s="1">
        <f ca="1">INDIRECT("U12")+2*INDIRECT("AC12")+3*INDIRECT("AK12")+4*INDIRECT("AS12")+5*INDIRECT("BA12")+6*INDIRECT("BI12")</f>
        <v>0</v>
      </c>
      <c r="BZ12" s="1">
        <v>0</v>
      </c>
      <c r="CA12" s="1">
        <f ca="1">INDIRECT("V12")+2*INDIRECT("AD12")+3*INDIRECT("AL12")+4*INDIRECT("AT12")+5*INDIRECT("BB12")+6*INDIRECT("BJ12")</f>
        <v>0</v>
      </c>
      <c r="CB12" s="1">
        <v>0</v>
      </c>
      <c r="CC12" s="1">
        <f ca="1">INDIRECT("W12")+2*INDIRECT("AE12")+3*INDIRECT("AM12")+4*INDIRECT("AU12")+5*INDIRECT("BC12")+6*INDIRECT("BK12")</f>
        <v>0</v>
      </c>
      <c r="CD12" s="1">
        <v>0</v>
      </c>
      <c r="CE12" s="1">
        <f ca="1">INDIRECT("X12")+2*INDIRECT("AF12")+3*INDIRECT("AN12")+4*INDIRECT("AV12")+5*INDIRECT("BD12")+6*INDIRECT("BL12")</f>
        <v>1692</v>
      </c>
      <c r="CF12" s="1">
        <v>1692</v>
      </c>
      <c r="CG12" s="1">
        <f ca="1">INDIRECT("Y12")+2*INDIRECT("AG12")+3*INDIRECT("AO12")+4*INDIRECT("AW12")+5*INDIRECT("BE12")+6*INDIRECT("BM12")</f>
        <v>0</v>
      </c>
      <c r="CH12" s="1">
        <v>0</v>
      </c>
      <c r="CI12" s="1">
        <f ca="1">INDIRECT("Z12")+2*INDIRECT("AH12")+3*INDIRECT("AP12")+4*INDIRECT("AX12")+5*INDIRECT("BF12")+6*INDIRECT("BN12")</f>
        <v>0</v>
      </c>
      <c r="CJ12" s="1">
        <v>0</v>
      </c>
      <c r="CK12" s="1">
        <f ca="1">INDIRECT("AA12")+2*INDIRECT("AI12")+3*INDIRECT("AQ12")+4*INDIRECT("AY12")+5*INDIRECT("BG12")+6*INDIRECT("BO12")</f>
        <v>0</v>
      </c>
      <c r="CL12" s="1">
        <v>0</v>
      </c>
      <c r="CM12" s="1">
        <f ca="1">INDIRECT("T12")+2*INDIRECT("U12")+3*INDIRECT("V12")+4*INDIRECT("W12")+5*INDIRECT("X12")+6*INDIRECT("Y12")+7*INDIRECT("Z12")+8*INDIRECT("AA12")</f>
        <v>0</v>
      </c>
      <c r="CN12" s="1">
        <v>0</v>
      </c>
      <c r="CO12" s="1">
        <f ca="1">INDIRECT("AB12")+2*INDIRECT("AC12")+3*INDIRECT("AD12")+4*INDIRECT("AE12")+5*INDIRECT("AF12")+6*INDIRECT("AG12")+7*INDIRECT("AH12")+8*INDIRECT("AI12")</f>
        <v>4230</v>
      </c>
      <c r="CP12" s="1">
        <v>4230</v>
      </c>
      <c r="CQ12" s="1">
        <f ca="1">INDIRECT("AJ12")+2*INDIRECT("AK12")+3*INDIRECT("AL12")+4*INDIRECT("AM12")+5*INDIRECT("AN12")+6*INDIRECT("AO12")+7*INDIRECT("AP12")+8*INDIRECT("AQ12")</f>
        <v>0</v>
      </c>
      <c r="CR12" s="1">
        <v>0</v>
      </c>
      <c r="CS12" s="1">
        <f ca="1">INDIRECT("AR12")+2*INDIRECT("AS12")+3*INDIRECT("AT12")+4*INDIRECT("AU12")+5*INDIRECT("AV12")+6*INDIRECT("AW12")+7*INDIRECT("AX12")+8*INDIRECT("AY12")</f>
        <v>0</v>
      </c>
      <c r="CT12" s="1">
        <v>0</v>
      </c>
      <c r="CU12" s="1">
        <f ca="1">INDIRECT("AZ12")+2*INDIRECT("BA12")+3*INDIRECT("BB12")+4*INDIRECT("BC12")+5*INDIRECT("BD12")+6*INDIRECT("BE12")+7*INDIRECT("BF12")+8*INDIRECT("BG12")</f>
        <v>0</v>
      </c>
      <c r="CV12" s="1">
        <v>0</v>
      </c>
      <c r="CW12" s="1">
        <f ca="1">INDIRECT("BH12")+2*INDIRECT("BI12")+3*INDIRECT("BJ12")+4*INDIRECT("BK12")+5*INDIRECT("BL12")+6*INDIRECT("BM12")+7*INDIRECT("BN12")+8*INDIRECT("BO12")</f>
        <v>0</v>
      </c>
      <c r="CX12" s="1">
        <v>0</v>
      </c>
    </row>
    <row r="13" spans="1:102" ht="11.25">
      <c r="A13" s="1" t="s">
        <v>0</v>
      </c>
      <c r="B13" s="1" t="s">
        <v>0</v>
      </c>
      <c r="C13" s="1" t="s">
        <v>0</v>
      </c>
      <c r="D13" s="1" t="s">
        <v>10</v>
      </c>
      <c r="E13" s="1" t="s">
        <v>5</v>
      </c>
      <c r="F13" s="7">
        <f ca="1">INDIRECT("T13")+INDIRECT("AB13")+INDIRECT("AJ13")+INDIRECT("AR13")+INDIRECT("AZ13")+INDIRECT("BH13")</f>
        <v>0</v>
      </c>
      <c r="G13" s="6">
        <f ca="1">INDIRECT("U13")+INDIRECT("AC13")+INDIRECT("AK13")+INDIRECT("AS13")+INDIRECT("BA13")+INDIRECT("BI13")</f>
        <v>80</v>
      </c>
      <c r="H13" s="6">
        <f ca="1">INDIRECT("V13")+INDIRECT("AD13")+INDIRECT("AL13")+INDIRECT("AT13")+INDIRECT("BB13")+INDIRECT("BJ13")</f>
        <v>0</v>
      </c>
      <c r="I13" s="6">
        <f ca="1">INDIRECT("W13")+INDIRECT("AE13")+INDIRECT("AM13")+INDIRECT("AU13")+INDIRECT("BC13")+INDIRECT("BK13")</f>
        <v>0</v>
      </c>
      <c r="J13" s="6">
        <f ca="1">INDIRECT("X13")+INDIRECT("AF13")+INDIRECT("AN13")+INDIRECT("AV13")+INDIRECT("BD13")+INDIRECT("BL13")</f>
        <v>0</v>
      </c>
      <c r="K13" s="6">
        <f ca="1">INDIRECT("Y13")+INDIRECT("AG13")+INDIRECT("AO13")+INDIRECT("AW13")+INDIRECT("BE13")+INDIRECT("BM13")</f>
        <v>0</v>
      </c>
      <c r="L13" s="6">
        <f ca="1">INDIRECT("Z13")+INDIRECT("AH13")+INDIRECT("AP13")+INDIRECT("AX13")+INDIRECT("BF13")+INDIRECT("BN13")</f>
        <v>0</v>
      </c>
      <c r="M13" s="6">
        <f ca="1">INDIRECT("AA13")+INDIRECT("AI13")+INDIRECT("AQ13")+INDIRECT("AY13")+INDIRECT("BG13")+INDIRECT("BO13")</f>
        <v>0</v>
      </c>
      <c r="N13" s="7">
        <f ca="1">INDIRECT("T13")+INDIRECT("U13")+INDIRECT("V13")+INDIRECT("W13")+INDIRECT("X13")+INDIRECT("Y13")+INDIRECT("Z13")+INDIRECT("AA13")</f>
        <v>50</v>
      </c>
      <c r="O13" s="6">
        <f ca="1">INDIRECT("AB13")+INDIRECT("AC13")+INDIRECT("AD13")+INDIRECT("AE13")+INDIRECT("AF13")+INDIRECT("AG13")+INDIRECT("AH13")+INDIRECT("AI13")</f>
        <v>0</v>
      </c>
      <c r="P13" s="6">
        <f ca="1">INDIRECT("AJ13")+INDIRECT("AK13")+INDIRECT("AL13")+INDIRECT("AM13")+INDIRECT("AN13")+INDIRECT("AO13")+INDIRECT("AP13")+INDIRECT("AQ13")</f>
        <v>30</v>
      </c>
      <c r="Q13" s="6">
        <f ca="1">INDIRECT("AR13")+INDIRECT("AS13")+INDIRECT("AT13")+INDIRECT("AU13")+INDIRECT("AV13")+INDIRECT("AW13")+INDIRECT("AX13")+INDIRECT("AY13")</f>
        <v>0</v>
      </c>
      <c r="R13" s="6">
        <f ca="1">INDIRECT("AZ13")+INDIRECT("BA13")+INDIRECT("BB13")+INDIRECT("BC13")+INDIRECT("BD13")+INDIRECT("BE13")+INDIRECT("BF13")+INDIRECT("BG13")</f>
        <v>0</v>
      </c>
      <c r="S13" s="6">
        <f ca="1">INDIRECT("BH13")+INDIRECT("BI13")+INDIRECT("BJ13")+INDIRECT("BK13")+INDIRECT("BL13")+INDIRECT("BM13")+INDIRECT("BN13")+INDIRECT("BO13")</f>
        <v>0</v>
      </c>
      <c r="T13" s="28"/>
      <c r="U13" s="29">
        <v>50</v>
      </c>
      <c r="V13" s="29"/>
      <c r="W13" s="29"/>
      <c r="X13" s="29"/>
      <c r="Y13" s="29"/>
      <c r="Z13" s="29"/>
      <c r="AA13" s="29"/>
      <c r="AB13" s="28"/>
      <c r="AC13" s="29"/>
      <c r="AD13" s="29"/>
      <c r="AE13" s="29"/>
      <c r="AF13" s="29"/>
      <c r="AG13" s="29"/>
      <c r="AH13" s="29"/>
      <c r="AI13" s="29"/>
      <c r="AJ13" s="28"/>
      <c r="AK13" s="29">
        <v>30</v>
      </c>
      <c r="AL13" s="29"/>
      <c r="AM13" s="29"/>
      <c r="AN13" s="29"/>
      <c r="AO13" s="29"/>
      <c r="AP13" s="29"/>
      <c r="AQ13" s="29"/>
      <c r="AR13" s="28"/>
      <c r="AS13" s="29"/>
      <c r="AT13" s="29"/>
      <c r="AU13" s="29"/>
      <c r="AV13" s="29"/>
      <c r="AW13" s="29"/>
      <c r="AX13" s="29"/>
      <c r="AY13" s="29"/>
      <c r="AZ13" s="28"/>
      <c r="BA13" s="29"/>
      <c r="BB13" s="29"/>
      <c r="BC13" s="29"/>
      <c r="BD13" s="29"/>
      <c r="BE13" s="29"/>
      <c r="BF13" s="29"/>
      <c r="BG13" s="29"/>
      <c r="BH13" s="28"/>
      <c r="BI13" s="29"/>
      <c r="BJ13" s="29"/>
      <c r="BK13" s="29"/>
      <c r="BL13" s="29"/>
      <c r="BM13" s="29"/>
      <c r="BN13" s="29"/>
      <c r="BO13" s="29"/>
      <c r="BP13" s="9">
        <v>0</v>
      </c>
      <c r="BQ13" s="1" t="s">
        <v>0</v>
      </c>
      <c r="BR13" s="1" t="s">
        <v>0</v>
      </c>
      <c r="BS13" s="1" t="s">
        <v>0</v>
      </c>
      <c r="BT13" s="1" t="s">
        <v>0</v>
      </c>
      <c r="BU13" s="1" t="s">
        <v>0</v>
      </c>
      <c r="BW13" s="1">
        <f ca="1">INDIRECT("T13")+2*INDIRECT("AB13")+3*INDIRECT("AJ13")+4*INDIRECT("AR13")+5*INDIRECT("AZ13")+6*INDIRECT("BH13")</f>
        <v>0</v>
      </c>
      <c r="BX13" s="1">
        <v>0</v>
      </c>
      <c r="BY13" s="1">
        <f ca="1">INDIRECT("U13")+2*INDIRECT("AC13")+3*INDIRECT("AK13")+4*INDIRECT("AS13")+5*INDIRECT("BA13")+6*INDIRECT("BI13")</f>
        <v>140</v>
      </c>
      <c r="BZ13" s="1">
        <v>140</v>
      </c>
      <c r="CA13" s="1">
        <f ca="1">INDIRECT("V13")+2*INDIRECT("AD13")+3*INDIRECT("AL13")+4*INDIRECT("AT13")+5*INDIRECT("BB13")+6*INDIRECT("BJ13")</f>
        <v>0</v>
      </c>
      <c r="CB13" s="1">
        <v>0</v>
      </c>
      <c r="CC13" s="1">
        <f ca="1">INDIRECT("W13")+2*INDIRECT("AE13")+3*INDIRECT("AM13")+4*INDIRECT("AU13")+5*INDIRECT("BC13")+6*INDIRECT("BK13")</f>
        <v>0</v>
      </c>
      <c r="CD13" s="1">
        <v>0</v>
      </c>
      <c r="CE13" s="1">
        <f ca="1">INDIRECT("X13")+2*INDIRECT("AF13")+3*INDIRECT("AN13")+4*INDIRECT("AV13")+5*INDIRECT("BD13")+6*INDIRECT("BL13")</f>
        <v>0</v>
      </c>
      <c r="CF13" s="1">
        <v>0</v>
      </c>
      <c r="CG13" s="1">
        <f ca="1">INDIRECT("Y13")+2*INDIRECT("AG13")+3*INDIRECT("AO13")+4*INDIRECT("AW13")+5*INDIRECT("BE13")+6*INDIRECT("BM13")</f>
        <v>0</v>
      </c>
      <c r="CH13" s="1">
        <v>0</v>
      </c>
      <c r="CI13" s="1">
        <f ca="1">INDIRECT("Z13")+2*INDIRECT("AH13")+3*INDIRECT("AP13")+4*INDIRECT("AX13")+5*INDIRECT("BF13")+6*INDIRECT("BN13")</f>
        <v>0</v>
      </c>
      <c r="CJ13" s="1">
        <v>0</v>
      </c>
      <c r="CK13" s="1">
        <f ca="1">INDIRECT("AA13")+2*INDIRECT("AI13")+3*INDIRECT("AQ13")+4*INDIRECT("AY13")+5*INDIRECT("BG13")+6*INDIRECT("BO13")</f>
        <v>0</v>
      </c>
      <c r="CL13" s="1">
        <v>0</v>
      </c>
      <c r="CM13" s="1">
        <f ca="1">INDIRECT("T13")+2*INDIRECT("U13")+3*INDIRECT("V13")+4*INDIRECT("W13")+5*INDIRECT("X13")+6*INDIRECT("Y13")+7*INDIRECT("Z13")+8*INDIRECT("AA13")</f>
        <v>100</v>
      </c>
      <c r="CN13" s="1">
        <v>100</v>
      </c>
      <c r="CO13" s="1">
        <f ca="1">INDIRECT("AB13")+2*INDIRECT("AC13")+3*INDIRECT("AD13")+4*INDIRECT("AE13")+5*INDIRECT("AF13")+6*INDIRECT("AG13")+7*INDIRECT("AH13")+8*INDIRECT("AI13")</f>
        <v>0</v>
      </c>
      <c r="CP13" s="1">
        <v>0</v>
      </c>
      <c r="CQ13" s="1">
        <f ca="1">INDIRECT("AJ13")+2*INDIRECT("AK13")+3*INDIRECT("AL13")+4*INDIRECT("AM13")+5*INDIRECT("AN13")+6*INDIRECT("AO13")+7*INDIRECT("AP13")+8*INDIRECT("AQ13")</f>
        <v>60</v>
      </c>
      <c r="CR13" s="1">
        <v>60</v>
      </c>
      <c r="CS13" s="1">
        <f ca="1">INDIRECT("AR13")+2*INDIRECT("AS13")+3*INDIRECT("AT13")+4*INDIRECT("AU13")+5*INDIRECT("AV13")+6*INDIRECT("AW13")+7*INDIRECT("AX13")+8*INDIRECT("AY13")</f>
        <v>0</v>
      </c>
      <c r="CT13" s="1">
        <v>0</v>
      </c>
      <c r="CU13" s="1">
        <f ca="1">INDIRECT("AZ13")+2*INDIRECT("BA13")+3*INDIRECT("BB13")+4*INDIRECT("BC13")+5*INDIRECT("BD13")+6*INDIRECT("BE13")+7*INDIRECT("BF13")+8*INDIRECT("BG13")</f>
        <v>0</v>
      </c>
      <c r="CV13" s="1">
        <v>0</v>
      </c>
      <c r="CW13" s="1">
        <f ca="1">INDIRECT("BH13")+2*INDIRECT("BI13")+3*INDIRECT("BJ13")+4*INDIRECT("BK13")+5*INDIRECT("BL13")+6*INDIRECT("BM13")+7*INDIRECT("BN13")+8*INDIRECT("BO13")</f>
        <v>0</v>
      </c>
      <c r="CX13" s="1">
        <v>0</v>
      </c>
    </row>
    <row r="14" spans="1:102" ht="11.25">
      <c r="A14" s="25"/>
      <c r="B14" s="25"/>
      <c r="C14" s="27" t="s">
        <v>131</v>
      </c>
      <c r="D14" s="26" t="s">
        <v>0</v>
      </c>
      <c r="E14" s="1" t="s">
        <v>11</v>
      </c>
      <c r="F14" s="7">
        <f ca="1">INDIRECT("T14")+INDIRECT("AB14")+INDIRECT("AJ14")+INDIRECT("AR14")+INDIRECT("AZ14")+INDIRECT("BH14")</f>
        <v>0</v>
      </c>
      <c r="G14" s="6">
        <f ca="1">INDIRECT("U14")+INDIRECT("AC14")+INDIRECT("AK14")+INDIRECT("AS14")+INDIRECT("BA14")+INDIRECT("BI14")</f>
        <v>40</v>
      </c>
      <c r="H14" s="6">
        <f ca="1">INDIRECT("V14")+INDIRECT("AD14")+INDIRECT("AL14")+INDIRECT("AT14")+INDIRECT("BB14")+INDIRECT("BJ14")</f>
        <v>0</v>
      </c>
      <c r="I14" s="6">
        <f ca="1">INDIRECT("W14")+INDIRECT("AE14")+INDIRECT("AM14")+INDIRECT("AU14")+INDIRECT("BC14")+INDIRECT("BK14")</f>
        <v>0</v>
      </c>
      <c r="J14" s="6">
        <f ca="1">INDIRECT("X14")+INDIRECT("AF14")+INDIRECT("AN14")+INDIRECT("AV14")+INDIRECT("BD14")+INDIRECT("BL14")</f>
        <v>0</v>
      </c>
      <c r="K14" s="6">
        <f ca="1">INDIRECT("Y14")+INDIRECT("AG14")+INDIRECT("AO14")+INDIRECT("AW14")+INDIRECT("BE14")+INDIRECT("BM14")</f>
        <v>0</v>
      </c>
      <c r="L14" s="6">
        <f ca="1">INDIRECT("Z14")+INDIRECT("AH14")+INDIRECT("AP14")+INDIRECT("AX14")+INDIRECT("BF14")+INDIRECT("BN14")</f>
        <v>0</v>
      </c>
      <c r="M14" s="6">
        <f ca="1">INDIRECT("AA14")+INDIRECT("AI14")+INDIRECT("AQ14")+INDIRECT("AY14")+INDIRECT("BG14")+INDIRECT("BO14")</f>
        <v>0</v>
      </c>
      <c r="N14" s="7">
        <f ca="1">INDIRECT("T14")+INDIRECT("U14")+INDIRECT("V14")+INDIRECT("W14")+INDIRECT("X14")+INDIRECT("Y14")+INDIRECT("Z14")+INDIRECT("AA14")</f>
        <v>0</v>
      </c>
      <c r="O14" s="6">
        <f ca="1">INDIRECT("AB14")+INDIRECT("AC14")+INDIRECT("AD14")+INDIRECT("AE14")+INDIRECT("AF14")+INDIRECT("AG14")+INDIRECT("AH14")+INDIRECT("AI14")</f>
        <v>0</v>
      </c>
      <c r="P14" s="6">
        <f ca="1">INDIRECT("AJ14")+INDIRECT("AK14")+INDIRECT("AL14")+INDIRECT("AM14")+INDIRECT("AN14")+INDIRECT("AO14")+INDIRECT("AP14")+INDIRECT("AQ14")</f>
        <v>0</v>
      </c>
      <c r="Q14" s="6">
        <f ca="1">INDIRECT("AR14")+INDIRECT("AS14")+INDIRECT("AT14")+INDIRECT("AU14")+INDIRECT("AV14")+INDIRECT("AW14")+INDIRECT("AX14")+INDIRECT("AY14")</f>
        <v>40</v>
      </c>
      <c r="R14" s="6">
        <f ca="1">INDIRECT("AZ14")+INDIRECT("BA14")+INDIRECT("BB14")+INDIRECT("BC14")+INDIRECT("BD14")+INDIRECT("BE14")+INDIRECT("BF14")+INDIRECT("BG14")</f>
        <v>0</v>
      </c>
      <c r="S14" s="6">
        <f ca="1">INDIRECT("BH14")+INDIRECT("BI14")+INDIRECT("BJ14")+INDIRECT("BK14")+INDIRECT("BL14")+INDIRECT("BM14")+INDIRECT("BN14")+INDIRECT("BO14")</f>
        <v>0</v>
      </c>
      <c r="T14" s="28"/>
      <c r="U14" s="29"/>
      <c r="V14" s="29"/>
      <c r="W14" s="29"/>
      <c r="X14" s="29"/>
      <c r="Y14" s="29"/>
      <c r="Z14" s="29"/>
      <c r="AA14" s="29"/>
      <c r="AB14" s="28"/>
      <c r="AC14" s="29"/>
      <c r="AD14" s="29"/>
      <c r="AE14" s="29"/>
      <c r="AF14" s="29"/>
      <c r="AG14" s="29"/>
      <c r="AH14" s="29"/>
      <c r="AI14" s="29"/>
      <c r="AJ14" s="28"/>
      <c r="AK14" s="29"/>
      <c r="AL14" s="29"/>
      <c r="AM14" s="29"/>
      <c r="AN14" s="29"/>
      <c r="AO14" s="29"/>
      <c r="AP14" s="29"/>
      <c r="AQ14" s="29"/>
      <c r="AR14" s="28"/>
      <c r="AS14" s="29">
        <v>40</v>
      </c>
      <c r="AT14" s="29"/>
      <c r="AU14" s="29"/>
      <c r="AV14" s="29"/>
      <c r="AW14" s="29"/>
      <c r="AX14" s="29"/>
      <c r="AY14" s="29"/>
      <c r="AZ14" s="28"/>
      <c r="BA14" s="29"/>
      <c r="BB14" s="29"/>
      <c r="BC14" s="29"/>
      <c r="BD14" s="29"/>
      <c r="BE14" s="29"/>
      <c r="BF14" s="29"/>
      <c r="BG14" s="29"/>
      <c r="BH14" s="28"/>
      <c r="BI14" s="29"/>
      <c r="BJ14" s="29"/>
      <c r="BK14" s="29"/>
      <c r="BL14" s="29"/>
      <c r="BM14" s="29"/>
      <c r="BN14" s="29"/>
      <c r="BO14" s="29"/>
      <c r="BP14" s="9">
        <v>0</v>
      </c>
      <c r="BQ14" s="1" t="s">
        <v>0</v>
      </c>
      <c r="BR14" s="1" t="s">
        <v>0</v>
      </c>
      <c r="BS14" s="1" t="s">
        <v>0</v>
      </c>
      <c r="BT14" s="1" t="s">
        <v>0</v>
      </c>
      <c r="BU14" s="1" t="s">
        <v>0</v>
      </c>
      <c r="BW14" s="1">
        <f ca="1">INDIRECT("T14")+2*INDIRECT("AB14")+3*INDIRECT("AJ14")+4*INDIRECT("AR14")+5*INDIRECT("AZ14")+6*INDIRECT("BH14")</f>
        <v>0</v>
      </c>
      <c r="BX14" s="1">
        <v>0</v>
      </c>
      <c r="BY14" s="1">
        <f ca="1">INDIRECT("U14")+2*INDIRECT("AC14")+3*INDIRECT("AK14")+4*INDIRECT("AS14")+5*INDIRECT("BA14")+6*INDIRECT("BI14")</f>
        <v>160</v>
      </c>
      <c r="BZ14" s="1">
        <v>160</v>
      </c>
      <c r="CA14" s="1">
        <f ca="1">INDIRECT("V14")+2*INDIRECT("AD14")+3*INDIRECT("AL14")+4*INDIRECT("AT14")+5*INDIRECT("BB14")+6*INDIRECT("BJ14")</f>
        <v>0</v>
      </c>
      <c r="CB14" s="1">
        <v>0</v>
      </c>
      <c r="CC14" s="1">
        <f ca="1">INDIRECT("W14")+2*INDIRECT("AE14")+3*INDIRECT("AM14")+4*INDIRECT("AU14")+5*INDIRECT("BC14")+6*INDIRECT("BK14")</f>
        <v>0</v>
      </c>
      <c r="CD14" s="1">
        <v>0</v>
      </c>
      <c r="CE14" s="1">
        <f ca="1">INDIRECT("X14")+2*INDIRECT("AF14")+3*INDIRECT("AN14")+4*INDIRECT("AV14")+5*INDIRECT("BD14")+6*INDIRECT("BL14")</f>
        <v>0</v>
      </c>
      <c r="CF14" s="1">
        <v>0</v>
      </c>
      <c r="CG14" s="1">
        <f ca="1">INDIRECT("Y14")+2*INDIRECT("AG14")+3*INDIRECT("AO14")+4*INDIRECT("AW14")+5*INDIRECT("BE14")+6*INDIRECT("BM14")</f>
        <v>0</v>
      </c>
      <c r="CH14" s="1">
        <v>0</v>
      </c>
      <c r="CI14" s="1">
        <f ca="1">INDIRECT("Z14")+2*INDIRECT("AH14")+3*INDIRECT("AP14")+4*INDIRECT("AX14")+5*INDIRECT("BF14")+6*INDIRECT("BN14")</f>
        <v>0</v>
      </c>
      <c r="CJ14" s="1">
        <v>0</v>
      </c>
      <c r="CK14" s="1">
        <f ca="1">INDIRECT("AA14")+2*INDIRECT("AI14")+3*INDIRECT("AQ14")+4*INDIRECT("AY14")+5*INDIRECT("BG14")+6*INDIRECT("BO14")</f>
        <v>0</v>
      </c>
      <c r="CL14" s="1">
        <v>0</v>
      </c>
      <c r="CM14" s="1">
        <f ca="1">INDIRECT("T14")+2*INDIRECT("U14")+3*INDIRECT("V14")+4*INDIRECT("W14")+5*INDIRECT("X14")+6*INDIRECT("Y14")+7*INDIRECT("Z14")+8*INDIRECT("AA14")</f>
        <v>0</v>
      </c>
      <c r="CN14" s="1">
        <v>0</v>
      </c>
      <c r="CO14" s="1">
        <f ca="1">INDIRECT("AB14")+2*INDIRECT("AC14")+3*INDIRECT("AD14")+4*INDIRECT("AE14")+5*INDIRECT("AF14")+6*INDIRECT("AG14")+7*INDIRECT("AH14")+8*INDIRECT("AI14")</f>
        <v>0</v>
      </c>
      <c r="CP14" s="1">
        <v>0</v>
      </c>
      <c r="CQ14" s="1">
        <f ca="1">INDIRECT("AJ14")+2*INDIRECT("AK14")+3*INDIRECT("AL14")+4*INDIRECT("AM14")+5*INDIRECT("AN14")+6*INDIRECT("AO14")+7*INDIRECT("AP14")+8*INDIRECT("AQ14")</f>
        <v>0</v>
      </c>
      <c r="CR14" s="1">
        <v>0</v>
      </c>
      <c r="CS14" s="1">
        <f ca="1">INDIRECT("AR14")+2*INDIRECT("AS14")+3*INDIRECT("AT14")+4*INDIRECT("AU14")+5*INDIRECT("AV14")+6*INDIRECT("AW14")+7*INDIRECT("AX14")+8*INDIRECT("AY14")</f>
        <v>80</v>
      </c>
      <c r="CT14" s="1">
        <v>80</v>
      </c>
      <c r="CU14" s="1">
        <f ca="1">INDIRECT("AZ14")+2*INDIRECT("BA14")+3*INDIRECT("BB14")+4*INDIRECT("BC14")+5*INDIRECT("BD14")+6*INDIRECT("BE14")+7*INDIRECT("BF14")+8*INDIRECT("BG14")</f>
        <v>0</v>
      </c>
      <c r="CV14" s="1">
        <v>0</v>
      </c>
      <c r="CW14" s="1">
        <f ca="1">INDIRECT("BH14")+2*INDIRECT("BI14")+3*INDIRECT("BJ14")+4*INDIRECT("BK14")+5*INDIRECT("BL14")+6*INDIRECT("BM14")+7*INDIRECT("BN14")+8*INDIRECT("BO14")</f>
        <v>0</v>
      </c>
      <c r="CX14" s="1">
        <v>0</v>
      </c>
    </row>
    <row r="15" spans="1:73" ht="11.25">
      <c r="A15" s="1" t="s">
        <v>0</v>
      </c>
      <c r="B15" s="1" t="s">
        <v>0</v>
      </c>
      <c r="C15" s="1" t="s">
        <v>0</v>
      </c>
      <c r="D15" s="1" t="s">
        <v>0</v>
      </c>
      <c r="E15" s="1" t="s">
        <v>6</v>
      </c>
      <c r="F15" s="7">
        <f>SUM(F12:F14)</f>
        <v>0</v>
      </c>
      <c r="G15" s="6">
        <f>SUM(G12:G14)</f>
        <v>120</v>
      </c>
      <c r="H15" s="6">
        <f>SUM(H12:H14)</f>
        <v>0</v>
      </c>
      <c r="I15" s="6">
        <f>SUM(I12:I14)</f>
        <v>0</v>
      </c>
      <c r="J15" s="6">
        <f>SUM(J12:J14)</f>
        <v>846</v>
      </c>
      <c r="K15" s="6">
        <f>SUM(K12:K14)</f>
        <v>0</v>
      </c>
      <c r="L15" s="6">
        <f>SUM(L12:L14)</f>
        <v>0</v>
      </c>
      <c r="M15" s="6">
        <f>SUM(M12:M14)</f>
        <v>0</v>
      </c>
      <c r="N15" s="7">
        <f>SUM(N12:N14)</f>
        <v>50</v>
      </c>
      <c r="O15" s="6">
        <f>SUM(O12:O14)</f>
        <v>846</v>
      </c>
      <c r="P15" s="6">
        <f>SUM(P12:P14)</f>
        <v>30</v>
      </c>
      <c r="Q15" s="6">
        <f>SUM(Q12:Q14)</f>
        <v>40</v>
      </c>
      <c r="R15" s="6">
        <f>SUM(R12:R14)</f>
        <v>0</v>
      </c>
      <c r="S15" s="6">
        <f>SUM(S12:S14)</f>
        <v>0</v>
      </c>
      <c r="T15" s="8"/>
      <c r="U15" s="5"/>
      <c r="V15" s="5"/>
      <c r="W15" s="5"/>
      <c r="X15" s="5"/>
      <c r="Y15" s="5"/>
      <c r="Z15" s="5"/>
      <c r="AA15" s="5"/>
      <c r="AB15" s="8"/>
      <c r="AC15" s="5"/>
      <c r="AD15" s="5"/>
      <c r="AE15" s="5"/>
      <c r="AF15" s="5"/>
      <c r="AG15" s="5"/>
      <c r="AH15" s="5"/>
      <c r="AI15" s="5"/>
      <c r="AJ15" s="8"/>
      <c r="AK15" s="5"/>
      <c r="AL15" s="5"/>
      <c r="AM15" s="5"/>
      <c r="AN15" s="5"/>
      <c r="AO15" s="5"/>
      <c r="AP15" s="5"/>
      <c r="AQ15" s="5"/>
      <c r="AR15" s="8"/>
      <c r="AS15" s="5"/>
      <c r="AT15" s="5"/>
      <c r="AU15" s="5"/>
      <c r="AV15" s="5"/>
      <c r="AW15" s="5"/>
      <c r="AX15" s="5"/>
      <c r="AY15" s="5"/>
      <c r="AZ15" s="8"/>
      <c r="BA15" s="5"/>
      <c r="BB15" s="5"/>
      <c r="BC15" s="5"/>
      <c r="BD15" s="5"/>
      <c r="BE15" s="5"/>
      <c r="BF15" s="5"/>
      <c r="BG15" s="5"/>
      <c r="BH15" s="8"/>
      <c r="BI15" s="5"/>
      <c r="BJ15" s="5"/>
      <c r="BK15" s="5"/>
      <c r="BL15" s="5"/>
      <c r="BM15" s="5"/>
      <c r="BN15" s="5"/>
      <c r="BO15" s="5"/>
      <c r="BP15" s="9">
        <v>0</v>
      </c>
      <c r="BQ15" s="1" t="s">
        <v>0</v>
      </c>
      <c r="BR15" s="1" t="s">
        <v>0</v>
      </c>
      <c r="BS15" s="1" t="s">
        <v>0</v>
      </c>
      <c r="BT15" s="1" t="s">
        <v>0</v>
      </c>
      <c r="BU15" s="1" t="s">
        <v>0</v>
      </c>
    </row>
    <row r="16" spans="3:73" ht="11.25">
      <c r="C16" s="1" t="s">
        <v>0</v>
      </c>
      <c r="D16" s="1" t="s">
        <v>0</v>
      </c>
      <c r="E16" s="1" t="s">
        <v>0</v>
      </c>
      <c r="F16" s="7"/>
      <c r="G16" s="6"/>
      <c r="H16" s="6"/>
      <c r="I16" s="6"/>
      <c r="J16" s="6"/>
      <c r="K16" s="6"/>
      <c r="L16" s="6"/>
      <c r="M16" s="6"/>
      <c r="N16" s="7"/>
      <c r="O16" s="6"/>
      <c r="P16" s="6"/>
      <c r="Q16" s="6"/>
      <c r="R16" s="6"/>
      <c r="S16" s="6"/>
      <c r="T16" s="8"/>
      <c r="U16" s="5"/>
      <c r="V16" s="5"/>
      <c r="W16" s="5"/>
      <c r="X16" s="5"/>
      <c r="Y16" s="5"/>
      <c r="Z16" s="5"/>
      <c r="AA16" s="5"/>
      <c r="AB16" s="8"/>
      <c r="AC16" s="5"/>
      <c r="AD16" s="5"/>
      <c r="AE16" s="5"/>
      <c r="AF16" s="5"/>
      <c r="AG16" s="5"/>
      <c r="AH16" s="5"/>
      <c r="AI16" s="5"/>
      <c r="AJ16" s="8"/>
      <c r="AK16" s="5"/>
      <c r="AL16" s="5"/>
      <c r="AM16" s="5"/>
      <c r="AN16" s="5"/>
      <c r="AO16" s="5"/>
      <c r="AP16" s="5"/>
      <c r="AQ16" s="5"/>
      <c r="AR16" s="8"/>
      <c r="AS16" s="5"/>
      <c r="AT16" s="5"/>
      <c r="AU16" s="5"/>
      <c r="AV16" s="5"/>
      <c r="AW16" s="5"/>
      <c r="AX16" s="5"/>
      <c r="AY16" s="5"/>
      <c r="AZ16" s="8"/>
      <c r="BA16" s="5"/>
      <c r="BB16" s="5"/>
      <c r="BC16" s="5"/>
      <c r="BD16" s="5"/>
      <c r="BE16" s="5"/>
      <c r="BF16" s="5"/>
      <c r="BG16" s="5"/>
      <c r="BH16" s="8"/>
      <c r="BI16" s="5"/>
      <c r="BJ16" s="5"/>
      <c r="BK16" s="5"/>
      <c r="BL16" s="5"/>
      <c r="BM16" s="5"/>
      <c r="BN16" s="5"/>
      <c r="BO16" s="5"/>
      <c r="BP16" s="9"/>
      <c r="BT16" s="1" t="s">
        <v>0</v>
      </c>
      <c r="BU16" s="1" t="s">
        <v>0</v>
      </c>
    </row>
    <row r="17" spans="1:102" ht="11.25">
      <c r="A17" s="30" t="s">
        <v>1</v>
      </c>
      <c r="B17" s="31" t="str">
        <f>HYPERLINK("http://www.dot.ca.gov/hq/transprog/stip2004/ff_sheets/10-3k44.xls","3K44")</f>
        <v>3K44</v>
      </c>
      <c r="C17" s="30" t="s">
        <v>0</v>
      </c>
      <c r="D17" s="30" t="s">
        <v>7</v>
      </c>
      <c r="E17" s="30" t="s">
        <v>3</v>
      </c>
      <c r="F17" s="32">
        <f ca="1">INDIRECT("T17")+INDIRECT("AB17")+INDIRECT("AJ17")+INDIRECT("AR17")+INDIRECT("AZ17")+INDIRECT("BH17")</f>
        <v>0</v>
      </c>
      <c r="G17" s="33">
        <f ca="1">INDIRECT("U17")+INDIRECT("AC17")+INDIRECT("AK17")+INDIRECT("AS17")+INDIRECT("BA17")+INDIRECT("BI17")</f>
        <v>0</v>
      </c>
      <c r="H17" s="33">
        <f ca="1">INDIRECT("V17")+INDIRECT("AD17")+INDIRECT("AL17")+INDIRECT("AT17")+INDIRECT("BB17")+INDIRECT("BJ17")</f>
        <v>0</v>
      </c>
      <c r="I17" s="33">
        <f ca="1">INDIRECT("W17")+INDIRECT("AE17")+INDIRECT("AM17")+INDIRECT("AU17")+INDIRECT("BC17")+INDIRECT("BK17")</f>
        <v>0</v>
      </c>
      <c r="J17" s="33">
        <f ca="1">INDIRECT("X17")+INDIRECT("AF17")+INDIRECT("AN17")+INDIRECT("AV17")+INDIRECT("BD17")+INDIRECT("BL17")</f>
        <v>620</v>
      </c>
      <c r="K17" s="33">
        <f ca="1">INDIRECT("Y17")+INDIRECT("AG17")+INDIRECT("AO17")+INDIRECT("AW17")+INDIRECT("BE17")+INDIRECT("BM17")</f>
        <v>1965</v>
      </c>
      <c r="L17" s="33">
        <f ca="1">INDIRECT("Z17")+INDIRECT("AH17")+INDIRECT("AP17")+INDIRECT("AX17")+INDIRECT("BF17")+INDIRECT("BN17")</f>
        <v>0</v>
      </c>
      <c r="M17" s="33">
        <f ca="1">INDIRECT("AA17")+INDIRECT("AI17")+INDIRECT("AQ17")+INDIRECT("AY17")+INDIRECT("BG17")+INDIRECT("BO17")</f>
        <v>0</v>
      </c>
      <c r="N17" s="32">
        <f ca="1">INDIRECT("T17")+INDIRECT("U17")+INDIRECT("V17")+INDIRECT("W17")+INDIRECT("X17")+INDIRECT("Y17")+INDIRECT("Z17")+INDIRECT("AA17")</f>
        <v>620</v>
      </c>
      <c r="O17" s="33">
        <f ca="1">INDIRECT("AB17")+INDIRECT("AC17")+INDIRECT("AD17")+INDIRECT("AE17")+INDIRECT("AF17")+INDIRECT("AG17")+INDIRECT("AH17")+INDIRECT("AI17")</f>
        <v>1965</v>
      </c>
      <c r="P17" s="33">
        <f ca="1">INDIRECT("AJ17")+INDIRECT("AK17")+INDIRECT("AL17")+INDIRECT("AM17")+INDIRECT("AN17")+INDIRECT("AO17")+INDIRECT("AP17")+INDIRECT("AQ17")</f>
        <v>0</v>
      </c>
      <c r="Q17" s="33">
        <f ca="1">INDIRECT("AR17")+INDIRECT("AS17")+INDIRECT("AT17")+INDIRECT("AU17")+INDIRECT("AV17")+INDIRECT("AW17")+INDIRECT("AX17")+INDIRECT("AY17")</f>
        <v>0</v>
      </c>
      <c r="R17" s="33">
        <f ca="1">INDIRECT("AZ17")+INDIRECT("BA17")+INDIRECT("BB17")+INDIRECT("BC17")+INDIRECT("BD17")+INDIRECT("BE17")+INDIRECT("BF17")+INDIRECT("BG17")</f>
        <v>0</v>
      </c>
      <c r="S17" s="33">
        <f ca="1">INDIRECT("BH17")+INDIRECT("BI17")+INDIRECT("BJ17")+INDIRECT("BK17")+INDIRECT("BL17")+INDIRECT("BM17")+INDIRECT("BN17")+INDIRECT("BO17")</f>
        <v>0</v>
      </c>
      <c r="T17" s="34"/>
      <c r="U17" s="35"/>
      <c r="V17" s="35"/>
      <c r="W17" s="35"/>
      <c r="X17" s="35">
        <v>620</v>
      </c>
      <c r="Y17" s="35"/>
      <c r="Z17" s="35"/>
      <c r="AA17" s="35"/>
      <c r="AB17" s="34"/>
      <c r="AC17" s="35"/>
      <c r="AD17" s="35"/>
      <c r="AE17" s="35"/>
      <c r="AF17" s="35"/>
      <c r="AG17" s="35">
        <v>1965</v>
      </c>
      <c r="AH17" s="35"/>
      <c r="AI17" s="35"/>
      <c r="AJ17" s="34"/>
      <c r="AK17" s="35"/>
      <c r="AL17" s="35"/>
      <c r="AM17" s="35"/>
      <c r="AN17" s="35"/>
      <c r="AO17" s="35"/>
      <c r="AP17" s="35"/>
      <c r="AQ17" s="35"/>
      <c r="AR17" s="34"/>
      <c r="AS17" s="35"/>
      <c r="AT17" s="35"/>
      <c r="AU17" s="35"/>
      <c r="AV17" s="35"/>
      <c r="AW17" s="35"/>
      <c r="AX17" s="35"/>
      <c r="AY17" s="35"/>
      <c r="AZ17" s="34"/>
      <c r="BA17" s="35"/>
      <c r="BB17" s="35"/>
      <c r="BC17" s="35"/>
      <c r="BD17" s="35"/>
      <c r="BE17" s="35"/>
      <c r="BF17" s="35"/>
      <c r="BG17" s="35"/>
      <c r="BH17" s="34"/>
      <c r="BI17" s="35"/>
      <c r="BJ17" s="35"/>
      <c r="BK17" s="35"/>
      <c r="BL17" s="35"/>
      <c r="BM17" s="35"/>
      <c r="BN17" s="35"/>
      <c r="BO17" s="36"/>
      <c r="BP17" s="9">
        <v>11200000158</v>
      </c>
      <c r="BQ17" s="1" t="s">
        <v>3</v>
      </c>
      <c r="BR17" s="1" t="s">
        <v>0</v>
      </c>
      <c r="BS17" s="1" t="s">
        <v>0</v>
      </c>
      <c r="BT17" s="1" t="s">
        <v>0</v>
      </c>
      <c r="BU17" s="1" t="s">
        <v>0</v>
      </c>
      <c r="BW17" s="1">
        <f ca="1">INDIRECT("T17")+2*INDIRECT("AB17")+3*INDIRECT("AJ17")+4*INDIRECT("AR17")+5*INDIRECT("AZ17")+6*INDIRECT("BH17")</f>
        <v>0</v>
      </c>
      <c r="BX17" s="1">
        <v>0</v>
      </c>
      <c r="BY17" s="1">
        <f ca="1">INDIRECT("U17")+2*INDIRECT("AC17")+3*INDIRECT("AK17")+4*INDIRECT("AS17")+5*INDIRECT("BA17")+6*INDIRECT("BI17")</f>
        <v>0</v>
      </c>
      <c r="BZ17" s="1">
        <v>0</v>
      </c>
      <c r="CA17" s="1">
        <f ca="1">INDIRECT("V17")+2*INDIRECT("AD17")+3*INDIRECT("AL17")+4*INDIRECT("AT17")+5*INDIRECT("BB17")+6*INDIRECT("BJ17")</f>
        <v>0</v>
      </c>
      <c r="CB17" s="1">
        <v>0</v>
      </c>
      <c r="CC17" s="1">
        <f ca="1">INDIRECT("W17")+2*INDIRECT("AE17")+3*INDIRECT("AM17")+4*INDIRECT("AU17")+5*INDIRECT("BC17")+6*INDIRECT("BK17")</f>
        <v>0</v>
      </c>
      <c r="CD17" s="1">
        <v>0</v>
      </c>
      <c r="CE17" s="1">
        <f ca="1">INDIRECT("X17")+2*INDIRECT("AF17")+3*INDIRECT("AN17")+4*INDIRECT("AV17")+5*INDIRECT("BD17")+6*INDIRECT("BL17")</f>
        <v>620</v>
      </c>
      <c r="CF17" s="1">
        <v>620</v>
      </c>
      <c r="CG17" s="1">
        <f ca="1">INDIRECT("Y17")+2*INDIRECT("AG17")+3*INDIRECT("AO17")+4*INDIRECT("AW17")+5*INDIRECT("BE17")+6*INDIRECT("BM17")</f>
        <v>3930</v>
      </c>
      <c r="CH17" s="1">
        <v>3930</v>
      </c>
      <c r="CI17" s="1">
        <f ca="1">INDIRECT("Z17")+2*INDIRECT("AH17")+3*INDIRECT("AP17")+4*INDIRECT("AX17")+5*INDIRECT("BF17")+6*INDIRECT("BN17")</f>
        <v>0</v>
      </c>
      <c r="CJ17" s="1">
        <v>0</v>
      </c>
      <c r="CK17" s="1">
        <f ca="1">INDIRECT("AA17")+2*INDIRECT("AI17")+3*INDIRECT("AQ17")+4*INDIRECT("AY17")+5*INDIRECT("BG17")+6*INDIRECT("BO17")</f>
        <v>0</v>
      </c>
      <c r="CL17" s="1">
        <v>0</v>
      </c>
      <c r="CM17" s="1">
        <f ca="1">INDIRECT("T17")+2*INDIRECT("U17")+3*INDIRECT("V17")+4*INDIRECT("W17")+5*INDIRECT("X17")+6*INDIRECT("Y17")+7*INDIRECT("Z17")+8*INDIRECT("AA17")</f>
        <v>3100</v>
      </c>
      <c r="CN17" s="1">
        <v>3100</v>
      </c>
      <c r="CO17" s="1">
        <f ca="1">INDIRECT("AB17")+2*INDIRECT("AC17")+3*INDIRECT("AD17")+4*INDIRECT("AE17")+5*INDIRECT("AF17")+6*INDIRECT("AG17")+7*INDIRECT("AH17")+8*INDIRECT("AI17")</f>
        <v>11790</v>
      </c>
      <c r="CP17" s="1">
        <v>11790</v>
      </c>
      <c r="CQ17" s="1">
        <f ca="1">INDIRECT("AJ17")+2*INDIRECT("AK17")+3*INDIRECT("AL17")+4*INDIRECT("AM17")+5*INDIRECT("AN17")+6*INDIRECT("AO17")+7*INDIRECT("AP17")+8*INDIRECT("AQ17")</f>
        <v>0</v>
      </c>
      <c r="CR17" s="1">
        <v>0</v>
      </c>
      <c r="CS17" s="1">
        <f ca="1">INDIRECT("AR17")+2*INDIRECT("AS17")+3*INDIRECT("AT17")+4*INDIRECT("AU17")+5*INDIRECT("AV17")+6*INDIRECT("AW17")+7*INDIRECT("AX17")+8*INDIRECT("AY17")</f>
        <v>0</v>
      </c>
      <c r="CT17" s="1">
        <v>0</v>
      </c>
      <c r="CU17" s="1">
        <f ca="1">INDIRECT("AZ17")+2*INDIRECT("BA17")+3*INDIRECT("BB17")+4*INDIRECT("BC17")+5*INDIRECT("BD17")+6*INDIRECT("BE17")+7*INDIRECT("BF17")+8*INDIRECT("BG17")</f>
        <v>0</v>
      </c>
      <c r="CV17" s="1">
        <v>0</v>
      </c>
      <c r="CW17" s="1">
        <f ca="1">INDIRECT("BH17")+2*INDIRECT("BI17")+3*INDIRECT("BJ17")+4*INDIRECT("BK17")+5*INDIRECT("BL17")+6*INDIRECT("BM17")+7*INDIRECT("BN17")+8*INDIRECT("BO17")</f>
        <v>0</v>
      </c>
      <c r="CX17" s="1">
        <v>0</v>
      </c>
    </row>
    <row r="18" spans="1:102" ht="11.25">
      <c r="A18" s="1" t="s">
        <v>0</v>
      </c>
      <c r="B18" s="1" t="s">
        <v>0</v>
      </c>
      <c r="C18" s="1" t="s">
        <v>0</v>
      </c>
      <c r="D18" s="1" t="s">
        <v>12</v>
      </c>
      <c r="E18" s="1" t="s">
        <v>5</v>
      </c>
      <c r="F18" s="7">
        <f ca="1">INDIRECT("T18")+INDIRECT("AB18")+INDIRECT("AJ18")+INDIRECT("AR18")+INDIRECT("AZ18")+INDIRECT("BH18")</f>
        <v>0</v>
      </c>
      <c r="G18" s="6">
        <f ca="1">INDIRECT("U18")+INDIRECT("AC18")+INDIRECT("AK18")+INDIRECT("AS18")+INDIRECT("BA18")+INDIRECT("BI18")</f>
        <v>25</v>
      </c>
      <c r="H18" s="6">
        <f ca="1">INDIRECT("V18")+INDIRECT("AD18")+INDIRECT("AL18")+INDIRECT("AT18")+INDIRECT("BB18")+INDIRECT("BJ18")</f>
        <v>0</v>
      </c>
      <c r="I18" s="6">
        <f ca="1">INDIRECT("W18")+INDIRECT("AE18")+INDIRECT("AM18")+INDIRECT("AU18")+INDIRECT("BC18")+INDIRECT("BK18")</f>
        <v>0</v>
      </c>
      <c r="J18" s="6">
        <f ca="1">INDIRECT("X18")+INDIRECT("AF18")+INDIRECT("AN18")+INDIRECT("AV18")+INDIRECT("BD18")+INDIRECT("BL18")</f>
        <v>0</v>
      </c>
      <c r="K18" s="6">
        <f ca="1">INDIRECT("Y18")+INDIRECT("AG18")+INDIRECT("AO18")+INDIRECT("AW18")+INDIRECT("BE18")+INDIRECT("BM18")</f>
        <v>0</v>
      </c>
      <c r="L18" s="6">
        <f ca="1">INDIRECT("Z18")+INDIRECT("AH18")+INDIRECT("AP18")+INDIRECT("AX18")+INDIRECT("BF18")+INDIRECT("BN18")</f>
        <v>0</v>
      </c>
      <c r="M18" s="6">
        <f ca="1">INDIRECT("AA18")+INDIRECT("AI18")+INDIRECT("AQ18")+INDIRECT("AY18")+INDIRECT("BG18")+INDIRECT("BO18")</f>
        <v>0</v>
      </c>
      <c r="N18" s="7">
        <f ca="1">INDIRECT("T18")+INDIRECT("U18")+INDIRECT("V18")+INDIRECT("W18")+INDIRECT("X18")+INDIRECT("Y18")+INDIRECT("Z18")+INDIRECT("AA18")</f>
        <v>0</v>
      </c>
      <c r="O18" s="6">
        <f ca="1">INDIRECT("AB18")+INDIRECT("AC18")+INDIRECT("AD18")+INDIRECT("AE18")+INDIRECT("AF18")+INDIRECT("AG18")+INDIRECT("AH18")+INDIRECT("AI18")</f>
        <v>0</v>
      </c>
      <c r="P18" s="6">
        <f ca="1">INDIRECT("AJ18")+INDIRECT("AK18")+INDIRECT("AL18")+INDIRECT("AM18")+INDIRECT("AN18")+INDIRECT("AO18")+INDIRECT("AP18")+INDIRECT("AQ18")</f>
        <v>25</v>
      </c>
      <c r="Q18" s="6">
        <f ca="1">INDIRECT("AR18")+INDIRECT("AS18")+INDIRECT("AT18")+INDIRECT("AU18")+INDIRECT("AV18")+INDIRECT("AW18")+INDIRECT("AX18")+INDIRECT("AY18")</f>
        <v>0</v>
      </c>
      <c r="R18" s="6">
        <f ca="1">INDIRECT("AZ18")+INDIRECT("BA18")+INDIRECT("BB18")+INDIRECT("BC18")+INDIRECT("BD18")+INDIRECT("BE18")+INDIRECT("BF18")+INDIRECT("BG18")</f>
        <v>0</v>
      </c>
      <c r="S18" s="6">
        <f ca="1">INDIRECT("BH18")+INDIRECT("BI18")+INDIRECT("BJ18")+INDIRECT("BK18")+INDIRECT("BL18")+INDIRECT("BM18")+INDIRECT("BN18")+INDIRECT("BO18")</f>
        <v>0</v>
      </c>
      <c r="T18" s="28"/>
      <c r="U18" s="29"/>
      <c r="V18" s="29"/>
      <c r="W18" s="29"/>
      <c r="X18" s="29"/>
      <c r="Y18" s="29"/>
      <c r="Z18" s="29"/>
      <c r="AA18" s="29"/>
      <c r="AB18" s="28"/>
      <c r="AC18" s="29"/>
      <c r="AD18" s="29"/>
      <c r="AE18" s="29"/>
      <c r="AF18" s="29"/>
      <c r="AG18" s="29"/>
      <c r="AH18" s="29"/>
      <c r="AI18" s="29"/>
      <c r="AJ18" s="28"/>
      <c r="AK18" s="29">
        <v>25</v>
      </c>
      <c r="AL18" s="29"/>
      <c r="AM18" s="29"/>
      <c r="AN18" s="29"/>
      <c r="AO18" s="29"/>
      <c r="AP18" s="29"/>
      <c r="AQ18" s="29"/>
      <c r="AR18" s="28"/>
      <c r="AS18" s="29"/>
      <c r="AT18" s="29"/>
      <c r="AU18" s="29"/>
      <c r="AV18" s="29"/>
      <c r="AW18" s="29"/>
      <c r="AX18" s="29"/>
      <c r="AY18" s="29"/>
      <c r="AZ18" s="28"/>
      <c r="BA18" s="29"/>
      <c r="BB18" s="29"/>
      <c r="BC18" s="29"/>
      <c r="BD18" s="29"/>
      <c r="BE18" s="29"/>
      <c r="BF18" s="29"/>
      <c r="BG18" s="29"/>
      <c r="BH18" s="28"/>
      <c r="BI18" s="29"/>
      <c r="BJ18" s="29"/>
      <c r="BK18" s="29"/>
      <c r="BL18" s="29"/>
      <c r="BM18" s="29"/>
      <c r="BN18" s="29"/>
      <c r="BO18" s="29"/>
      <c r="BP18" s="9">
        <v>0</v>
      </c>
      <c r="BQ18" s="1" t="s">
        <v>0</v>
      </c>
      <c r="BR18" s="1" t="s">
        <v>0</v>
      </c>
      <c r="BS18" s="1" t="s">
        <v>0</v>
      </c>
      <c r="BT18" s="1" t="s">
        <v>0</v>
      </c>
      <c r="BU18" s="1" t="s">
        <v>0</v>
      </c>
      <c r="BW18" s="1">
        <f ca="1">INDIRECT("T18")+2*INDIRECT("AB18")+3*INDIRECT("AJ18")+4*INDIRECT("AR18")+5*INDIRECT("AZ18")+6*INDIRECT("BH18")</f>
        <v>0</v>
      </c>
      <c r="BX18" s="1">
        <v>0</v>
      </c>
      <c r="BY18" s="1">
        <f ca="1">INDIRECT("U18")+2*INDIRECT("AC18")+3*INDIRECT("AK18")+4*INDIRECT("AS18")+5*INDIRECT("BA18")+6*INDIRECT("BI18")</f>
        <v>75</v>
      </c>
      <c r="BZ18" s="1">
        <v>75</v>
      </c>
      <c r="CA18" s="1">
        <f ca="1">INDIRECT("V18")+2*INDIRECT("AD18")+3*INDIRECT("AL18")+4*INDIRECT("AT18")+5*INDIRECT("BB18")+6*INDIRECT("BJ18")</f>
        <v>0</v>
      </c>
      <c r="CB18" s="1">
        <v>0</v>
      </c>
      <c r="CC18" s="1">
        <f ca="1">INDIRECT("W18")+2*INDIRECT("AE18")+3*INDIRECT("AM18")+4*INDIRECT("AU18")+5*INDIRECT("BC18")+6*INDIRECT("BK18")</f>
        <v>0</v>
      </c>
      <c r="CD18" s="1">
        <v>0</v>
      </c>
      <c r="CE18" s="1">
        <f ca="1">INDIRECT("X18")+2*INDIRECT("AF18")+3*INDIRECT("AN18")+4*INDIRECT("AV18")+5*INDIRECT("BD18")+6*INDIRECT("BL18")</f>
        <v>0</v>
      </c>
      <c r="CF18" s="1">
        <v>0</v>
      </c>
      <c r="CG18" s="1">
        <f ca="1">INDIRECT("Y18")+2*INDIRECT("AG18")+3*INDIRECT("AO18")+4*INDIRECT("AW18")+5*INDIRECT("BE18")+6*INDIRECT("BM18")</f>
        <v>0</v>
      </c>
      <c r="CH18" s="1">
        <v>0</v>
      </c>
      <c r="CI18" s="1">
        <f ca="1">INDIRECT("Z18")+2*INDIRECT("AH18")+3*INDIRECT("AP18")+4*INDIRECT("AX18")+5*INDIRECT("BF18")+6*INDIRECT("BN18")</f>
        <v>0</v>
      </c>
      <c r="CJ18" s="1">
        <v>0</v>
      </c>
      <c r="CK18" s="1">
        <f ca="1">INDIRECT("AA18")+2*INDIRECT("AI18")+3*INDIRECT("AQ18")+4*INDIRECT("AY18")+5*INDIRECT("BG18")+6*INDIRECT("BO18")</f>
        <v>0</v>
      </c>
      <c r="CL18" s="1">
        <v>0</v>
      </c>
      <c r="CM18" s="1">
        <f ca="1">INDIRECT("T18")+2*INDIRECT("U18")+3*INDIRECT("V18")+4*INDIRECT("W18")+5*INDIRECT("X18")+6*INDIRECT("Y18")+7*INDIRECT("Z18")+8*INDIRECT("AA18")</f>
        <v>0</v>
      </c>
      <c r="CN18" s="1">
        <v>0</v>
      </c>
      <c r="CO18" s="1">
        <f ca="1">INDIRECT("AB18")+2*INDIRECT("AC18")+3*INDIRECT("AD18")+4*INDIRECT("AE18")+5*INDIRECT("AF18")+6*INDIRECT("AG18")+7*INDIRECT("AH18")+8*INDIRECT("AI18")</f>
        <v>0</v>
      </c>
      <c r="CP18" s="1">
        <v>0</v>
      </c>
      <c r="CQ18" s="1">
        <f ca="1">INDIRECT("AJ18")+2*INDIRECT("AK18")+3*INDIRECT("AL18")+4*INDIRECT("AM18")+5*INDIRECT("AN18")+6*INDIRECT("AO18")+7*INDIRECT("AP18")+8*INDIRECT("AQ18")</f>
        <v>50</v>
      </c>
      <c r="CR18" s="1">
        <v>50</v>
      </c>
      <c r="CS18" s="1">
        <f ca="1">INDIRECT("AR18")+2*INDIRECT("AS18")+3*INDIRECT("AT18")+4*INDIRECT("AU18")+5*INDIRECT("AV18")+6*INDIRECT("AW18")+7*INDIRECT("AX18")+8*INDIRECT("AY18")</f>
        <v>0</v>
      </c>
      <c r="CT18" s="1">
        <v>0</v>
      </c>
      <c r="CU18" s="1">
        <f ca="1">INDIRECT("AZ18")+2*INDIRECT("BA18")+3*INDIRECT("BB18")+4*INDIRECT("BC18")+5*INDIRECT("BD18")+6*INDIRECT("BE18")+7*INDIRECT("BF18")+8*INDIRECT("BG18")</f>
        <v>0</v>
      </c>
      <c r="CV18" s="1">
        <v>0</v>
      </c>
      <c r="CW18" s="1">
        <f ca="1">INDIRECT("BH18")+2*INDIRECT("BI18")+3*INDIRECT("BJ18")+4*INDIRECT("BK18")+5*INDIRECT("BL18")+6*INDIRECT("BM18")+7*INDIRECT("BN18")+8*INDIRECT("BO18")</f>
        <v>0</v>
      </c>
      <c r="CX18" s="1">
        <v>0</v>
      </c>
    </row>
    <row r="19" spans="1:102" ht="11.25">
      <c r="A19" s="25"/>
      <c r="B19" s="25"/>
      <c r="C19" s="27" t="s">
        <v>131</v>
      </c>
      <c r="D19" s="26" t="s">
        <v>0</v>
      </c>
      <c r="E19" s="1" t="s">
        <v>11</v>
      </c>
      <c r="F19" s="7">
        <f ca="1">INDIRECT("T19")+INDIRECT("AB19")+INDIRECT("AJ19")+INDIRECT("AR19")+INDIRECT("AZ19")+INDIRECT("BH19")</f>
        <v>0</v>
      </c>
      <c r="G19" s="6">
        <f ca="1">INDIRECT("U19")+INDIRECT("AC19")+INDIRECT("AK19")+INDIRECT("AS19")+INDIRECT("BA19")+INDIRECT("BI19")</f>
        <v>220</v>
      </c>
      <c r="H19" s="6">
        <f ca="1">INDIRECT("V19")+INDIRECT("AD19")+INDIRECT("AL19")+INDIRECT("AT19")+INDIRECT("BB19")+INDIRECT("BJ19")</f>
        <v>0</v>
      </c>
      <c r="I19" s="6">
        <f ca="1">INDIRECT("W19")+INDIRECT("AE19")+INDIRECT("AM19")+INDIRECT("AU19")+INDIRECT("BC19")+INDIRECT("BK19")</f>
        <v>35</v>
      </c>
      <c r="J19" s="6">
        <f ca="1">INDIRECT("X19")+INDIRECT("AF19")+INDIRECT("AN19")+INDIRECT("AV19")+INDIRECT("BD19")+INDIRECT("BL19")</f>
        <v>0</v>
      </c>
      <c r="K19" s="6">
        <f ca="1">INDIRECT("Y19")+INDIRECT("AG19")+INDIRECT("AO19")+INDIRECT("AW19")+INDIRECT("BE19")+INDIRECT("BM19")</f>
        <v>0</v>
      </c>
      <c r="L19" s="6">
        <f ca="1">INDIRECT("Z19")+INDIRECT("AH19")+INDIRECT("AP19")+INDIRECT("AX19")+INDIRECT("BF19")+INDIRECT("BN19")</f>
        <v>0</v>
      </c>
      <c r="M19" s="6">
        <f ca="1">INDIRECT("AA19")+INDIRECT("AI19")+INDIRECT("AQ19")+INDIRECT("AY19")+INDIRECT("BG19")+INDIRECT("BO19")</f>
        <v>0</v>
      </c>
      <c r="N19" s="7">
        <f ca="1">INDIRECT("T19")+INDIRECT("U19")+INDIRECT("V19")+INDIRECT("W19")+INDIRECT("X19")+INDIRECT("Y19")+INDIRECT("Z19")+INDIRECT("AA19")</f>
        <v>0</v>
      </c>
      <c r="O19" s="6">
        <f ca="1">INDIRECT("AB19")+INDIRECT("AC19")+INDIRECT("AD19")+INDIRECT("AE19")+INDIRECT("AF19")+INDIRECT("AG19")+INDIRECT("AH19")+INDIRECT("AI19")</f>
        <v>35</v>
      </c>
      <c r="P19" s="6">
        <f ca="1">INDIRECT("AJ19")+INDIRECT("AK19")+INDIRECT("AL19")+INDIRECT("AM19")+INDIRECT("AN19")+INDIRECT("AO19")+INDIRECT("AP19")+INDIRECT("AQ19")</f>
        <v>0</v>
      </c>
      <c r="Q19" s="6">
        <f ca="1">INDIRECT("AR19")+INDIRECT("AS19")+INDIRECT("AT19")+INDIRECT("AU19")+INDIRECT("AV19")+INDIRECT("AW19")+INDIRECT("AX19")+INDIRECT("AY19")</f>
        <v>220</v>
      </c>
      <c r="R19" s="6">
        <f ca="1">INDIRECT("AZ19")+INDIRECT("BA19")+INDIRECT("BB19")+INDIRECT("BC19")+INDIRECT("BD19")+INDIRECT("BE19")+INDIRECT("BF19")+INDIRECT("BG19")</f>
        <v>0</v>
      </c>
      <c r="S19" s="6">
        <f ca="1">INDIRECT("BH19")+INDIRECT("BI19")+INDIRECT("BJ19")+INDIRECT("BK19")+INDIRECT("BL19")+INDIRECT("BM19")+INDIRECT("BN19")+INDIRECT("BO19")</f>
        <v>0</v>
      </c>
      <c r="T19" s="28"/>
      <c r="U19" s="29"/>
      <c r="V19" s="29"/>
      <c r="W19" s="29"/>
      <c r="X19" s="29"/>
      <c r="Y19" s="29"/>
      <c r="Z19" s="29"/>
      <c r="AA19" s="29"/>
      <c r="AB19" s="28"/>
      <c r="AC19" s="29"/>
      <c r="AD19" s="29"/>
      <c r="AE19" s="29">
        <v>35</v>
      </c>
      <c r="AF19" s="29"/>
      <c r="AG19" s="29"/>
      <c r="AH19" s="29"/>
      <c r="AI19" s="29"/>
      <c r="AJ19" s="28"/>
      <c r="AK19" s="29"/>
      <c r="AL19" s="29"/>
      <c r="AM19" s="29"/>
      <c r="AN19" s="29"/>
      <c r="AO19" s="29"/>
      <c r="AP19" s="29"/>
      <c r="AQ19" s="29"/>
      <c r="AR19" s="28"/>
      <c r="AS19" s="29">
        <v>220</v>
      </c>
      <c r="AT19" s="29"/>
      <c r="AU19" s="29"/>
      <c r="AV19" s="29"/>
      <c r="AW19" s="29"/>
      <c r="AX19" s="29"/>
      <c r="AY19" s="29"/>
      <c r="AZ19" s="28"/>
      <c r="BA19" s="29"/>
      <c r="BB19" s="29"/>
      <c r="BC19" s="29"/>
      <c r="BD19" s="29"/>
      <c r="BE19" s="29"/>
      <c r="BF19" s="29"/>
      <c r="BG19" s="29"/>
      <c r="BH19" s="28"/>
      <c r="BI19" s="29"/>
      <c r="BJ19" s="29"/>
      <c r="BK19" s="29"/>
      <c r="BL19" s="29"/>
      <c r="BM19" s="29"/>
      <c r="BN19" s="29"/>
      <c r="BO19" s="29"/>
      <c r="BP19" s="9">
        <v>0</v>
      </c>
      <c r="BQ19" s="1" t="s">
        <v>0</v>
      </c>
      <c r="BR19" s="1" t="s">
        <v>0</v>
      </c>
      <c r="BS19" s="1" t="s">
        <v>0</v>
      </c>
      <c r="BT19" s="1" t="s">
        <v>0</v>
      </c>
      <c r="BU19" s="1" t="s">
        <v>0</v>
      </c>
      <c r="BW19" s="1">
        <f ca="1">INDIRECT("T19")+2*INDIRECT("AB19")+3*INDIRECT("AJ19")+4*INDIRECT("AR19")+5*INDIRECT("AZ19")+6*INDIRECT("BH19")</f>
        <v>0</v>
      </c>
      <c r="BX19" s="1">
        <v>0</v>
      </c>
      <c r="BY19" s="1">
        <f ca="1">INDIRECT("U19")+2*INDIRECT("AC19")+3*INDIRECT("AK19")+4*INDIRECT("AS19")+5*INDIRECT("BA19")+6*INDIRECT("BI19")</f>
        <v>880</v>
      </c>
      <c r="BZ19" s="1">
        <v>880</v>
      </c>
      <c r="CA19" s="1">
        <f ca="1">INDIRECT("V19")+2*INDIRECT("AD19")+3*INDIRECT("AL19")+4*INDIRECT("AT19")+5*INDIRECT("BB19")+6*INDIRECT("BJ19")</f>
        <v>0</v>
      </c>
      <c r="CB19" s="1">
        <v>0</v>
      </c>
      <c r="CC19" s="1">
        <f ca="1">INDIRECT("W19")+2*INDIRECT("AE19")+3*INDIRECT("AM19")+4*INDIRECT("AU19")+5*INDIRECT("BC19")+6*INDIRECT("BK19")</f>
        <v>70</v>
      </c>
      <c r="CD19" s="1">
        <v>70</v>
      </c>
      <c r="CE19" s="1">
        <f ca="1">INDIRECT("X19")+2*INDIRECT("AF19")+3*INDIRECT("AN19")+4*INDIRECT("AV19")+5*INDIRECT("BD19")+6*INDIRECT("BL19")</f>
        <v>0</v>
      </c>
      <c r="CF19" s="1">
        <v>0</v>
      </c>
      <c r="CG19" s="1">
        <f ca="1">INDIRECT("Y19")+2*INDIRECT("AG19")+3*INDIRECT("AO19")+4*INDIRECT("AW19")+5*INDIRECT("BE19")+6*INDIRECT("BM19")</f>
        <v>0</v>
      </c>
      <c r="CH19" s="1">
        <v>0</v>
      </c>
      <c r="CI19" s="1">
        <f ca="1">INDIRECT("Z19")+2*INDIRECT("AH19")+3*INDIRECT("AP19")+4*INDIRECT("AX19")+5*INDIRECT("BF19")+6*INDIRECT("BN19")</f>
        <v>0</v>
      </c>
      <c r="CJ19" s="1">
        <v>0</v>
      </c>
      <c r="CK19" s="1">
        <f ca="1">INDIRECT("AA19")+2*INDIRECT("AI19")+3*INDIRECT("AQ19")+4*INDIRECT("AY19")+5*INDIRECT("BG19")+6*INDIRECT("BO19")</f>
        <v>0</v>
      </c>
      <c r="CL19" s="1">
        <v>0</v>
      </c>
      <c r="CM19" s="1">
        <f ca="1">INDIRECT("T19")+2*INDIRECT("U19")+3*INDIRECT("V19")+4*INDIRECT("W19")+5*INDIRECT("X19")+6*INDIRECT("Y19")+7*INDIRECT("Z19")+8*INDIRECT("AA19")</f>
        <v>0</v>
      </c>
      <c r="CN19" s="1">
        <v>0</v>
      </c>
      <c r="CO19" s="1">
        <f ca="1">INDIRECT("AB19")+2*INDIRECT("AC19")+3*INDIRECT("AD19")+4*INDIRECT("AE19")+5*INDIRECT("AF19")+6*INDIRECT("AG19")+7*INDIRECT("AH19")+8*INDIRECT("AI19")</f>
        <v>140</v>
      </c>
      <c r="CP19" s="1">
        <v>140</v>
      </c>
      <c r="CQ19" s="1">
        <f ca="1">INDIRECT("AJ19")+2*INDIRECT("AK19")+3*INDIRECT("AL19")+4*INDIRECT("AM19")+5*INDIRECT("AN19")+6*INDIRECT("AO19")+7*INDIRECT("AP19")+8*INDIRECT("AQ19")</f>
        <v>0</v>
      </c>
      <c r="CR19" s="1">
        <v>0</v>
      </c>
      <c r="CS19" s="1">
        <f ca="1">INDIRECT("AR19")+2*INDIRECT("AS19")+3*INDIRECT("AT19")+4*INDIRECT("AU19")+5*INDIRECT("AV19")+6*INDIRECT("AW19")+7*INDIRECT("AX19")+8*INDIRECT("AY19")</f>
        <v>440</v>
      </c>
      <c r="CT19" s="1">
        <v>440</v>
      </c>
      <c r="CU19" s="1">
        <f ca="1">INDIRECT("AZ19")+2*INDIRECT("BA19")+3*INDIRECT("BB19")+4*INDIRECT("BC19")+5*INDIRECT("BD19")+6*INDIRECT("BE19")+7*INDIRECT("BF19")+8*INDIRECT("BG19")</f>
        <v>0</v>
      </c>
      <c r="CV19" s="1">
        <v>0</v>
      </c>
      <c r="CW19" s="1">
        <f ca="1">INDIRECT("BH19")+2*INDIRECT("BI19")+3*INDIRECT("BJ19")+4*INDIRECT("BK19")+5*INDIRECT("BL19")+6*INDIRECT("BM19")+7*INDIRECT("BN19")+8*INDIRECT("BO19")</f>
        <v>0</v>
      </c>
      <c r="CX19" s="1">
        <v>0</v>
      </c>
    </row>
    <row r="20" spans="1:73" ht="11.25">
      <c r="A20" s="1" t="s">
        <v>0</v>
      </c>
      <c r="B20" s="1" t="s">
        <v>0</v>
      </c>
      <c r="C20" s="1" t="s">
        <v>0</v>
      </c>
      <c r="D20" s="1" t="s">
        <v>0</v>
      </c>
      <c r="E20" s="1" t="s">
        <v>6</v>
      </c>
      <c r="F20" s="7">
        <f>SUM(F17:F19)</f>
        <v>0</v>
      </c>
      <c r="G20" s="6">
        <f>SUM(G17:G19)</f>
        <v>245</v>
      </c>
      <c r="H20" s="6">
        <f>SUM(H17:H19)</f>
        <v>0</v>
      </c>
      <c r="I20" s="6">
        <f>SUM(I17:I19)</f>
        <v>35</v>
      </c>
      <c r="J20" s="6">
        <f>SUM(J17:J19)</f>
        <v>620</v>
      </c>
      <c r="K20" s="6">
        <f>SUM(K17:K19)</f>
        <v>1965</v>
      </c>
      <c r="L20" s="6">
        <f>SUM(L17:L19)</f>
        <v>0</v>
      </c>
      <c r="M20" s="6">
        <f>SUM(M17:M19)</f>
        <v>0</v>
      </c>
      <c r="N20" s="7">
        <f>SUM(N17:N19)</f>
        <v>620</v>
      </c>
      <c r="O20" s="6">
        <f>SUM(O17:O19)</f>
        <v>2000</v>
      </c>
      <c r="P20" s="6">
        <f>SUM(P17:P19)</f>
        <v>25</v>
      </c>
      <c r="Q20" s="6">
        <f>SUM(Q17:Q19)</f>
        <v>220</v>
      </c>
      <c r="R20" s="6">
        <f>SUM(R17:R19)</f>
        <v>0</v>
      </c>
      <c r="S20" s="6">
        <f>SUM(S17:S19)</f>
        <v>0</v>
      </c>
      <c r="T20" s="8"/>
      <c r="U20" s="5"/>
      <c r="V20" s="5"/>
      <c r="W20" s="5"/>
      <c r="X20" s="5"/>
      <c r="Y20" s="5"/>
      <c r="Z20" s="5"/>
      <c r="AA20" s="5"/>
      <c r="AB20" s="8"/>
      <c r="AC20" s="5"/>
      <c r="AD20" s="5"/>
      <c r="AE20" s="5"/>
      <c r="AF20" s="5"/>
      <c r="AG20" s="5"/>
      <c r="AH20" s="5"/>
      <c r="AI20" s="5"/>
      <c r="AJ20" s="8"/>
      <c r="AK20" s="5"/>
      <c r="AL20" s="5"/>
      <c r="AM20" s="5"/>
      <c r="AN20" s="5"/>
      <c r="AO20" s="5"/>
      <c r="AP20" s="5"/>
      <c r="AQ20" s="5"/>
      <c r="AR20" s="8"/>
      <c r="AS20" s="5"/>
      <c r="AT20" s="5"/>
      <c r="AU20" s="5"/>
      <c r="AV20" s="5"/>
      <c r="AW20" s="5"/>
      <c r="AX20" s="5"/>
      <c r="AY20" s="5"/>
      <c r="AZ20" s="8"/>
      <c r="BA20" s="5"/>
      <c r="BB20" s="5"/>
      <c r="BC20" s="5"/>
      <c r="BD20" s="5"/>
      <c r="BE20" s="5"/>
      <c r="BF20" s="5"/>
      <c r="BG20" s="5"/>
      <c r="BH20" s="8"/>
      <c r="BI20" s="5"/>
      <c r="BJ20" s="5"/>
      <c r="BK20" s="5"/>
      <c r="BL20" s="5"/>
      <c r="BM20" s="5"/>
      <c r="BN20" s="5"/>
      <c r="BO20" s="5"/>
      <c r="BP20" s="9">
        <v>0</v>
      </c>
      <c r="BQ20" s="1" t="s">
        <v>0</v>
      </c>
      <c r="BR20" s="1" t="s">
        <v>0</v>
      </c>
      <c r="BS20" s="1" t="s">
        <v>0</v>
      </c>
      <c r="BT20" s="1" t="s">
        <v>0</v>
      </c>
      <c r="BU20" s="1" t="s">
        <v>0</v>
      </c>
    </row>
    <row r="21" spans="3:73" ht="11.25">
      <c r="C21" s="1" t="s">
        <v>0</v>
      </c>
      <c r="D21" s="1" t="s">
        <v>0</v>
      </c>
      <c r="E21" s="1" t="s">
        <v>0</v>
      </c>
      <c r="F21" s="7"/>
      <c r="G21" s="6"/>
      <c r="H21" s="6"/>
      <c r="I21" s="6"/>
      <c r="J21" s="6"/>
      <c r="K21" s="6"/>
      <c r="L21" s="6"/>
      <c r="M21" s="6"/>
      <c r="N21" s="7"/>
      <c r="O21" s="6"/>
      <c r="P21" s="6"/>
      <c r="Q21" s="6"/>
      <c r="R21" s="6"/>
      <c r="S21" s="6"/>
      <c r="T21" s="8"/>
      <c r="U21" s="5"/>
      <c r="V21" s="5"/>
      <c r="W21" s="5"/>
      <c r="X21" s="5"/>
      <c r="Y21" s="5"/>
      <c r="Z21" s="5"/>
      <c r="AA21" s="5"/>
      <c r="AB21" s="8"/>
      <c r="AC21" s="5"/>
      <c r="AD21" s="5"/>
      <c r="AE21" s="5"/>
      <c r="AF21" s="5"/>
      <c r="AG21" s="5"/>
      <c r="AH21" s="5"/>
      <c r="AI21" s="5"/>
      <c r="AJ21" s="8"/>
      <c r="AK21" s="5"/>
      <c r="AL21" s="5"/>
      <c r="AM21" s="5"/>
      <c r="AN21" s="5"/>
      <c r="AO21" s="5"/>
      <c r="AP21" s="5"/>
      <c r="AQ21" s="5"/>
      <c r="AR21" s="8"/>
      <c r="AS21" s="5"/>
      <c r="AT21" s="5"/>
      <c r="AU21" s="5"/>
      <c r="AV21" s="5"/>
      <c r="AW21" s="5"/>
      <c r="AX21" s="5"/>
      <c r="AY21" s="5"/>
      <c r="AZ21" s="8"/>
      <c r="BA21" s="5"/>
      <c r="BB21" s="5"/>
      <c r="BC21" s="5"/>
      <c r="BD21" s="5"/>
      <c r="BE21" s="5"/>
      <c r="BF21" s="5"/>
      <c r="BG21" s="5"/>
      <c r="BH21" s="8"/>
      <c r="BI21" s="5"/>
      <c r="BJ21" s="5"/>
      <c r="BK21" s="5"/>
      <c r="BL21" s="5"/>
      <c r="BM21" s="5"/>
      <c r="BN21" s="5"/>
      <c r="BO21" s="5"/>
      <c r="BP21" s="9"/>
      <c r="BT21" s="1" t="s">
        <v>0</v>
      </c>
      <c r="BU21" s="1" t="s">
        <v>0</v>
      </c>
    </row>
    <row r="22" spans="1:102" ht="11.25">
      <c r="A22" s="30" t="s">
        <v>1</v>
      </c>
      <c r="B22" s="31" t="str">
        <f>HYPERLINK("http://www.dot.ca.gov/hq/transprog/stip2004/ff_sheets/10-2k57.xls","2K57")</f>
        <v>2K57</v>
      </c>
      <c r="C22" s="30" t="s">
        <v>0</v>
      </c>
      <c r="D22" s="30" t="s">
        <v>13</v>
      </c>
      <c r="E22" s="30" t="s">
        <v>3</v>
      </c>
      <c r="F22" s="32">
        <f ca="1">INDIRECT("T22")+INDIRECT("AB22")+INDIRECT("AJ22")+INDIRECT("AR22")+INDIRECT("AZ22")+INDIRECT("BH22")</f>
        <v>1856</v>
      </c>
      <c r="G22" s="33">
        <f ca="1">INDIRECT("U22")+INDIRECT("AC22")+INDIRECT("AK22")+INDIRECT("AS22")+INDIRECT("BA22")+INDIRECT("BI22")</f>
        <v>1000</v>
      </c>
      <c r="H22" s="33">
        <f ca="1">INDIRECT("V22")+INDIRECT("AD22")+INDIRECT("AL22")+INDIRECT("AT22")+INDIRECT("BB22")+INDIRECT("BJ22")</f>
        <v>0</v>
      </c>
      <c r="I22" s="33">
        <f ca="1">INDIRECT("W22")+INDIRECT("AE22")+INDIRECT("AM22")+INDIRECT("AU22")+INDIRECT("BC22")+INDIRECT("BK22")</f>
        <v>0</v>
      </c>
      <c r="J22" s="33">
        <f ca="1">INDIRECT("X22")+INDIRECT("AF22")+INDIRECT("AN22")+INDIRECT("AV22")+INDIRECT("BD22")+INDIRECT("BL22")</f>
        <v>0</v>
      </c>
      <c r="K22" s="33">
        <f ca="1">INDIRECT("Y22")+INDIRECT("AG22")+INDIRECT("AO22")+INDIRECT("AW22")+INDIRECT("BE22")+INDIRECT("BM22")</f>
        <v>0</v>
      </c>
      <c r="L22" s="33">
        <f ca="1">INDIRECT("Z22")+INDIRECT("AH22")+INDIRECT("AP22")+INDIRECT("AX22")+INDIRECT("BF22")+INDIRECT("BN22")</f>
        <v>0</v>
      </c>
      <c r="M22" s="33">
        <f ca="1">INDIRECT("AA22")+INDIRECT("AI22")+INDIRECT("AQ22")+INDIRECT("AY22")+INDIRECT("BG22")+INDIRECT("BO22")</f>
        <v>0</v>
      </c>
      <c r="N22" s="32">
        <f ca="1">INDIRECT("T22")+INDIRECT("U22")+INDIRECT("V22")+INDIRECT("W22")+INDIRECT("X22")+INDIRECT("Y22")+INDIRECT("Z22")+INDIRECT("AA22")</f>
        <v>0</v>
      </c>
      <c r="O22" s="33">
        <f ca="1">INDIRECT("AB22")+INDIRECT("AC22")+INDIRECT("AD22")+INDIRECT("AE22")+INDIRECT("AF22")+INDIRECT("AG22")+INDIRECT("AH22")+INDIRECT("AI22")</f>
        <v>2856</v>
      </c>
      <c r="P22" s="33">
        <f ca="1">INDIRECT("AJ22")+INDIRECT("AK22")+INDIRECT("AL22")+INDIRECT("AM22")+INDIRECT("AN22")+INDIRECT("AO22")+INDIRECT("AP22")+INDIRECT("AQ22")</f>
        <v>0</v>
      </c>
      <c r="Q22" s="33">
        <f ca="1">INDIRECT("AR22")+INDIRECT("AS22")+INDIRECT("AT22")+INDIRECT("AU22")+INDIRECT("AV22")+INDIRECT("AW22")+INDIRECT("AX22")+INDIRECT("AY22")</f>
        <v>0</v>
      </c>
      <c r="R22" s="33">
        <f ca="1">INDIRECT("AZ22")+INDIRECT("BA22")+INDIRECT("BB22")+INDIRECT("BC22")+INDIRECT("BD22")+INDIRECT("BE22")+INDIRECT("BF22")+INDIRECT("BG22")</f>
        <v>0</v>
      </c>
      <c r="S22" s="33">
        <f ca="1">INDIRECT("BH22")+INDIRECT("BI22")+INDIRECT("BJ22")+INDIRECT("BK22")+INDIRECT("BL22")+INDIRECT("BM22")+INDIRECT("BN22")+INDIRECT("BO22")</f>
        <v>0</v>
      </c>
      <c r="T22" s="34"/>
      <c r="U22" s="35"/>
      <c r="V22" s="35"/>
      <c r="W22" s="35"/>
      <c r="X22" s="35"/>
      <c r="Y22" s="35"/>
      <c r="Z22" s="35"/>
      <c r="AA22" s="35"/>
      <c r="AB22" s="34">
        <v>1856</v>
      </c>
      <c r="AC22" s="35">
        <v>1000</v>
      </c>
      <c r="AD22" s="35"/>
      <c r="AE22" s="35"/>
      <c r="AF22" s="35"/>
      <c r="AG22" s="35"/>
      <c r="AH22" s="35"/>
      <c r="AI22" s="35"/>
      <c r="AJ22" s="34"/>
      <c r="AK22" s="35"/>
      <c r="AL22" s="35"/>
      <c r="AM22" s="35"/>
      <c r="AN22" s="35"/>
      <c r="AO22" s="35"/>
      <c r="AP22" s="35"/>
      <c r="AQ22" s="35"/>
      <c r="AR22" s="34"/>
      <c r="AS22" s="35"/>
      <c r="AT22" s="35"/>
      <c r="AU22" s="35"/>
      <c r="AV22" s="35"/>
      <c r="AW22" s="35"/>
      <c r="AX22" s="35"/>
      <c r="AY22" s="35"/>
      <c r="AZ22" s="34"/>
      <c r="BA22" s="35"/>
      <c r="BB22" s="35"/>
      <c r="BC22" s="35"/>
      <c r="BD22" s="35"/>
      <c r="BE22" s="35"/>
      <c r="BF22" s="35"/>
      <c r="BG22" s="35"/>
      <c r="BH22" s="34"/>
      <c r="BI22" s="35"/>
      <c r="BJ22" s="35"/>
      <c r="BK22" s="35"/>
      <c r="BL22" s="35"/>
      <c r="BM22" s="35"/>
      <c r="BN22" s="35"/>
      <c r="BO22" s="36"/>
      <c r="BP22" s="9">
        <v>11200000108</v>
      </c>
      <c r="BQ22" s="1" t="s">
        <v>3</v>
      </c>
      <c r="BR22" s="1" t="s">
        <v>0</v>
      </c>
      <c r="BS22" s="1" t="s">
        <v>0</v>
      </c>
      <c r="BT22" s="1" t="s">
        <v>0</v>
      </c>
      <c r="BU22" s="1" t="s">
        <v>0</v>
      </c>
      <c r="BW22" s="1">
        <f ca="1">INDIRECT("T22")+2*INDIRECT("AB22")+3*INDIRECT("AJ22")+4*INDIRECT("AR22")+5*INDIRECT("AZ22")+6*INDIRECT("BH22")</f>
        <v>3712</v>
      </c>
      <c r="BX22" s="1">
        <v>3712</v>
      </c>
      <c r="BY22" s="1">
        <f ca="1">INDIRECT("U22")+2*INDIRECT("AC22")+3*INDIRECT("AK22")+4*INDIRECT("AS22")+5*INDIRECT("BA22")+6*INDIRECT("BI22")</f>
        <v>2000</v>
      </c>
      <c r="BZ22" s="1">
        <v>2000</v>
      </c>
      <c r="CA22" s="1">
        <f ca="1">INDIRECT("V22")+2*INDIRECT("AD22")+3*INDIRECT("AL22")+4*INDIRECT("AT22")+5*INDIRECT("BB22")+6*INDIRECT("BJ22")</f>
        <v>0</v>
      </c>
      <c r="CB22" s="1">
        <v>0</v>
      </c>
      <c r="CC22" s="1">
        <f ca="1">INDIRECT("W22")+2*INDIRECT("AE22")+3*INDIRECT("AM22")+4*INDIRECT("AU22")+5*INDIRECT("BC22")+6*INDIRECT("BK22")</f>
        <v>0</v>
      </c>
      <c r="CD22" s="1">
        <v>0</v>
      </c>
      <c r="CE22" s="1">
        <f ca="1">INDIRECT("X22")+2*INDIRECT("AF22")+3*INDIRECT("AN22")+4*INDIRECT("AV22")+5*INDIRECT("BD22")+6*INDIRECT("BL22")</f>
        <v>0</v>
      </c>
      <c r="CF22" s="1">
        <v>0</v>
      </c>
      <c r="CG22" s="1">
        <f ca="1">INDIRECT("Y22")+2*INDIRECT("AG22")+3*INDIRECT("AO22")+4*INDIRECT("AW22")+5*INDIRECT("BE22")+6*INDIRECT("BM22")</f>
        <v>0</v>
      </c>
      <c r="CH22" s="1">
        <v>0</v>
      </c>
      <c r="CI22" s="1">
        <f ca="1">INDIRECT("Z22")+2*INDIRECT("AH22")+3*INDIRECT("AP22")+4*INDIRECT("AX22")+5*INDIRECT("BF22")+6*INDIRECT("BN22")</f>
        <v>0</v>
      </c>
      <c r="CJ22" s="1">
        <v>0</v>
      </c>
      <c r="CK22" s="1">
        <f ca="1">INDIRECT("AA22")+2*INDIRECT("AI22")+3*INDIRECT("AQ22")+4*INDIRECT("AY22")+5*INDIRECT("BG22")+6*INDIRECT("BO22")</f>
        <v>0</v>
      </c>
      <c r="CL22" s="1">
        <v>0</v>
      </c>
      <c r="CM22" s="1">
        <f ca="1">INDIRECT("T22")+2*INDIRECT("U22")+3*INDIRECT("V22")+4*INDIRECT("W22")+5*INDIRECT("X22")+6*INDIRECT("Y22")+7*INDIRECT("Z22")+8*INDIRECT("AA22")</f>
        <v>0</v>
      </c>
      <c r="CN22" s="1">
        <v>0</v>
      </c>
      <c r="CO22" s="1">
        <f ca="1">INDIRECT("AB22")+2*INDIRECT("AC22")+3*INDIRECT("AD22")+4*INDIRECT("AE22")+5*INDIRECT("AF22")+6*INDIRECT("AG22")+7*INDIRECT("AH22")+8*INDIRECT("AI22")</f>
        <v>3856</v>
      </c>
      <c r="CP22" s="1">
        <v>3856</v>
      </c>
      <c r="CQ22" s="1">
        <f ca="1">INDIRECT("AJ22")+2*INDIRECT("AK22")+3*INDIRECT("AL22")+4*INDIRECT("AM22")+5*INDIRECT("AN22")+6*INDIRECT("AO22")+7*INDIRECT("AP22")+8*INDIRECT("AQ22")</f>
        <v>0</v>
      </c>
      <c r="CR22" s="1">
        <v>0</v>
      </c>
      <c r="CS22" s="1">
        <f ca="1">INDIRECT("AR22")+2*INDIRECT("AS22")+3*INDIRECT("AT22")+4*INDIRECT("AU22")+5*INDIRECT("AV22")+6*INDIRECT("AW22")+7*INDIRECT("AX22")+8*INDIRECT("AY22")</f>
        <v>0</v>
      </c>
      <c r="CT22" s="1">
        <v>0</v>
      </c>
      <c r="CU22" s="1">
        <f ca="1">INDIRECT("AZ22")+2*INDIRECT("BA22")+3*INDIRECT("BB22")+4*INDIRECT("BC22")+5*INDIRECT("BD22")+6*INDIRECT("BE22")+7*INDIRECT("BF22")+8*INDIRECT("BG22")</f>
        <v>0</v>
      </c>
      <c r="CV22" s="1">
        <v>0</v>
      </c>
      <c r="CW22" s="1">
        <f ca="1">INDIRECT("BH22")+2*INDIRECT("BI22")+3*INDIRECT("BJ22")+4*INDIRECT("BK22")+5*INDIRECT("BL22")+6*INDIRECT("BM22")+7*INDIRECT("BN22")+8*INDIRECT("BO22")</f>
        <v>0</v>
      </c>
      <c r="CX22" s="1">
        <v>0</v>
      </c>
    </row>
    <row r="23" spans="1:102" ht="11.25">
      <c r="A23" s="1" t="s">
        <v>0</v>
      </c>
      <c r="B23" s="1" t="s">
        <v>0</v>
      </c>
      <c r="C23" s="1" t="s">
        <v>0</v>
      </c>
      <c r="D23" s="1" t="s">
        <v>14</v>
      </c>
      <c r="E23" s="1" t="s">
        <v>5</v>
      </c>
      <c r="F23" s="7">
        <f ca="1">INDIRECT("T23")+INDIRECT("AB23")+INDIRECT("AJ23")+INDIRECT("AR23")+INDIRECT("AZ23")+INDIRECT("BH23")</f>
        <v>604</v>
      </c>
      <c r="G23" s="6">
        <f ca="1">INDIRECT("U23")+INDIRECT("AC23")+INDIRECT("AK23")+INDIRECT("AS23")+INDIRECT("BA23")+INDIRECT("BI23")</f>
        <v>0</v>
      </c>
      <c r="H23" s="6">
        <f ca="1">INDIRECT("V23")+INDIRECT("AD23")+INDIRECT("AL23")+INDIRECT("AT23")+INDIRECT("BB23")+INDIRECT("BJ23")</f>
        <v>0</v>
      </c>
      <c r="I23" s="6">
        <f ca="1">INDIRECT("W23")+INDIRECT("AE23")+INDIRECT("AM23")+INDIRECT("AU23")+INDIRECT("BC23")+INDIRECT("BK23")</f>
        <v>0</v>
      </c>
      <c r="J23" s="6">
        <f ca="1">INDIRECT("X23")+INDIRECT("AF23")+INDIRECT("AN23")+INDIRECT("AV23")+INDIRECT("BD23")+INDIRECT("BL23")</f>
        <v>0</v>
      </c>
      <c r="K23" s="6">
        <f ca="1">INDIRECT("Y23")+INDIRECT("AG23")+INDIRECT("AO23")+INDIRECT("AW23")+INDIRECT("BE23")+INDIRECT("BM23")</f>
        <v>0</v>
      </c>
      <c r="L23" s="6">
        <f ca="1">INDIRECT("Z23")+INDIRECT("AH23")+INDIRECT("AP23")+INDIRECT("AX23")+INDIRECT("BF23")+INDIRECT("BN23")</f>
        <v>0</v>
      </c>
      <c r="M23" s="6">
        <f ca="1">INDIRECT("AA23")+INDIRECT("AI23")+INDIRECT("AQ23")+INDIRECT("AY23")+INDIRECT("BG23")+INDIRECT("BO23")</f>
        <v>0</v>
      </c>
      <c r="N23" s="7">
        <f ca="1">INDIRECT("T23")+INDIRECT("U23")+INDIRECT("V23")+INDIRECT("W23")+INDIRECT("X23")+INDIRECT("Y23")+INDIRECT("Z23")+INDIRECT("AA23")</f>
        <v>0</v>
      </c>
      <c r="O23" s="6">
        <f ca="1">INDIRECT("AB23")+INDIRECT("AC23")+INDIRECT("AD23")+INDIRECT("AE23")+INDIRECT("AF23")+INDIRECT("AG23")+INDIRECT("AH23")+INDIRECT("AI23")</f>
        <v>328</v>
      </c>
      <c r="P23" s="6">
        <f ca="1">INDIRECT("AJ23")+INDIRECT("AK23")+INDIRECT("AL23")+INDIRECT("AM23")+INDIRECT("AN23")+INDIRECT("AO23")+INDIRECT("AP23")+INDIRECT("AQ23")</f>
        <v>69</v>
      </c>
      <c r="Q23" s="6">
        <f ca="1">INDIRECT("AR23")+INDIRECT("AS23")+INDIRECT("AT23")+INDIRECT("AU23")+INDIRECT("AV23")+INDIRECT("AW23")+INDIRECT("AX23")+INDIRECT("AY23")</f>
        <v>207</v>
      </c>
      <c r="R23" s="6">
        <f ca="1">INDIRECT("AZ23")+INDIRECT("BA23")+INDIRECT("BB23")+INDIRECT("BC23")+INDIRECT("BD23")+INDIRECT("BE23")+INDIRECT("BF23")+INDIRECT("BG23")</f>
        <v>0</v>
      </c>
      <c r="S23" s="6">
        <f ca="1">INDIRECT("BH23")+INDIRECT("BI23")+INDIRECT("BJ23")+INDIRECT("BK23")+INDIRECT("BL23")+INDIRECT("BM23")+INDIRECT("BN23")+INDIRECT("BO23")</f>
        <v>0</v>
      </c>
      <c r="T23" s="28"/>
      <c r="U23" s="29"/>
      <c r="V23" s="29"/>
      <c r="W23" s="29"/>
      <c r="X23" s="29"/>
      <c r="Y23" s="29"/>
      <c r="Z23" s="29"/>
      <c r="AA23" s="29"/>
      <c r="AB23" s="28">
        <v>328</v>
      </c>
      <c r="AC23" s="29"/>
      <c r="AD23" s="29"/>
      <c r="AE23" s="29"/>
      <c r="AF23" s="29"/>
      <c r="AG23" s="29"/>
      <c r="AH23" s="29"/>
      <c r="AI23" s="29"/>
      <c r="AJ23" s="28">
        <v>69</v>
      </c>
      <c r="AK23" s="29"/>
      <c r="AL23" s="29"/>
      <c r="AM23" s="29"/>
      <c r="AN23" s="29"/>
      <c r="AO23" s="29"/>
      <c r="AP23" s="29"/>
      <c r="AQ23" s="29"/>
      <c r="AR23" s="28">
        <v>207</v>
      </c>
      <c r="AS23" s="29"/>
      <c r="AT23" s="29"/>
      <c r="AU23" s="29"/>
      <c r="AV23" s="29"/>
      <c r="AW23" s="29"/>
      <c r="AX23" s="29"/>
      <c r="AY23" s="29"/>
      <c r="AZ23" s="28"/>
      <c r="BA23" s="29"/>
      <c r="BB23" s="29"/>
      <c r="BC23" s="29"/>
      <c r="BD23" s="29"/>
      <c r="BE23" s="29"/>
      <c r="BF23" s="29"/>
      <c r="BG23" s="29"/>
      <c r="BH23" s="28"/>
      <c r="BI23" s="29"/>
      <c r="BJ23" s="29"/>
      <c r="BK23" s="29"/>
      <c r="BL23" s="29"/>
      <c r="BM23" s="29"/>
      <c r="BN23" s="29"/>
      <c r="BO23" s="29"/>
      <c r="BP23" s="9">
        <v>0</v>
      </c>
      <c r="BQ23" s="1" t="s">
        <v>0</v>
      </c>
      <c r="BR23" s="1" t="s">
        <v>0</v>
      </c>
      <c r="BS23" s="1" t="s">
        <v>0</v>
      </c>
      <c r="BT23" s="1" t="s">
        <v>0</v>
      </c>
      <c r="BU23" s="1" t="s">
        <v>0</v>
      </c>
      <c r="BW23" s="1">
        <f ca="1">INDIRECT("T23")+2*INDIRECT("AB23")+3*INDIRECT("AJ23")+4*INDIRECT("AR23")+5*INDIRECT("AZ23")+6*INDIRECT("BH23")</f>
        <v>1691</v>
      </c>
      <c r="BX23" s="1">
        <v>1691</v>
      </c>
      <c r="BY23" s="1">
        <f ca="1">INDIRECT("U23")+2*INDIRECT("AC23")+3*INDIRECT("AK23")+4*INDIRECT("AS23")+5*INDIRECT("BA23")+6*INDIRECT("BI23")</f>
        <v>0</v>
      </c>
      <c r="BZ23" s="1">
        <v>0</v>
      </c>
      <c r="CA23" s="1">
        <f ca="1">INDIRECT("V23")+2*INDIRECT("AD23")+3*INDIRECT("AL23")+4*INDIRECT("AT23")+5*INDIRECT("BB23")+6*INDIRECT("BJ23")</f>
        <v>0</v>
      </c>
      <c r="CB23" s="1">
        <v>0</v>
      </c>
      <c r="CC23" s="1">
        <f ca="1">INDIRECT("W23")+2*INDIRECT("AE23")+3*INDIRECT("AM23")+4*INDIRECT("AU23")+5*INDIRECT("BC23")+6*INDIRECT("BK23")</f>
        <v>0</v>
      </c>
      <c r="CD23" s="1">
        <v>0</v>
      </c>
      <c r="CE23" s="1">
        <f ca="1">INDIRECT("X23")+2*INDIRECT("AF23")+3*INDIRECT("AN23")+4*INDIRECT("AV23")+5*INDIRECT("BD23")+6*INDIRECT("BL23")</f>
        <v>0</v>
      </c>
      <c r="CF23" s="1">
        <v>0</v>
      </c>
      <c r="CG23" s="1">
        <f ca="1">INDIRECT("Y23")+2*INDIRECT("AG23")+3*INDIRECT("AO23")+4*INDIRECT("AW23")+5*INDIRECT("BE23")+6*INDIRECT("BM23")</f>
        <v>0</v>
      </c>
      <c r="CH23" s="1">
        <v>0</v>
      </c>
      <c r="CI23" s="1">
        <f ca="1">INDIRECT("Z23")+2*INDIRECT("AH23")+3*INDIRECT("AP23")+4*INDIRECT("AX23")+5*INDIRECT("BF23")+6*INDIRECT("BN23")</f>
        <v>0</v>
      </c>
      <c r="CJ23" s="1">
        <v>0</v>
      </c>
      <c r="CK23" s="1">
        <f ca="1">INDIRECT("AA23")+2*INDIRECT("AI23")+3*INDIRECT("AQ23")+4*INDIRECT("AY23")+5*INDIRECT("BG23")+6*INDIRECT("BO23")</f>
        <v>0</v>
      </c>
      <c r="CL23" s="1">
        <v>0</v>
      </c>
      <c r="CM23" s="1">
        <f ca="1">INDIRECT("T23")+2*INDIRECT("U23")+3*INDIRECT("V23")+4*INDIRECT("W23")+5*INDIRECT("X23")+6*INDIRECT("Y23")+7*INDIRECT("Z23")+8*INDIRECT("AA23")</f>
        <v>0</v>
      </c>
      <c r="CN23" s="1">
        <v>0</v>
      </c>
      <c r="CO23" s="1">
        <f ca="1">INDIRECT("AB23")+2*INDIRECT("AC23")+3*INDIRECT("AD23")+4*INDIRECT("AE23")+5*INDIRECT("AF23")+6*INDIRECT("AG23")+7*INDIRECT("AH23")+8*INDIRECT("AI23")</f>
        <v>328</v>
      </c>
      <c r="CP23" s="1">
        <v>328</v>
      </c>
      <c r="CQ23" s="1">
        <f ca="1">INDIRECT("AJ23")+2*INDIRECT("AK23")+3*INDIRECT("AL23")+4*INDIRECT("AM23")+5*INDIRECT("AN23")+6*INDIRECT("AO23")+7*INDIRECT("AP23")+8*INDIRECT("AQ23")</f>
        <v>69</v>
      </c>
      <c r="CR23" s="1">
        <v>69</v>
      </c>
      <c r="CS23" s="1">
        <f ca="1">INDIRECT("AR23")+2*INDIRECT("AS23")+3*INDIRECT("AT23")+4*INDIRECT("AU23")+5*INDIRECT("AV23")+6*INDIRECT("AW23")+7*INDIRECT("AX23")+8*INDIRECT("AY23")</f>
        <v>207</v>
      </c>
      <c r="CT23" s="1">
        <v>207</v>
      </c>
      <c r="CU23" s="1">
        <f ca="1">INDIRECT("AZ23")+2*INDIRECT("BA23")+3*INDIRECT("BB23")+4*INDIRECT("BC23")+5*INDIRECT("BD23")+6*INDIRECT("BE23")+7*INDIRECT("BF23")+8*INDIRECT("BG23")</f>
        <v>0</v>
      </c>
      <c r="CV23" s="1">
        <v>0</v>
      </c>
      <c r="CW23" s="1">
        <f ca="1">INDIRECT("BH23")+2*INDIRECT("BI23")+3*INDIRECT("BJ23")+4*INDIRECT("BK23")+5*INDIRECT("BL23")+6*INDIRECT("BM23")+7*INDIRECT("BN23")+8*INDIRECT("BO23")</f>
        <v>0</v>
      </c>
      <c r="CX23" s="1">
        <v>0</v>
      </c>
    </row>
    <row r="24" spans="1:73" ht="11.25">
      <c r="A24" s="25"/>
      <c r="B24" s="25"/>
      <c r="C24" s="27" t="s">
        <v>131</v>
      </c>
      <c r="D24" s="26" t="s">
        <v>0</v>
      </c>
      <c r="E24" s="1" t="s">
        <v>6</v>
      </c>
      <c r="F24" s="7">
        <f>SUM(F22:F23)</f>
        <v>2460</v>
      </c>
      <c r="G24" s="6">
        <f>SUM(G22:G23)</f>
        <v>1000</v>
      </c>
      <c r="H24" s="6">
        <f>SUM(H22:H23)</f>
        <v>0</v>
      </c>
      <c r="I24" s="6">
        <f>SUM(I22:I23)</f>
        <v>0</v>
      </c>
      <c r="J24" s="6">
        <f>SUM(J22:J23)</f>
        <v>0</v>
      </c>
      <c r="K24" s="6">
        <f>SUM(K22:K23)</f>
        <v>0</v>
      </c>
      <c r="L24" s="6">
        <f>SUM(L22:L23)</f>
        <v>0</v>
      </c>
      <c r="M24" s="6">
        <f>SUM(M22:M23)</f>
        <v>0</v>
      </c>
      <c r="N24" s="7">
        <f>SUM(N22:N23)</f>
        <v>0</v>
      </c>
      <c r="O24" s="6">
        <f>SUM(O22:O23)</f>
        <v>3184</v>
      </c>
      <c r="P24" s="6">
        <f>SUM(P22:P23)</f>
        <v>69</v>
      </c>
      <c r="Q24" s="6">
        <f>SUM(Q22:Q23)</f>
        <v>207</v>
      </c>
      <c r="R24" s="6">
        <f>SUM(R22:R23)</f>
        <v>0</v>
      </c>
      <c r="S24" s="6">
        <f>SUM(S22:S23)</f>
        <v>0</v>
      </c>
      <c r="T24" s="8"/>
      <c r="U24" s="5"/>
      <c r="V24" s="5"/>
      <c r="W24" s="5"/>
      <c r="X24" s="5"/>
      <c r="Y24" s="5"/>
      <c r="Z24" s="5"/>
      <c r="AA24" s="5"/>
      <c r="AB24" s="8"/>
      <c r="AC24" s="5"/>
      <c r="AD24" s="5"/>
      <c r="AE24" s="5"/>
      <c r="AF24" s="5"/>
      <c r="AG24" s="5"/>
      <c r="AH24" s="5"/>
      <c r="AI24" s="5"/>
      <c r="AJ24" s="8"/>
      <c r="AK24" s="5"/>
      <c r="AL24" s="5"/>
      <c r="AM24" s="5"/>
      <c r="AN24" s="5"/>
      <c r="AO24" s="5"/>
      <c r="AP24" s="5"/>
      <c r="AQ24" s="5"/>
      <c r="AR24" s="8"/>
      <c r="AS24" s="5"/>
      <c r="AT24" s="5"/>
      <c r="AU24" s="5"/>
      <c r="AV24" s="5"/>
      <c r="AW24" s="5"/>
      <c r="AX24" s="5"/>
      <c r="AY24" s="5"/>
      <c r="AZ24" s="8"/>
      <c r="BA24" s="5"/>
      <c r="BB24" s="5"/>
      <c r="BC24" s="5"/>
      <c r="BD24" s="5"/>
      <c r="BE24" s="5"/>
      <c r="BF24" s="5"/>
      <c r="BG24" s="5"/>
      <c r="BH24" s="8"/>
      <c r="BI24" s="5"/>
      <c r="BJ24" s="5"/>
      <c r="BK24" s="5"/>
      <c r="BL24" s="5"/>
      <c r="BM24" s="5"/>
      <c r="BN24" s="5"/>
      <c r="BO24" s="5"/>
      <c r="BP24" s="9">
        <v>0</v>
      </c>
      <c r="BQ24" s="1" t="s">
        <v>0</v>
      </c>
      <c r="BR24" s="1" t="s">
        <v>0</v>
      </c>
      <c r="BS24" s="1" t="s">
        <v>0</v>
      </c>
      <c r="BT24" s="1" t="s">
        <v>0</v>
      </c>
      <c r="BU24" s="1" t="s">
        <v>0</v>
      </c>
    </row>
    <row r="25" spans="3:73" ht="11.25">
      <c r="C25" s="1" t="s">
        <v>0</v>
      </c>
      <c r="D25" s="1" t="s">
        <v>0</v>
      </c>
      <c r="E25" s="1" t="s">
        <v>0</v>
      </c>
      <c r="F25" s="7"/>
      <c r="G25" s="6"/>
      <c r="H25" s="6"/>
      <c r="I25" s="6"/>
      <c r="J25" s="6"/>
      <c r="K25" s="6"/>
      <c r="L25" s="6"/>
      <c r="M25" s="6"/>
      <c r="N25" s="7"/>
      <c r="O25" s="6"/>
      <c r="P25" s="6"/>
      <c r="Q25" s="6"/>
      <c r="R25" s="6"/>
      <c r="S25" s="6"/>
      <c r="T25" s="8"/>
      <c r="U25" s="5"/>
      <c r="V25" s="5"/>
      <c r="W25" s="5"/>
      <c r="X25" s="5"/>
      <c r="Y25" s="5"/>
      <c r="Z25" s="5"/>
      <c r="AA25" s="5"/>
      <c r="AB25" s="8"/>
      <c r="AC25" s="5"/>
      <c r="AD25" s="5"/>
      <c r="AE25" s="5"/>
      <c r="AF25" s="5"/>
      <c r="AG25" s="5"/>
      <c r="AH25" s="5"/>
      <c r="AI25" s="5"/>
      <c r="AJ25" s="8"/>
      <c r="AK25" s="5"/>
      <c r="AL25" s="5"/>
      <c r="AM25" s="5"/>
      <c r="AN25" s="5"/>
      <c r="AO25" s="5"/>
      <c r="AP25" s="5"/>
      <c r="AQ25" s="5"/>
      <c r="AR25" s="8"/>
      <c r="AS25" s="5"/>
      <c r="AT25" s="5"/>
      <c r="AU25" s="5"/>
      <c r="AV25" s="5"/>
      <c r="AW25" s="5"/>
      <c r="AX25" s="5"/>
      <c r="AY25" s="5"/>
      <c r="AZ25" s="8"/>
      <c r="BA25" s="5"/>
      <c r="BB25" s="5"/>
      <c r="BC25" s="5"/>
      <c r="BD25" s="5"/>
      <c r="BE25" s="5"/>
      <c r="BF25" s="5"/>
      <c r="BG25" s="5"/>
      <c r="BH25" s="8"/>
      <c r="BI25" s="5"/>
      <c r="BJ25" s="5"/>
      <c r="BK25" s="5"/>
      <c r="BL25" s="5"/>
      <c r="BM25" s="5"/>
      <c r="BN25" s="5"/>
      <c r="BO25" s="5"/>
      <c r="BP25" s="9"/>
      <c r="BT25" s="1" t="s">
        <v>0</v>
      </c>
      <c r="BU25" s="1" t="s">
        <v>0</v>
      </c>
    </row>
    <row r="26" spans="1:102" ht="11.25">
      <c r="A26" s="30" t="s">
        <v>1</v>
      </c>
      <c r="B26" s="31" t="str">
        <f>HYPERLINK("http://www.dot.ca.gov/hq/transprog/stip2004/ff_sheets/10-3k57.xls","3K57")</f>
        <v>3K57</v>
      </c>
      <c r="C26" s="30" t="s">
        <v>0</v>
      </c>
      <c r="D26" s="30" t="s">
        <v>13</v>
      </c>
      <c r="E26" s="30" t="s">
        <v>3</v>
      </c>
      <c r="F26" s="32">
        <f ca="1">INDIRECT("T26")+INDIRECT("AB26")+INDIRECT("AJ26")+INDIRECT("AR26")+INDIRECT("AZ26")+INDIRECT("BH26")</f>
        <v>0</v>
      </c>
      <c r="G26" s="33">
        <f ca="1">INDIRECT("U26")+INDIRECT("AC26")+INDIRECT("AK26")+INDIRECT("AS26")+INDIRECT("BA26")+INDIRECT("BI26")</f>
        <v>0</v>
      </c>
      <c r="H26" s="33">
        <f ca="1">INDIRECT("V26")+INDIRECT("AD26")+INDIRECT("AL26")+INDIRECT("AT26")+INDIRECT("BB26")+INDIRECT("BJ26")</f>
        <v>0</v>
      </c>
      <c r="I26" s="33">
        <f ca="1">INDIRECT("W26")+INDIRECT("AE26")+INDIRECT("AM26")+INDIRECT("AU26")+INDIRECT("BC26")+INDIRECT("BK26")</f>
        <v>0</v>
      </c>
      <c r="J26" s="33">
        <f ca="1">INDIRECT("X26")+INDIRECT("AF26")+INDIRECT("AN26")+INDIRECT("AV26")+INDIRECT("BD26")+INDIRECT("BL26")</f>
        <v>741</v>
      </c>
      <c r="K26" s="33">
        <f ca="1">INDIRECT("Y26")+INDIRECT("AG26")+INDIRECT("AO26")+INDIRECT("AW26")+INDIRECT("BE26")+INDIRECT("BM26")</f>
        <v>0</v>
      </c>
      <c r="L26" s="33">
        <f ca="1">INDIRECT("Z26")+INDIRECT("AH26")+INDIRECT("AP26")+INDIRECT("AX26")+INDIRECT("BF26")+INDIRECT("BN26")</f>
        <v>0</v>
      </c>
      <c r="M26" s="33">
        <f ca="1">INDIRECT("AA26")+INDIRECT("AI26")+INDIRECT("AQ26")+INDIRECT("AY26")+INDIRECT("BG26")+INDIRECT("BO26")</f>
        <v>0</v>
      </c>
      <c r="N26" s="32">
        <f ca="1">INDIRECT("T26")+INDIRECT("U26")+INDIRECT("V26")+INDIRECT("W26")+INDIRECT("X26")+INDIRECT("Y26")+INDIRECT("Z26")+INDIRECT("AA26")</f>
        <v>0</v>
      </c>
      <c r="O26" s="33">
        <f ca="1">INDIRECT("AB26")+INDIRECT("AC26")+INDIRECT("AD26")+INDIRECT("AE26")+INDIRECT("AF26")+INDIRECT("AG26")+INDIRECT("AH26")+INDIRECT("AI26")</f>
        <v>741</v>
      </c>
      <c r="P26" s="33">
        <f ca="1">INDIRECT("AJ26")+INDIRECT("AK26")+INDIRECT("AL26")+INDIRECT("AM26")+INDIRECT("AN26")+INDIRECT("AO26")+INDIRECT("AP26")+INDIRECT("AQ26")</f>
        <v>0</v>
      </c>
      <c r="Q26" s="33">
        <f ca="1">INDIRECT("AR26")+INDIRECT("AS26")+INDIRECT("AT26")+INDIRECT("AU26")+INDIRECT("AV26")+INDIRECT("AW26")+INDIRECT("AX26")+INDIRECT("AY26")</f>
        <v>0</v>
      </c>
      <c r="R26" s="33">
        <f ca="1">INDIRECT("AZ26")+INDIRECT("BA26")+INDIRECT("BB26")+INDIRECT("BC26")+INDIRECT("BD26")+INDIRECT("BE26")+INDIRECT("BF26")+INDIRECT("BG26")</f>
        <v>0</v>
      </c>
      <c r="S26" s="33">
        <f ca="1">INDIRECT("BH26")+INDIRECT("BI26")+INDIRECT("BJ26")+INDIRECT("BK26")+INDIRECT("BL26")+INDIRECT("BM26")+INDIRECT("BN26")+INDIRECT("BO26")</f>
        <v>0</v>
      </c>
      <c r="T26" s="34"/>
      <c r="U26" s="35"/>
      <c r="V26" s="35"/>
      <c r="W26" s="35"/>
      <c r="X26" s="35"/>
      <c r="Y26" s="35"/>
      <c r="Z26" s="35"/>
      <c r="AA26" s="35"/>
      <c r="AB26" s="34"/>
      <c r="AC26" s="35"/>
      <c r="AD26" s="35"/>
      <c r="AE26" s="35"/>
      <c r="AF26" s="35">
        <v>741</v>
      </c>
      <c r="AG26" s="35"/>
      <c r="AH26" s="35"/>
      <c r="AI26" s="35"/>
      <c r="AJ26" s="34"/>
      <c r="AK26" s="35"/>
      <c r="AL26" s="35"/>
      <c r="AM26" s="35"/>
      <c r="AN26" s="35"/>
      <c r="AO26" s="35"/>
      <c r="AP26" s="35"/>
      <c r="AQ26" s="35"/>
      <c r="AR26" s="34"/>
      <c r="AS26" s="35"/>
      <c r="AT26" s="35"/>
      <c r="AU26" s="35"/>
      <c r="AV26" s="35"/>
      <c r="AW26" s="35"/>
      <c r="AX26" s="35"/>
      <c r="AY26" s="35"/>
      <c r="AZ26" s="34"/>
      <c r="BA26" s="35"/>
      <c r="BB26" s="35"/>
      <c r="BC26" s="35"/>
      <c r="BD26" s="35"/>
      <c r="BE26" s="35"/>
      <c r="BF26" s="35"/>
      <c r="BG26" s="35"/>
      <c r="BH26" s="34"/>
      <c r="BI26" s="35"/>
      <c r="BJ26" s="35"/>
      <c r="BK26" s="35"/>
      <c r="BL26" s="35"/>
      <c r="BM26" s="35"/>
      <c r="BN26" s="35"/>
      <c r="BO26" s="36"/>
      <c r="BP26" s="9">
        <v>11200000172</v>
      </c>
      <c r="BQ26" s="1" t="s">
        <v>3</v>
      </c>
      <c r="BR26" s="1" t="s">
        <v>0</v>
      </c>
      <c r="BS26" s="1" t="s">
        <v>0</v>
      </c>
      <c r="BT26" s="1" t="s">
        <v>0</v>
      </c>
      <c r="BU26" s="1" t="s">
        <v>0</v>
      </c>
      <c r="BW26" s="1">
        <f ca="1">INDIRECT("T26")+2*INDIRECT("AB26")+3*INDIRECT("AJ26")+4*INDIRECT("AR26")+5*INDIRECT("AZ26")+6*INDIRECT("BH26")</f>
        <v>0</v>
      </c>
      <c r="BX26" s="1">
        <v>0</v>
      </c>
      <c r="BY26" s="1">
        <f ca="1">INDIRECT("U26")+2*INDIRECT("AC26")+3*INDIRECT("AK26")+4*INDIRECT("AS26")+5*INDIRECT("BA26")+6*INDIRECT("BI26")</f>
        <v>0</v>
      </c>
      <c r="BZ26" s="1">
        <v>0</v>
      </c>
      <c r="CA26" s="1">
        <f ca="1">INDIRECT("V26")+2*INDIRECT("AD26")+3*INDIRECT("AL26")+4*INDIRECT("AT26")+5*INDIRECT("BB26")+6*INDIRECT("BJ26")</f>
        <v>0</v>
      </c>
      <c r="CB26" s="1">
        <v>0</v>
      </c>
      <c r="CC26" s="1">
        <f ca="1">INDIRECT("W26")+2*INDIRECT("AE26")+3*INDIRECT("AM26")+4*INDIRECT("AU26")+5*INDIRECT("BC26")+6*INDIRECT("BK26")</f>
        <v>0</v>
      </c>
      <c r="CD26" s="1">
        <v>0</v>
      </c>
      <c r="CE26" s="1">
        <f ca="1">INDIRECT("X26")+2*INDIRECT("AF26")+3*INDIRECT("AN26")+4*INDIRECT("AV26")+5*INDIRECT("BD26")+6*INDIRECT("BL26")</f>
        <v>1482</v>
      </c>
      <c r="CF26" s="1">
        <v>1482</v>
      </c>
      <c r="CG26" s="1">
        <f ca="1">INDIRECT("Y26")+2*INDIRECT("AG26")+3*INDIRECT("AO26")+4*INDIRECT("AW26")+5*INDIRECT("BE26")+6*INDIRECT("BM26")</f>
        <v>0</v>
      </c>
      <c r="CH26" s="1">
        <v>0</v>
      </c>
      <c r="CI26" s="1">
        <f ca="1">INDIRECT("Z26")+2*INDIRECT("AH26")+3*INDIRECT("AP26")+4*INDIRECT("AX26")+5*INDIRECT("BF26")+6*INDIRECT("BN26")</f>
        <v>0</v>
      </c>
      <c r="CJ26" s="1">
        <v>0</v>
      </c>
      <c r="CK26" s="1">
        <f ca="1">INDIRECT("AA26")+2*INDIRECT("AI26")+3*INDIRECT("AQ26")+4*INDIRECT("AY26")+5*INDIRECT("BG26")+6*INDIRECT("BO26")</f>
        <v>0</v>
      </c>
      <c r="CL26" s="1">
        <v>0</v>
      </c>
      <c r="CM26" s="1">
        <f ca="1">INDIRECT("T26")+2*INDIRECT("U26")+3*INDIRECT("V26")+4*INDIRECT("W26")+5*INDIRECT("X26")+6*INDIRECT("Y26")+7*INDIRECT("Z26")+8*INDIRECT("AA26")</f>
        <v>0</v>
      </c>
      <c r="CN26" s="1">
        <v>0</v>
      </c>
      <c r="CO26" s="1">
        <f ca="1">INDIRECT("AB26")+2*INDIRECT("AC26")+3*INDIRECT("AD26")+4*INDIRECT("AE26")+5*INDIRECT("AF26")+6*INDIRECT("AG26")+7*INDIRECT("AH26")+8*INDIRECT("AI26")</f>
        <v>3705</v>
      </c>
      <c r="CP26" s="1">
        <v>3705</v>
      </c>
      <c r="CQ26" s="1">
        <f ca="1">INDIRECT("AJ26")+2*INDIRECT("AK26")+3*INDIRECT("AL26")+4*INDIRECT("AM26")+5*INDIRECT("AN26")+6*INDIRECT("AO26")+7*INDIRECT("AP26")+8*INDIRECT("AQ26")</f>
        <v>0</v>
      </c>
      <c r="CR26" s="1">
        <v>0</v>
      </c>
      <c r="CS26" s="1">
        <f ca="1">INDIRECT("AR26")+2*INDIRECT("AS26")+3*INDIRECT("AT26")+4*INDIRECT("AU26")+5*INDIRECT("AV26")+6*INDIRECT("AW26")+7*INDIRECT("AX26")+8*INDIRECT("AY26")</f>
        <v>0</v>
      </c>
      <c r="CT26" s="1">
        <v>0</v>
      </c>
      <c r="CU26" s="1">
        <f ca="1">INDIRECT("AZ26")+2*INDIRECT("BA26")+3*INDIRECT("BB26")+4*INDIRECT("BC26")+5*INDIRECT("BD26")+6*INDIRECT("BE26")+7*INDIRECT("BF26")+8*INDIRECT("BG26")</f>
        <v>0</v>
      </c>
      <c r="CV26" s="1">
        <v>0</v>
      </c>
      <c r="CW26" s="1">
        <f ca="1">INDIRECT("BH26")+2*INDIRECT("BI26")+3*INDIRECT("BJ26")+4*INDIRECT("BK26")+5*INDIRECT("BL26")+6*INDIRECT("BM26")+7*INDIRECT("BN26")+8*INDIRECT("BO26")</f>
        <v>0</v>
      </c>
      <c r="CX26" s="1">
        <v>0</v>
      </c>
    </row>
    <row r="27" spans="1:73" ht="11.25">
      <c r="A27" s="1" t="s">
        <v>0</v>
      </c>
      <c r="B27" s="1" t="s">
        <v>0</v>
      </c>
      <c r="C27" s="1" t="s">
        <v>0</v>
      </c>
      <c r="D27" s="1" t="s">
        <v>15</v>
      </c>
      <c r="E27" s="1" t="s">
        <v>6</v>
      </c>
      <c r="F27" s="7">
        <f>SUM(F26:F26)</f>
        <v>0</v>
      </c>
      <c r="G27" s="6">
        <f>SUM(G26:G26)</f>
        <v>0</v>
      </c>
      <c r="H27" s="6">
        <f>SUM(H26:H26)</f>
        <v>0</v>
      </c>
      <c r="I27" s="6">
        <f>SUM(I26:I26)</f>
        <v>0</v>
      </c>
      <c r="J27" s="6">
        <f>SUM(J26:J26)</f>
        <v>741</v>
      </c>
      <c r="K27" s="6">
        <f>SUM(K26:K26)</f>
        <v>0</v>
      </c>
      <c r="L27" s="6">
        <f>SUM(L26:L26)</f>
        <v>0</v>
      </c>
      <c r="M27" s="6">
        <f>SUM(M26:M26)</f>
        <v>0</v>
      </c>
      <c r="N27" s="7">
        <f>SUM(N26:N26)</f>
        <v>0</v>
      </c>
      <c r="O27" s="6">
        <f>SUM(O26:O26)</f>
        <v>741</v>
      </c>
      <c r="P27" s="6">
        <f>SUM(P26:P26)</f>
        <v>0</v>
      </c>
      <c r="Q27" s="6">
        <f>SUM(Q26:Q26)</f>
        <v>0</v>
      </c>
      <c r="R27" s="6">
        <f>SUM(R26:R26)</f>
        <v>0</v>
      </c>
      <c r="S27" s="6">
        <f>SUM(S26:S26)</f>
        <v>0</v>
      </c>
      <c r="T27" s="8"/>
      <c r="U27" s="5"/>
      <c r="V27" s="5"/>
      <c r="W27" s="5"/>
      <c r="X27" s="5"/>
      <c r="Y27" s="5"/>
      <c r="Z27" s="5"/>
      <c r="AA27" s="5"/>
      <c r="AB27" s="8"/>
      <c r="AC27" s="5"/>
      <c r="AD27" s="5"/>
      <c r="AE27" s="5"/>
      <c r="AF27" s="5"/>
      <c r="AG27" s="5"/>
      <c r="AH27" s="5"/>
      <c r="AI27" s="5"/>
      <c r="AJ27" s="8"/>
      <c r="AK27" s="5"/>
      <c r="AL27" s="5"/>
      <c r="AM27" s="5"/>
      <c r="AN27" s="5"/>
      <c r="AO27" s="5"/>
      <c r="AP27" s="5"/>
      <c r="AQ27" s="5"/>
      <c r="AR27" s="8"/>
      <c r="AS27" s="5"/>
      <c r="AT27" s="5"/>
      <c r="AU27" s="5"/>
      <c r="AV27" s="5"/>
      <c r="AW27" s="5"/>
      <c r="AX27" s="5"/>
      <c r="AY27" s="5"/>
      <c r="AZ27" s="8"/>
      <c r="BA27" s="5"/>
      <c r="BB27" s="5"/>
      <c r="BC27" s="5"/>
      <c r="BD27" s="5"/>
      <c r="BE27" s="5"/>
      <c r="BF27" s="5"/>
      <c r="BG27" s="5"/>
      <c r="BH27" s="8"/>
      <c r="BI27" s="5"/>
      <c r="BJ27" s="5"/>
      <c r="BK27" s="5"/>
      <c r="BL27" s="5"/>
      <c r="BM27" s="5"/>
      <c r="BN27" s="5"/>
      <c r="BO27" s="5"/>
      <c r="BP27" s="9">
        <v>0</v>
      </c>
      <c r="BQ27" s="1" t="s">
        <v>0</v>
      </c>
      <c r="BR27" s="1" t="s">
        <v>0</v>
      </c>
      <c r="BS27" s="1" t="s">
        <v>0</v>
      </c>
      <c r="BT27" s="1" t="s">
        <v>0</v>
      </c>
      <c r="BU27" s="1" t="s">
        <v>0</v>
      </c>
    </row>
    <row r="28" spans="1:73" ht="11.25">
      <c r="A28" s="25"/>
      <c r="B28" s="25"/>
      <c r="C28" s="27" t="s">
        <v>131</v>
      </c>
      <c r="D28" s="26" t="s">
        <v>0</v>
      </c>
      <c r="E28" s="1" t="s">
        <v>0</v>
      </c>
      <c r="F28" s="7"/>
      <c r="G28" s="6"/>
      <c r="H28" s="6"/>
      <c r="I28" s="6"/>
      <c r="J28" s="6"/>
      <c r="K28" s="6"/>
      <c r="L28" s="6"/>
      <c r="M28" s="6"/>
      <c r="N28" s="7"/>
      <c r="O28" s="6"/>
      <c r="P28" s="6"/>
      <c r="Q28" s="6"/>
      <c r="R28" s="6"/>
      <c r="S28" s="6"/>
      <c r="T28" s="8"/>
      <c r="U28" s="5"/>
      <c r="V28" s="5"/>
      <c r="W28" s="5"/>
      <c r="X28" s="5"/>
      <c r="Y28" s="5"/>
      <c r="Z28" s="5"/>
      <c r="AA28" s="5"/>
      <c r="AB28" s="8"/>
      <c r="AC28" s="5"/>
      <c r="AD28" s="5"/>
      <c r="AE28" s="5"/>
      <c r="AF28" s="5"/>
      <c r="AG28" s="5"/>
      <c r="AH28" s="5"/>
      <c r="AI28" s="5"/>
      <c r="AJ28" s="8"/>
      <c r="AK28" s="5"/>
      <c r="AL28" s="5"/>
      <c r="AM28" s="5"/>
      <c r="AN28" s="5"/>
      <c r="AO28" s="5"/>
      <c r="AP28" s="5"/>
      <c r="AQ28" s="5"/>
      <c r="AR28" s="8"/>
      <c r="AS28" s="5"/>
      <c r="AT28" s="5"/>
      <c r="AU28" s="5"/>
      <c r="AV28" s="5"/>
      <c r="AW28" s="5"/>
      <c r="AX28" s="5"/>
      <c r="AY28" s="5"/>
      <c r="AZ28" s="8"/>
      <c r="BA28" s="5"/>
      <c r="BB28" s="5"/>
      <c r="BC28" s="5"/>
      <c r="BD28" s="5"/>
      <c r="BE28" s="5"/>
      <c r="BF28" s="5"/>
      <c r="BG28" s="5"/>
      <c r="BH28" s="8"/>
      <c r="BI28" s="5"/>
      <c r="BJ28" s="5"/>
      <c r="BK28" s="5"/>
      <c r="BL28" s="5"/>
      <c r="BM28" s="5"/>
      <c r="BN28" s="5"/>
      <c r="BO28" s="5"/>
      <c r="BP28" s="9">
        <v>0</v>
      </c>
      <c r="BQ28" s="1" t="s">
        <v>0</v>
      </c>
      <c r="BR28" s="1" t="s">
        <v>0</v>
      </c>
      <c r="BS28" s="1" t="s">
        <v>0</v>
      </c>
      <c r="BT28" s="1" t="s">
        <v>0</v>
      </c>
      <c r="BU28" s="1" t="s">
        <v>0</v>
      </c>
    </row>
    <row r="29" spans="1:102" ht="11.25">
      <c r="A29" s="30" t="s">
        <v>1</v>
      </c>
      <c r="B29" s="31" t="str">
        <f>HYPERLINK("http://www.dot.ca.gov/hq/transprog/stip2004/ff_sheets/10-3k47.xls","3K47")</f>
        <v>3K47</v>
      </c>
      <c r="C29" s="30" t="s">
        <v>0</v>
      </c>
      <c r="D29" s="30" t="s">
        <v>16</v>
      </c>
      <c r="E29" s="30" t="s">
        <v>3</v>
      </c>
      <c r="F29" s="32">
        <f ca="1">INDIRECT("T29")+INDIRECT("AB29")+INDIRECT("AJ29")+INDIRECT("AR29")+INDIRECT("AZ29")+INDIRECT("BH29")</f>
        <v>0</v>
      </c>
      <c r="G29" s="33">
        <f ca="1">INDIRECT("U29")+INDIRECT("AC29")+INDIRECT("AK29")+INDIRECT("AS29")+INDIRECT("BA29")+INDIRECT("BI29")</f>
        <v>0</v>
      </c>
      <c r="H29" s="33">
        <f ca="1">INDIRECT("V29")+INDIRECT("AD29")+INDIRECT("AL29")+INDIRECT("AT29")+INDIRECT("BB29")+INDIRECT("BJ29")</f>
        <v>0</v>
      </c>
      <c r="I29" s="33">
        <f ca="1">INDIRECT("W29")+INDIRECT("AE29")+INDIRECT("AM29")+INDIRECT("AU29")+INDIRECT("BC29")+INDIRECT("BK29")</f>
        <v>0</v>
      </c>
      <c r="J29" s="33">
        <f ca="1">INDIRECT("X29")+INDIRECT("AF29")+INDIRECT("AN29")+INDIRECT("AV29")+INDIRECT("BD29")+INDIRECT("BL29")</f>
        <v>0</v>
      </c>
      <c r="K29" s="33">
        <f ca="1">INDIRECT("Y29")+INDIRECT("AG29")+INDIRECT("AO29")+INDIRECT("AW29")+INDIRECT("BE29")+INDIRECT("BM29")</f>
        <v>1102</v>
      </c>
      <c r="L29" s="33">
        <f ca="1">INDIRECT("Z29")+INDIRECT("AH29")+INDIRECT("AP29")+INDIRECT("AX29")+INDIRECT("BF29")+INDIRECT("BN29")</f>
        <v>0</v>
      </c>
      <c r="M29" s="33">
        <f ca="1">INDIRECT("AA29")+INDIRECT("AI29")+INDIRECT("AQ29")+INDIRECT("AY29")+INDIRECT("BG29")+INDIRECT("BO29")</f>
        <v>0</v>
      </c>
      <c r="N29" s="32">
        <f ca="1">INDIRECT("T29")+INDIRECT("U29")+INDIRECT("V29")+INDIRECT("W29")+INDIRECT("X29")+INDIRECT("Y29")+INDIRECT("Z29")+INDIRECT("AA29")</f>
        <v>0</v>
      </c>
      <c r="O29" s="33">
        <f ca="1">INDIRECT("AB29")+INDIRECT("AC29")+INDIRECT("AD29")+INDIRECT("AE29")+INDIRECT("AF29")+INDIRECT("AG29")+INDIRECT("AH29")+INDIRECT("AI29")</f>
        <v>1102</v>
      </c>
      <c r="P29" s="33">
        <f ca="1">INDIRECT("AJ29")+INDIRECT("AK29")+INDIRECT("AL29")+INDIRECT("AM29")+INDIRECT("AN29")+INDIRECT("AO29")+INDIRECT("AP29")+INDIRECT("AQ29")</f>
        <v>0</v>
      </c>
      <c r="Q29" s="33">
        <f ca="1">INDIRECT("AR29")+INDIRECT("AS29")+INDIRECT("AT29")+INDIRECT("AU29")+INDIRECT("AV29")+INDIRECT("AW29")+INDIRECT("AX29")+INDIRECT("AY29")</f>
        <v>0</v>
      </c>
      <c r="R29" s="33">
        <f ca="1">INDIRECT("AZ29")+INDIRECT("BA29")+INDIRECT("BB29")+INDIRECT("BC29")+INDIRECT("BD29")+INDIRECT("BE29")+INDIRECT("BF29")+INDIRECT("BG29")</f>
        <v>0</v>
      </c>
      <c r="S29" s="33">
        <f ca="1">INDIRECT("BH29")+INDIRECT("BI29")+INDIRECT("BJ29")+INDIRECT("BK29")+INDIRECT("BL29")+INDIRECT("BM29")+INDIRECT("BN29")+INDIRECT("BO29")</f>
        <v>0</v>
      </c>
      <c r="T29" s="34"/>
      <c r="U29" s="35"/>
      <c r="V29" s="35"/>
      <c r="W29" s="35"/>
      <c r="X29" s="35"/>
      <c r="Y29" s="35"/>
      <c r="Z29" s="35"/>
      <c r="AA29" s="35"/>
      <c r="AB29" s="34"/>
      <c r="AC29" s="35"/>
      <c r="AD29" s="35"/>
      <c r="AE29" s="35"/>
      <c r="AF29" s="35"/>
      <c r="AG29" s="35">
        <v>1102</v>
      </c>
      <c r="AH29" s="35"/>
      <c r="AI29" s="35"/>
      <c r="AJ29" s="34"/>
      <c r="AK29" s="35"/>
      <c r="AL29" s="35"/>
      <c r="AM29" s="35"/>
      <c r="AN29" s="35"/>
      <c r="AO29" s="35"/>
      <c r="AP29" s="35"/>
      <c r="AQ29" s="35"/>
      <c r="AR29" s="34"/>
      <c r="AS29" s="35"/>
      <c r="AT29" s="35"/>
      <c r="AU29" s="35"/>
      <c r="AV29" s="35"/>
      <c r="AW29" s="35"/>
      <c r="AX29" s="35"/>
      <c r="AY29" s="35"/>
      <c r="AZ29" s="34"/>
      <c r="BA29" s="35"/>
      <c r="BB29" s="35"/>
      <c r="BC29" s="35"/>
      <c r="BD29" s="35"/>
      <c r="BE29" s="35"/>
      <c r="BF29" s="35"/>
      <c r="BG29" s="35"/>
      <c r="BH29" s="34"/>
      <c r="BI29" s="35"/>
      <c r="BJ29" s="35"/>
      <c r="BK29" s="35"/>
      <c r="BL29" s="35"/>
      <c r="BM29" s="35"/>
      <c r="BN29" s="35"/>
      <c r="BO29" s="36"/>
      <c r="BP29" s="9">
        <v>11200000162</v>
      </c>
      <c r="BQ29" s="1" t="s">
        <v>3</v>
      </c>
      <c r="BR29" s="1" t="s">
        <v>0</v>
      </c>
      <c r="BS29" s="1" t="s">
        <v>0</v>
      </c>
      <c r="BT29" s="1" t="s">
        <v>0</v>
      </c>
      <c r="BU29" s="1" t="s">
        <v>0</v>
      </c>
      <c r="BW29" s="1">
        <f ca="1">INDIRECT("T29")+2*INDIRECT("AB29")+3*INDIRECT("AJ29")+4*INDIRECT("AR29")+5*INDIRECT("AZ29")+6*INDIRECT("BH29")</f>
        <v>0</v>
      </c>
      <c r="BX29" s="1">
        <v>0</v>
      </c>
      <c r="BY29" s="1">
        <f ca="1">INDIRECT("U29")+2*INDIRECT("AC29")+3*INDIRECT("AK29")+4*INDIRECT("AS29")+5*INDIRECT("BA29")+6*INDIRECT("BI29")</f>
        <v>0</v>
      </c>
      <c r="BZ29" s="1">
        <v>0</v>
      </c>
      <c r="CA29" s="1">
        <f ca="1">INDIRECT("V29")+2*INDIRECT("AD29")+3*INDIRECT("AL29")+4*INDIRECT("AT29")+5*INDIRECT("BB29")+6*INDIRECT("BJ29")</f>
        <v>0</v>
      </c>
      <c r="CB29" s="1">
        <v>0</v>
      </c>
      <c r="CC29" s="1">
        <f ca="1">INDIRECT("W29")+2*INDIRECT("AE29")+3*INDIRECT("AM29")+4*INDIRECT("AU29")+5*INDIRECT("BC29")+6*INDIRECT("BK29")</f>
        <v>0</v>
      </c>
      <c r="CD29" s="1">
        <v>0</v>
      </c>
      <c r="CE29" s="1">
        <f ca="1">INDIRECT("X29")+2*INDIRECT("AF29")+3*INDIRECT("AN29")+4*INDIRECT("AV29")+5*INDIRECT("BD29")+6*INDIRECT("BL29")</f>
        <v>0</v>
      </c>
      <c r="CF29" s="1">
        <v>0</v>
      </c>
      <c r="CG29" s="1">
        <f ca="1">INDIRECT("Y29")+2*INDIRECT("AG29")+3*INDIRECT("AO29")+4*INDIRECT("AW29")+5*INDIRECT("BE29")+6*INDIRECT("BM29")</f>
        <v>2204</v>
      </c>
      <c r="CH29" s="1">
        <v>2204</v>
      </c>
      <c r="CI29" s="1">
        <f ca="1">INDIRECT("Z29")+2*INDIRECT("AH29")+3*INDIRECT("AP29")+4*INDIRECT("AX29")+5*INDIRECT("BF29")+6*INDIRECT("BN29")</f>
        <v>0</v>
      </c>
      <c r="CJ29" s="1">
        <v>0</v>
      </c>
      <c r="CK29" s="1">
        <f ca="1">INDIRECT("AA29")+2*INDIRECT("AI29")+3*INDIRECT("AQ29")+4*INDIRECT("AY29")+5*INDIRECT("BG29")+6*INDIRECT("BO29")</f>
        <v>0</v>
      </c>
      <c r="CL29" s="1">
        <v>0</v>
      </c>
      <c r="CM29" s="1">
        <f ca="1">INDIRECT("T29")+2*INDIRECT("U29")+3*INDIRECT("V29")+4*INDIRECT("W29")+5*INDIRECT("X29")+6*INDIRECT("Y29")+7*INDIRECT("Z29")+8*INDIRECT("AA29")</f>
        <v>0</v>
      </c>
      <c r="CN29" s="1">
        <v>0</v>
      </c>
      <c r="CO29" s="1">
        <f ca="1">INDIRECT("AB29")+2*INDIRECT("AC29")+3*INDIRECT("AD29")+4*INDIRECT("AE29")+5*INDIRECT("AF29")+6*INDIRECT("AG29")+7*INDIRECT("AH29")+8*INDIRECT("AI29")</f>
        <v>6612</v>
      </c>
      <c r="CP29" s="1">
        <v>6612</v>
      </c>
      <c r="CQ29" s="1">
        <f ca="1">INDIRECT("AJ29")+2*INDIRECT("AK29")+3*INDIRECT("AL29")+4*INDIRECT("AM29")+5*INDIRECT("AN29")+6*INDIRECT("AO29")+7*INDIRECT("AP29")+8*INDIRECT("AQ29")</f>
        <v>0</v>
      </c>
      <c r="CR29" s="1">
        <v>0</v>
      </c>
      <c r="CS29" s="1">
        <f ca="1">INDIRECT("AR29")+2*INDIRECT("AS29")+3*INDIRECT("AT29")+4*INDIRECT("AU29")+5*INDIRECT("AV29")+6*INDIRECT("AW29")+7*INDIRECT("AX29")+8*INDIRECT("AY29")</f>
        <v>0</v>
      </c>
      <c r="CT29" s="1">
        <v>0</v>
      </c>
      <c r="CU29" s="1">
        <f ca="1">INDIRECT("AZ29")+2*INDIRECT("BA29")+3*INDIRECT("BB29")+4*INDIRECT("BC29")+5*INDIRECT("BD29")+6*INDIRECT("BE29")+7*INDIRECT("BF29")+8*INDIRECT("BG29")</f>
        <v>0</v>
      </c>
      <c r="CV29" s="1">
        <v>0</v>
      </c>
      <c r="CW29" s="1">
        <f ca="1">INDIRECT("BH29")+2*INDIRECT("BI29")+3*INDIRECT("BJ29")+4*INDIRECT("BK29")+5*INDIRECT("BL29")+6*INDIRECT("BM29")+7*INDIRECT("BN29")+8*INDIRECT("BO29")</f>
        <v>0</v>
      </c>
      <c r="CX29" s="1">
        <v>0</v>
      </c>
    </row>
    <row r="30" spans="1:102" ht="11.25">
      <c r="A30" s="1" t="s">
        <v>0</v>
      </c>
      <c r="B30" s="1" t="s">
        <v>0</v>
      </c>
      <c r="C30" s="1" t="s">
        <v>0</v>
      </c>
      <c r="D30" s="1" t="s">
        <v>17</v>
      </c>
      <c r="E30" s="1" t="s">
        <v>5</v>
      </c>
      <c r="F30" s="7">
        <f ca="1">INDIRECT("T30")+INDIRECT("AB30")+INDIRECT("AJ30")+INDIRECT("AR30")+INDIRECT("AZ30")+INDIRECT("BH30")</f>
        <v>0</v>
      </c>
      <c r="G30" s="6">
        <f ca="1">INDIRECT("U30")+INDIRECT("AC30")+INDIRECT("AK30")+INDIRECT("AS30")+INDIRECT("BA30")+INDIRECT("BI30")</f>
        <v>0</v>
      </c>
      <c r="H30" s="6">
        <f ca="1">INDIRECT("V30")+INDIRECT("AD30")+INDIRECT("AL30")+INDIRECT("AT30")+INDIRECT("BB30")+INDIRECT("BJ30")</f>
        <v>398</v>
      </c>
      <c r="I30" s="6">
        <f ca="1">INDIRECT("W30")+INDIRECT("AE30")+INDIRECT("AM30")+INDIRECT("AU30")+INDIRECT("BC30")+INDIRECT("BK30")</f>
        <v>0</v>
      </c>
      <c r="J30" s="6">
        <f ca="1">INDIRECT("X30")+INDIRECT("AF30")+INDIRECT("AN30")+INDIRECT("AV30")+INDIRECT("BD30")+INDIRECT("BL30")</f>
        <v>0</v>
      </c>
      <c r="K30" s="6">
        <f ca="1">INDIRECT("Y30")+INDIRECT("AG30")+INDIRECT("AO30")+INDIRECT("AW30")+INDIRECT("BE30")+INDIRECT("BM30")</f>
        <v>0</v>
      </c>
      <c r="L30" s="6">
        <f ca="1">INDIRECT("Z30")+INDIRECT("AH30")+INDIRECT("AP30")+INDIRECT("AX30")+INDIRECT("BF30")+INDIRECT("BN30")</f>
        <v>0</v>
      </c>
      <c r="M30" s="6">
        <f ca="1">INDIRECT("AA30")+INDIRECT("AI30")+INDIRECT("AQ30")+INDIRECT("AY30")+INDIRECT("BG30")+INDIRECT("BO30")</f>
        <v>0</v>
      </c>
      <c r="N30" s="7">
        <f ca="1">INDIRECT("T30")+INDIRECT("U30")+INDIRECT("V30")+INDIRECT("W30")+INDIRECT("X30")+INDIRECT("Y30")+INDIRECT("Z30")+INDIRECT("AA30")</f>
        <v>0</v>
      </c>
      <c r="O30" s="6">
        <f ca="1">INDIRECT("AB30")+INDIRECT("AC30")+INDIRECT("AD30")+INDIRECT("AE30")+INDIRECT("AF30")+INDIRECT("AG30")+INDIRECT("AH30")+INDIRECT("AI30")</f>
        <v>248</v>
      </c>
      <c r="P30" s="6">
        <f ca="1">INDIRECT("AJ30")+INDIRECT("AK30")+INDIRECT("AL30")+INDIRECT("AM30")+INDIRECT("AN30")+INDIRECT("AO30")+INDIRECT("AP30")+INDIRECT("AQ30")</f>
        <v>50</v>
      </c>
      <c r="Q30" s="6">
        <f ca="1">INDIRECT("AR30")+INDIRECT("AS30")+INDIRECT("AT30")+INDIRECT("AU30")+INDIRECT("AV30")+INDIRECT("AW30")+INDIRECT("AX30")+INDIRECT("AY30")</f>
        <v>100</v>
      </c>
      <c r="R30" s="6">
        <f ca="1">INDIRECT("AZ30")+INDIRECT("BA30")+INDIRECT("BB30")+INDIRECT("BC30")+INDIRECT("BD30")+INDIRECT("BE30")+INDIRECT("BF30")+INDIRECT("BG30")</f>
        <v>0</v>
      </c>
      <c r="S30" s="6">
        <f ca="1">INDIRECT("BH30")+INDIRECT("BI30")+INDIRECT("BJ30")+INDIRECT("BK30")+INDIRECT("BL30")+INDIRECT("BM30")+INDIRECT("BN30")+INDIRECT("BO30")</f>
        <v>0</v>
      </c>
      <c r="T30" s="28"/>
      <c r="U30" s="29"/>
      <c r="V30" s="29"/>
      <c r="W30" s="29"/>
      <c r="X30" s="29"/>
      <c r="Y30" s="29"/>
      <c r="Z30" s="29"/>
      <c r="AA30" s="29"/>
      <c r="AB30" s="28"/>
      <c r="AC30" s="29"/>
      <c r="AD30" s="29">
        <v>248</v>
      </c>
      <c r="AE30" s="29"/>
      <c r="AF30" s="29"/>
      <c r="AG30" s="29"/>
      <c r="AH30" s="29"/>
      <c r="AI30" s="29"/>
      <c r="AJ30" s="28"/>
      <c r="AK30" s="29"/>
      <c r="AL30" s="29">
        <v>50</v>
      </c>
      <c r="AM30" s="29"/>
      <c r="AN30" s="29"/>
      <c r="AO30" s="29"/>
      <c r="AP30" s="29"/>
      <c r="AQ30" s="29"/>
      <c r="AR30" s="28"/>
      <c r="AS30" s="29"/>
      <c r="AT30" s="29">
        <v>100</v>
      </c>
      <c r="AU30" s="29"/>
      <c r="AV30" s="29"/>
      <c r="AW30" s="29"/>
      <c r="AX30" s="29"/>
      <c r="AY30" s="29"/>
      <c r="AZ30" s="28"/>
      <c r="BA30" s="29"/>
      <c r="BB30" s="29"/>
      <c r="BC30" s="29"/>
      <c r="BD30" s="29"/>
      <c r="BE30" s="29"/>
      <c r="BF30" s="29"/>
      <c r="BG30" s="29"/>
      <c r="BH30" s="28"/>
      <c r="BI30" s="29"/>
      <c r="BJ30" s="29"/>
      <c r="BK30" s="29"/>
      <c r="BL30" s="29"/>
      <c r="BM30" s="29"/>
      <c r="BN30" s="29"/>
      <c r="BO30" s="29"/>
      <c r="BP30" s="9">
        <v>0</v>
      </c>
      <c r="BQ30" s="1" t="s">
        <v>0</v>
      </c>
      <c r="BR30" s="1" t="s">
        <v>0</v>
      </c>
      <c r="BS30" s="1" t="s">
        <v>0</v>
      </c>
      <c r="BT30" s="1" t="s">
        <v>0</v>
      </c>
      <c r="BU30" s="1" t="s">
        <v>0</v>
      </c>
      <c r="BW30" s="1">
        <f ca="1">INDIRECT("T30")+2*INDIRECT("AB30")+3*INDIRECT("AJ30")+4*INDIRECT("AR30")+5*INDIRECT("AZ30")+6*INDIRECT("BH30")</f>
        <v>0</v>
      </c>
      <c r="BX30" s="1">
        <v>0</v>
      </c>
      <c r="BY30" s="1">
        <f ca="1">INDIRECT("U30")+2*INDIRECT("AC30")+3*INDIRECT("AK30")+4*INDIRECT("AS30")+5*INDIRECT("BA30")+6*INDIRECT("BI30")</f>
        <v>0</v>
      </c>
      <c r="BZ30" s="1">
        <v>0</v>
      </c>
      <c r="CA30" s="1">
        <f ca="1">INDIRECT("V30")+2*INDIRECT("AD30")+3*INDIRECT("AL30")+4*INDIRECT("AT30")+5*INDIRECT("BB30")+6*INDIRECT("BJ30")</f>
        <v>1046</v>
      </c>
      <c r="CB30" s="1">
        <v>1046</v>
      </c>
      <c r="CC30" s="1">
        <f ca="1">INDIRECT("W30")+2*INDIRECT("AE30")+3*INDIRECT("AM30")+4*INDIRECT("AU30")+5*INDIRECT("BC30")+6*INDIRECT("BK30")</f>
        <v>0</v>
      </c>
      <c r="CD30" s="1">
        <v>0</v>
      </c>
      <c r="CE30" s="1">
        <f ca="1">INDIRECT("X30")+2*INDIRECT("AF30")+3*INDIRECT("AN30")+4*INDIRECT("AV30")+5*INDIRECT("BD30")+6*INDIRECT("BL30")</f>
        <v>0</v>
      </c>
      <c r="CF30" s="1">
        <v>0</v>
      </c>
      <c r="CG30" s="1">
        <f ca="1">INDIRECT("Y30")+2*INDIRECT("AG30")+3*INDIRECT("AO30")+4*INDIRECT("AW30")+5*INDIRECT("BE30")+6*INDIRECT("BM30")</f>
        <v>0</v>
      </c>
      <c r="CH30" s="1">
        <v>0</v>
      </c>
      <c r="CI30" s="1">
        <f ca="1">INDIRECT("Z30")+2*INDIRECT("AH30")+3*INDIRECT("AP30")+4*INDIRECT("AX30")+5*INDIRECT("BF30")+6*INDIRECT("BN30")</f>
        <v>0</v>
      </c>
      <c r="CJ30" s="1">
        <v>0</v>
      </c>
      <c r="CK30" s="1">
        <f ca="1">INDIRECT("AA30")+2*INDIRECT("AI30")+3*INDIRECT("AQ30")+4*INDIRECT("AY30")+5*INDIRECT("BG30")+6*INDIRECT("BO30")</f>
        <v>0</v>
      </c>
      <c r="CL30" s="1">
        <v>0</v>
      </c>
      <c r="CM30" s="1">
        <f ca="1">INDIRECT("T30")+2*INDIRECT("U30")+3*INDIRECT("V30")+4*INDIRECT("W30")+5*INDIRECT("X30")+6*INDIRECT("Y30")+7*INDIRECT("Z30")+8*INDIRECT("AA30")</f>
        <v>0</v>
      </c>
      <c r="CN30" s="1">
        <v>0</v>
      </c>
      <c r="CO30" s="1">
        <f ca="1">INDIRECT("AB30")+2*INDIRECT("AC30")+3*INDIRECT("AD30")+4*INDIRECT("AE30")+5*INDIRECT("AF30")+6*INDIRECT("AG30")+7*INDIRECT("AH30")+8*INDIRECT("AI30")</f>
        <v>744</v>
      </c>
      <c r="CP30" s="1">
        <v>744</v>
      </c>
      <c r="CQ30" s="1">
        <f ca="1">INDIRECT("AJ30")+2*INDIRECT("AK30")+3*INDIRECT("AL30")+4*INDIRECT("AM30")+5*INDIRECT("AN30")+6*INDIRECT("AO30")+7*INDIRECT("AP30")+8*INDIRECT("AQ30")</f>
        <v>150</v>
      </c>
      <c r="CR30" s="1">
        <v>150</v>
      </c>
      <c r="CS30" s="1">
        <f ca="1">INDIRECT("AR30")+2*INDIRECT("AS30")+3*INDIRECT("AT30")+4*INDIRECT("AU30")+5*INDIRECT("AV30")+6*INDIRECT("AW30")+7*INDIRECT("AX30")+8*INDIRECT("AY30")</f>
        <v>300</v>
      </c>
      <c r="CT30" s="1">
        <v>300</v>
      </c>
      <c r="CU30" s="1">
        <f ca="1">INDIRECT("AZ30")+2*INDIRECT("BA30")+3*INDIRECT("BB30")+4*INDIRECT("BC30")+5*INDIRECT("BD30")+6*INDIRECT("BE30")+7*INDIRECT("BF30")+8*INDIRECT("BG30")</f>
        <v>0</v>
      </c>
      <c r="CV30" s="1">
        <v>0</v>
      </c>
      <c r="CW30" s="1">
        <f ca="1">INDIRECT("BH30")+2*INDIRECT("BI30")+3*INDIRECT("BJ30")+4*INDIRECT("BK30")+5*INDIRECT("BL30")+6*INDIRECT("BM30")+7*INDIRECT("BN30")+8*INDIRECT("BO30")</f>
        <v>0</v>
      </c>
      <c r="CX30" s="1">
        <v>0</v>
      </c>
    </row>
    <row r="31" spans="1:73" ht="11.25">
      <c r="A31" s="25"/>
      <c r="B31" s="25"/>
      <c r="C31" s="27" t="s">
        <v>131</v>
      </c>
      <c r="D31" s="26" t="s">
        <v>0</v>
      </c>
      <c r="E31" s="1" t="s">
        <v>6</v>
      </c>
      <c r="F31" s="7">
        <f>SUM(F29:F30)</f>
        <v>0</v>
      </c>
      <c r="G31" s="6">
        <f>SUM(G29:G30)</f>
        <v>0</v>
      </c>
      <c r="H31" s="6">
        <f>SUM(H29:H30)</f>
        <v>398</v>
      </c>
      <c r="I31" s="6">
        <f>SUM(I29:I30)</f>
        <v>0</v>
      </c>
      <c r="J31" s="6">
        <f>SUM(J29:J30)</f>
        <v>0</v>
      </c>
      <c r="K31" s="6">
        <f>SUM(K29:K30)</f>
        <v>1102</v>
      </c>
      <c r="L31" s="6">
        <f>SUM(L29:L30)</f>
        <v>0</v>
      </c>
      <c r="M31" s="6">
        <f>SUM(M29:M30)</f>
        <v>0</v>
      </c>
      <c r="N31" s="7">
        <f>SUM(N29:N30)</f>
        <v>0</v>
      </c>
      <c r="O31" s="6">
        <f>SUM(O29:O30)</f>
        <v>1350</v>
      </c>
      <c r="P31" s="6">
        <f>SUM(P29:P30)</f>
        <v>50</v>
      </c>
      <c r="Q31" s="6">
        <f>SUM(Q29:Q30)</f>
        <v>100</v>
      </c>
      <c r="R31" s="6">
        <f>SUM(R29:R30)</f>
        <v>0</v>
      </c>
      <c r="S31" s="6">
        <f>SUM(S29:S30)</f>
        <v>0</v>
      </c>
      <c r="T31" s="8"/>
      <c r="U31" s="5"/>
      <c r="V31" s="5"/>
      <c r="W31" s="5"/>
      <c r="X31" s="5"/>
      <c r="Y31" s="5"/>
      <c r="Z31" s="5"/>
      <c r="AA31" s="5"/>
      <c r="AB31" s="8"/>
      <c r="AC31" s="5"/>
      <c r="AD31" s="5"/>
      <c r="AE31" s="5"/>
      <c r="AF31" s="5"/>
      <c r="AG31" s="5"/>
      <c r="AH31" s="5"/>
      <c r="AI31" s="5"/>
      <c r="AJ31" s="8"/>
      <c r="AK31" s="5"/>
      <c r="AL31" s="5"/>
      <c r="AM31" s="5"/>
      <c r="AN31" s="5"/>
      <c r="AO31" s="5"/>
      <c r="AP31" s="5"/>
      <c r="AQ31" s="5"/>
      <c r="AR31" s="8"/>
      <c r="AS31" s="5"/>
      <c r="AT31" s="5"/>
      <c r="AU31" s="5"/>
      <c r="AV31" s="5"/>
      <c r="AW31" s="5"/>
      <c r="AX31" s="5"/>
      <c r="AY31" s="5"/>
      <c r="AZ31" s="8"/>
      <c r="BA31" s="5"/>
      <c r="BB31" s="5"/>
      <c r="BC31" s="5"/>
      <c r="BD31" s="5"/>
      <c r="BE31" s="5"/>
      <c r="BF31" s="5"/>
      <c r="BG31" s="5"/>
      <c r="BH31" s="8"/>
      <c r="BI31" s="5"/>
      <c r="BJ31" s="5"/>
      <c r="BK31" s="5"/>
      <c r="BL31" s="5"/>
      <c r="BM31" s="5"/>
      <c r="BN31" s="5"/>
      <c r="BO31" s="5"/>
      <c r="BP31" s="9">
        <v>0</v>
      </c>
      <c r="BQ31" s="1" t="s">
        <v>0</v>
      </c>
      <c r="BR31" s="1" t="s">
        <v>0</v>
      </c>
      <c r="BS31" s="1" t="s">
        <v>0</v>
      </c>
      <c r="BT31" s="1" t="s">
        <v>0</v>
      </c>
      <c r="BU31" s="1" t="s">
        <v>0</v>
      </c>
    </row>
    <row r="32" spans="3:73" ht="11.25">
      <c r="C32" s="1" t="s">
        <v>0</v>
      </c>
      <c r="D32" s="1" t="s">
        <v>0</v>
      </c>
      <c r="E32" s="1" t="s">
        <v>0</v>
      </c>
      <c r="F32" s="7"/>
      <c r="G32" s="6"/>
      <c r="H32" s="6"/>
      <c r="I32" s="6"/>
      <c r="J32" s="6"/>
      <c r="K32" s="6"/>
      <c r="L32" s="6"/>
      <c r="M32" s="6"/>
      <c r="N32" s="7"/>
      <c r="O32" s="6"/>
      <c r="P32" s="6"/>
      <c r="Q32" s="6"/>
      <c r="R32" s="6"/>
      <c r="S32" s="6"/>
      <c r="T32" s="8"/>
      <c r="U32" s="5"/>
      <c r="V32" s="5"/>
      <c r="W32" s="5"/>
      <c r="X32" s="5"/>
      <c r="Y32" s="5"/>
      <c r="Z32" s="5"/>
      <c r="AA32" s="5"/>
      <c r="AB32" s="8"/>
      <c r="AC32" s="5"/>
      <c r="AD32" s="5"/>
      <c r="AE32" s="5"/>
      <c r="AF32" s="5"/>
      <c r="AG32" s="5"/>
      <c r="AH32" s="5"/>
      <c r="AI32" s="5"/>
      <c r="AJ32" s="8"/>
      <c r="AK32" s="5"/>
      <c r="AL32" s="5"/>
      <c r="AM32" s="5"/>
      <c r="AN32" s="5"/>
      <c r="AO32" s="5"/>
      <c r="AP32" s="5"/>
      <c r="AQ32" s="5"/>
      <c r="AR32" s="8"/>
      <c r="AS32" s="5"/>
      <c r="AT32" s="5"/>
      <c r="AU32" s="5"/>
      <c r="AV32" s="5"/>
      <c r="AW32" s="5"/>
      <c r="AX32" s="5"/>
      <c r="AY32" s="5"/>
      <c r="AZ32" s="8"/>
      <c r="BA32" s="5"/>
      <c r="BB32" s="5"/>
      <c r="BC32" s="5"/>
      <c r="BD32" s="5"/>
      <c r="BE32" s="5"/>
      <c r="BF32" s="5"/>
      <c r="BG32" s="5"/>
      <c r="BH32" s="8"/>
      <c r="BI32" s="5"/>
      <c r="BJ32" s="5"/>
      <c r="BK32" s="5"/>
      <c r="BL32" s="5"/>
      <c r="BM32" s="5"/>
      <c r="BN32" s="5"/>
      <c r="BO32" s="5"/>
      <c r="BP32" s="9"/>
      <c r="BT32" s="1" t="s">
        <v>0</v>
      </c>
      <c r="BU32" s="1" t="s">
        <v>0</v>
      </c>
    </row>
    <row r="33" spans="1:102" ht="11.25">
      <c r="A33" s="30" t="s">
        <v>1</v>
      </c>
      <c r="B33" s="31" t="str">
        <f>HYPERLINK("http://www.dot.ca.gov/hq/transprog/stip2004/ff_sheets/10-3k48.xls","3K48")</f>
        <v>3K48</v>
      </c>
      <c r="C33" s="30" t="s">
        <v>0</v>
      </c>
      <c r="D33" s="30" t="s">
        <v>16</v>
      </c>
      <c r="E33" s="30" t="s">
        <v>3</v>
      </c>
      <c r="F33" s="32">
        <f ca="1">INDIRECT("T33")+INDIRECT("AB33")+INDIRECT("AJ33")+INDIRECT("AR33")+INDIRECT("AZ33")+INDIRECT("BH33")</f>
        <v>0</v>
      </c>
      <c r="G33" s="33">
        <f ca="1">INDIRECT("U33")+INDIRECT("AC33")+INDIRECT("AK33")+INDIRECT("AS33")+INDIRECT("BA33")+INDIRECT("BI33")</f>
        <v>0</v>
      </c>
      <c r="H33" s="33">
        <f ca="1">INDIRECT("V33")+INDIRECT("AD33")+INDIRECT("AL33")+INDIRECT("AT33")+INDIRECT("BB33")+INDIRECT("BJ33")</f>
        <v>0</v>
      </c>
      <c r="I33" s="33">
        <f ca="1">INDIRECT("W33")+INDIRECT("AE33")+INDIRECT("AM33")+INDIRECT("AU33")+INDIRECT("BC33")+INDIRECT("BK33")</f>
        <v>0</v>
      </c>
      <c r="J33" s="33">
        <f ca="1">INDIRECT("X33")+INDIRECT("AF33")+INDIRECT("AN33")+INDIRECT("AV33")+INDIRECT("BD33")+INDIRECT("BL33")</f>
        <v>0</v>
      </c>
      <c r="K33" s="33">
        <f ca="1">INDIRECT("Y33")+INDIRECT("AG33")+INDIRECT("AO33")+INDIRECT("AW33")+INDIRECT("BE33")+INDIRECT("BM33")</f>
        <v>1925</v>
      </c>
      <c r="L33" s="33">
        <f ca="1">INDIRECT("Z33")+INDIRECT("AH33")+INDIRECT("AP33")+INDIRECT("AX33")+INDIRECT("BF33")+INDIRECT("BN33")</f>
        <v>0</v>
      </c>
      <c r="M33" s="33">
        <f ca="1">INDIRECT("AA33")+INDIRECT("AI33")+INDIRECT("AQ33")+INDIRECT("AY33")+INDIRECT("BG33")+INDIRECT("BO33")</f>
        <v>0</v>
      </c>
      <c r="N33" s="32">
        <f ca="1">INDIRECT("T33")+INDIRECT("U33")+INDIRECT("V33")+INDIRECT("W33")+INDIRECT("X33")+INDIRECT("Y33")+INDIRECT("Z33")+INDIRECT("AA33")</f>
        <v>0</v>
      </c>
      <c r="O33" s="33">
        <f ca="1">INDIRECT("AB33")+INDIRECT("AC33")+INDIRECT("AD33")+INDIRECT("AE33")+INDIRECT("AF33")+INDIRECT("AG33")+INDIRECT("AH33")+INDIRECT("AI33")</f>
        <v>1925</v>
      </c>
      <c r="P33" s="33">
        <f ca="1">INDIRECT("AJ33")+INDIRECT("AK33")+INDIRECT("AL33")+INDIRECT("AM33")+INDIRECT("AN33")+INDIRECT("AO33")+INDIRECT("AP33")+INDIRECT("AQ33")</f>
        <v>0</v>
      </c>
      <c r="Q33" s="33">
        <f ca="1">INDIRECT("AR33")+INDIRECT("AS33")+INDIRECT("AT33")+INDIRECT("AU33")+INDIRECT("AV33")+INDIRECT("AW33")+INDIRECT("AX33")+INDIRECT("AY33")</f>
        <v>0</v>
      </c>
      <c r="R33" s="33">
        <f ca="1">INDIRECT("AZ33")+INDIRECT("BA33")+INDIRECT("BB33")+INDIRECT("BC33")+INDIRECT("BD33")+INDIRECT("BE33")+INDIRECT("BF33")+INDIRECT("BG33")</f>
        <v>0</v>
      </c>
      <c r="S33" s="33">
        <f ca="1">INDIRECT("BH33")+INDIRECT("BI33")+INDIRECT("BJ33")+INDIRECT("BK33")+INDIRECT("BL33")+INDIRECT("BM33")+INDIRECT("BN33")+INDIRECT("BO33")</f>
        <v>0</v>
      </c>
      <c r="T33" s="34"/>
      <c r="U33" s="35"/>
      <c r="V33" s="35"/>
      <c r="W33" s="35"/>
      <c r="X33" s="35"/>
      <c r="Y33" s="35"/>
      <c r="Z33" s="35"/>
      <c r="AA33" s="35"/>
      <c r="AB33" s="34"/>
      <c r="AC33" s="35"/>
      <c r="AD33" s="35"/>
      <c r="AE33" s="35"/>
      <c r="AF33" s="35"/>
      <c r="AG33" s="35">
        <v>1925</v>
      </c>
      <c r="AH33" s="35"/>
      <c r="AI33" s="35"/>
      <c r="AJ33" s="34"/>
      <c r="AK33" s="35"/>
      <c r="AL33" s="35"/>
      <c r="AM33" s="35"/>
      <c r="AN33" s="35"/>
      <c r="AO33" s="35"/>
      <c r="AP33" s="35"/>
      <c r="AQ33" s="35"/>
      <c r="AR33" s="34"/>
      <c r="AS33" s="35"/>
      <c r="AT33" s="35"/>
      <c r="AU33" s="35"/>
      <c r="AV33" s="35"/>
      <c r="AW33" s="35"/>
      <c r="AX33" s="35"/>
      <c r="AY33" s="35"/>
      <c r="AZ33" s="34"/>
      <c r="BA33" s="35"/>
      <c r="BB33" s="35"/>
      <c r="BC33" s="35"/>
      <c r="BD33" s="35"/>
      <c r="BE33" s="35"/>
      <c r="BF33" s="35"/>
      <c r="BG33" s="35"/>
      <c r="BH33" s="34"/>
      <c r="BI33" s="35"/>
      <c r="BJ33" s="35"/>
      <c r="BK33" s="35"/>
      <c r="BL33" s="35"/>
      <c r="BM33" s="35"/>
      <c r="BN33" s="35"/>
      <c r="BO33" s="36"/>
      <c r="BP33" s="9">
        <v>11200000163</v>
      </c>
      <c r="BQ33" s="1" t="s">
        <v>3</v>
      </c>
      <c r="BR33" s="1" t="s">
        <v>0</v>
      </c>
      <c r="BS33" s="1" t="s">
        <v>0</v>
      </c>
      <c r="BT33" s="1" t="s">
        <v>0</v>
      </c>
      <c r="BU33" s="1" t="s">
        <v>0</v>
      </c>
      <c r="BW33" s="1">
        <f ca="1">INDIRECT("T33")+2*INDIRECT("AB33")+3*INDIRECT("AJ33")+4*INDIRECT("AR33")+5*INDIRECT("AZ33")+6*INDIRECT("BH33")</f>
        <v>0</v>
      </c>
      <c r="BX33" s="1">
        <v>0</v>
      </c>
      <c r="BY33" s="1">
        <f ca="1">INDIRECT("U33")+2*INDIRECT("AC33")+3*INDIRECT("AK33")+4*INDIRECT("AS33")+5*INDIRECT("BA33")+6*INDIRECT("BI33")</f>
        <v>0</v>
      </c>
      <c r="BZ33" s="1">
        <v>0</v>
      </c>
      <c r="CA33" s="1">
        <f ca="1">INDIRECT("V33")+2*INDIRECT("AD33")+3*INDIRECT("AL33")+4*INDIRECT("AT33")+5*INDIRECT("BB33")+6*INDIRECT("BJ33")</f>
        <v>0</v>
      </c>
      <c r="CB33" s="1">
        <v>0</v>
      </c>
      <c r="CC33" s="1">
        <f ca="1">INDIRECT("W33")+2*INDIRECT("AE33")+3*INDIRECT("AM33")+4*INDIRECT("AU33")+5*INDIRECT("BC33")+6*INDIRECT("BK33")</f>
        <v>0</v>
      </c>
      <c r="CD33" s="1">
        <v>0</v>
      </c>
      <c r="CE33" s="1">
        <f ca="1">INDIRECT("X33")+2*INDIRECT("AF33")+3*INDIRECT("AN33")+4*INDIRECT("AV33")+5*INDIRECT("BD33")+6*INDIRECT("BL33")</f>
        <v>0</v>
      </c>
      <c r="CF33" s="1">
        <v>0</v>
      </c>
      <c r="CG33" s="1">
        <f ca="1">INDIRECT("Y33")+2*INDIRECT("AG33")+3*INDIRECT("AO33")+4*INDIRECT("AW33")+5*INDIRECT("BE33")+6*INDIRECT("BM33")</f>
        <v>3850</v>
      </c>
      <c r="CH33" s="1">
        <v>3850</v>
      </c>
      <c r="CI33" s="1">
        <f ca="1">INDIRECT("Z33")+2*INDIRECT("AH33")+3*INDIRECT("AP33")+4*INDIRECT("AX33")+5*INDIRECT("BF33")+6*INDIRECT("BN33")</f>
        <v>0</v>
      </c>
      <c r="CJ33" s="1">
        <v>0</v>
      </c>
      <c r="CK33" s="1">
        <f ca="1">INDIRECT("AA33")+2*INDIRECT("AI33")+3*INDIRECT("AQ33")+4*INDIRECT("AY33")+5*INDIRECT("BG33")+6*INDIRECT("BO33")</f>
        <v>0</v>
      </c>
      <c r="CL33" s="1">
        <v>0</v>
      </c>
      <c r="CM33" s="1">
        <f ca="1">INDIRECT("T33")+2*INDIRECT("U33")+3*INDIRECT("V33")+4*INDIRECT("W33")+5*INDIRECT("X33")+6*INDIRECT("Y33")+7*INDIRECT("Z33")+8*INDIRECT("AA33")</f>
        <v>0</v>
      </c>
      <c r="CN33" s="1">
        <v>0</v>
      </c>
      <c r="CO33" s="1">
        <f ca="1">INDIRECT("AB33")+2*INDIRECT("AC33")+3*INDIRECT("AD33")+4*INDIRECT("AE33")+5*INDIRECT("AF33")+6*INDIRECT("AG33")+7*INDIRECT("AH33")+8*INDIRECT("AI33")</f>
        <v>11550</v>
      </c>
      <c r="CP33" s="1">
        <v>11550</v>
      </c>
      <c r="CQ33" s="1">
        <f ca="1">INDIRECT("AJ33")+2*INDIRECT("AK33")+3*INDIRECT("AL33")+4*INDIRECT("AM33")+5*INDIRECT("AN33")+6*INDIRECT("AO33")+7*INDIRECT("AP33")+8*INDIRECT("AQ33")</f>
        <v>0</v>
      </c>
      <c r="CR33" s="1">
        <v>0</v>
      </c>
      <c r="CS33" s="1">
        <f ca="1">INDIRECT("AR33")+2*INDIRECT("AS33")+3*INDIRECT("AT33")+4*INDIRECT("AU33")+5*INDIRECT("AV33")+6*INDIRECT("AW33")+7*INDIRECT("AX33")+8*INDIRECT("AY33")</f>
        <v>0</v>
      </c>
      <c r="CT33" s="1">
        <v>0</v>
      </c>
      <c r="CU33" s="1">
        <f ca="1">INDIRECT("AZ33")+2*INDIRECT("BA33")+3*INDIRECT("BB33")+4*INDIRECT("BC33")+5*INDIRECT("BD33")+6*INDIRECT("BE33")+7*INDIRECT("BF33")+8*INDIRECT("BG33")</f>
        <v>0</v>
      </c>
      <c r="CV33" s="1">
        <v>0</v>
      </c>
      <c r="CW33" s="1">
        <f ca="1">INDIRECT("BH33")+2*INDIRECT("BI33")+3*INDIRECT("BJ33")+4*INDIRECT("BK33")+5*INDIRECT("BL33")+6*INDIRECT("BM33")+7*INDIRECT("BN33")+8*INDIRECT("BO33")</f>
        <v>0</v>
      </c>
      <c r="CX33" s="1">
        <v>0</v>
      </c>
    </row>
    <row r="34" spans="1:102" ht="11.25">
      <c r="A34" s="1" t="s">
        <v>0</v>
      </c>
      <c r="B34" s="1" t="s">
        <v>0</v>
      </c>
      <c r="C34" s="1" t="s">
        <v>0</v>
      </c>
      <c r="D34" s="1" t="s">
        <v>18</v>
      </c>
      <c r="E34" s="1" t="s">
        <v>5</v>
      </c>
      <c r="F34" s="7">
        <f ca="1">INDIRECT("T34")+INDIRECT("AB34")+INDIRECT("AJ34")+INDIRECT("AR34")+INDIRECT("AZ34")+INDIRECT("BH34")</f>
        <v>0</v>
      </c>
      <c r="G34" s="6">
        <f ca="1">INDIRECT("U34")+INDIRECT("AC34")+INDIRECT("AK34")+INDIRECT("AS34")+INDIRECT("BA34")+INDIRECT("BI34")</f>
        <v>0</v>
      </c>
      <c r="H34" s="6">
        <f ca="1">INDIRECT("V34")+INDIRECT("AD34")+INDIRECT("AL34")+INDIRECT("AT34")+INDIRECT("BB34")+INDIRECT("BJ34")</f>
        <v>825</v>
      </c>
      <c r="I34" s="6">
        <f ca="1">INDIRECT("W34")+INDIRECT("AE34")+INDIRECT("AM34")+INDIRECT("AU34")+INDIRECT("BC34")+INDIRECT("BK34")</f>
        <v>0</v>
      </c>
      <c r="J34" s="6">
        <f ca="1">INDIRECT("X34")+INDIRECT("AF34")+INDIRECT("AN34")+INDIRECT("AV34")+INDIRECT("BD34")+INDIRECT("BL34")</f>
        <v>0</v>
      </c>
      <c r="K34" s="6">
        <f ca="1">INDIRECT("Y34")+INDIRECT("AG34")+INDIRECT("AO34")+INDIRECT("AW34")+INDIRECT("BE34")+INDIRECT("BM34")</f>
        <v>0</v>
      </c>
      <c r="L34" s="6">
        <f ca="1">INDIRECT("Z34")+INDIRECT("AH34")+INDIRECT("AP34")+INDIRECT("AX34")+INDIRECT("BF34")+INDIRECT("BN34")</f>
        <v>0</v>
      </c>
      <c r="M34" s="6">
        <f ca="1">INDIRECT("AA34")+INDIRECT("AI34")+INDIRECT("AQ34")+INDIRECT("AY34")+INDIRECT("BG34")+INDIRECT("BO34")</f>
        <v>0</v>
      </c>
      <c r="N34" s="7">
        <f ca="1">INDIRECT("T34")+INDIRECT("U34")+INDIRECT("V34")+INDIRECT("W34")+INDIRECT("X34")+INDIRECT("Y34")+INDIRECT("Z34")+INDIRECT("AA34")</f>
        <v>200</v>
      </c>
      <c r="O34" s="6">
        <f ca="1">INDIRECT("AB34")+INDIRECT("AC34")+INDIRECT("AD34")+INDIRECT("AE34")+INDIRECT("AF34")+INDIRECT("AG34")+INDIRECT("AH34")+INDIRECT("AI34")</f>
        <v>425</v>
      </c>
      <c r="P34" s="6">
        <f ca="1">INDIRECT("AJ34")+INDIRECT("AK34")+INDIRECT("AL34")+INDIRECT("AM34")+INDIRECT("AN34")+INDIRECT("AO34")+INDIRECT("AP34")+INDIRECT("AQ34")</f>
        <v>50</v>
      </c>
      <c r="Q34" s="6">
        <f ca="1">INDIRECT("AR34")+INDIRECT("AS34")+INDIRECT("AT34")+INDIRECT("AU34")+INDIRECT("AV34")+INDIRECT("AW34")+INDIRECT("AX34")+INDIRECT("AY34")</f>
        <v>150</v>
      </c>
      <c r="R34" s="6">
        <f ca="1">INDIRECT("AZ34")+INDIRECT("BA34")+INDIRECT("BB34")+INDIRECT("BC34")+INDIRECT("BD34")+INDIRECT("BE34")+INDIRECT("BF34")+INDIRECT("BG34")</f>
        <v>0</v>
      </c>
      <c r="S34" s="6">
        <f ca="1">INDIRECT("BH34")+INDIRECT("BI34")+INDIRECT("BJ34")+INDIRECT("BK34")+INDIRECT("BL34")+INDIRECT("BM34")+INDIRECT("BN34")+INDIRECT("BO34")</f>
        <v>0</v>
      </c>
      <c r="T34" s="28"/>
      <c r="U34" s="29"/>
      <c r="V34" s="29">
        <v>200</v>
      </c>
      <c r="W34" s="29"/>
      <c r="X34" s="29"/>
      <c r="Y34" s="29"/>
      <c r="Z34" s="29"/>
      <c r="AA34" s="29"/>
      <c r="AB34" s="28"/>
      <c r="AC34" s="29"/>
      <c r="AD34" s="29">
        <v>425</v>
      </c>
      <c r="AE34" s="29"/>
      <c r="AF34" s="29"/>
      <c r="AG34" s="29"/>
      <c r="AH34" s="29"/>
      <c r="AI34" s="29"/>
      <c r="AJ34" s="28"/>
      <c r="AK34" s="29"/>
      <c r="AL34" s="29">
        <v>50</v>
      </c>
      <c r="AM34" s="29"/>
      <c r="AN34" s="29"/>
      <c r="AO34" s="29"/>
      <c r="AP34" s="29"/>
      <c r="AQ34" s="29"/>
      <c r="AR34" s="28"/>
      <c r="AS34" s="29"/>
      <c r="AT34" s="29">
        <v>150</v>
      </c>
      <c r="AU34" s="29"/>
      <c r="AV34" s="29"/>
      <c r="AW34" s="29"/>
      <c r="AX34" s="29"/>
      <c r="AY34" s="29"/>
      <c r="AZ34" s="28"/>
      <c r="BA34" s="29"/>
      <c r="BB34" s="29"/>
      <c r="BC34" s="29"/>
      <c r="BD34" s="29"/>
      <c r="BE34" s="29"/>
      <c r="BF34" s="29"/>
      <c r="BG34" s="29"/>
      <c r="BH34" s="28"/>
      <c r="BI34" s="29"/>
      <c r="BJ34" s="29"/>
      <c r="BK34" s="29"/>
      <c r="BL34" s="29"/>
      <c r="BM34" s="29"/>
      <c r="BN34" s="29"/>
      <c r="BO34" s="29"/>
      <c r="BP34" s="9">
        <v>0</v>
      </c>
      <c r="BQ34" s="1" t="s">
        <v>0</v>
      </c>
      <c r="BR34" s="1" t="s">
        <v>0</v>
      </c>
      <c r="BS34" s="1" t="s">
        <v>0</v>
      </c>
      <c r="BT34" s="1" t="s">
        <v>0</v>
      </c>
      <c r="BU34" s="1" t="s">
        <v>0</v>
      </c>
      <c r="BW34" s="1">
        <f ca="1">INDIRECT("T34")+2*INDIRECT("AB34")+3*INDIRECT("AJ34")+4*INDIRECT("AR34")+5*INDIRECT("AZ34")+6*INDIRECT("BH34")</f>
        <v>0</v>
      </c>
      <c r="BX34" s="1">
        <v>0</v>
      </c>
      <c r="BY34" s="1">
        <f ca="1">INDIRECT("U34")+2*INDIRECT("AC34")+3*INDIRECT("AK34")+4*INDIRECT("AS34")+5*INDIRECT("BA34")+6*INDIRECT("BI34")</f>
        <v>0</v>
      </c>
      <c r="BZ34" s="1">
        <v>0</v>
      </c>
      <c r="CA34" s="1">
        <f ca="1">INDIRECT("V34")+2*INDIRECT("AD34")+3*INDIRECT("AL34")+4*INDIRECT("AT34")+5*INDIRECT("BB34")+6*INDIRECT("BJ34")</f>
        <v>1800</v>
      </c>
      <c r="CB34" s="1">
        <v>1800</v>
      </c>
      <c r="CC34" s="1">
        <f ca="1">INDIRECT("W34")+2*INDIRECT("AE34")+3*INDIRECT("AM34")+4*INDIRECT("AU34")+5*INDIRECT("BC34")+6*INDIRECT("BK34")</f>
        <v>0</v>
      </c>
      <c r="CD34" s="1">
        <v>0</v>
      </c>
      <c r="CE34" s="1">
        <f ca="1">INDIRECT("X34")+2*INDIRECT("AF34")+3*INDIRECT("AN34")+4*INDIRECT("AV34")+5*INDIRECT("BD34")+6*INDIRECT("BL34")</f>
        <v>0</v>
      </c>
      <c r="CF34" s="1">
        <v>0</v>
      </c>
      <c r="CG34" s="1">
        <f ca="1">INDIRECT("Y34")+2*INDIRECT("AG34")+3*INDIRECT("AO34")+4*INDIRECT("AW34")+5*INDIRECT("BE34")+6*INDIRECT("BM34")</f>
        <v>0</v>
      </c>
      <c r="CH34" s="1">
        <v>0</v>
      </c>
      <c r="CI34" s="1">
        <f ca="1">INDIRECT("Z34")+2*INDIRECT("AH34")+3*INDIRECT("AP34")+4*INDIRECT("AX34")+5*INDIRECT("BF34")+6*INDIRECT("BN34")</f>
        <v>0</v>
      </c>
      <c r="CJ34" s="1">
        <v>0</v>
      </c>
      <c r="CK34" s="1">
        <f ca="1">INDIRECT("AA34")+2*INDIRECT("AI34")+3*INDIRECT("AQ34")+4*INDIRECT("AY34")+5*INDIRECT("BG34")+6*INDIRECT("BO34")</f>
        <v>0</v>
      </c>
      <c r="CL34" s="1">
        <v>0</v>
      </c>
      <c r="CM34" s="1">
        <f ca="1">INDIRECT("T34")+2*INDIRECT("U34")+3*INDIRECT("V34")+4*INDIRECT("W34")+5*INDIRECT("X34")+6*INDIRECT("Y34")+7*INDIRECT("Z34")+8*INDIRECT("AA34")</f>
        <v>600</v>
      </c>
      <c r="CN34" s="1">
        <v>600</v>
      </c>
      <c r="CO34" s="1">
        <f ca="1">INDIRECT("AB34")+2*INDIRECT("AC34")+3*INDIRECT("AD34")+4*INDIRECT("AE34")+5*INDIRECT("AF34")+6*INDIRECT("AG34")+7*INDIRECT("AH34")+8*INDIRECT("AI34")</f>
        <v>1275</v>
      </c>
      <c r="CP34" s="1">
        <v>1275</v>
      </c>
      <c r="CQ34" s="1">
        <f ca="1">INDIRECT("AJ34")+2*INDIRECT("AK34")+3*INDIRECT("AL34")+4*INDIRECT("AM34")+5*INDIRECT("AN34")+6*INDIRECT("AO34")+7*INDIRECT("AP34")+8*INDIRECT("AQ34")</f>
        <v>150</v>
      </c>
      <c r="CR34" s="1">
        <v>150</v>
      </c>
      <c r="CS34" s="1">
        <f ca="1">INDIRECT("AR34")+2*INDIRECT("AS34")+3*INDIRECT("AT34")+4*INDIRECT("AU34")+5*INDIRECT("AV34")+6*INDIRECT("AW34")+7*INDIRECT("AX34")+8*INDIRECT("AY34")</f>
        <v>450</v>
      </c>
      <c r="CT34" s="1">
        <v>450</v>
      </c>
      <c r="CU34" s="1">
        <f ca="1">INDIRECT("AZ34")+2*INDIRECT("BA34")+3*INDIRECT("BB34")+4*INDIRECT("BC34")+5*INDIRECT("BD34")+6*INDIRECT("BE34")+7*INDIRECT("BF34")+8*INDIRECT("BG34")</f>
        <v>0</v>
      </c>
      <c r="CV34" s="1">
        <v>0</v>
      </c>
      <c r="CW34" s="1">
        <f ca="1">INDIRECT("BH34")+2*INDIRECT("BI34")+3*INDIRECT("BJ34")+4*INDIRECT("BK34")+5*INDIRECT("BL34")+6*INDIRECT("BM34")+7*INDIRECT("BN34")+8*INDIRECT("BO34")</f>
        <v>0</v>
      </c>
      <c r="CX34" s="1">
        <v>0</v>
      </c>
    </row>
    <row r="35" spans="1:73" ht="11.25">
      <c r="A35" s="25"/>
      <c r="B35" s="25"/>
      <c r="C35" s="27" t="s">
        <v>131</v>
      </c>
      <c r="D35" s="26" t="s">
        <v>0</v>
      </c>
      <c r="E35" s="1" t="s">
        <v>6</v>
      </c>
      <c r="F35" s="7">
        <f>SUM(F33:F34)</f>
        <v>0</v>
      </c>
      <c r="G35" s="6">
        <f>SUM(G33:G34)</f>
        <v>0</v>
      </c>
      <c r="H35" s="6">
        <f>SUM(H33:H34)</f>
        <v>825</v>
      </c>
      <c r="I35" s="6">
        <f>SUM(I33:I34)</f>
        <v>0</v>
      </c>
      <c r="J35" s="6">
        <f>SUM(J33:J34)</f>
        <v>0</v>
      </c>
      <c r="K35" s="6">
        <f>SUM(K33:K34)</f>
        <v>1925</v>
      </c>
      <c r="L35" s="6">
        <f>SUM(L33:L34)</f>
        <v>0</v>
      </c>
      <c r="M35" s="6">
        <f>SUM(M33:M34)</f>
        <v>0</v>
      </c>
      <c r="N35" s="7">
        <f>SUM(N33:N34)</f>
        <v>200</v>
      </c>
      <c r="O35" s="6">
        <f>SUM(O33:O34)</f>
        <v>2350</v>
      </c>
      <c r="P35" s="6">
        <f>SUM(P33:P34)</f>
        <v>50</v>
      </c>
      <c r="Q35" s="6">
        <f>SUM(Q33:Q34)</f>
        <v>150</v>
      </c>
      <c r="R35" s="6">
        <f>SUM(R33:R34)</f>
        <v>0</v>
      </c>
      <c r="S35" s="6">
        <f>SUM(S33:S34)</f>
        <v>0</v>
      </c>
      <c r="T35" s="8"/>
      <c r="U35" s="5"/>
      <c r="V35" s="5"/>
      <c r="W35" s="5"/>
      <c r="X35" s="5"/>
      <c r="Y35" s="5"/>
      <c r="Z35" s="5"/>
      <c r="AA35" s="5"/>
      <c r="AB35" s="8"/>
      <c r="AC35" s="5"/>
      <c r="AD35" s="5"/>
      <c r="AE35" s="5"/>
      <c r="AF35" s="5"/>
      <c r="AG35" s="5"/>
      <c r="AH35" s="5"/>
      <c r="AI35" s="5"/>
      <c r="AJ35" s="8"/>
      <c r="AK35" s="5"/>
      <c r="AL35" s="5"/>
      <c r="AM35" s="5"/>
      <c r="AN35" s="5"/>
      <c r="AO35" s="5"/>
      <c r="AP35" s="5"/>
      <c r="AQ35" s="5"/>
      <c r="AR35" s="8"/>
      <c r="AS35" s="5"/>
      <c r="AT35" s="5"/>
      <c r="AU35" s="5"/>
      <c r="AV35" s="5"/>
      <c r="AW35" s="5"/>
      <c r="AX35" s="5"/>
      <c r="AY35" s="5"/>
      <c r="AZ35" s="8"/>
      <c r="BA35" s="5"/>
      <c r="BB35" s="5"/>
      <c r="BC35" s="5"/>
      <c r="BD35" s="5"/>
      <c r="BE35" s="5"/>
      <c r="BF35" s="5"/>
      <c r="BG35" s="5"/>
      <c r="BH35" s="8"/>
      <c r="BI35" s="5"/>
      <c r="BJ35" s="5"/>
      <c r="BK35" s="5"/>
      <c r="BL35" s="5"/>
      <c r="BM35" s="5"/>
      <c r="BN35" s="5"/>
      <c r="BO35" s="5"/>
      <c r="BP35" s="9">
        <v>0</v>
      </c>
      <c r="BQ35" s="1" t="s">
        <v>0</v>
      </c>
      <c r="BR35" s="1" t="s">
        <v>0</v>
      </c>
      <c r="BS35" s="1" t="s">
        <v>0</v>
      </c>
      <c r="BT35" s="1" t="s">
        <v>0</v>
      </c>
      <c r="BU35" s="1" t="s">
        <v>0</v>
      </c>
    </row>
    <row r="36" spans="3:73" ht="11.25">
      <c r="C36" s="1" t="s">
        <v>0</v>
      </c>
      <c r="D36" s="1" t="s">
        <v>0</v>
      </c>
      <c r="E36" s="1" t="s">
        <v>0</v>
      </c>
      <c r="F36" s="7"/>
      <c r="G36" s="6"/>
      <c r="H36" s="6"/>
      <c r="I36" s="6"/>
      <c r="J36" s="6"/>
      <c r="K36" s="6"/>
      <c r="L36" s="6"/>
      <c r="M36" s="6"/>
      <c r="N36" s="7"/>
      <c r="O36" s="6"/>
      <c r="P36" s="6"/>
      <c r="Q36" s="6"/>
      <c r="R36" s="6"/>
      <c r="S36" s="6"/>
      <c r="T36" s="8"/>
      <c r="U36" s="5"/>
      <c r="V36" s="5"/>
      <c r="W36" s="5"/>
      <c r="X36" s="5"/>
      <c r="Y36" s="5"/>
      <c r="Z36" s="5"/>
      <c r="AA36" s="5"/>
      <c r="AB36" s="8"/>
      <c r="AC36" s="5"/>
      <c r="AD36" s="5"/>
      <c r="AE36" s="5"/>
      <c r="AF36" s="5"/>
      <c r="AG36" s="5"/>
      <c r="AH36" s="5"/>
      <c r="AI36" s="5"/>
      <c r="AJ36" s="8"/>
      <c r="AK36" s="5"/>
      <c r="AL36" s="5"/>
      <c r="AM36" s="5"/>
      <c r="AN36" s="5"/>
      <c r="AO36" s="5"/>
      <c r="AP36" s="5"/>
      <c r="AQ36" s="5"/>
      <c r="AR36" s="8"/>
      <c r="AS36" s="5"/>
      <c r="AT36" s="5"/>
      <c r="AU36" s="5"/>
      <c r="AV36" s="5"/>
      <c r="AW36" s="5"/>
      <c r="AX36" s="5"/>
      <c r="AY36" s="5"/>
      <c r="AZ36" s="8"/>
      <c r="BA36" s="5"/>
      <c r="BB36" s="5"/>
      <c r="BC36" s="5"/>
      <c r="BD36" s="5"/>
      <c r="BE36" s="5"/>
      <c r="BF36" s="5"/>
      <c r="BG36" s="5"/>
      <c r="BH36" s="8"/>
      <c r="BI36" s="5"/>
      <c r="BJ36" s="5"/>
      <c r="BK36" s="5"/>
      <c r="BL36" s="5"/>
      <c r="BM36" s="5"/>
      <c r="BN36" s="5"/>
      <c r="BO36" s="5"/>
      <c r="BP36" s="9"/>
      <c r="BT36" s="1" t="s">
        <v>0</v>
      </c>
      <c r="BU36" s="1" t="s">
        <v>0</v>
      </c>
    </row>
    <row r="37" spans="1:102" ht="11.25">
      <c r="A37" s="30" t="s">
        <v>1</v>
      </c>
      <c r="B37" s="31" t="str">
        <f>HYPERLINK("http://www.dot.ca.gov/hq/transprog/stip2004/ff_sheets/75-2031.xls","2031")</f>
        <v>2031</v>
      </c>
      <c r="C37" s="30" t="s">
        <v>0</v>
      </c>
      <c r="D37" s="30" t="s">
        <v>19</v>
      </c>
      <c r="E37" s="30" t="s">
        <v>3</v>
      </c>
      <c r="F37" s="32">
        <f ca="1">INDIRECT("T37")+INDIRECT("AB37")+INDIRECT("AJ37")+INDIRECT("AR37")+INDIRECT("AZ37")+INDIRECT("BH37")</f>
        <v>0</v>
      </c>
      <c r="G37" s="33">
        <f ca="1">INDIRECT("U37")+INDIRECT("AC37")+INDIRECT("AK37")+INDIRECT("AS37")+INDIRECT("BA37")+INDIRECT("BI37")</f>
        <v>0</v>
      </c>
      <c r="H37" s="33">
        <f ca="1">INDIRECT("V37")+INDIRECT("AD37")+INDIRECT("AL37")+INDIRECT("AT37")+INDIRECT("BB37")+INDIRECT("BJ37")</f>
        <v>0</v>
      </c>
      <c r="I37" s="33">
        <f ca="1">INDIRECT("W37")+INDIRECT("AE37")+INDIRECT("AM37")+INDIRECT("AU37")+INDIRECT("BC37")+INDIRECT("BK37")</f>
        <v>0</v>
      </c>
      <c r="J37" s="33">
        <f ca="1">INDIRECT("X37")+INDIRECT("AF37")+INDIRECT("AN37")+INDIRECT("AV37")+INDIRECT("BD37")+INDIRECT("BL37")</f>
        <v>1000</v>
      </c>
      <c r="K37" s="33">
        <f ca="1">INDIRECT("Y37")+INDIRECT("AG37")+INDIRECT("AO37")+INDIRECT("AW37")+INDIRECT("BE37")+INDIRECT("BM37")</f>
        <v>0</v>
      </c>
      <c r="L37" s="33">
        <f ca="1">INDIRECT("Z37")+INDIRECT("AH37")+INDIRECT("AP37")+INDIRECT("AX37")+INDIRECT("BF37")+INDIRECT("BN37")</f>
        <v>0</v>
      </c>
      <c r="M37" s="33">
        <f ca="1">INDIRECT("AA37")+INDIRECT("AI37")+INDIRECT("AQ37")+INDIRECT("AY37")+INDIRECT("BG37")+INDIRECT("BO37")</f>
        <v>0</v>
      </c>
      <c r="N37" s="32">
        <f ca="1">INDIRECT("T37")+INDIRECT("U37")+INDIRECT("V37")+INDIRECT("W37")+INDIRECT("X37")+INDIRECT("Y37")+INDIRECT("Z37")+INDIRECT("AA37")</f>
        <v>0</v>
      </c>
      <c r="O37" s="33">
        <f ca="1">INDIRECT("AB37")+INDIRECT("AC37")+INDIRECT("AD37")+INDIRECT("AE37")+INDIRECT("AF37")+INDIRECT("AG37")+INDIRECT("AH37")+INDIRECT("AI37")</f>
        <v>1000</v>
      </c>
      <c r="P37" s="33">
        <f ca="1">INDIRECT("AJ37")+INDIRECT("AK37")+INDIRECT("AL37")+INDIRECT("AM37")+INDIRECT("AN37")+INDIRECT("AO37")+INDIRECT("AP37")+INDIRECT("AQ37")</f>
        <v>0</v>
      </c>
      <c r="Q37" s="33">
        <f ca="1">INDIRECT("AR37")+INDIRECT("AS37")+INDIRECT("AT37")+INDIRECT("AU37")+INDIRECT("AV37")+INDIRECT("AW37")+INDIRECT("AX37")+INDIRECT("AY37")</f>
        <v>0</v>
      </c>
      <c r="R37" s="33">
        <f ca="1">INDIRECT("AZ37")+INDIRECT("BA37")+INDIRECT("BB37")+INDIRECT("BC37")+INDIRECT("BD37")+INDIRECT("BE37")+INDIRECT("BF37")+INDIRECT("BG37")</f>
        <v>0</v>
      </c>
      <c r="S37" s="33">
        <f ca="1">INDIRECT("BH37")+INDIRECT("BI37")+INDIRECT("BJ37")+INDIRECT("BK37")+INDIRECT("BL37")+INDIRECT("BM37")+INDIRECT("BN37")+INDIRECT("BO37")</f>
        <v>0</v>
      </c>
      <c r="T37" s="34"/>
      <c r="U37" s="35"/>
      <c r="V37" s="35"/>
      <c r="W37" s="35"/>
      <c r="X37" s="35"/>
      <c r="Y37" s="35"/>
      <c r="Z37" s="35"/>
      <c r="AA37" s="35"/>
      <c r="AB37" s="34"/>
      <c r="AC37" s="35"/>
      <c r="AD37" s="35"/>
      <c r="AE37" s="35"/>
      <c r="AF37" s="35">
        <v>1000</v>
      </c>
      <c r="AG37" s="35"/>
      <c r="AH37" s="35"/>
      <c r="AI37" s="35"/>
      <c r="AJ37" s="34"/>
      <c r="AK37" s="35"/>
      <c r="AL37" s="35"/>
      <c r="AM37" s="35"/>
      <c r="AN37" s="35"/>
      <c r="AO37" s="35"/>
      <c r="AP37" s="35"/>
      <c r="AQ37" s="35"/>
      <c r="AR37" s="34"/>
      <c r="AS37" s="35"/>
      <c r="AT37" s="35"/>
      <c r="AU37" s="35"/>
      <c r="AV37" s="35"/>
      <c r="AW37" s="35"/>
      <c r="AX37" s="35"/>
      <c r="AY37" s="35"/>
      <c r="AZ37" s="34"/>
      <c r="BA37" s="35"/>
      <c r="BB37" s="35"/>
      <c r="BC37" s="35"/>
      <c r="BD37" s="35"/>
      <c r="BE37" s="35"/>
      <c r="BF37" s="35"/>
      <c r="BG37" s="35"/>
      <c r="BH37" s="34"/>
      <c r="BI37" s="35"/>
      <c r="BJ37" s="35"/>
      <c r="BK37" s="35"/>
      <c r="BL37" s="35"/>
      <c r="BM37" s="35"/>
      <c r="BN37" s="35"/>
      <c r="BO37" s="36"/>
      <c r="BP37" s="9">
        <v>11200000140</v>
      </c>
      <c r="BQ37" s="1" t="s">
        <v>3</v>
      </c>
      <c r="BR37" s="1" t="s">
        <v>0</v>
      </c>
      <c r="BS37" s="1" t="s">
        <v>0</v>
      </c>
      <c r="BT37" s="1" t="s">
        <v>0</v>
      </c>
      <c r="BU37" s="1" t="s">
        <v>0</v>
      </c>
      <c r="BW37" s="1">
        <f ca="1">INDIRECT("T37")+2*INDIRECT("AB37")+3*INDIRECT("AJ37")+4*INDIRECT("AR37")+5*INDIRECT("AZ37")+6*INDIRECT("BH37")</f>
        <v>0</v>
      </c>
      <c r="BX37" s="1">
        <v>0</v>
      </c>
      <c r="BY37" s="1">
        <f ca="1">INDIRECT("U37")+2*INDIRECT("AC37")+3*INDIRECT("AK37")+4*INDIRECT("AS37")+5*INDIRECT("BA37")+6*INDIRECT("BI37")</f>
        <v>0</v>
      </c>
      <c r="BZ37" s="1">
        <v>0</v>
      </c>
      <c r="CA37" s="1">
        <f ca="1">INDIRECT("V37")+2*INDIRECT("AD37")+3*INDIRECT("AL37")+4*INDIRECT("AT37")+5*INDIRECT("BB37")+6*INDIRECT("BJ37")</f>
        <v>0</v>
      </c>
      <c r="CB37" s="1">
        <v>0</v>
      </c>
      <c r="CC37" s="1">
        <f ca="1">INDIRECT("W37")+2*INDIRECT("AE37")+3*INDIRECT("AM37")+4*INDIRECT("AU37")+5*INDIRECT("BC37")+6*INDIRECT("BK37")</f>
        <v>0</v>
      </c>
      <c r="CD37" s="1">
        <v>0</v>
      </c>
      <c r="CE37" s="1">
        <f ca="1">INDIRECT("X37")+2*INDIRECT("AF37")+3*INDIRECT("AN37")+4*INDIRECT("AV37")+5*INDIRECT("BD37")+6*INDIRECT("BL37")</f>
        <v>2000</v>
      </c>
      <c r="CF37" s="1">
        <v>2000</v>
      </c>
      <c r="CG37" s="1">
        <f ca="1">INDIRECT("Y37")+2*INDIRECT("AG37")+3*INDIRECT("AO37")+4*INDIRECT("AW37")+5*INDIRECT("BE37")+6*INDIRECT("BM37")</f>
        <v>0</v>
      </c>
      <c r="CH37" s="1">
        <v>0</v>
      </c>
      <c r="CI37" s="1">
        <f ca="1">INDIRECT("Z37")+2*INDIRECT("AH37")+3*INDIRECT("AP37")+4*INDIRECT("AX37")+5*INDIRECT("BF37")+6*INDIRECT("BN37")</f>
        <v>0</v>
      </c>
      <c r="CJ37" s="1">
        <v>0</v>
      </c>
      <c r="CK37" s="1">
        <f ca="1">INDIRECT("AA37")+2*INDIRECT("AI37")+3*INDIRECT("AQ37")+4*INDIRECT("AY37")+5*INDIRECT("BG37")+6*INDIRECT("BO37")</f>
        <v>0</v>
      </c>
      <c r="CL37" s="1">
        <v>0</v>
      </c>
      <c r="CM37" s="1">
        <f ca="1">INDIRECT("T37")+2*INDIRECT("U37")+3*INDIRECT("V37")+4*INDIRECT("W37")+5*INDIRECT("X37")+6*INDIRECT("Y37")+7*INDIRECT("Z37")+8*INDIRECT("AA37")</f>
        <v>0</v>
      </c>
      <c r="CN37" s="1">
        <v>0</v>
      </c>
      <c r="CO37" s="1">
        <f ca="1">INDIRECT("AB37")+2*INDIRECT("AC37")+3*INDIRECT("AD37")+4*INDIRECT("AE37")+5*INDIRECT("AF37")+6*INDIRECT("AG37")+7*INDIRECT("AH37")+8*INDIRECT("AI37")</f>
        <v>5000</v>
      </c>
      <c r="CP37" s="1">
        <v>5000</v>
      </c>
      <c r="CQ37" s="1">
        <f ca="1">INDIRECT("AJ37")+2*INDIRECT("AK37")+3*INDIRECT("AL37")+4*INDIRECT("AM37")+5*INDIRECT("AN37")+6*INDIRECT("AO37")+7*INDIRECT("AP37")+8*INDIRECT("AQ37")</f>
        <v>0</v>
      </c>
      <c r="CR37" s="1">
        <v>0</v>
      </c>
      <c r="CS37" s="1">
        <f ca="1">INDIRECT("AR37")+2*INDIRECT("AS37")+3*INDIRECT("AT37")+4*INDIRECT("AU37")+5*INDIRECT("AV37")+6*INDIRECT("AW37")+7*INDIRECT("AX37")+8*INDIRECT("AY37")</f>
        <v>0</v>
      </c>
      <c r="CT37" s="1">
        <v>0</v>
      </c>
      <c r="CU37" s="1">
        <f ca="1">INDIRECT("AZ37")+2*INDIRECT("BA37")+3*INDIRECT("BB37")+4*INDIRECT("BC37")+5*INDIRECT("BD37")+6*INDIRECT("BE37")+7*INDIRECT("BF37")+8*INDIRECT("BG37")</f>
        <v>0</v>
      </c>
      <c r="CV37" s="1">
        <v>0</v>
      </c>
      <c r="CW37" s="1">
        <f ca="1">INDIRECT("BH37")+2*INDIRECT("BI37")+3*INDIRECT("BJ37")+4*INDIRECT("BK37")+5*INDIRECT("BL37")+6*INDIRECT("BM37")+7*INDIRECT("BN37")+8*INDIRECT("BO37")</f>
        <v>0</v>
      </c>
      <c r="CX37" s="1">
        <v>0</v>
      </c>
    </row>
    <row r="38" spans="1:102" ht="11.25">
      <c r="A38" s="1" t="s">
        <v>0</v>
      </c>
      <c r="B38" s="1" t="s">
        <v>0</v>
      </c>
      <c r="C38" s="1" t="s">
        <v>20</v>
      </c>
      <c r="D38" s="1" t="s">
        <v>21</v>
      </c>
      <c r="E38" s="1" t="s">
        <v>22</v>
      </c>
      <c r="F38" s="7">
        <f ca="1">INDIRECT("T38")+INDIRECT("AB38")+INDIRECT("AJ38")+INDIRECT("AR38")+INDIRECT("AZ38")+INDIRECT("BH38")</f>
        <v>0</v>
      </c>
      <c r="G38" s="6">
        <f ca="1">INDIRECT("U38")+INDIRECT("AC38")+INDIRECT("AK38")+INDIRECT("AS38")+INDIRECT("BA38")+INDIRECT("BI38")</f>
        <v>0</v>
      </c>
      <c r="H38" s="6">
        <f ca="1">INDIRECT("V38")+INDIRECT("AD38")+INDIRECT("AL38")+INDIRECT("AT38")+INDIRECT("BB38")+INDIRECT("BJ38")</f>
        <v>0</v>
      </c>
      <c r="I38" s="6">
        <f ca="1">INDIRECT("W38")+INDIRECT("AE38")+INDIRECT("AM38")+INDIRECT("AU38")+INDIRECT("BC38")+INDIRECT("BK38")</f>
        <v>0</v>
      </c>
      <c r="J38" s="6">
        <f ca="1">INDIRECT("X38")+INDIRECT("AF38")+INDIRECT("AN38")+INDIRECT("AV38")+INDIRECT("BD38")+INDIRECT("BL38")</f>
        <v>3400</v>
      </c>
      <c r="K38" s="6">
        <f ca="1">INDIRECT("Y38")+INDIRECT("AG38")+INDIRECT("AO38")+INDIRECT("AW38")+INDIRECT("BE38")+INDIRECT("BM38")</f>
        <v>0</v>
      </c>
      <c r="L38" s="6">
        <f ca="1">INDIRECT("Z38")+INDIRECT("AH38")+INDIRECT("AP38")+INDIRECT("AX38")+INDIRECT("BF38")+INDIRECT("BN38")</f>
        <v>0</v>
      </c>
      <c r="M38" s="6">
        <f ca="1">INDIRECT("AA38")+INDIRECT("AI38")+INDIRECT("AQ38")+INDIRECT("AY38")+INDIRECT("BG38")+INDIRECT("BO38")</f>
        <v>0</v>
      </c>
      <c r="N38" s="7">
        <f ca="1">INDIRECT("T38")+INDIRECT("U38")+INDIRECT("V38")+INDIRECT("W38")+INDIRECT("X38")+INDIRECT("Y38")+INDIRECT("Z38")+INDIRECT("AA38")</f>
        <v>0</v>
      </c>
      <c r="O38" s="6">
        <f ca="1">INDIRECT("AB38")+INDIRECT("AC38")+INDIRECT("AD38")+INDIRECT("AE38")+INDIRECT("AF38")+INDIRECT("AG38")+INDIRECT("AH38")+INDIRECT("AI38")</f>
        <v>3400</v>
      </c>
      <c r="P38" s="6">
        <f ca="1">INDIRECT("AJ38")+INDIRECT("AK38")+INDIRECT("AL38")+INDIRECT("AM38")+INDIRECT("AN38")+INDIRECT("AO38")+INDIRECT("AP38")+INDIRECT("AQ38")</f>
        <v>0</v>
      </c>
      <c r="Q38" s="6">
        <f ca="1">INDIRECT("AR38")+INDIRECT("AS38")+INDIRECT("AT38")+INDIRECT("AU38")+INDIRECT("AV38")+INDIRECT("AW38")+INDIRECT("AX38")+INDIRECT("AY38")</f>
        <v>0</v>
      </c>
      <c r="R38" s="6">
        <f ca="1">INDIRECT("AZ38")+INDIRECT("BA38")+INDIRECT("BB38")+INDIRECT("BC38")+INDIRECT("BD38")+INDIRECT("BE38")+INDIRECT("BF38")+INDIRECT("BG38")</f>
        <v>0</v>
      </c>
      <c r="S38" s="6">
        <f ca="1">INDIRECT("BH38")+INDIRECT("BI38")+INDIRECT("BJ38")+INDIRECT("BK38")+INDIRECT("BL38")+INDIRECT("BM38")+INDIRECT("BN38")+INDIRECT("BO38")</f>
        <v>0</v>
      </c>
      <c r="T38" s="28"/>
      <c r="U38" s="29"/>
      <c r="V38" s="29"/>
      <c r="W38" s="29"/>
      <c r="X38" s="29"/>
      <c r="Y38" s="29"/>
      <c r="Z38" s="29"/>
      <c r="AA38" s="29"/>
      <c r="AB38" s="28"/>
      <c r="AC38" s="29"/>
      <c r="AD38" s="29"/>
      <c r="AE38" s="29"/>
      <c r="AF38" s="29">
        <v>3400</v>
      </c>
      <c r="AG38" s="29"/>
      <c r="AH38" s="29"/>
      <c r="AI38" s="29"/>
      <c r="AJ38" s="28"/>
      <c r="AK38" s="29"/>
      <c r="AL38" s="29"/>
      <c r="AM38" s="29"/>
      <c r="AN38" s="29"/>
      <c r="AO38" s="29"/>
      <c r="AP38" s="29"/>
      <c r="AQ38" s="29"/>
      <c r="AR38" s="28"/>
      <c r="AS38" s="29"/>
      <c r="AT38" s="29"/>
      <c r="AU38" s="29"/>
      <c r="AV38" s="29"/>
      <c r="AW38" s="29"/>
      <c r="AX38" s="29"/>
      <c r="AY38" s="29"/>
      <c r="AZ38" s="28"/>
      <c r="BA38" s="29"/>
      <c r="BB38" s="29"/>
      <c r="BC38" s="29"/>
      <c r="BD38" s="29"/>
      <c r="BE38" s="29"/>
      <c r="BF38" s="29"/>
      <c r="BG38" s="29"/>
      <c r="BH38" s="28"/>
      <c r="BI38" s="29"/>
      <c r="BJ38" s="29"/>
      <c r="BK38" s="29"/>
      <c r="BL38" s="29"/>
      <c r="BM38" s="29"/>
      <c r="BN38" s="29"/>
      <c r="BO38" s="29"/>
      <c r="BP38" s="9">
        <v>0</v>
      </c>
      <c r="BQ38" s="1" t="s">
        <v>0</v>
      </c>
      <c r="BR38" s="1" t="s">
        <v>0</v>
      </c>
      <c r="BS38" s="1" t="s">
        <v>0</v>
      </c>
      <c r="BT38" s="1" t="s">
        <v>0</v>
      </c>
      <c r="BU38" s="1" t="s">
        <v>0</v>
      </c>
      <c r="BW38" s="1">
        <f ca="1">INDIRECT("T38")+2*INDIRECT("AB38")+3*INDIRECT("AJ38")+4*INDIRECT("AR38")+5*INDIRECT("AZ38")+6*INDIRECT("BH38")</f>
        <v>0</v>
      </c>
      <c r="BX38" s="1">
        <v>0</v>
      </c>
      <c r="BY38" s="1">
        <f ca="1">INDIRECT("U38")+2*INDIRECT("AC38")+3*INDIRECT("AK38")+4*INDIRECT("AS38")+5*INDIRECT("BA38")+6*INDIRECT("BI38")</f>
        <v>0</v>
      </c>
      <c r="BZ38" s="1">
        <v>0</v>
      </c>
      <c r="CA38" s="1">
        <f ca="1">INDIRECT("V38")+2*INDIRECT("AD38")+3*INDIRECT("AL38")+4*INDIRECT("AT38")+5*INDIRECT("BB38")+6*INDIRECT("BJ38")</f>
        <v>0</v>
      </c>
      <c r="CB38" s="1">
        <v>0</v>
      </c>
      <c r="CC38" s="1">
        <f ca="1">INDIRECT("W38")+2*INDIRECT("AE38")+3*INDIRECT("AM38")+4*INDIRECT("AU38")+5*INDIRECT("BC38")+6*INDIRECT("BK38")</f>
        <v>0</v>
      </c>
      <c r="CD38" s="1">
        <v>0</v>
      </c>
      <c r="CE38" s="1">
        <f ca="1">INDIRECT("X38")+2*INDIRECT("AF38")+3*INDIRECT("AN38")+4*INDIRECT("AV38")+5*INDIRECT("BD38")+6*INDIRECT("BL38")</f>
        <v>6800</v>
      </c>
      <c r="CF38" s="1">
        <v>6800</v>
      </c>
      <c r="CG38" s="1">
        <f ca="1">INDIRECT("Y38")+2*INDIRECT("AG38")+3*INDIRECT("AO38")+4*INDIRECT("AW38")+5*INDIRECT("BE38")+6*INDIRECT("BM38")</f>
        <v>0</v>
      </c>
      <c r="CH38" s="1">
        <v>0</v>
      </c>
      <c r="CI38" s="1">
        <f ca="1">INDIRECT("Z38")+2*INDIRECT("AH38")+3*INDIRECT("AP38")+4*INDIRECT("AX38")+5*INDIRECT("BF38")+6*INDIRECT("BN38")</f>
        <v>0</v>
      </c>
      <c r="CJ38" s="1">
        <v>0</v>
      </c>
      <c r="CK38" s="1">
        <f ca="1">INDIRECT("AA38")+2*INDIRECT("AI38")+3*INDIRECT("AQ38")+4*INDIRECT("AY38")+5*INDIRECT("BG38")+6*INDIRECT("BO38")</f>
        <v>0</v>
      </c>
      <c r="CL38" s="1">
        <v>0</v>
      </c>
      <c r="CM38" s="1">
        <f ca="1">INDIRECT("T38")+2*INDIRECT("U38")+3*INDIRECT("V38")+4*INDIRECT("W38")+5*INDIRECT("X38")+6*INDIRECT("Y38")+7*INDIRECT("Z38")+8*INDIRECT("AA38")</f>
        <v>0</v>
      </c>
      <c r="CN38" s="1">
        <v>0</v>
      </c>
      <c r="CO38" s="1">
        <f ca="1">INDIRECT("AB38")+2*INDIRECT("AC38")+3*INDIRECT("AD38")+4*INDIRECT("AE38")+5*INDIRECT("AF38")+6*INDIRECT("AG38")+7*INDIRECT("AH38")+8*INDIRECT("AI38")</f>
        <v>17000</v>
      </c>
      <c r="CP38" s="1">
        <v>17000</v>
      </c>
      <c r="CQ38" s="1">
        <f ca="1">INDIRECT("AJ38")+2*INDIRECT("AK38")+3*INDIRECT("AL38")+4*INDIRECT("AM38")+5*INDIRECT("AN38")+6*INDIRECT("AO38")+7*INDIRECT("AP38")+8*INDIRECT("AQ38")</f>
        <v>0</v>
      </c>
      <c r="CR38" s="1">
        <v>0</v>
      </c>
      <c r="CS38" s="1">
        <f ca="1">INDIRECT("AR38")+2*INDIRECT("AS38")+3*INDIRECT("AT38")+4*INDIRECT("AU38")+5*INDIRECT("AV38")+6*INDIRECT("AW38")+7*INDIRECT("AX38")+8*INDIRECT("AY38")</f>
        <v>0</v>
      </c>
      <c r="CT38" s="1">
        <v>0</v>
      </c>
      <c r="CU38" s="1">
        <f ca="1">INDIRECT("AZ38")+2*INDIRECT("BA38")+3*INDIRECT("BB38")+4*INDIRECT("BC38")+5*INDIRECT("BD38")+6*INDIRECT("BE38")+7*INDIRECT("BF38")+8*INDIRECT("BG38")</f>
        <v>0</v>
      </c>
      <c r="CV38" s="1">
        <v>0</v>
      </c>
      <c r="CW38" s="1">
        <f ca="1">INDIRECT("BH38")+2*INDIRECT("BI38")+3*INDIRECT("BJ38")+4*INDIRECT("BK38")+5*INDIRECT("BL38")+6*INDIRECT("BM38")+7*INDIRECT("BN38")+8*INDIRECT("BO38")</f>
        <v>0</v>
      </c>
      <c r="CX38" s="1">
        <v>0</v>
      </c>
    </row>
    <row r="39" spans="1:102" ht="11.25">
      <c r="A39" s="25"/>
      <c r="B39" s="25"/>
      <c r="C39" s="27" t="s">
        <v>131</v>
      </c>
      <c r="D39" s="26" t="s">
        <v>0</v>
      </c>
      <c r="E39" s="1" t="s">
        <v>11</v>
      </c>
      <c r="F39" s="7">
        <f ca="1">INDIRECT("T39")+INDIRECT("AB39")+INDIRECT("AJ39")+INDIRECT("AR39")+INDIRECT("AZ39")+INDIRECT("BH39")</f>
        <v>8173</v>
      </c>
      <c r="G39" s="6">
        <f ca="1">INDIRECT("U39")+INDIRECT("AC39")+INDIRECT("AK39")+INDIRECT("AS39")+INDIRECT("BA39")+INDIRECT("BI39")</f>
        <v>0</v>
      </c>
      <c r="H39" s="6">
        <f ca="1">INDIRECT("V39")+INDIRECT("AD39")+INDIRECT("AL39")+INDIRECT("AT39")+INDIRECT("BB39")+INDIRECT("BJ39")</f>
        <v>0</v>
      </c>
      <c r="I39" s="6">
        <f ca="1">INDIRECT("W39")+INDIRECT("AE39")+INDIRECT("AM39")+INDIRECT("AU39")+INDIRECT("BC39")+INDIRECT("BK39")</f>
        <v>0</v>
      </c>
      <c r="J39" s="6">
        <f ca="1">INDIRECT("X39")+INDIRECT("AF39")+INDIRECT("AN39")+INDIRECT("AV39")+INDIRECT("BD39")+INDIRECT("BL39")</f>
        <v>0</v>
      </c>
      <c r="K39" s="6">
        <f ca="1">INDIRECT("Y39")+INDIRECT("AG39")+INDIRECT("AO39")+INDIRECT("AW39")+INDIRECT("BE39")+INDIRECT("BM39")</f>
        <v>0</v>
      </c>
      <c r="L39" s="6">
        <f ca="1">INDIRECT("Z39")+INDIRECT("AH39")+INDIRECT("AP39")+INDIRECT("AX39")+INDIRECT("BF39")+INDIRECT("BN39")</f>
        <v>0</v>
      </c>
      <c r="M39" s="6">
        <f ca="1">INDIRECT("AA39")+INDIRECT("AI39")+INDIRECT("AQ39")+INDIRECT("AY39")+INDIRECT("BG39")+INDIRECT("BO39")</f>
        <v>0</v>
      </c>
      <c r="N39" s="7">
        <f ca="1">INDIRECT("T39")+INDIRECT("U39")+INDIRECT("V39")+INDIRECT("W39")+INDIRECT("X39")+INDIRECT("Y39")+INDIRECT("Z39")+INDIRECT("AA39")</f>
        <v>220</v>
      </c>
      <c r="O39" s="6">
        <f ca="1">INDIRECT("AB39")+INDIRECT("AC39")+INDIRECT("AD39")+INDIRECT("AE39")+INDIRECT("AF39")+INDIRECT("AG39")+INDIRECT("AH39")+INDIRECT("AI39")</f>
        <v>7200</v>
      </c>
      <c r="P39" s="6">
        <f ca="1">INDIRECT("AJ39")+INDIRECT("AK39")+INDIRECT("AL39")+INDIRECT("AM39")+INDIRECT("AN39")+INDIRECT("AO39")+INDIRECT("AP39")+INDIRECT("AQ39")</f>
        <v>0</v>
      </c>
      <c r="Q39" s="6">
        <f ca="1">INDIRECT("AR39")+INDIRECT("AS39")+INDIRECT("AT39")+INDIRECT("AU39")+INDIRECT("AV39")+INDIRECT("AW39")+INDIRECT("AX39")+INDIRECT("AY39")</f>
        <v>753</v>
      </c>
      <c r="R39" s="6">
        <f ca="1">INDIRECT("AZ39")+INDIRECT("BA39")+INDIRECT("BB39")+INDIRECT("BC39")+INDIRECT("BD39")+INDIRECT("BE39")+INDIRECT("BF39")+INDIRECT("BG39")</f>
        <v>0</v>
      </c>
      <c r="S39" s="6">
        <f ca="1">INDIRECT("BH39")+INDIRECT("BI39")+INDIRECT("BJ39")+INDIRECT("BK39")+INDIRECT("BL39")+INDIRECT("BM39")+INDIRECT("BN39")+INDIRECT("BO39")</f>
        <v>0</v>
      </c>
      <c r="T39" s="28">
        <v>220</v>
      </c>
      <c r="U39" s="29"/>
      <c r="V39" s="29"/>
      <c r="W39" s="29"/>
      <c r="X39" s="29"/>
      <c r="Y39" s="29"/>
      <c r="Z39" s="29"/>
      <c r="AA39" s="29"/>
      <c r="AB39" s="28">
        <v>7200</v>
      </c>
      <c r="AC39" s="29"/>
      <c r="AD39" s="29"/>
      <c r="AE39" s="29"/>
      <c r="AF39" s="29"/>
      <c r="AG39" s="29"/>
      <c r="AH39" s="29"/>
      <c r="AI39" s="29"/>
      <c r="AJ39" s="28"/>
      <c r="AK39" s="29"/>
      <c r="AL39" s="29"/>
      <c r="AM39" s="29"/>
      <c r="AN39" s="29"/>
      <c r="AO39" s="29"/>
      <c r="AP39" s="29"/>
      <c r="AQ39" s="29"/>
      <c r="AR39" s="28">
        <v>753</v>
      </c>
      <c r="AS39" s="29"/>
      <c r="AT39" s="29"/>
      <c r="AU39" s="29"/>
      <c r="AV39" s="29"/>
      <c r="AW39" s="29"/>
      <c r="AX39" s="29"/>
      <c r="AY39" s="29"/>
      <c r="AZ39" s="28"/>
      <c r="BA39" s="29"/>
      <c r="BB39" s="29"/>
      <c r="BC39" s="29"/>
      <c r="BD39" s="29"/>
      <c r="BE39" s="29"/>
      <c r="BF39" s="29"/>
      <c r="BG39" s="29"/>
      <c r="BH39" s="28"/>
      <c r="BI39" s="29"/>
      <c r="BJ39" s="29"/>
      <c r="BK39" s="29"/>
      <c r="BL39" s="29"/>
      <c r="BM39" s="29"/>
      <c r="BN39" s="29"/>
      <c r="BO39" s="29"/>
      <c r="BP39" s="9">
        <v>0</v>
      </c>
      <c r="BQ39" s="1" t="s">
        <v>0</v>
      </c>
      <c r="BR39" s="1" t="s">
        <v>0</v>
      </c>
      <c r="BS39" s="1" t="s">
        <v>0</v>
      </c>
      <c r="BT39" s="1" t="s">
        <v>0</v>
      </c>
      <c r="BU39" s="1" t="s">
        <v>0</v>
      </c>
      <c r="BW39" s="1">
        <f ca="1">INDIRECT("T39")+2*INDIRECT("AB39")+3*INDIRECT("AJ39")+4*INDIRECT("AR39")+5*INDIRECT("AZ39")+6*INDIRECT("BH39")</f>
        <v>17632</v>
      </c>
      <c r="BX39" s="1">
        <v>17632</v>
      </c>
      <c r="BY39" s="1">
        <f ca="1">INDIRECT("U39")+2*INDIRECT("AC39")+3*INDIRECT("AK39")+4*INDIRECT("AS39")+5*INDIRECT("BA39")+6*INDIRECT("BI39")</f>
        <v>0</v>
      </c>
      <c r="BZ39" s="1">
        <v>0</v>
      </c>
      <c r="CA39" s="1">
        <f ca="1">INDIRECT("V39")+2*INDIRECT("AD39")+3*INDIRECT("AL39")+4*INDIRECT("AT39")+5*INDIRECT("BB39")+6*INDIRECT("BJ39")</f>
        <v>0</v>
      </c>
      <c r="CB39" s="1">
        <v>0</v>
      </c>
      <c r="CC39" s="1">
        <f ca="1">INDIRECT("W39")+2*INDIRECT("AE39")+3*INDIRECT("AM39")+4*INDIRECT("AU39")+5*INDIRECT("BC39")+6*INDIRECT("BK39")</f>
        <v>0</v>
      </c>
      <c r="CD39" s="1">
        <v>0</v>
      </c>
      <c r="CE39" s="1">
        <f ca="1">INDIRECT("X39")+2*INDIRECT("AF39")+3*INDIRECT("AN39")+4*INDIRECT("AV39")+5*INDIRECT("BD39")+6*INDIRECT("BL39")</f>
        <v>0</v>
      </c>
      <c r="CF39" s="1">
        <v>0</v>
      </c>
      <c r="CG39" s="1">
        <f ca="1">INDIRECT("Y39")+2*INDIRECT("AG39")+3*INDIRECT("AO39")+4*INDIRECT("AW39")+5*INDIRECT("BE39")+6*INDIRECT("BM39")</f>
        <v>0</v>
      </c>
      <c r="CH39" s="1">
        <v>0</v>
      </c>
      <c r="CI39" s="1">
        <f ca="1">INDIRECT("Z39")+2*INDIRECT("AH39")+3*INDIRECT("AP39")+4*INDIRECT("AX39")+5*INDIRECT("BF39")+6*INDIRECT("BN39")</f>
        <v>0</v>
      </c>
      <c r="CJ39" s="1">
        <v>0</v>
      </c>
      <c r="CK39" s="1">
        <f ca="1">INDIRECT("AA39")+2*INDIRECT("AI39")+3*INDIRECT("AQ39")+4*INDIRECT("AY39")+5*INDIRECT("BG39")+6*INDIRECT("BO39")</f>
        <v>0</v>
      </c>
      <c r="CL39" s="1">
        <v>0</v>
      </c>
      <c r="CM39" s="1">
        <f ca="1">INDIRECT("T39")+2*INDIRECT("U39")+3*INDIRECT("V39")+4*INDIRECT("W39")+5*INDIRECT("X39")+6*INDIRECT("Y39")+7*INDIRECT("Z39")+8*INDIRECT("AA39")</f>
        <v>220</v>
      </c>
      <c r="CN39" s="1">
        <v>220</v>
      </c>
      <c r="CO39" s="1">
        <f ca="1">INDIRECT("AB39")+2*INDIRECT("AC39")+3*INDIRECT("AD39")+4*INDIRECT("AE39")+5*INDIRECT("AF39")+6*INDIRECT("AG39")+7*INDIRECT("AH39")+8*INDIRECT("AI39")</f>
        <v>7200</v>
      </c>
      <c r="CP39" s="1">
        <v>7200</v>
      </c>
      <c r="CQ39" s="1">
        <f ca="1">INDIRECT("AJ39")+2*INDIRECT("AK39")+3*INDIRECT("AL39")+4*INDIRECT("AM39")+5*INDIRECT("AN39")+6*INDIRECT("AO39")+7*INDIRECT("AP39")+8*INDIRECT("AQ39")</f>
        <v>0</v>
      </c>
      <c r="CR39" s="1">
        <v>0</v>
      </c>
      <c r="CS39" s="1">
        <f ca="1">INDIRECT("AR39")+2*INDIRECT("AS39")+3*INDIRECT("AT39")+4*INDIRECT("AU39")+5*INDIRECT("AV39")+6*INDIRECT("AW39")+7*INDIRECT("AX39")+8*INDIRECT("AY39")</f>
        <v>753</v>
      </c>
      <c r="CT39" s="1">
        <v>753</v>
      </c>
      <c r="CU39" s="1">
        <f ca="1">INDIRECT("AZ39")+2*INDIRECT("BA39")+3*INDIRECT("BB39")+4*INDIRECT("BC39")+5*INDIRECT("BD39")+6*INDIRECT("BE39")+7*INDIRECT("BF39")+8*INDIRECT("BG39")</f>
        <v>0</v>
      </c>
      <c r="CV39" s="1">
        <v>0</v>
      </c>
      <c r="CW39" s="1">
        <f ca="1">INDIRECT("BH39")+2*INDIRECT("BI39")+3*INDIRECT("BJ39")+4*INDIRECT("BK39")+5*INDIRECT("BL39")+6*INDIRECT("BM39")+7*INDIRECT("BN39")+8*INDIRECT("BO39")</f>
        <v>0</v>
      </c>
      <c r="CX39" s="1">
        <v>0</v>
      </c>
    </row>
    <row r="40" spans="1:73" ht="11.25">
      <c r="A40" s="1" t="s">
        <v>0</v>
      </c>
      <c r="B40" s="1" t="s">
        <v>0</v>
      </c>
      <c r="C40" s="1" t="s">
        <v>0</v>
      </c>
      <c r="D40" s="1" t="s">
        <v>0</v>
      </c>
      <c r="E40" s="1" t="s">
        <v>6</v>
      </c>
      <c r="F40" s="7">
        <f>SUM(F37:F39)</f>
        <v>8173</v>
      </c>
      <c r="G40" s="6">
        <f>SUM(G37:G39)</f>
        <v>0</v>
      </c>
      <c r="H40" s="6">
        <f>SUM(H37:H39)</f>
        <v>0</v>
      </c>
      <c r="I40" s="6">
        <f>SUM(I37:I39)</f>
        <v>0</v>
      </c>
      <c r="J40" s="6">
        <f>SUM(J37:J39)</f>
        <v>4400</v>
      </c>
      <c r="K40" s="6">
        <f>SUM(K37:K39)</f>
        <v>0</v>
      </c>
      <c r="L40" s="6">
        <f>SUM(L37:L39)</f>
        <v>0</v>
      </c>
      <c r="M40" s="6">
        <f>SUM(M37:M39)</f>
        <v>0</v>
      </c>
      <c r="N40" s="7">
        <f>SUM(N37:N39)</f>
        <v>220</v>
      </c>
      <c r="O40" s="6">
        <f>SUM(O37:O39)</f>
        <v>11600</v>
      </c>
      <c r="P40" s="6">
        <f>SUM(P37:P39)</f>
        <v>0</v>
      </c>
      <c r="Q40" s="6">
        <f>SUM(Q37:Q39)</f>
        <v>753</v>
      </c>
      <c r="R40" s="6">
        <f>SUM(R37:R39)</f>
        <v>0</v>
      </c>
      <c r="S40" s="6">
        <f>SUM(S37:S39)</f>
        <v>0</v>
      </c>
      <c r="T40" s="8"/>
      <c r="U40" s="5"/>
      <c r="V40" s="5"/>
      <c r="W40" s="5"/>
      <c r="X40" s="5"/>
      <c r="Y40" s="5"/>
      <c r="Z40" s="5"/>
      <c r="AA40" s="5"/>
      <c r="AB40" s="8"/>
      <c r="AC40" s="5"/>
      <c r="AD40" s="5"/>
      <c r="AE40" s="5"/>
      <c r="AF40" s="5"/>
      <c r="AG40" s="5"/>
      <c r="AH40" s="5"/>
      <c r="AI40" s="5"/>
      <c r="AJ40" s="8"/>
      <c r="AK40" s="5"/>
      <c r="AL40" s="5"/>
      <c r="AM40" s="5"/>
      <c r="AN40" s="5"/>
      <c r="AO40" s="5"/>
      <c r="AP40" s="5"/>
      <c r="AQ40" s="5"/>
      <c r="AR40" s="8"/>
      <c r="AS40" s="5"/>
      <c r="AT40" s="5"/>
      <c r="AU40" s="5"/>
      <c r="AV40" s="5"/>
      <c r="AW40" s="5"/>
      <c r="AX40" s="5"/>
      <c r="AY40" s="5"/>
      <c r="AZ40" s="8"/>
      <c r="BA40" s="5"/>
      <c r="BB40" s="5"/>
      <c r="BC40" s="5"/>
      <c r="BD40" s="5"/>
      <c r="BE40" s="5"/>
      <c r="BF40" s="5"/>
      <c r="BG40" s="5"/>
      <c r="BH40" s="8"/>
      <c r="BI40" s="5"/>
      <c r="BJ40" s="5"/>
      <c r="BK40" s="5"/>
      <c r="BL40" s="5"/>
      <c r="BM40" s="5"/>
      <c r="BN40" s="5"/>
      <c r="BO40" s="5"/>
      <c r="BP40" s="9">
        <v>0</v>
      </c>
      <c r="BQ40" s="1" t="s">
        <v>0</v>
      </c>
      <c r="BR40" s="1" t="s">
        <v>0</v>
      </c>
      <c r="BS40" s="1" t="s">
        <v>0</v>
      </c>
      <c r="BT40" s="1" t="s">
        <v>0</v>
      </c>
      <c r="BU40" s="1" t="s">
        <v>0</v>
      </c>
    </row>
    <row r="41" spans="3:73" ht="11.25">
      <c r="C41" s="1" t="s">
        <v>0</v>
      </c>
      <c r="D41" s="1" t="s">
        <v>0</v>
      </c>
      <c r="E41" s="1" t="s">
        <v>0</v>
      </c>
      <c r="F41" s="7"/>
      <c r="G41" s="6"/>
      <c r="H41" s="6"/>
      <c r="I41" s="6"/>
      <c r="J41" s="6"/>
      <c r="K41" s="6"/>
      <c r="L41" s="6"/>
      <c r="M41" s="6"/>
      <c r="N41" s="7"/>
      <c r="O41" s="6"/>
      <c r="P41" s="6"/>
      <c r="Q41" s="6"/>
      <c r="R41" s="6"/>
      <c r="S41" s="6"/>
      <c r="T41" s="8"/>
      <c r="U41" s="5"/>
      <c r="V41" s="5"/>
      <c r="W41" s="5"/>
      <c r="X41" s="5"/>
      <c r="Y41" s="5"/>
      <c r="Z41" s="5"/>
      <c r="AA41" s="5"/>
      <c r="AB41" s="8"/>
      <c r="AC41" s="5"/>
      <c r="AD41" s="5"/>
      <c r="AE41" s="5"/>
      <c r="AF41" s="5"/>
      <c r="AG41" s="5"/>
      <c r="AH41" s="5"/>
      <c r="AI41" s="5"/>
      <c r="AJ41" s="8"/>
      <c r="AK41" s="5"/>
      <c r="AL41" s="5"/>
      <c r="AM41" s="5"/>
      <c r="AN41" s="5"/>
      <c r="AO41" s="5"/>
      <c r="AP41" s="5"/>
      <c r="AQ41" s="5"/>
      <c r="AR41" s="8"/>
      <c r="AS41" s="5"/>
      <c r="AT41" s="5"/>
      <c r="AU41" s="5"/>
      <c r="AV41" s="5"/>
      <c r="AW41" s="5"/>
      <c r="AX41" s="5"/>
      <c r="AY41" s="5"/>
      <c r="AZ41" s="8"/>
      <c r="BA41" s="5"/>
      <c r="BB41" s="5"/>
      <c r="BC41" s="5"/>
      <c r="BD41" s="5"/>
      <c r="BE41" s="5"/>
      <c r="BF41" s="5"/>
      <c r="BG41" s="5"/>
      <c r="BH41" s="8"/>
      <c r="BI41" s="5"/>
      <c r="BJ41" s="5"/>
      <c r="BK41" s="5"/>
      <c r="BL41" s="5"/>
      <c r="BM41" s="5"/>
      <c r="BN41" s="5"/>
      <c r="BO41" s="5"/>
      <c r="BP41" s="9"/>
      <c r="BT41" s="1" t="s">
        <v>0</v>
      </c>
      <c r="BU41" s="1" t="s">
        <v>0</v>
      </c>
    </row>
    <row r="42" spans="1:102" ht="11.25">
      <c r="A42" s="30" t="s">
        <v>1</v>
      </c>
      <c r="B42" s="31" t="str">
        <f>HYPERLINK("http://www.dot.ca.gov/hq/transprog/stip2004/ff_sheets/10-3k59.xls","3K59")</f>
        <v>3K59</v>
      </c>
      <c r="C42" s="30" t="s">
        <v>0</v>
      </c>
      <c r="D42" s="30" t="s">
        <v>23</v>
      </c>
      <c r="E42" s="30" t="s">
        <v>3</v>
      </c>
      <c r="F42" s="32">
        <f ca="1">INDIRECT("T42")+INDIRECT("AB42")+INDIRECT("AJ42")+INDIRECT("AR42")+INDIRECT("AZ42")+INDIRECT("BH42")</f>
        <v>0</v>
      </c>
      <c r="G42" s="33">
        <f ca="1">INDIRECT("U42")+INDIRECT("AC42")+INDIRECT("AK42")+INDIRECT("AS42")+INDIRECT("BA42")+INDIRECT("BI42")</f>
        <v>0</v>
      </c>
      <c r="H42" s="33">
        <f ca="1">INDIRECT("V42")+INDIRECT("AD42")+INDIRECT("AL42")+INDIRECT("AT42")+INDIRECT("BB42")+INDIRECT("BJ42")</f>
        <v>0</v>
      </c>
      <c r="I42" s="33">
        <f ca="1">INDIRECT("W42")+INDIRECT("AE42")+INDIRECT("AM42")+INDIRECT("AU42")+INDIRECT("BC42")+INDIRECT("BK42")</f>
        <v>0</v>
      </c>
      <c r="J42" s="33">
        <f ca="1">INDIRECT("X42")+INDIRECT("AF42")+INDIRECT("AN42")+INDIRECT("AV42")+INDIRECT("BD42")+INDIRECT("BL42")</f>
        <v>0</v>
      </c>
      <c r="K42" s="33">
        <f ca="1">INDIRECT("Y42")+INDIRECT("AG42")+INDIRECT("AO42")+INDIRECT("AW42")+INDIRECT("BE42")+INDIRECT("BM42")</f>
        <v>1500</v>
      </c>
      <c r="L42" s="33">
        <f ca="1">INDIRECT("Z42")+INDIRECT("AH42")+INDIRECT("AP42")+INDIRECT("AX42")+INDIRECT("BF42")+INDIRECT("BN42")</f>
        <v>0</v>
      </c>
      <c r="M42" s="33">
        <f ca="1">INDIRECT("AA42")+INDIRECT("AI42")+INDIRECT("AQ42")+INDIRECT("AY42")+INDIRECT("BG42")+INDIRECT("BO42")</f>
        <v>0</v>
      </c>
      <c r="N42" s="32">
        <f ca="1">INDIRECT("T42")+INDIRECT("U42")+INDIRECT("V42")+INDIRECT("W42")+INDIRECT("X42")+INDIRECT("Y42")+INDIRECT("Z42")+INDIRECT("AA42")</f>
        <v>0</v>
      </c>
      <c r="O42" s="33">
        <f ca="1">INDIRECT("AB42")+INDIRECT("AC42")+INDIRECT("AD42")+INDIRECT("AE42")+INDIRECT("AF42")+INDIRECT("AG42")+INDIRECT("AH42")+INDIRECT("AI42")</f>
        <v>1500</v>
      </c>
      <c r="P42" s="33">
        <f ca="1">INDIRECT("AJ42")+INDIRECT("AK42")+INDIRECT("AL42")+INDIRECT("AM42")+INDIRECT("AN42")+INDIRECT("AO42")+INDIRECT("AP42")+INDIRECT("AQ42")</f>
        <v>0</v>
      </c>
      <c r="Q42" s="33">
        <f ca="1">INDIRECT("AR42")+INDIRECT("AS42")+INDIRECT("AT42")+INDIRECT("AU42")+INDIRECT("AV42")+INDIRECT("AW42")+INDIRECT("AX42")+INDIRECT("AY42")</f>
        <v>0</v>
      </c>
      <c r="R42" s="33">
        <f ca="1">INDIRECT("AZ42")+INDIRECT("BA42")+INDIRECT("BB42")+INDIRECT("BC42")+INDIRECT("BD42")+INDIRECT("BE42")+INDIRECT("BF42")+INDIRECT("BG42")</f>
        <v>0</v>
      </c>
      <c r="S42" s="33">
        <f ca="1">INDIRECT("BH42")+INDIRECT("BI42")+INDIRECT("BJ42")+INDIRECT("BK42")+INDIRECT("BL42")+INDIRECT("BM42")+INDIRECT("BN42")+INDIRECT("BO42")</f>
        <v>0</v>
      </c>
      <c r="T42" s="34"/>
      <c r="U42" s="35"/>
      <c r="V42" s="35"/>
      <c r="W42" s="35"/>
      <c r="X42" s="35"/>
      <c r="Y42" s="35"/>
      <c r="Z42" s="35"/>
      <c r="AA42" s="35"/>
      <c r="AB42" s="34"/>
      <c r="AC42" s="35"/>
      <c r="AD42" s="35"/>
      <c r="AE42" s="35"/>
      <c r="AF42" s="35"/>
      <c r="AG42" s="35">
        <v>1500</v>
      </c>
      <c r="AH42" s="35"/>
      <c r="AI42" s="35"/>
      <c r="AJ42" s="34"/>
      <c r="AK42" s="35"/>
      <c r="AL42" s="35"/>
      <c r="AM42" s="35"/>
      <c r="AN42" s="35"/>
      <c r="AO42" s="35"/>
      <c r="AP42" s="35"/>
      <c r="AQ42" s="35"/>
      <c r="AR42" s="34"/>
      <c r="AS42" s="35"/>
      <c r="AT42" s="35"/>
      <c r="AU42" s="35"/>
      <c r="AV42" s="35"/>
      <c r="AW42" s="35"/>
      <c r="AX42" s="35"/>
      <c r="AY42" s="35"/>
      <c r="AZ42" s="34"/>
      <c r="BA42" s="35"/>
      <c r="BB42" s="35"/>
      <c r="BC42" s="35"/>
      <c r="BD42" s="35"/>
      <c r="BE42" s="35"/>
      <c r="BF42" s="35"/>
      <c r="BG42" s="35"/>
      <c r="BH42" s="34"/>
      <c r="BI42" s="35"/>
      <c r="BJ42" s="35"/>
      <c r="BK42" s="35"/>
      <c r="BL42" s="35"/>
      <c r="BM42" s="35"/>
      <c r="BN42" s="35"/>
      <c r="BO42" s="36"/>
      <c r="BP42" s="9">
        <v>11200000142</v>
      </c>
      <c r="BQ42" s="1" t="s">
        <v>3</v>
      </c>
      <c r="BR42" s="1" t="s">
        <v>0</v>
      </c>
      <c r="BS42" s="1" t="s">
        <v>0</v>
      </c>
      <c r="BT42" s="1" t="s">
        <v>0</v>
      </c>
      <c r="BU42" s="1" t="s">
        <v>0</v>
      </c>
      <c r="BW42" s="1">
        <f ca="1">INDIRECT("T42")+2*INDIRECT("AB42")+3*INDIRECT("AJ42")+4*INDIRECT("AR42")+5*INDIRECT("AZ42")+6*INDIRECT("BH42")</f>
        <v>0</v>
      </c>
      <c r="BX42" s="1">
        <v>0</v>
      </c>
      <c r="BY42" s="1">
        <f ca="1">INDIRECT("U42")+2*INDIRECT("AC42")+3*INDIRECT("AK42")+4*INDIRECT("AS42")+5*INDIRECT("BA42")+6*INDIRECT("BI42")</f>
        <v>0</v>
      </c>
      <c r="BZ42" s="1">
        <v>0</v>
      </c>
      <c r="CA42" s="1">
        <f ca="1">INDIRECT("V42")+2*INDIRECT("AD42")+3*INDIRECT("AL42")+4*INDIRECT("AT42")+5*INDIRECT("BB42")+6*INDIRECT("BJ42")</f>
        <v>0</v>
      </c>
      <c r="CB42" s="1">
        <v>0</v>
      </c>
      <c r="CC42" s="1">
        <f ca="1">INDIRECT("W42")+2*INDIRECT("AE42")+3*INDIRECT("AM42")+4*INDIRECT("AU42")+5*INDIRECT("BC42")+6*INDIRECT("BK42")</f>
        <v>0</v>
      </c>
      <c r="CD42" s="1">
        <v>0</v>
      </c>
      <c r="CE42" s="1">
        <f ca="1">INDIRECT("X42")+2*INDIRECT("AF42")+3*INDIRECT("AN42")+4*INDIRECT("AV42")+5*INDIRECT("BD42")+6*INDIRECT("BL42")</f>
        <v>0</v>
      </c>
      <c r="CF42" s="1">
        <v>0</v>
      </c>
      <c r="CG42" s="1">
        <f ca="1">INDIRECT("Y42")+2*INDIRECT("AG42")+3*INDIRECT("AO42")+4*INDIRECT("AW42")+5*INDIRECT("BE42")+6*INDIRECT("BM42")</f>
        <v>3000</v>
      </c>
      <c r="CH42" s="1">
        <v>3000</v>
      </c>
      <c r="CI42" s="1">
        <f ca="1">INDIRECT("Z42")+2*INDIRECT("AH42")+3*INDIRECT("AP42")+4*INDIRECT("AX42")+5*INDIRECT("BF42")+6*INDIRECT("BN42")</f>
        <v>0</v>
      </c>
      <c r="CJ42" s="1">
        <v>0</v>
      </c>
      <c r="CK42" s="1">
        <f ca="1">INDIRECT("AA42")+2*INDIRECT("AI42")+3*INDIRECT("AQ42")+4*INDIRECT("AY42")+5*INDIRECT("BG42")+6*INDIRECT("BO42")</f>
        <v>0</v>
      </c>
      <c r="CL42" s="1">
        <v>0</v>
      </c>
      <c r="CM42" s="1">
        <f ca="1">INDIRECT("T42")+2*INDIRECT("U42")+3*INDIRECT("V42")+4*INDIRECT("W42")+5*INDIRECT("X42")+6*INDIRECT("Y42")+7*INDIRECT("Z42")+8*INDIRECT("AA42")</f>
        <v>0</v>
      </c>
      <c r="CN42" s="1">
        <v>0</v>
      </c>
      <c r="CO42" s="1">
        <f ca="1">INDIRECT("AB42")+2*INDIRECT("AC42")+3*INDIRECT("AD42")+4*INDIRECT("AE42")+5*INDIRECT("AF42")+6*INDIRECT("AG42")+7*INDIRECT("AH42")+8*INDIRECT("AI42")</f>
        <v>9000</v>
      </c>
      <c r="CP42" s="1">
        <v>9000</v>
      </c>
      <c r="CQ42" s="1">
        <f ca="1">INDIRECT("AJ42")+2*INDIRECT("AK42")+3*INDIRECT("AL42")+4*INDIRECT("AM42")+5*INDIRECT("AN42")+6*INDIRECT("AO42")+7*INDIRECT("AP42")+8*INDIRECT("AQ42")</f>
        <v>0</v>
      </c>
      <c r="CR42" s="1">
        <v>0</v>
      </c>
      <c r="CS42" s="1">
        <f ca="1">INDIRECT("AR42")+2*INDIRECT("AS42")+3*INDIRECT("AT42")+4*INDIRECT("AU42")+5*INDIRECT("AV42")+6*INDIRECT("AW42")+7*INDIRECT("AX42")+8*INDIRECT("AY42")</f>
        <v>0</v>
      </c>
      <c r="CT42" s="1">
        <v>0</v>
      </c>
      <c r="CU42" s="1">
        <f ca="1">INDIRECT("AZ42")+2*INDIRECT("BA42")+3*INDIRECT("BB42")+4*INDIRECT("BC42")+5*INDIRECT("BD42")+6*INDIRECT("BE42")+7*INDIRECT("BF42")+8*INDIRECT("BG42")</f>
        <v>0</v>
      </c>
      <c r="CV42" s="1">
        <v>0</v>
      </c>
      <c r="CW42" s="1">
        <f ca="1">INDIRECT("BH42")+2*INDIRECT("BI42")+3*INDIRECT("BJ42")+4*INDIRECT("BK42")+5*INDIRECT("BL42")+6*INDIRECT("BM42")+7*INDIRECT("BN42")+8*INDIRECT("BO42")</f>
        <v>0</v>
      </c>
      <c r="CX42" s="1">
        <v>0</v>
      </c>
    </row>
    <row r="43" spans="1:102" ht="11.25">
      <c r="A43" s="1" t="s">
        <v>0</v>
      </c>
      <c r="B43" s="1" t="s">
        <v>0</v>
      </c>
      <c r="C43" s="1" t="s">
        <v>0</v>
      </c>
      <c r="D43" s="1" t="s">
        <v>24</v>
      </c>
      <c r="E43" s="1" t="s">
        <v>25</v>
      </c>
      <c r="F43" s="7">
        <f ca="1">INDIRECT("T43")+INDIRECT("AB43")+INDIRECT("AJ43")+INDIRECT("AR43")+INDIRECT("AZ43")+INDIRECT("BH43")</f>
        <v>0</v>
      </c>
      <c r="G43" s="6">
        <f ca="1">INDIRECT("U43")+INDIRECT("AC43")+INDIRECT("AK43")+INDIRECT("AS43")+INDIRECT("BA43")+INDIRECT("BI43")</f>
        <v>0</v>
      </c>
      <c r="H43" s="6">
        <f ca="1">INDIRECT("V43")+INDIRECT("AD43")+INDIRECT("AL43")+INDIRECT("AT43")+INDIRECT("BB43")+INDIRECT("BJ43")</f>
        <v>0</v>
      </c>
      <c r="I43" s="6">
        <f ca="1">INDIRECT("W43")+INDIRECT("AE43")+INDIRECT("AM43")+INDIRECT("AU43")+INDIRECT("BC43")+INDIRECT("BK43")</f>
        <v>0</v>
      </c>
      <c r="J43" s="6">
        <f ca="1">INDIRECT("X43")+INDIRECT("AF43")+INDIRECT("AN43")+INDIRECT("AV43")+INDIRECT("BD43")+INDIRECT("BL43")</f>
        <v>10647</v>
      </c>
      <c r="K43" s="6">
        <f ca="1">INDIRECT("Y43")+INDIRECT("AG43")+INDIRECT("AO43")+INDIRECT("AW43")+INDIRECT("BE43")+INDIRECT("BM43")</f>
        <v>0</v>
      </c>
      <c r="L43" s="6">
        <f ca="1">INDIRECT("Z43")+INDIRECT("AH43")+INDIRECT("AP43")+INDIRECT("AX43")+INDIRECT("BF43")+INDIRECT("BN43")</f>
        <v>0</v>
      </c>
      <c r="M43" s="6">
        <f ca="1">INDIRECT("AA43")+INDIRECT("AI43")+INDIRECT("AQ43")+INDIRECT("AY43")+INDIRECT("BG43")+INDIRECT("BO43")</f>
        <v>0</v>
      </c>
      <c r="N43" s="7">
        <f ca="1">INDIRECT("T43")+INDIRECT("U43")+INDIRECT("V43")+INDIRECT("W43")+INDIRECT("X43")+INDIRECT("Y43")+INDIRECT("Z43")+INDIRECT("AA43")</f>
        <v>0</v>
      </c>
      <c r="O43" s="6">
        <f ca="1">INDIRECT("AB43")+INDIRECT("AC43")+INDIRECT("AD43")+INDIRECT("AE43")+INDIRECT("AF43")+INDIRECT("AG43")+INDIRECT("AH43")+INDIRECT("AI43")</f>
        <v>10647</v>
      </c>
      <c r="P43" s="6">
        <f ca="1">INDIRECT("AJ43")+INDIRECT("AK43")+INDIRECT("AL43")+INDIRECT("AM43")+INDIRECT("AN43")+INDIRECT("AO43")+INDIRECT("AP43")+INDIRECT("AQ43")</f>
        <v>0</v>
      </c>
      <c r="Q43" s="6">
        <f ca="1">INDIRECT("AR43")+INDIRECT("AS43")+INDIRECT("AT43")+INDIRECT("AU43")+INDIRECT("AV43")+INDIRECT("AW43")+INDIRECT("AX43")+INDIRECT("AY43")</f>
        <v>0</v>
      </c>
      <c r="R43" s="6">
        <f ca="1">INDIRECT("AZ43")+INDIRECT("BA43")+INDIRECT("BB43")+INDIRECT("BC43")+INDIRECT("BD43")+INDIRECT("BE43")+INDIRECT("BF43")+INDIRECT("BG43")</f>
        <v>0</v>
      </c>
      <c r="S43" s="6">
        <f ca="1">INDIRECT("BH43")+INDIRECT("BI43")+INDIRECT("BJ43")+INDIRECT("BK43")+INDIRECT("BL43")+INDIRECT("BM43")+INDIRECT("BN43")+INDIRECT("BO43")</f>
        <v>0</v>
      </c>
      <c r="T43" s="28"/>
      <c r="U43" s="29"/>
      <c r="V43" s="29"/>
      <c r="W43" s="29"/>
      <c r="X43" s="29"/>
      <c r="Y43" s="29"/>
      <c r="Z43" s="29"/>
      <c r="AA43" s="29"/>
      <c r="AB43" s="28"/>
      <c r="AC43" s="29"/>
      <c r="AD43" s="29"/>
      <c r="AE43" s="29"/>
      <c r="AF43" s="29">
        <v>10647</v>
      </c>
      <c r="AG43" s="29"/>
      <c r="AH43" s="29"/>
      <c r="AI43" s="29"/>
      <c r="AJ43" s="28"/>
      <c r="AK43" s="29"/>
      <c r="AL43" s="29"/>
      <c r="AM43" s="29"/>
      <c r="AN43" s="29"/>
      <c r="AO43" s="29"/>
      <c r="AP43" s="29"/>
      <c r="AQ43" s="29"/>
      <c r="AR43" s="28"/>
      <c r="AS43" s="29"/>
      <c r="AT43" s="29"/>
      <c r="AU43" s="29"/>
      <c r="AV43" s="29"/>
      <c r="AW43" s="29"/>
      <c r="AX43" s="29"/>
      <c r="AY43" s="29"/>
      <c r="AZ43" s="28"/>
      <c r="BA43" s="29"/>
      <c r="BB43" s="29"/>
      <c r="BC43" s="29"/>
      <c r="BD43" s="29"/>
      <c r="BE43" s="29"/>
      <c r="BF43" s="29"/>
      <c r="BG43" s="29"/>
      <c r="BH43" s="28"/>
      <c r="BI43" s="29"/>
      <c r="BJ43" s="29"/>
      <c r="BK43" s="29"/>
      <c r="BL43" s="29"/>
      <c r="BM43" s="29"/>
      <c r="BN43" s="29"/>
      <c r="BO43" s="29"/>
      <c r="BP43" s="9">
        <v>0</v>
      </c>
      <c r="BQ43" s="1" t="s">
        <v>0</v>
      </c>
      <c r="BR43" s="1" t="s">
        <v>0</v>
      </c>
      <c r="BS43" s="1" t="s">
        <v>0</v>
      </c>
      <c r="BT43" s="1" t="s">
        <v>0</v>
      </c>
      <c r="BU43" s="1" t="s">
        <v>0</v>
      </c>
      <c r="BW43" s="1">
        <f ca="1">INDIRECT("T43")+2*INDIRECT("AB43")+3*INDIRECT("AJ43")+4*INDIRECT("AR43")+5*INDIRECT("AZ43")+6*INDIRECT("BH43")</f>
        <v>0</v>
      </c>
      <c r="BX43" s="1">
        <v>0</v>
      </c>
      <c r="BY43" s="1">
        <f ca="1">INDIRECT("U43")+2*INDIRECT("AC43")+3*INDIRECT("AK43")+4*INDIRECT("AS43")+5*INDIRECT("BA43")+6*INDIRECT("BI43")</f>
        <v>0</v>
      </c>
      <c r="BZ43" s="1">
        <v>0</v>
      </c>
      <c r="CA43" s="1">
        <f ca="1">INDIRECT("V43")+2*INDIRECT("AD43")+3*INDIRECT("AL43")+4*INDIRECT("AT43")+5*INDIRECT("BB43")+6*INDIRECT("BJ43")</f>
        <v>0</v>
      </c>
      <c r="CB43" s="1">
        <v>0</v>
      </c>
      <c r="CC43" s="1">
        <f ca="1">INDIRECT("W43")+2*INDIRECT("AE43")+3*INDIRECT("AM43")+4*INDIRECT("AU43")+5*INDIRECT("BC43")+6*INDIRECT("BK43")</f>
        <v>0</v>
      </c>
      <c r="CD43" s="1">
        <v>0</v>
      </c>
      <c r="CE43" s="1">
        <f ca="1">INDIRECT("X43")+2*INDIRECT("AF43")+3*INDIRECT("AN43")+4*INDIRECT("AV43")+5*INDIRECT("BD43")+6*INDIRECT("BL43")</f>
        <v>21294</v>
      </c>
      <c r="CF43" s="1">
        <v>21294</v>
      </c>
      <c r="CG43" s="1">
        <f ca="1">INDIRECT("Y43")+2*INDIRECT("AG43")+3*INDIRECT("AO43")+4*INDIRECT("AW43")+5*INDIRECT("BE43")+6*INDIRECT("BM43")</f>
        <v>0</v>
      </c>
      <c r="CH43" s="1">
        <v>0</v>
      </c>
      <c r="CI43" s="1">
        <f ca="1">INDIRECT("Z43")+2*INDIRECT("AH43")+3*INDIRECT("AP43")+4*INDIRECT("AX43")+5*INDIRECT("BF43")+6*INDIRECT("BN43")</f>
        <v>0</v>
      </c>
      <c r="CJ43" s="1">
        <v>0</v>
      </c>
      <c r="CK43" s="1">
        <f ca="1">INDIRECT("AA43")+2*INDIRECT("AI43")+3*INDIRECT("AQ43")+4*INDIRECT("AY43")+5*INDIRECT("BG43")+6*INDIRECT("BO43")</f>
        <v>0</v>
      </c>
      <c r="CL43" s="1">
        <v>0</v>
      </c>
      <c r="CM43" s="1">
        <f ca="1">INDIRECT("T43")+2*INDIRECT("U43")+3*INDIRECT("V43")+4*INDIRECT("W43")+5*INDIRECT("X43")+6*INDIRECT("Y43")+7*INDIRECT("Z43")+8*INDIRECT("AA43")</f>
        <v>0</v>
      </c>
      <c r="CN43" s="1">
        <v>0</v>
      </c>
      <c r="CO43" s="1">
        <f ca="1">INDIRECT("AB43")+2*INDIRECT("AC43")+3*INDIRECT("AD43")+4*INDIRECT("AE43")+5*INDIRECT("AF43")+6*INDIRECT("AG43")+7*INDIRECT("AH43")+8*INDIRECT("AI43")</f>
        <v>53235</v>
      </c>
      <c r="CP43" s="1">
        <v>53235</v>
      </c>
      <c r="CQ43" s="1">
        <f ca="1">INDIRECT("AJ43")+2*INDIRECT("AK43")+3*INDIRECT("AL43")+4*INDIRECT("AM43")+5*INDIRECT("AN43")+6*INDIRECT("AO43")+7*INDIRECT("AP43")+8*INDIRECT("AQ43")</f>
        <v>0</v>
      </c>
      <c r="CR43" s="1">
        <v>0</v>
      </c>
      <c r="CS43" s="1">
        <f ca="1">INDIRECT("AR43")+2*INDIRECT("AS43")+3*INDIRECT("AT43")+4*INDIRECT("AU43")+5*INDIRECT("AV43")+6*INDIRECT("AW43")+7*INDIRECT("AX43")+8*INDIRECT("AY43")</f>
        <v>0</v>
      </c>
      <c r="CT43" s="1">
        <v>0</v>
      </c>
      <c r="CU43" s="1">
        <f ca="1">INDIRECT("AZ43")+2*INDIRECT("BA43")+3*INDIRECT("BB43")+4*INDIRECT("BC43")+5*INDIRECT("BD43")+6*INDIRECT("BE43")+7*INDIRECT("BF43")+8*INDIRECT("BG43")</f>
        <v>0</v>
      </c>
      <c r="CV43" s="1">
        <v>0</v>
      </c>
      <c r="CW43" s="1">
        <f ca="1">INDIRECT("BH43")+2*INDIRECT("BI43")+3*INDIRECT("BJ43")+4*INDIRECT("BK43")+5*INDIRECT("BL43")+6*INDIRECT("BM43")+7*INDIRECT("BN43")+8*INDIRECT("BO43")</f>
        <v>0</v>
      </c>
      <c r="CX43" s="1">
        <v>0</v>
      </c>
    </row>
    <row r="44" spans="1:102" ht="11.25">
      <c r="A44" s="25"/>
      <c r="B44" s="25"/>
      <c r="C44" s="27" t="s">
        <v>131</v>
      </c>
      <c r="D44" s="26" t="s">
        <v>0</v>
      </c>
      <c r="E44" s="1" t="s">
        <v>26</v>
      </c>
      <c r="F44" s="7">
        <f ca="1">INDIRECT("T44")+INDIRECT("AB44")+INDIRECT("AJ44")+INDIRECT("AR44")+INDIRECT("AZ44")+INDIRECT("BH44")</f>
        <v>0</v>
      </c>
      <c r="G44" s="6">
        <f ca="1">INDIRECT("U44")+INDIRECT("AC44")+INDIRECT("AK44")+INDIRECT("AS44")+INDIRECT("BA44")+INDIRECT("BI44")</f>
        <v>300</v>
      </c>
      <c r="H44" s="6">
        <f ca="1">INDIRECT("V44")+INDIRECT("AD44")+INDIRECT("AL44")+INDIRECT("AT44")+INDIRECT("BB44")+INDIRECT("BJ44")</f>
        <v>995</v>
      </c>
      <c r="I44" s="6">
        <f ca="1">INDIRECT("W44")+INDIRECT("AE44")+INDIRECT("AM44")+INDIRECT("AU44")+INDIRECT("BC44")+INDIRECT("BK44")</f>
        <v>0</v>
      </c>
      <c r="J44" s="6">
        <f ca="1">INDIRECT("X44")+INDIRECT("AF44")+INDIRECT("AN44")+INDIRECT("AV44")+INDIRECT("BD44")+INDIRECT("BL44")</f>
        <v>1960</v>
      </c>
      <c r="K44" s="6">
        <f ca="1">INDIRECT("Y44")+INDIRECT("AG44")+INDIRECT("AO44")+INDIRECT("AW44")+INDIRECT("BE44")+INDIRECT("BM44")</f>
        <v>0</v>
      </c>
      <c r="L44" s="6">
        <f ca="1">INDIRECT("Z44")+INDIRECT("AH44")+INDIRECT("AP44")+INDIRECT("AX44")+INDIRECT("BF44")+INDIRECT("BN44")</f>
        <v>0</v>
      </c>
      <c r="M44" s="6">
        <f ca="1">INDIRECT("AA44")+INDIRECT("AI44")+INDIRECT("AQ44")+INDIRECT("AY44")+INDIRECT("BG44")+INDIRECT("BO44")</f>
        <v>0</v>
      </c>
      <c r="N44" s="7">
        <f ca="1">INDIRECT("T44")+INDIRECT("U44")+INDIRECT("V44")+INDIRECT("W44")+INDIRECT("X44")+INDIRECT("Y44")+INDIRECT("Z44")+INDIRECT("AA44")</f>
        <v>13</v>
      </c>
      <c r="O44" s="6">
        <f ca="1">INDIRECT("AB44")+INDIRECT("AC44")+INDIRECT("AD44")+INDIRECT("AE44")+INDIRECT("AF44")+INDIRECT("AG44")+INDIRECT("AH44")+INDIRECT("AI44")</f>
        <v>1960</v>
      </c>
      <c r="P44" s="6">
        <f ca="1">INDIRECT("AJ44")+INDIRECT("AK44")+INDIRECT("AL44")+INDIRECT("AM44")+INDIRECT("AN44")+INDIRECT("AO44")+INDIRECT("AP44")+INDIRECT("AQ44")</f>
        <v>300</v>
      </c>
      <c r="Q44" s="6">
        <f ca="1">INDIRECT("AR44")+INDIRECT("AS44")+INDIRECT("AT44")+INDIRECT("AU44")+INDIRECT("AV44")+INDIRECT("AW44")+INDIRECT("AX44")+INDIRECT("AY44")</f>
        <v>982</v>
      </c>
      <c r="R44" s="6">
        <f ca="1">INDIRECT("AZ44")+INDIRECT("BA44")+INDIRECT("BB44")+INDIRECT("BC44")+INDIRECT("BD44")+INDIRECT("BE44")+INDIRECT("BF44")+INDIRECT("BG44")</f>
        <v>0</v>
      </c>
      <c r="S44" s="6">
        <f ca="1">INDIRECT("BH44")+INDIRECT("BI44")+INDIRECT("BJ44")+INDIRECT("BK44")+INDIRECT("BL44")+INDIRECT("BM44")+INDIRECT("BN44")+INDIRECT("BO44")</f>
        <v>0</v>
      </c>
      <c r="T44" s="28"/>
      <c r="U44" s="29"/>
      <c r="V44" s="29">
        <v>13</v>
      </c>
      <c r="W44" s="29"/>
      <c r="X44" s="29"/>
      <c r="Y44" s="29"/>
      <c r="Z44" s="29"/>
      <c r="AA44" s="29"/>
      <c r="AB44" s="28"/>
      <c r="AC44" s="29"/>
      <c r="AD44" s="29"/>
      <c r="AE44" s="29"/>
      <c r="AF44" s="29">
        <v>1960</v>
      </c>
      <c r="AG44" s="29"/>
      <c r="AH44" s="29"/>
      <c r="AI44" s="29"/>
      <c r="AJ44" s="28"/>
      <c r="AK44" s="29">
        <v>300</v>
      </c>
      <c r="AL44" s="29"/>
      <c r="AM44" s="29"/>
      <c r="AN44" s="29"/>
      <c r="AO44" s="29"/>
      <c r="AP44" s="29"/>
      <c r="AQ44" s="29"/>
      <c r="AR44" s="28"/>
      <c r="AS44" s="29"/>
      <c r="AT44" s="29">
        <v>982</v>
      </c>
      <c r="AU44" s="29"/>
      <c r="AV44" s="29"/>
      <c r="AW44" s="29"/>
      <c r="AX44" s="29"/>
      <c r="AY44" s="29"/>
      <c r="AZ44" s="28"/>
      <c r="BA44" s="29"/>
      <c r="BB44" s="29"/>
      <c r="BC44" s="29"/>
      <c r="BD44" s="29"/>
      <c r="BE44" s="29"/>
      <c r="BF44" s="29"/>
      <c r="BG44" s="29"/>
      <c r="BH44" s="28"/>
      <c r="BI44" s="29"/>
      <c r="BJ44" s="29"/>
      <c r="BK44" s="29"/>
      <c r="BL44" s="29"/>
      <c r="BM44" s="29"/>
      <c r="BN44" s="29"/>
      <c r="BO44" s="29"/>
      <c r="BP44" s="9">
        <v>0</v>
      </c>
      <c r="BQ44" s="1" t="s">
        <v>0</v>
      </c>
      <c r="BR44" s="1" t="s">
        <v>0</v>
      </c>
      <c r="BS44" s="1" t="s">
        <v>0</v>
      </c>
      <c r="BT44" s="1" t="s">
        <v>0</v>
      </c>
      <c r="BU44" s="1" t="s">
        <v>0</v>
      </c>
      <c r="BW44" s="1">
        <f ca="1">INDIRECT("T44")+2*INDIRECT("AB44")+3*INDIRECT("AJ44")+4*INDIRECT("AR44")+5*INDIRECT("AZ44")+6*INDIRECT("BH44")</f>
        <v>0</v>
      </c>
      <c r="BX44" s="1">
        <v>0</v>
      </c>
      <c r="BY44" s="1">
        <f ca="1">INDIRECT("U44")+2*INDIRECT("AC44")+3*INDIRECT("AK44")+4*INDIRECT("AS44")+5*INDIRECT("BA44")+6*INDIRECT("BI44")</f>
        <v>900</v>
      </c>
      <c r="BZ44" s="1">
        <v>900</v>
      </c>
      <c r="CA44" s="1">
        <f ca="1">INDIRECT("V44")+2*INDIRECT("AD44")+3*INDIRECT("AL44")+4*INDIRECT("AT44")+5*INDIRECT("BB44")+6*INDIRECT("BJ44")</f>
        <v>3941</v>
      </c>
      <c r="CB44" s="1">
        <v>3941</v>
      </c>
      <c r="CC44" s="1">
        <f ca="1">INDIRECT("W44")+2*INDIRECT("AE44")+3*INDIRECT("AM44")+4*INDIRECT("AU44")+5*INDIRECT("BC44")+6*INDIRECT("BK44")</f>
        <v>0</v>
      </c>
      <c r="CD44" s="1">
        <v>0</v>
      </c>
      <c r="CE44" s="1">
        <f ca="1">INDIRECT("X44")+2*INDIRECT("AF44")+3*INDIRECT("AN44")+4*INDIRECT("AV44")+5*INDIRECT("BD44")+6*INDIRECT("BL44")</f>
        <v>3920</v>
      </c>
      <c r="CF44" s="1">
        <v>3920</v>
      </c>
      <c r="CG44" s="1">
        <f ca="1">INDIRECT("Y44")+2*INDIRECT("AG44")+3*INDIRECT("AO44")+4*INDIRECT("AW44")+5*INDIRECT("BE44")+6*INDIRECT("BM44")</f>
        <v>0</v>
      </c>
      <c r="CH44" s="1">
        <v>0</v>
      </c>
      <c r="CI44" s="1">
        <f ca="1">INDIRECT("Z44")+2*INDIRECT("AH44")+3*INDIRECT("AP44")+4*INDIRECT("AX44")+5*INDIRECT("BF44")+6*INDIRECT("BN44")</f>
        <v>0</v>
      </c>
      <c r="CJ44" s="1">
        <v>0</v>
      </c>
      <c r="CK44" s="1">
        <f ca="1">INDIRECT("AA44")+2*INDIRECT("AI44")+3*INDIRECT("AQ44")+4*INDIRECT("AY44")+5*INDIRECT("BG44")+6*INDIRECT("BO44")</f>
        <v>0</v>
      </c>
      <c r="CL44" s="1">
        <v>0</v>
      </c>
      <c r="CM44" s="1">
        <f ca="1">INDIRECT("T44")+2*INDIRECT("U44")+3*INDIRECT("V44")+4*INDIRECT("W44")+5*INDIRECT("X44")+6*INDIRECT("Y44")+7*INDIRECT("Z44")+8*INDIRECT("AA44")</f>
        <v>39</v>
      </c>
      <c r="CN44" s="1">
        <v>39</v>
      </c>
      <c r="CO44" s="1">
        <f ca="1">INDIRECT("AB44")+2*INDIRECT("AC44")+3*INDIRECT("AD44")+4*INDIRECT("AE44")+5*INDIRECT("AF44")+6*INDIRECT("AG44")+7*INDIRECT("AH44")+8*INDIRECT("AI44")</f>
        <v>9800</v>
      </c>
      <c r="CP44" s="1">
        <v>9800</v>
      </c>
      <c r="CQ44" s="1">
        <f ca="1">INDIRECT("AJ44")+2*INDIRECT("AK44")+3*INDIRECT("AL44")+4*INDIRECT("AM44")+5*INDIRECT("AN44")+6*INDIRECT("AO44")+7*INDIRECT("AP44")+8*INDIRECT("AQ44")</f>
        <v>600</v>
      </c>
      <c r="CR44" s="1">
        <v>600</v>
      </c>
      <c r="CS44" s="1">
        <f ca="1">INDIRECT("AR44")+2*INDIRECT("AS44")+3*INDIRECT("AT44")+4*INDIRECT("AU44")+5*INDIRECT("AV44")+6*INDIRECT("AW44")+7*INDIRECT("AX44")+8*INDIRECT("AY44")</f>
        <v>2946</v>
      </c>
      <c r="CT44" s="1">
        <v>2946</v>
      </c>
      <c r="CU44" s="1">
        <f ca="1">INDIRECT("AZ44")+2*INDIRECT("BA44")+3*INDIRECT("BB44")+4*INDIRECT("BC44")+5*INDIRECT("BD44")+6*INDIRECT("BE44")+7*INDIRECT("BF44")+8*INDIRECT("BG44")</f>
        <v>0</v>
      </c>
      <c r="CV44" s="1">
        <v>0</v>
      </c>
      <c r="CW44" s="1">
        <f ca="1">INDIRECT("BH44")+2*INDIRECT("BI44")+3*INDIRECT("BJ44")+4*INDIRECT("BK44")+5*INDIRECT("BL44")+6*INDIRECT("BM44")+7*INDIRECT("BN44")+8*INDIRECT("BO44")</f>
        <v>0</v>
      </c>
      <c r="CX44" s="1">
        <v>0</v>
      </c>
    </row>
    <row r="45" spans="1:102" ht="11.25">
      <c r="A45" s="1" t="s">
        <v>0</v>
      </c>
      <c r="B45" s="1" t="s">
        <v>0</v>
      </c>
      <c r="C45" s="1" t="s">
        <v>0</v>
      </c>
      <c r="D45" s="1" t="s">
        <v>0</v>
      </c>
      <c r="E45" s="1" t="s">
        <v>11</v>
      </c>
      <c r="F45" s="7">
        <f ca="1">INDIRECT("T45")+INDIRECT("AB45")+INDIRECT("AJ45")+INDIRECT("AR45")+INDIRECT("AZ45")+INDIRECT("BH45")</f>
        <v>0</v>
      </c>
      <c r="G45" s="6">
        <f ca="1">INDIRECT("U45")+INDIRECT("AC45")+INDIRECT("AK45")+INDIRECT("AS45")+INDIRECT("BA45")+INDIRECT("BI45")</f>
        <v>300</v>
      </c>
      <c r="H45" s="6">
        <f ca="1">INDIRECT("V45")+INDIRECT("AD45")+INDIRECT("AL45")+INDIRECT("AT45")+INDIRECT("BB45")+INDIRECT("BJ45")</f>
        <v>997</v>
      </c>
      <c r="I45" s="6">
        <f ca="1">INDIRECT("W45")+INDIRECT("AE45")+INDIRECT("AM45")+INDIRECT("AU45")+INDIRECT("BC45")+INDIRECT("BK45")</f>
        <v>0</v>
      </c>
      <c r="J45" s="6">
        <f ca="1">INDIRECT("X45")+INDIRECT("AF45")+INDIRECT("AN45")+INDIRECT("AV45")+INDIRECT("BD45")+INDIRECT("BL45")</f>
        <v>955</v>
      </c>
      <c r="K45" s="6">
        <f ca="1">INDIRECT("Y45")+INDIRECT("AG45")+INDIRECT("AO45")+INDIRECT("AW45")+INDIRECT("BE45")+INDIRECT("BM45")</f>
        <v>0</v>
      </c>
      <c r="L45" s="6">
        <f ca="1">INDIRECT("Z45")+INDIRECT("AH45")+INDIRECT("AP45")+INDIRECT("AX45")+INDIRECT("BF45")+INDIRECT("BN45")</f>
        <v>0</v>
      </c>
      <c r="M45" s="6">
        <f ca="1">INDIRECT("AA45")+INDIRECT("AI45")+INDIRECT("AQ45")+INDIRECT("AY45")+INDIRECT("BG45")+INDIRECT("BO45")</f>
        <v>0</v>
      </c>
      <c r="N45" s="7">
        <f ca="1">INDIRECT("T45")+INDIRECT("U45")+INDIRECT("V45")+INDIRECT("W45")+INDIRECT("X45")+INDIRECT("Y45")+INDIRECT("Z45")+INDIRECT("AA45")</f>
        <v>14</v>
      </c>
      <c r="O45" s="6">
        <f ca="1">INDIRECT("AB45")+INDIRECT("AC45")+INDIRECT("AD45")+INDIRECT("AE45")+INDIRECT("AF45")+INDIRECT("AG45")+INDIRECT("AH45")+INDIRECT("AI45")</f>
        <v>955</v>
      </c>
      <c r="P45" s="6">
        <f ca="1">INDIRECT("AJ45")+INDIRECT("AK45")+INDIRECT("AL45")+INDIRECT("AM45")+INDIRECT("AN45")+INDIRECT("AO45")+INDIRECT("AP45")+INDIRECT("AQ45")</f>
        <v>300</v>
      </c>
      <c r="Q45" s="6">
        <f ca="1">INDIRECT("AR45")+INDIRECT("AS45")+INDIRECT("AT45")+INDIRECT("AU45")+INDIRECT("AV45")+INDIRECT("AW45")+INDIRECT("AX45")+INDIRECT("AY45")</f>
        <v>983</v>
      </c>
      <c r="R45" s="6">
        <f ca="1">INDIRECT("AZ45")+INDIRECT("BA45")+INDIRECT("BB45")+INDIRECT("BC45")+INDIRECT("BD45")+INDIRECT("BE45")+INDIRECT("BF45")+INDIRECT("BG45")</f>
        <v>0</v>
      </c>
      <c r="S45" s="6">
        <f ca="1">INDIRECT("BH45")+INDIRECT("BI45")+INDIRECT("BJ45")+INDIRECT("BK45")+INDIRECT("BL45")+INDIRECT("BM45")+INDIRECT("BN45")+INDIRECT("BO45")</f>
        <v>0</v>
      </c>
      <c r="T45" s="28"/>
      <c r="U45" s="29"/>
      <c r="V45" s="29">
        <v>14</v>
      </c>
      <c r="W45" s="29"/>
      <c r="X45" s="29"/>
      <c r="Y45" s="29"/>
      <c r="Z45" s="29"/>
      <c r="AA45" s="29"/>
      <c r="AB45" s="28"/>
      <c r="AC45" s="29"/>
      <c r="AD45" s="29"/>
      <c r="AE45" s="29"/>
      <c r="AF45" s="29">
        <v>955</v>
      </c>
      <c r="AG45" s="29"/>
      <c r="AH45" s="29"/>
      <c r="AI45" s="29"/>
      <c r="AJ45" s="28"/>
      <c r="AK45" s="29">
        <v>300</v>
      </c>
      <c r="AL45" s="29"/>
      <c r="AM45" s="29"/>
      <c r="AN45" s="29"/>
      <c r="AO45" s="29"/>
      <c r="AP45" s="29"/>
      <c r="AQ45" s="29"/>
      <c r="AR45" s="28"/>
      <c r="AS45" s="29"/>
      <c r="AT45" s="29">
        <v>983</v>
      </c>
      <c r="AU45" s="29"/>
      <c r="AV45" s="29"/>
      <c r="AW45" s="29"/>
      <c r="AX45" s="29"/>
      <c r="AY45" s="29"/>
      <c r="AZ45" s="28"/>
      <c r="BA45" s="29"/>
      <c r="BB45" s="29"/>
      <c r="BC45" s="29"/>
      <c r="BD45" s="29"/>
      <c r="BE45" s="29"/>
      <c r="BF45" s="29"/>
      <c r="BG45" s="29"/>
      <c r="BH45" s="28"/>
      <c r="BI45" s="29"/>
      <c r="BJ45" s="29"/>
      <c r="BK45" s="29"/>
      <c r="BL45" s="29"/>
      <c r="BM45" s="29"/>
      <c r="BN45" s="29"/>
      <c r="BO45" s="29"/>
      <c r="BP45" s="9">
        <v>0</v>
      </c>
      <c r="BQ45" s="1" t="s">
        <v>0</v>
      </c>
      <c r="BR45" s="1" t="s">
        <v>0</v>
      </c>
      <c r="BS45" s="1" t="s">
        <v>0</v>
      </c>
      <c r="BT45" s="1" t="s">
        <v>0</v>
      </c>
      <c r="BU45" s="1" t="s">
        <v>0</v>
      </c>
      <c r="BW45" s="1">
        <f ca="1">INDIRECT("T45")+2*INDIRECT("AB45")+3*INDIRECT("AJ45")+4*INDIRECT("AR45")+5*INDIRECT("AZ45")+6*INDIRECT("BH45")</f>
        <v>0</v>
      </c>
      <c r="BX45" s="1">
        <v>0</v>
      </c>
      <c r="BY45" s="1">
        <f ca="1">INDIRECT("U45")+2*INDIRECT("AC45")+3*INDIRECT("AK45")+4*INDIRECT("AS45")+5*INDIRECT("BA45")+6*INDIRECT("BI45")</f>
        <v>900</v>
      </c>
      <c r="BZ45" s="1">
        <v>900</v>
      </c>
      <c r="CA45" s="1">
        <f ca="1">INDIRECT("V45")+2*INDIRECT("AD45")+3*INDIRECT("AL45")+4*INDIRECT("AT45")+5*INDIRECT("BB45")+6*INDIRECT("BJ45")</f>
        <v>3946</v>
      </c>
      <c r="CB45" s="1">
        <v>3946</v>
      </c>
      <c r="CC45" s="1">
        <f ca="1">INDIRECT("W45")+2*INDIRECT("AE45")+3*INDIRECT("AM45")+4*INDIRECT("AU45")+5*INDIRECT("BC45")+6*INDIRECT("BK45")</f>
        <v>0</v>
      </c>
      <c r="CD45" s="1">
        <v>0</v>
      </c>
      <c r="CE45" s="1">
        <f ca="1">INDIRECT("X45")+2*INDIRECT("AF45")+3*INDIRECT("AN45")+4*INDIRECT("AV45")+5*INDIRECT("BD45")+6*INDIRECT("BL45")</f>
        <v>1910</v>
      </c>
      <c r="CF45" s="1">
        <v>1910</v>
      </c>
      <c r="CG45" s="1">
        <f ca="1">INDIRECT("Y45")+2*INDIRECT("AG45")+3*INDIRECT("AO45")+4*INDIRECT("AW45")+5*INDIRECT("BE45")+6*INDIRECT("BM45")</f>
        <v>0</v>
      </c>
      <c r="CH45" s="1">
        <v>0</v>
      </c>
      <c r="CI45" s="1">
        <f ca="1">INDIRECT("Z45")+2*INDIRECT("AH45")+3*INDIRECT("AP45")+4*INDIRECT("AX45")+5*INDIRECT("BF45")+6*INDIRECT("BN45")</f>
        <v>0</v>
      </c>
      <c r="CJ45" s="1">
        <v>0</v>
      </c>
      <c r="CK45" s="1">
        <f ca="1">INDIRECT("AA45")+2*INDIRECT("AI45")+3*INDIRECT("AQ45")+4*INDIRECT("AY45")+5*INDIRECT("BG45")+6*INDIRECT("BO45")</f>
        <v>0</v>
      </c>
      <c r="CL45" s="1">
        <v>0</v>
      </c>
      <c r="CM45" s="1">
        <f ca="1">INDIRECT("T45")+2*INDIRECT("U45")+3*INDIRECT("V45")+4*INDIRECT("W45")+5*INDIRECT("X45")+6*INDIRECT("Y45")+7*INDIRECT("Z45")+8*INDIRECT("AA45")</f>
        <v>42</v>
      </c>
      <c r="CN45" s="1">
        <v>42</v>
      </c>
      <c r="CO45" s="1">
        <f ca="1">INDIRECT("AB45")+2*INDIRECT("AC45")+3*INDIRECT("AD45")+4*INDIRECT("AE45")+5*INDIRECT("AF45")+6*INDIRECT("AG45")+7*INDIRECT("AH45")+8*INDIRECT("AI45")</f>
        <v>4775</v>
      </c>
      <c r="CP45" s="1">
        <v>4775</v>
      </c>
      <c r="CQ45" s="1">
        <f ca="1">INDIRECT("AJ45")+2*INDIRECT("AK45")+3*INDIRECT("AL45")+4*INDIRECT("AM45")+5*INDIRECT("AN45")+6*INDIRECT("AO45")+7*INDIRECT("AP45")+8*INDIRECT("AQ45")</f>
        <v>600</v>
      </c>
      <c r="CR45" s="1">
        <v>600</v>
      </c>
      <c r="CS45" s="1">
        <f ca="1">INDIRECT("AR45")+2*INDIRECT("AS45")+3*INDIRECT("AT45")+4*INDIRECT("AU45")+5*INDIRECT("AV45")+6*INDIRECT("AW45")+7*INDIRECT("AX45")+8*INDIRECT("AY45")</f>
        <v>2949</v>
      </c>
      <c r="CT45" s="1">
        <v>2949</v>
      </c>
      <c r="CU45" s="1">
        <f ca="1">INDIRECT("AZ45")+2*INDIRECT("BA45")+3*INDIRECT("BB45")+4*INDIRECT("BC45")+5*INDIRECT("BD45")+6*INDIRECT("BE45")+7*INDIRECT("BF45")+8*INDIRECT("BG45")</f>
        <v>0</v>
      </c>
      <c r="CV45" s="1">
        <v>0</v>
      </c>
      <c r="CW45" s="1">
        <f ca="1">INDIRECT("BH45")+2*INDIRECT("BI45")+3*INDIRECT("BJ45")+4*INDIRECT("BK45")+5*INDIRECT("BL45")+6*INDIRECT("BM45")+7*INDIRECT("BN45")+8*INDIRECT("BO45")</f>
        <v>0</v>
      </c>
      <c r="CX45" s="1">
        <v>0</v>
      </c>
    </row>
    <row r="46" spans="1:73" ht="11.25">
      <c r="A46" s="1" t="s">
        <v>0</v>
      </c>
      <c r="B46" s="1" t="s">
        <v>0</v>
      </c>
      <c r="C46" s="1" t="s">
        <v>0</v>
      </c>
      <c r="D46" s="1" t="s">
        <v>0</v>
      </c>
      <c r="E46" s="1" t="s">
        <v>6</v>
      </c>
      <c r="F46" s="7">
        <f>SUM(F42:F45)</f>
        <v>0</v>
      </c>
      <c r="G46" s="6">
        <f>SUM(G42:G45)</f>
        <v>600</v>
      </c>
      <c r="H46" s="6">
        <f>SUM(H42:H45)</f>
        <v>1992</v>
      </c>
      <c r="I46" s="6">
        <f>SUM(I42:I45)</f>
        <v>0</v>
      </c>
      <c r="J46" s="6">
        <f>SUM(J42:J45)</f>
        <v>13562</v>
      </c>
      <c r="K46" s="6">
        <f>SUM(K42:K45)</f>
        <v>1500</v>
      </c>
      <c r="L46" s="6">
        <f>SUM(L42:L45)</f>
        <v>0</v>
      </c>
      <c r="M46" s="6">
        <f>SUM(M42:M45)</f>
        <v>0</v>
      </c>
      <c r="N46" s="7">
        <f>SUM(N42:N45)</f>
        <v>27</v>
      </c>
      <c r="O46" s="6">
        <f>SUM(O42:O45)</f>
        <v>15062</v>
      </c>
      <c r="P46" s="6">
        <f>SUM(P42:P45)</f>
        <v>600</v>
      </c>
      <c r="Q46" s="6">
        <f>SUM(Q42:Q45)</f>
        <v>1965</v>
      </c>
      <c r="R46" s="6">
        <f>SUM(R42:R45)</f>
        <v>0</v>
      </c>
      <c r="S46" s="6">
        <f>SUM(S42:S45)</f>
        <v>0</v>
      </c>
      <c r="T46" s="8"/>
      <c r="U46" s="5"/>
      <c r="V46" s="5"/>
      <c r="W46" s="5"/>
      <c r="X46" s="5"/>
      <c r="Y46" s="5"/>
      <c r="Z46" s="5"/>
      <c r="AA46" s="5"/>
      <c r="AB46" s="8"/>
      <c r="AC46" s="5"/>
      <c r="AD46" s="5"/>
      <c r="AE46" s="5"/>
      <c r="AF46" s="5"/>
      <c r="AG46" s="5"/>
      <c r="AH46" s="5"/>
      <c r="AI46" s="5"/>
      <c r="AJ46" s="8"/>
      <c r="AK46" s="5"/>
      <c r="AL46" s="5"/>
      <c r="AM46" s="5"/>
      <c r="AN46" s="5"/>
      <c r="AO46" s="5"/>
      <c r="AP46" s="5"/>
      <c r="AQ46" s="5"/>
      <c r="AR46" s="8"/>
      <c r="AS46" s="5"/>
      <c r="AT46" s="5"/>
      <c r="AU46" s="5"/>
      <c r="AV46" s="5"/>
      <c r="AW46" s="5"/>
      <c r="AX46" s="5"/>
      <c r="AY46" s="5"/>
      <c r="AZ46" s="8"/>
      <c r="BA46" s="5"/>
      <c r="BB46" s="5"/>
      <c r="BC46" s="5"/>
      <c r="BD46" s="5"/>
      <c r="BE46" s="5"/>
      <c r="BF46" s="5"/>
      <c r="BG46" s="5"/>
      <c r="BH46" s="8"/>
      <c r="BI46" s="5"/>
      <c r="BJ46" s="5"/>
      <c r="BK46" s="5"/>
      <c r="BL46" s="5"/>
      <c r="BM46" s="5"/>
      <c r="BN46" s="5"/>
      <c r="BO46" s="5"/>
      <c r="BP46" s="9">
        <v>0</v>
      </c>
      <c r="BQ46" s="1" t="s">
        <v>0</v>
      </c>
      <c r="BR46" s="1" t="s">
        <v>0</v>
      </c>
      <c r="BS46" s="1" t="s">
        <v>0</v>
      </c>
      <c r="BT46" s="1" t="s">
        <v>0</v>
      </c>
      <c r="BU46" s="1" t="s">
        <v>0</v>
      </c>
    </row>
    <row r="47" spans="3:73" ht="11.25">
      <c r="C47" s="1" t="s">
        <v>0</v>
      </c>
      <c r="D47" s="1" t="s">
        <v>0</v>
      </c>
      <c r="E47" s="1" t="s">
        <v>0</v>
      </c>
      <c r="F47" s="7"/>
      <c r="G47" s="6"/>
      <c r="H47" s="6"/>
      <c r="I47" s="6"/>
      <c r="J47" s="6"/>
      <c r="K47" s="6"/>
      <c r="L47" s="6"/>
      <c r="M47" s="6"/>
      <c r="N47" s="7"/>
      <c r="O47" s="6"/>
      <c r="P47" s="6"/>
      <c r="Q47" s="6"/>
      <c r="R47" s="6"/>
      <c r="S47" s="6"/>
      <c r="T47" s="8"/>
      <c r="U47" s="5"/>
      <c r="V47" s="5"/>
      <c r="W47" s="5"/>
      <c r="X47" s="5"/>
      <c r="Y47" s="5"/>
      <c r="Z47" s="5"/>
      <c r="AA47" s="5"/>
      <c r="AB47" s="8"/>
      <c r="AC47" s="5"/>
      <c r="AD47" s="5"/>
      <c r="AE47" s="5"/>
      <c r="AF47" s="5"/>
      <c r="AG47" s="5"/>
      <c r="AH47" s="5"/>
      <c r="AI47" s="5"/>
      <c r="AJ47" s="8"/>
      <c r="AK47" s="5"/>
      <c r="AL47" s="5"/>
      <c r="AM47" s="5"/>
      <c r="AN47" s="5"/>
      <c r="AO47" s="5"/>
      <c r="AP47" s="5"/>
      <c r="AQ47" s="5"/>
      <c r="AR47" s="8"/>
      <c r="AS47" s="5"/>
      <c r="AT47" s="5"/>
      <c r="AU47" s="5"/>
      <c r="AV47" s="5"/>
      <c r="AW47" s="5"/>
      <c r="AX47" s="5"/>
      <c r="AY47" s="5"/>
      <c r="AZ47" s="8"/>
      <c r="BA47" s="5"/>
      <c r="BB47" s="5"/>
      <c r="BC47" s="5"/>
      <c r="BD47" s="5"/>
      <c r="BE47" s="5"/>
      <c r="BF47" s="5"/>
      <c r="BG47" s="5"/>
      <c r="BH47" s="8"/>
      <c r="BI47" s="5"/>
      <c r="BJ47" s="5"/>
      <c r="BK47" s="5"/>
      <c r="BL47" s="5"/>
      <c r="BM47" s="5"/>
      <c r="BN47" s="5"/>
      <c r="BO47" s="5"/>
      <c r="BP47" s="9"/>
      <c r="BT47" s="1" t="s">
        <v>0</v>
      </c>
      <c r="BU47" s="1" t="s">
        <v>0</v>
      </c>
    </row>
    <row r="48" spans="1:102" ht="11.25">
      <c r="A48" s="30" t="s">
        <v>1</v>
      </c>
      <c r="B48" s="31" t="str">
        <f>HYPERLINK("http://www.dot.ca.gov/hq/transprog/stip2004/ff_sheets/10-3k60.xls","3K60")</f>
        <v>3K60</v>
      </c>
      <c r="C48" s="30" t="s">
        <v>0</v>
      </c>
      <c r="D48" s="30" t="s">
        <v>23</v>
      </c>
      <c r="E48" s="30" t="s">
        <v>3</v>
      </c>
      <c r="F48" s="32">
        <f ca="1">INDIRECT("T48")+INDIRECT("AB48")+INDIRECT("AJ48")+INDIRECT("AR48")+INDIRECT("AZ48")+INDIRECT("BH48")</f>
        <v>0</v>
      </c>
      <c r="G48" s="33">
        <f ca="1">INDIRECT("U48")+INDIRECT("AC48")+INDIRECT("AK48")+INDIRECT("AS48")+INDIRECT("BA48")+INDIRECT("BI48")</f>
        <v>0</v>
      </c>
      <c r="H48" s="33">
        <f ca="1">INDIRECT("V48")+INDIRECT("AD48")+INDIRECT("AL48")+INDIRECT("AT48")+INDIRECT("BB48")+INDIRECT("BJ48")</f>
        <v>0</v>
      </c>
      <c r="I48" s="33">
        <f ca="1">INDIRECT("W48")+INDIRECT("AE48")+INDIRECT("AM48")+INDIRECT("AU48")+INDIRECT("BC48")+INDIRECT("BK48")</f>
        <v>0</v>
      </c>
      <c r="J48" s="33">
        <f ca="1">INDIRECT("X48")+INDIRECT("AF48")+INDIRECT("AN48")+INDIRECT("AV48")+INDIRECT("BD48")+INDIRECT("BL48")</f>
        <v>0</v>
      </c>
      <c r="K48" s="33">
        <f ca="1">INDIRECT("Y48")+INDIRECT("AG48")+INDIRECT("AO48")+INDIRECT("AW48")+INDIRECT("BE48")+INDIRECT("BM48")</f>
        <v>209</v>
      </c>
      <c r="L48" s="33">
        <f ca="1">INDIRECT("Z48")+INDIRECT("AH48")+INDIRECT("AP48")+INDIRECT("AX48")+INDIRECT("BF48")+INDIRECT("BN48")</f>
        <v>0</v>
      </c>
      <c r="M48" s="33">
        <f ca="1">INDIRECT("AA48")+INDIRECT("AI48")+INDIRECT("AQ48")+INDIRECT("AY48")+INDIRECT("BG48")+INDIRECT("BO48")</f>
        <v>0</v>
      </c>
      <c r="N48" s="32">
        <f ca="1">INDIRECT("T48")+INDIRECT("U48")+INDIRECT("V48")+INDIRECT("W48")+INDIRECT("X48")+INDIRECT("Y48")+INDIRECT("Z48")+INDIRECT("AA48")</f>
        <v>0</v>
      </c>
      <c r="O48" s="33">
        <f ca="1">INDIRECT("AB48")+INDIRECT("AC48")+INDIRECT("AD48")+INDIRECT("AE48")+INDIRECT("AF48")+INDIRECT("AG48")+INDIRECT("AH48")+INDIRECT("AI48")</f>
        <v>196</v>
      </c>
      <c r="P48" s="33">
        <f ca="1">INDIRECT("AJ48")+INDIRECT("AK48")+INDIRECT("AL48")+INDIRECT("AM48")+INDIRECT("AN48")+INDIRECT("AO48")+INDIRECT("AP48")+INDIRECT("AQ48")</f>
        <v>0</v>
      </c>
      <c r="Q48" s="33">
        <f ca="1">INDIRECT("AR48")+INDIRECT("AS48")+INDIRECT("AT48")+INDIRECT("AU48")+INDIRECT("AV48")+INDIRECT("AW48")+INDIRECT("AX48")+INDIRECT("AY48")</f>
        <v>13</v>
      </c>
      <c r="R48" s="33">
        <f ca="1">INDIRECT("AZ48")+INDIRECT("BA48")+INDIRECT("BB48")+INDIRECT("BC48")+INDIRECT("BD48")+INDIRECT("BE48")+INDIRECT("BF48")+INDIRECT("BG48")</f>
        <v>0</v>
      </c>
      <c r="S48" s="33">
        <f ca="1">INDIRECT("BH48")+INDIRECT("BI48")+INDIRECT("BJ48")+INDIRECT("BK48")+INDIRECT("BL48")+INDIRECT("BM48")+INDIRECT("BN48")+INDIRECT("BO48")</f>
        <v>0</v>
      </c>
      <c r="T48" s="34"/>
      <c r="U48" s="35"/>
      <c r="V48" s="35"/>
      <c r="W48" s="35"/>
      <c r="X48" s="35"/>
      <c r="Y48" s="35"/>
      <c r="Z48" s="35"/>
      <c r="AA48" s="35"/>
      <c r="AB48" s="34"/>
      <c r="AC48" s="35"/>
      <c r="AD48" s="35"/>
      <c r="AE48" s="35"/>
      <c r="AF48" s="35"/>
      <c r="AG48" s="35">
        <v>196</v>
      </c>
      <c r="AH48" s="35"/>
      <c r="AI48" s="35"/>
      <c r="AJ48" s="34"/>
      <c r="AK48" s="35"/>
      <c r="AL48" s="35"/>
      <c r="AM48" s="35"/>
      <c r="AN48" s="35"/>
      <c r="AO48" s="35"/>
      <c r="AP48" s="35"/>
      <c r="AQ48" s="35"/>
      <c r="AR48" s="34"/>
      <c r="AS48" s="35"/>
      <c r="AT48" s="35"/>
      <c r="AU48" s="35"/>
      <c r="AV48" s="35"/>
      <c r="AW48" s="35">
        <v>13</v>
      </c>
      <c r="AX48" s="35"/>
      <c r="AY48" s="35"/>
      <c r="AZ48" s="34"/>
      <c r="BA48" s="35"/>
      <c r="BB48" s="35"/>
      <c r="BC48" s="35"/>
      <c r="BD48" s="35"/>
      <c r="BE48" s="35"/>
      <c r="BF48" s="35"/>
      <c r="BG48" s="35"/>
      <c r="BH48" s="34"/>
      <c r="BI48" s="35"/>
      <c r="BJ48" s="35"/>
      <c r="BK48" s="35"/>
      <c r="BL48" s="35"/>
      <c r="BM48" s="35"/>
      <c r="BN48" s="35"/>
      <c r="BO48" s="36"/>
      <c r="BP48" s="9">
        <v>11200000143</v>
      </c>
      <c r="BQ48" s="1" t="s">
        <v>3</v>
      </c>
      <c r="BR48" s="1" t="s">
        <v>0</v>
      </c>
      <c r="BS48" s="1" t="s">
        <v>0</v>
      </c>
      <c r="BT48" s="1" t="s">
        <v>0</v>
      </c>
      <c r="BU48" s="1" t="s">
        <v>0</v>
      </c>
      <c r="BW48" s="1">
        <f ca="1">INDIRECT("T48")+2*INDIRECT("AB48")+3*INDIRECT("AJ48")+4*INDIRECT("AR48")+5*INDIRECT("AZ48")+6*INDIRECT("BH48")</f>
        <v>0</v>
      </c>
      <c r="BX48" s="1">
        <v>0</v>
      </c>
      <c r="BY48" s="1">
        <f ca="1">INDIRECT("U48")+2*INDIRECT("AC48")+3*INDIRECT("AK48")+4*INDIRECT("AS48")+5*INDIRECT("BA48")+6*INDIRECT("BI48")</f>
        <v>0</v>
      </c>
      <c r="BZ48" s="1">
        <v>0</v>
      </c>
      <c r="CA48" s="1">
        <f ca="1">INDIRECT("V48")+2*INDIRECT("AD48")+3*INDIRECT("AL48")+4*INDIRECT("AT48")+5*INDIRECT("BB48")+6*INDIRECT("BJ48")</f>
        <v>0</v>
      </c>
      <c r="CB48" s="1">
        <v>0</v>
      </c>
      <c r="CC48" s="1">
        <f ca="1">INDIRECT("W48")+2*INDIRECT("AE48")+3*INDIRECT("AM48")+4*INDIRECT("AU48")+5*INDIRECT("BC48")+6*INDIRECT("BK48")</f>
        <v>0</v>
      </c>
      <c r="CD48" s="1">
        <v>0</v>
      </c>
      <c r="CE48" s="1">
        <f ca="1">INDIRECT("X48")+2*INDIRECT("AF48")+3*INDIRECT("AN48")+4*INDIRECT("AV48")+5*INDIRECT("BD48")+6*INDIRECT("BL48")</f>
        <v>0</v>
      </c>
      <c r="CF48" s="1">
        <v>0</v>
      </c>
      <c r="CG48" s="1">
        <f ca="1">INDIRECT("Y48")+2*INDIRECT("AG48")+3*INDIRECT("AO48")+4*INDIRECT("AW48")+5*INDIRECT("BE48")+6*INDIRECT("BM48")</f>
        <v>444</v>
      </c>
      <c r="CH48" s="1">
        <v>444</v>
      </c>
      <c r="CI48" s="1">
        <f ca="1">INDIRECT("Z48")+2*INDIRECT("AH48")+3*INDIRECT("AP48")+4*INDIRECT("AX48")+5*INDIRECT("BF48")+6*INDIRECT("BN48")</f>
        <v>0</v>
      </c>
      <c r="CJ48" s="1">
        <v>0</v>
      </c>
      <c r="CK48" s="1">
        <f ca="1">INDIRECT("AA48")+2*INDIRECT("AI48")+3*INDIRECT("AQ48")+4*INDIRECT("AY48")+5*INDIRECT("BG48")+6*INDIRECT("BO48")</f>
        <v>0</v>
      </c>
      <c r="CL48" s="1">
        <v>0</v>
      </c>
      <c r="CM48" s="1">
        <f ca="1">INDIRECT("T48")+2*INDIRECT("U48")+3*INDIRECT("V48")+4*INDIRECT("W48")+5*INDIRECT("X48")+6*INDIRECT("Y48")+7*INDIRECT("Z48")+8*INDIRECT("AA48")</f>
        <v>0</v>
      </c>
      <c r="CN48" s="1">
        <v>0</v>
      </c>
      <c r="CO48" s="1">
        <f ca="1">INDIRECT("AB48")+2*INDIRECT("AC48")+3*INDIRECT("AD48")+4*INDIRECT("AE48")+5*INDIRECT("AF48")+6*INDIRECT("AG48")+7*INDIRECT("AH48")+8*INDIRECT("AI48")</f>
        <v>1176</v>
      </c>
      <c r="CP48" s="1">
        <v>1176</v>
      </c>
      <c r="CQ48" s="1">
        <f ca="1">INDIRECT("AJ48")+2*INDIRECT("AK48")+3*INDIRECT("AL48")+4*INDIRECT("AM48")+5*INDIRECT("AN48")+6*INDIRECT("AO48")+7*INDIRECT("AP48")+8*INDIRECT("AQ48")</f>
        <v>0</v>
      </c>
      <c r="CR48" s="1">
        <v>0</v>
      </c>
      <c r="CS48" s="1">
        <f ca="1">INDIRECT("AR48")+2*INDIRECT("AS48")+3*INDIRECT("AT48")+4*INDIRECT("AU48")+5*INDIRECT("AV48")+6*INDIRECT("AW48")+7*INDIRECT("AX48")+8*INDIRECT("AY48")</f>
        <v>78</v>
      </c>
      <c r="CT48" s="1">
        <v>78</v>
      </c>
      <c r="CU48" s="1">
        <f ca="1">INDIRECT("AZ48")+2*INDIRECT("BA48")+3*INDIRECT("BB48")+4*INDIRECT("BC48")+5*INDIRECT("BD48")+6*INDIRECT("BE48")+7*INDIRECT("BF48")+8*INDIRECT("BG48")</f>
        <v>0</v>
      </c>
      <c r="CV48" s="1">
        <v>0</v>
      </c>
      <c r="CW48" s="1">
        <f ca="1">INDIRECT("BH48")+2*INDIRECT("BI48")+3*INDIRECT("BJ48")+4*INDIRECT("BK48")+5*INDIRECT("BL48")+6*INDIRECT("BM48")+7*INDIRECT("BN48")+8*INDIRECT("BO48")</f>
        <v>0</v>
      </c>
      <c r="CX48" s="1">
        <v>0</v>
      </c>
    </row>
    <row r="49" spans="1:102" ht="11.25">
      <c r="A49" s="1" t="s">
        <v>0</v>
      </c>
      <c r="B49" s="1" t="s">
        <v>0</v>
      </c>
      <c r="C49" s="1" t="s">
        <v>0</v>
      </c>
      <c r="D49" s="1" t="s">
        <v>27</v>
      </c>
      <c r="E49" s="1" t="s">
        <v>28</v>
      </c>
      <c r="F49" s="7">
        <f ca="1">INDIRECT("T49")+INDIRECT("AB49")+INDIRECT("AJ49")+INDIRECT("AR49")+INDIRECT("AZ49")+INDIRECT("BH49")</f>
        <v>0</v>
      </c>
      <c r="G49" s="6">
        <f ca="1">INDIRECT("U49")+INDIRECT("AC49")+INDIRECT("AK49")+INDIRECT("AS49")+INDIRECT("BA49")+INDIRECT("BI49")</f>
        <v>114</v>
      </c>
      <c r="H49" s="6">
        <f ca="1">INDIRECT("V49")+INDIRECT("AD49")+INDIRECT("AL49")+INDIRECT("AT49")+INDIRECT("BB49")+INDIRECT("BJ49")</f>
        <v>0</v>
      </c>
      <c r="I49" s="6">
        <f ca="1">INDIRECT("W49")+INDIRECT("AE49")+INDIRECT("AM49")+INDIRECT("AU49")+INDIRECT("BC49")+INDIRECT("BK49")</f>
        <v>0</v>
      </c>
      <c r="J49" s="6">
        <f ca="1">INDIRECT("X49")+INDIRECT("AF49")+INDIRECT("AN49")+INDIRECT("AV49")+INDIRECT("BD49")+INDIRECT("BL49")</f>
        <v>0</v>
      </c>
      <c r="K49" s="6">
        <f ca="1">INDIRECT("Y49")+INDIRECT("AG49")+INDIRECT("AO49")+INDIRECT("AW49")+INDIRECT("BE49")+INDIRECT("BM49")</f>
        <v>0</v>
      </c>
      <c r="L49" s="6">
        <f ca="1">INDIRECT("Z49")+INDIRECT("AH49")+INDIRECT("AP49")+INDIRECT("AX49")+INDIRECT("BF49")+INDIRECT("BN49")</f>
        <v>0</v>
      </c>
      <c r="M49" s="6">
        <f ca="1">INDIRECT("AA49")+INDIRECT("AI49")+INDIRECT("AQ49")+INDIRECT("AY49")+INDIRECT("BG49")+INDIRECT("BO49")</f>
        <v>0</v>
      </c>
      <c r="N49" s="7">
        <f ca="1">INDIRECT("T49")+INDIRECT("U49")+INDIRECT("V49")+INDIRECT("W49")+INDIRECT("X49")+INDIRECT("Y49")+INDIRECT("Z49")+INDIRECT("AA49")</f>
        <v>0</v>
      </c>
      <c r="O49" s="6">
        <f ca="1">INDIRECT("AB49")+INDIRECT("AC49")+INDIRECT("AD49")+INDIRECT("AE49")+INDIRECT("AF49")+INDIRECT("AG49")+INDIRECT("AH49")+INDIRECT("AI49")</f>
        <v>104</v>
      </c>
      <c r="P49" s="6">
        <f ca="1">INDIRECT("AJ49")+INDIRECT("AK49")+INDIRECT("AL49")+INDIRECT("AM49")+INDIRECT("AN49")+INDIRECT("AO49")+INDIRECT("AP49")+INDIRECT("AQ49")</f>
        <v>3</v>
      </c>
      <c r="Q49" s="6">
        <f ca="1">INDIRECT("AR49")+INDIRECT("AS49")+INDIRECT("AT49")+INDIRECT("AU49")+INDIRECT("AV49")+INDIRECT("AW49")+INDIRECT("AX49")+INDIRECT("AY49")</f>
        <v>7</v>
      </c>
      <c r="R49" s="6">
        <f ca="1">INDIRECT("AZ49")+INDIRECT("BA49")+INDIRECT("BB49")+INDIRECT("BC49")+INDIRECT("BD49")+INDIRECT("BE49")+INDIRECT("BF49")+INDIRECT("BG49")</f>
        <v>0</v>
      </c>
      <c r="S49" s="6">
        <f ca="1">INDIRECT("BH49")+INDIRECT("BI49")+INDIRECT("BJ49")+INDIRECT("BK49")+INDIRECT("BL49")+INDIRECT("BM49")+INDIRECT("BN49")+INDIRECT("BO49")</f>
        <v>0</v>
      </c>
      <c r="T49" s="28"/>
      <c r="U49" s="29"/>
      <c r="V49" s="29"/>
      <c r="W49" s="29"/>
      <c r="X49" s="29"/>
      <c r="Y49" s="29"/>
      <c r="Z49" s="29"/>
      <c r="AA49" s="29"/>
      <c r="AB49" s="28"/>
      <c r="AC49" s="29">
        <v>104</v>
      </c>
      <c r="AD49" s="29"/>
      <c r="AE49" s="29"/>
      <c r="AF49" s="29"/>
      <c r="AG49" s="29"/>
      <c r="AH49" s="29"/>
      <c r="AI49" s="29"/>
      <c r="AJ49" s="28"/>
      <c r="AK49" s="29">
        <v>3</v>
      </c>
      <c r="AL49" s="29"/>
      <c r="AM49" s="29"/>
      <c r="AN49" s="29"/>
      <c r="AO49" s="29"/>
      <c r="AP49" s="29"/>
      <c r="AQ49" s="29"/>
      <c r="AR49" s="28"/>
      <c r="AS49" s="29">
        <v>7</v>
      </c>
      <c r="AT49" s="29"/>
      <c r="AU49" s="29"/>
      <c r="AV49" s="29"/>
      <c r="AW49" s="29"/>
      <c r="AX49" s="29"/>
      <c r="AY49" s="29"/>
      <c r="AZ49" s="28"/>
      <c r="BA49" s="29"/>
      <c r="BB49" s="29"/>
      <c r="BC49" s="29"/>
      <c r="BD49" s="29"/>
      <c r="BE49" s="29"/>
      <c r="BF49" s="29"/>
      <c r="BG49" s="29"/>
      <c r="BH49" s="28"/>
      <c r="BI49" s="29"/>
      <c r="BJ49" s="29"/>
      <c r="BK49" s="29"/>
      <c r="BL49" s="29"/>
      <c r="BM49" s="29"/>
      <c r="BN49" s="29"/>
      <c r="BO49" s="29"/>
      <c r="BP49" s="9">
        <v>0</v>
      </c>
      <c r="BQ49" s="1" t="s">
        <v>0</v>
      </c>
      <c r="BR49" s="1" t="s">
        <v>0</v>
      </c>
      <c r="BS49" s="1" t="s">
        <v>0</v>
      </c>
      <c r="BT49" s="1" t="s">
        <v>0</v>
      </c>
      <c r="BU49" s="1" t="s">
        <v>0</v>
      </c>
      <c r="BW49" s="1">
        <f ca="1">INDIRECT("T49")+2*INDIRECT("AB49")+3*INDIRECT("AJ49")+4*INDIRECT("AR49")+5*INDIRECT("AZ49")+6*INDIRECT("BH49")</f>
        <v>0</v>
      </c>
      <c r="BX49" s="1">
        <v>0</v>
      </c>
      <c r="BY49" s="1">
        <f ca="1">INDIRECT("U49")+2*INDIRECT("AC49")+3*INDIRECT("AK49")+4*INDIRECT("AS49")+5*INDIRECT("BA49")+6*INDIRECT("BI49")</f>
        <v>245</v>
      </c>
      <c r="BZ49" s="1">
        <v>245</v>
      </c>
      <c r="CA49" s="1">
        <f ca="1">INDIRECT("V49")+2*INDIRECT("AD49")+3*INDIRECT("AL49")+4*INDIRECT("AT49")+5*INDIRECT("BB49")+6*INDIRECT("BJ49")</f>
        <v>0</v>
      </c>
      <c r="CB49" s="1">
        <v>0</v>
      </c>
      <c r="CC49" s="1">
        <f ca="1">INDIRECT("W49")+2*INDIRECT("AE49")+3*INDIRECT("AM49")+4*INDIRECT("AU49")+5*INDIRECT("BC49")+6*INDIRECT("BK49")</f>
        <v>0</v>
      </c>
      <c r="CD49" s="1">
        <v>0</v>
      </c>
      <c r="CE49" s="1">
        <f ca="1">INDIRECT("X49")+2*INDIRECT("AF49")+3*INDIRECT("AN49")+4*INDIRECT("AV49")+5*INDIRECT("BD49")+6*INDIRECT("BL49")</f>
        <v>0</v>
      </c>
      <c r="CF49" s="1">
        <v>0</v>
      </c>
      <c r="CG49" s="1">
        <f ca="1">INDIRECT("Y49")+2*INDIRECT("AG49")+3*INDIRECT("AO49")+4*INDIRECT("AW49")+5*INDIRECT("BE49")+6*INDIRECT("BM49")</f>
        <v>0</v>
      </c>
      <c r="CH49" s="1">
        <v>0</v>
      </c>
      <c r="CI49" s="1">
        <f ca="1">INDIRECT("Z49")+2*INDIRECT("AH49")+3*INDIRECT("AP49")+4*INDIRECT("AX49")+5*INDIRECT("BF49")+6*INDIRECT("BN49")</f>
        <v>0</v>
      </c>
      <c r="CJ49" s="1">
        <v>0</v>
      </c>
      <c r="CK49" s="1">
        <f ca="1">INDIRECT("AA49")+2*INDIRECT("AI49")+3*INDIRECT("AQ49")+4*INDIRECT("AY49")+5*INDIRECT("BG49")+6*INDIRECT("BO49")</f>
        <v>0</v>
      </c>
      <c r="CL49" s="1">
        <v>0</v>
      </c>
      <c r="CM49" s="1">
        <f ca="1">INDIRECT("T49")+2*INDIRECT("U49")+3*INDIRECT("V49")+4*INDIRECT("W49")+5*INDIRECT("X49")+6*INDIRECT("Y49")+7*INDIRECT("Z49")+8*INDIRECT("AA49")</f>
        <v>0</v>
      </c>
      <c r="CN49" s="1">
        <v>0</v>
      </c>
      <c r="CO49" s="1">
        <f ca="1">INDIRECT("AB49")+2*INDIRECT("AC49")+3*INDIRECT("AD49")+4*INDIRECT("AE49")+5*INDIRECT("AF49")+6*INDIRECT("AG49")+7*INDIRECT("AH49")+8*INDIRECT("AI49")</f>
        <v>208</v>
      </c>
      <c r="CP49" s="1">
        <v>208</v>
      </c>
      <c r="CQ49" s="1">
        <f ca="1">INDIRECT("AJ49")+2*INDIRECT("AK49")+3*INDIRECT("AL49")+4*INDIRECT("AM49")+5*INDIRECT("AN49")+6*INDIRECT("AO49")+7*INDIRECT("AP49")+8*INDIRECT("AQ49")</f>
        <v>6</v>
      </c>
      <c r="CR49" s="1">
        <v>6</v>
      </c>
      <c r="CS49" s="1">
        <f ca="1">INDIRECT("AR49")+2*INDIRECT("AS49")+3*INDIRECT("AT49")+4*INDIRECT("AU49")+5*INDIRECT("AV49")+6*INDIRECT("AW49")+7*INDIRECT("AX49")+8*INDIRECT("AY49")</f>
        <v>14</v>
      </c>
      <c r="CT49" s="1">
        <v>14</v>
      </c>
      <c r="CU49" s="1">
        <f ca="1">INDIRECT("AZ49")+2*INDIRECT("BA49")+3*INDIRECT("BB49")+4*INDIRECT("BC49")+5*INDIRECT("BD49")+6*INDIRECT("BE49")+7*INDIRECT("BF49")+8*INDIRECT("BG49")</f>
        <v>0</v>
      </c>
      <c r="CV49" s="1">
        <v>0</v>
      </c>
      <c r="CW49" s="1">
        <f ca="1">INDIRECT("BH49")+2*INDIRECT("BI49")+3*INDIRECT("BJ49")+4*INDIRECT("BK49")+5*INDIRECT("BL49")+6*INDIRECT("BM49")+7*INDIRECT("BN49")+8*INDIRECT("BO49")</f>
        <v>0</v>
      </c>
      <c r="CX49" s="1">
        <v>0</v>
      </c>
    </row>
    <row r="50" spans="1:73" ht="11.25">
      <c r="A50" s="25"/>
      <c r="B50" s="25"/>
      <c r="C50" s="27" t="s">
        <v>131</v>
      </c>
      <c r="D50" s="26" t="s">
        <v>0</v>
      </c>
      <c r="E50" s="1" t="s">
        <v>6</v>
      </c>
      <c r="F50" s="7">
        <f>SUM(F48:F49)</f>
        <v>0</v>
      </c>
      <c r="G50" s="6">
        <f>SUM(G48:G49)</f>
        <v>114</v>
      </c>
      <c r="H50" s="6">
        <f>SUM(H48:H49)</f>
        <v>0</v>
      </c>
      <c r="I50" s="6">
        <f>SUM(I48:I49)</f>
        <v>0</v>
      </c>
      <c r="J50" s="6">
        <f>SUM(J48:J49)</f>
        <v>0</v>
      </c>
      <c r="K50" s="6">
        <f>SUM(K48:K49)</f>
        <v>209</v>
      </c>
      <c r="L50" s="6">
        <f>SUM(L48:L49)</f>
        <v>0</v>
      </c>
      <c r="M50" s="6">
        <f>SUM(M48:M49)</f>
        <v>0</v>
      </c>
      <c r="N50" s="7">
        <f>SUM(N48:N49)</f>
        <v>0</v>
      </c>
      <c r="O50" s="6">
        <f>SUM(O48:O49)</f>
        <v>300</v>
      </c>
      <c r="P50" s="6">
        <f>SUM(P48:P49)</f>
        <v>3</v>
      </c>
      <c r="Q50" s="6">
        <f>SUM(Q48:Q49)</f>
        <v>20</v>
      </c>
      <c r="R50" s="6">
        <f>SUM(R48:R49)</f>
        <v>0</v>
      </c>
      <c r="S50" s="6">
        <f>SUM(S48:S49)</f>
        <v>0</v>
      </c>
      <c r="T50" s="8"/>
      <c r="U50" s="5"/>
      <c r="V50" s="5"/>
      <c r="W50" s="5"/>
      <c r="X50" s="5"/>
      <c r="Y50" s="5"/>
      <c r="Z50" s="5"/>
      <c r="AA50" s="5"/>
      <c r="AB50" s="8"/>
      <c r="AC50" s="5"/>
      <c r="AD50" s="5"/>
      <c r="AE50" s="5"/>
      <c r="AF50" s="5"/>
      <c r="AG50" s="5"/>
      <c r="AH50" s="5"/>
      <c r="AI50" s="5"/>
      <c r="AJ50" s="8"/>
      <c r="AK50" s="5"/>
      <c r="AL50" s="5"/>
      <c r="AM50" s="5"/>
      <c r="AN50" s="5"/>
      <c r="AO50" s="5"/>
      <c r="AP50" s="5"/>
      <c r="AQ50" s="5"/>
      <c r="AR50" s="8"/>
      <c r="AS50" s="5"/>
      <c r="AT50" s="5"/>
      <c r="AU50" s="5"/>
      <c r="AV50" s="5"/>
      <c r="AW50" s="5"/>
      <c r="AX50" s="5"/>
      <c r="AY50" s="5"/>
      <c r="AZ50" s="8"/>
      <c r="BA50" s="5"/>
      <c r="BB50" s="5"/>
      <c r="BC50" s="5"/>
      <c r="BD50" s="5"/>
      <c r="BE50" s="5"/>
      <c r="BF50" s="5"/>
      <c r="BG50" s="5"/>
      <c r="BH50" s="8"/>
      <c r="BI50" s="5"/>
      <c r="BJ50" s="5"/>
      <c r="BK50" s="5"/>
      <c r="BL50" s="5"/>
      <c r="BM50" s="5"/>
      <c r="BN50" s="5"/>
      <c r="BO50" s="5"/>
      <c r="BP50" s="9">
        <v>0</v>
      </c>
      <c r="BQ50" s="1" t="s">
        <v>0</v>
      </c>
      <c r="BR50" s="1" t="s">
        <v>0</v>
      </c>
      <c r="BS50" s="1" t="s">
        <v>0</v>
      </c>
      <c r="BT50" s="1" t="s">
        <v>0</v>
      </c>
      <c r="BU50" s="1" t="s">
        <v>0</v>
      </c>
    </row>
    <row r="51" spans="3:73" ht="11.25">
      <c r="C51" s="1" t="s">
        <v>0</v>
      </c>
      <c r="D51" s="1" t="s">
        <v>0</v>
      </c>
      <c r="E51" s="1" t="s">
        <v>0</v>
      </c>
      <c r="F51" s="7"/>
      <c r="G51" s="6"/>
      <c r="H51" s="6"/>
      <c r="I51" s="6"/>
      <c r="J51" s="6"/>
      <c r="K51" s="6"/>
      <c r="L51" s="6"/>
      <c r="M51" s="6"/>
      <c r="N51" s="7"/>
      <c r="O51" s="6"/>
      <c r="P51" s="6"/>
      <c r="Q51" s="6"/>
      <c r="R51" s="6"/>
      <c r="S51" s="6"/>
      <c r="T51" s="8"/>
      <c r="U51" s="5"/>
      <c r="V51" s="5"/>
      <c r="W51" s="5"/>
      <c r="X51" s="5"/>
      <c r="Y51" s="5"/>
      <c r="Z51" s="5"/>
      <c r="AA51" s="5"/>
      <c r="AB51" s="8"/>
      <c r="AC51" s="5"/>
      <c r="AD51" s="5"/>
      <c r="AE51" s="5"/>
      <c r="AF51" s="5"/>
      <c r="AG51" s="5"/>
      <c r="AH51" s="5"/>
      <c r="AI51" s="5"/>
      <c r="AJ51" s="8"/>
      <c r="AK51" s="5"/>
      <c r="AL51" s="5"/>
      <c r="AM51" s="5"/>
      <c r="AN51" s="5"/>
      <c r="AO51" s="5"/>
      <c r="AP51" s="5"/>
      <c r="AQ51" s="5"/>
      <c r="AR51" s="8"/>
      <c r="AS51" s="5"/>
      <c r="AT51" s="5"/>
      <c r="AU51" s="5"/>
      <c r="AV51" s="5"/>
      <c r="AW51" s="5"/>
      <c r="AX51" s="5"/>
      <c r="AY51" s="5"/>
      <c r="AZ51" s="8"/>
      <c r="BA51" s="5"/>
      <c r="BB51" s="5"/>
      <c r="BC51" s="5"/>
      <c r="BD51" s="5"/>
      <c r="BE51" s="5"/>
      <c r="BF51" s="5"/>
      <c r="BG51" s="5"/>
      <c r="BH51" s="8"/>
      <c r="BI51" s="5"/>
      <c r="BJ51" s="5"/>
      <c r="BK51" s="5"/>
      <c r="BL51" s="5"/>
      <c r="BM51" s="5"/>
      <c r="BN51" s="5"/>
      <c r="BO51" s="5"/>
      <c r="BP51" s="9"/>
      <c r="BT51" s="1" t="s">
        <v>0</v>
      </c>
      <c r="BU51" s="1" t="s">
        <v>0</v>
      </c>
    </row>
    <row r="52" spans="1:102" ht="11.25">
      <c r="A52" s="30" t="s">
        <v>1</v>
      </c>
      <c r="B52" s="31" t="str">
        <f>HYPERLINK("http://www.dot.ca.gov/hq/transprog/stip2004/ff_sheets/10-3k61.xls","3K61")</f>
        <v>3K61</v>
      </c>
      <c r="C52" s="30" t="s">
        <v>0</v>
      </c>
      <c r="D52" s="30" t="s">
        <v>23</v>
      </c>
      <c r="E52" s="30" t="s">
        <v>3</v>
      </c>
      <c r="F52" s="32">
        <f ca="1">INDIRECT("T52")+INDIRECT("AB52")+INDIRECT("AJ52")+INDIRECT("AR52")+INDIRECT("AZ52")+INDIRECT("BH52")</f>
        <v>0</v>
      </c>
      <c r="G52" s="33">
        <f ca="1">INDIRECT("U52")+INDIRECT("AC52")+INDIRECT("AK52")+INDIRECT("AS52")+INDIRECT("BA52")+INDIRECT("BI52")</f>
        <v>0</v>
      </c>
      <c r="H52" s="33">
        <f ca="1">INDIRECT("V52")+INDIRECT("AD52")+INDIRECT("AL52")+INDIRECT("AT52")+INDIRECT("BB52")+INDIRECT("BJ52")</f>
        <v>0</v>
      </c>
      <c r="I52" s="33">
        <f ca="1">INDIRECT("W52")+INDIRECT("AE52")+INDIRECT("AM52")+INDIRECT("AU52")+INDIRECT("BC52")+INDIRECT("BK52")</f>
        <v>0</v>
      </c>
      <c r="J52" s="33">
        <f ca="1">INDIRECT("X52")+INDIRECT("AF52")+INDIRECT("AN52")+INDIRECT("AV52")+INDIRECT("BD52")+INDIRECT("BL52")</f>
        <v>0</v>
      </c>
      <c r="K52" s="33">
        <f ca="1">INDIRECT("Y52")+INDIRECT("AG52")+INDIRECT("AO52")+INDIRECT("AW52")+INDIRECT("BE52")+INDIRECT("BM52")</f>
        <v>227</v>
      </c>
      <c r="L52" s="33">
        <f ca="1">INDIRECT("Z52")+INDIRECT("AH52")+INDIRECT("AP52")+INDIRECT("AX52")+INDIRECT("BF52")+INDIRECT("BN52")</f>
        <v>0</v>
      </c>
      <c r="M52" s="33">
        <f ca="1">INDIRECT("AA52")+INDIRECT("AI52")+INDIRECT("AQ52")+INDIRECT("AY52")+INDIRECT("BG52")+INDIRECT("BO52")</f>
        <v>0</v>
      </c>
      <c r="N52" s="32">
        <f ca="1">INDIRECT("T52")+INDIRECT("U52")+INDIRECT("V52")+INDIRECT("W52")+INDIRECT("X52")+INDIRECT("Y52")+INDIRECT("Z52")+INDIRECT("AA52")</f>
        <v>0</v>
      </c>
      <c r="O52" s="33">
        <f ca="1">INDIRECT("AB52")+INDIRECT("AC52")+INDIRECT("AD52")+INDIRECT("AE52")+INDIRECT("AF52")+INDIRECT("AG52")+INDIRECT("AH52")+INDIRECT("AI52")</f>
        <v>211</v>
      </c>
      <c r="P52" s="33">
        <f ca="1">INDIRECT("AJ52")+INDIRECT("AK52")+INDIRECT("AL52")+INDIRECT("AM52")+INDIRECT("AN52")+INDIRECT("AO52")+INDIRECT("AP52")+INDIRECT("AQ52")</f>
        <v>0</v>
      </c>
      <c r="Q52" s="33">
        <f ca="1">INDIRECT("AR52")+INDIRECT("AS52")+INDIRECT("AT52")+INDIRECT("AU52")+INDIRECT("AV52")+INDIRECT("AW52")+INDIRECT("AX52")+INDIRECT("AY52")</f>
        <v>16</v>
      </c>
      <c r="R52" s="33">
        <f ca="1">INDIRECT("AZ52")+INDIRECT("BA52")+INDIRECT("BB52")+INDIRECT("BC52")+INDIRECT("BD52")+INDIRECT("BE52")+INDIRECT("BF52")+INDIRECT("BG52")</f>
        <v>0</v>
      </c>
      <c r="S52" s="33">
        <f ca="1">INDIRECT("BH52")+INDIRECT("BI52")+INDIRECT("BJ52")+INDIRECT("BK52")+INDIRECT("BL52")+INDIRECT("BM52")+INDIRECT("BN52")+INDIRECT("BO52")</f>
        <v>0</v>
      </c>
      <c r="T52" s="34"/>
      <c r="U52" s="35"/>
      <c r="V52" s="35"/>
      <c r="W52" s="35"/>
      <c r="X52" s="35"/>
      <c r="Y52" s="35"/>
      <c r="Z52" s="35"/>
      <c r="AA52" s="35"/>
      <c r="AB52" s="34"/>
      <c r="AC52" s="35"/>
      <c r="AD52" s="35"/>
      <c r="AE52" s="35"/>
      <c r="AF52" s="35"/>
      <c r="AG52" s="35">
        <v>211</v>
      </c>
      <c r="AH52" s="35"/>
      <c r="AI52" s="35"/>
      <c r="AJ52" s="34"/>
      <c r="AK52" s="35"/>
      <c r="AL52" s="35"/>
      <c r="AM52" s="35"/>
      <c r="AN52" s="35"/>
      <c r="AO52" s="35"/>
      <c r="AP52" s="35"/>
      <c r="AQ52" s="35"/>
      <c r="AR52" s="34"/>
      <c r="AS52" s="35"/>
      <c r="AT52" s="35"/>
      <c r="AU52" s="35"/>
      <c r="AV52" s="35"/>
      <c r="AW52" s="35">
        <v>16</v>
      </c>
      <c r="AX52" s="35"/>
      <c r="AY52" s="35"/>
      <c r="AZ52" s="34"/>
      <c r="BA52" s="35"/>
      <c r="BB52" s="35"/>
      <c r="BC52" s="35"/>
      <c r="BD52" s="35"/>
      <c r="BE52" s="35"/>
      <c r="BF52" s="35"/>
      <c r="BG52" s="35"/>
      <c r="BH52" s="34"/>
      <c r="BI52" s="35"/>
      <c r="BJ52" s="35"/>
      <c r="BK52" s="35"/>
      <c r="BL52" s="35"/>
      <c r="BM52" s="35"/>
      <c r="BN52" s="35"/>
      <c r="BO52" s="36"/>
      <c r="BP52" s="9">
        <v>11200000144</v>
      </c>
      <c r="BQ52" s="1" t="s">
        <v>3</v>
      </c>
      <c r="BR52" s="1" t="s">
        <v>0</v>
      </c>
      <c r="BS52" s="1" t="s">
        <v>0</v>
      </c>
      <c r="BT52" s="1" t="s">
        <v>0</v>
      </c>
      <c r="BU52" s="1" t="s">
        <v>0</v>
      </c>
      <c r="BW52" s="1">
        <f ca="1">INDIRECT("T52")+2*INDIRECT("AB52")+3*INDIRECT("AJ52")+4*INDIRECT("AR52")+5*INDIRECT("AZ52")+6*INDIRECT("BH52")</f>
        <v>0</v>
      </c>
      <c r="BX52" s="1">
        <v>0</v>
      </c>
      <c r="BY52" s="1">
        <f ca="1">INDIRECT("U52")+2*INDIRECT("AC52")+3*INDIRECT("AK52")+4*INDIRECT("AS52")+5*INDIRECT("BA52")+6*INDIRECT("BI52")</f>
        <v>0</v>
      </c>
      <c r="BZ52" s="1">
        <v>0</v>
      </c>
      <c r="CA52" s="1">
        <f ca="1">INDIRECT("V52")+2*INDIRECT("AD52")+3*INDIRECT("AL52")+4*INDIRECT("AT52")+5*INDIRECT("BB52")+6*INDIRECT("BJ52")</f>
        <v>0</v>
      </c>
      <c r="CB52" s="1">
        <v>0</v>
      </c>
      <c r="CC52" s="1">
        <f ca="1">INDIRECT("W52")+2*INDIRECT("AE52")+3*INDIRECT("AM52")+4*INDIRECT("AU52")+5*INDIRECT("BC52")+6*INDIRECT("BK52")</f>
        <v>0</v>
      </c>
      <c r="CD52" s="1">
        <v>0</v>
      </c>
      <c r="CE52" s="1">
        <f ca="1">INDIRECT("X52")+2*INDIRECT("AF52")+3*INDIRECT("AN52")+4*INDIRECT("AV52")+5*INDIRECT("BD52")+6*INDIRECT("BL52")</f>
        <v>0</v>
      </c>
      <c r="CF52" s="1">
        <v>0</v>
      </c>
      <c r="CG52" s="1">
        <f ca="1">INDIRECT("Y52")+2*INDIRECT("AG52")+3*INDIRECT("AO52")+4*INDIRECT("AW52")+5*INDIRECT("BE52")+6*INDIRECT("BM52")</f>
        <v>486</v>
      </c>
      <c r="CH52" s="1">
        <v>486</v>
      </c>
      <c r="CI52" s="1">
        <f ca="1">INDIRECT("Z52")+2*INDIRECT("AH52")+3*INDIRECT("AP52")+4*INDIRECT("AX52")+5*INDIRECT("BF52")+6*INDIRECT("BN52")</f>
        <v>0</v>
      </c>
      <c r="CJ52" s="1">
        <v>0</v>
      </c>
      <c r="CK52" s="1">
        <f ca="1">INDIRECT("AA52")+2*INDIRECT("AI52")+3*INDIRECT("AQ52")+4*INDIRECT("AY52")+5*INDIRECT("BG52")+6*INDIRECT("BO52")</f>
        <v>0</v>
      </c>
      <c r="CL52" s="1">
        <v>0</v>
      </c>
      <c r="CM52" s="1">
        <f ca="1">INDIRECT("T52")+2*INDIRECT("U52")+3*INDIRECT("V52")+4*INDIRECT("W52")+5*INDIRECT("X52")+6*INDIRECT("Y52")+7*INDIRECT("Z52")+8*INDIRECT("AA52")</f>
        <v>0</v>
      </c>
      <c r="CN52" s="1">
        <v>0</v>
      </c>
      <c r="CO52" s="1">
        <f ca="1">INDIRECT("AB52")+2*INDIRECT("AC52")+3*INDIRECT("AD52")+4*INDIRECT("AE52")+5*INDIRECT("AF52")+6*INDIRECT("AG52")+7*INDIRECT("AH52")+8*INDIRECT("AI52")</f>
        <v>1266</v>
      </c>
      <c r="CP52" s="1">
        <v>1266</v>
      </c>
      <c r="CQ52" s="1">
        <f ca="1">INDIRECT("AJ52")+2*INDIRECT("AK52")+3*INDIRECT("AL52")+4*INDIRECT("AM52")+5*INDIRECT("AN52")+6*INDIRECT("AO52")+7*INDIRECT("AP52")+8*INDIRECT("AQ52")</f>
        <v>0</v>
      </c>
      <c r="CR52" s="1">
        <v>0</v>
      </c>
      <c r="CS52" s="1">
        <f ca="1">INDIRECT("AR52")+2*INDIRECT("AS52")+3*INDIRECT("AT52")+4*INDIRECT("AU52")+5*INDIRECT("AV52")+6*INDIRECT("AW52")+7*INDIRECT("AX52")+8*INDIRECT("AY52")</f>
        <v>96</v>
      </c>
      <c r="CT52" s="1">
        <v>96</v>
      </c>
      <c r="CU52" s="1">
        <f ca="1">INDIRECT("AZ52")+2*INDIRECT("BA52")+3*INDIRECT("BB52")+4*INDIRECT("BC52")+5*INDIRECT("BD52")+6*INDIRECT("BE52")+7*INDIRECT("BF52")+8*INDIRECT("BG52")</f>
        <v>0</v>
      </c>
      <c r="CV52" s="1">
        <v>0</v>
      </c>
      <c r="CW52" s="1">
        <f ca="1">INDIRECT("BH52")+2*INDIRECT("BI52")+3*INDIRECT("BJ52")+4*INDIRECT("BK52")+5*INDIRECT("BL52")+6*INDIRECT("BM52")+7*INDIRECT("BN52")+8*INDIRECT("BO52")</f>
        <v>0</v>
      </c>
      <c r="CX52" s="1">
        <v>0</v>
      </c>
    </row>
    <row r="53" spans="1:102" ht="11.25">
      <c r="A53" s="1" t="s">
        <v>0</v>
      </c>
      <c r="B53" s="1" t="s">
        <v>0</v>
      </c>
      <c r="C53" s="1" t="s">
        <v>0</v>
      </c>
      <c r="D53" s="1" t="s">
        <v>29</v>
      </c>
      <c r="E53" s="1" t="s">
        <v>28</v>
      </c>
      <c r="F53" s="7">
        <f ca="1">INDIRECT("T53")+INDIRECT("AB53")+INDIRECT("AJ53")+INDIRECT("AR53")+INDIRECT("AZ53")+INDIRECT("BH53")</f>
        <v>0</v>
      </c>
      <c r="G53" s="6">
        <f ca="1">INDIRECT("U53")+INDIRECT("AC53")+INDIRECT("AK53")+INDIRECT("AS53")+INDIRECT("BA53")+INDIRECT("BI53")</f>
        <v>126</v>
      </c>
      <c r="H53" s="6">
        <f ca="1">INDIRECT("V53")+INDIRECT("AD53")+INDIRECT("AL53")+INDIRECT("AT53")+INDIRECT("BB53")+INDIRECT("BJ53")</f>
        <v>0</v>
      </c>
      <c r="I53" s="6">
        <f ca="1">INDIRECT("W53")+INDIRECT("AE53")+INDIRECT("AM53")+INDIRECT("AU53")+INDIRECT("BC53")+INDIRECT("BK53")</f>
        <v>0</v>
      </c>
      <c r="J53" s="6">
        <f ca="1">INDIRECT("X53")+INDIRECT("AF53")+INDIRECT("AN53")+INDIRECT("AV53")+INDIRECT("BD53")+INDIRECT("BL53")</f>
        <v>0</v>
      </c>
      <c r="K53" s="6">
        <f ca="1">INDIRECT("Y53")+INDIRECT("AG53")+INDIRECT("AO53")+INDIRECT("AW53")+INDIRECT("BE53")+INDIRECT("BM53")</f>
        <v>0</v>
      </c>
      <c r="L53" s="6">
        <f ca="1">INDIRECT("Z53")+INDIRECT("AH53")+INDIRECT("AP53")+INDIRECT("AX53")+INDIRECT("BF53")+INDIRECT("BN53")</f>
        <v>0</v>
      </c>
      <c r="M53" s="6">
        <f ca="1">INDIRECT("AA53")+INDIRECT("AI53")+INDIRECT("AQ53")+INDIRECT("AY53")+INDIRECT("BG53")+INDIRECT("BO53")</f>
        <v>0</v>
      </c>
      <c r="N53" s="7">
        <f ca="1">INDIRECT("T53")+INDIRECT("U53")+INDIRECT("V53")+INDIRECT("W53")+INDIRECT("X53")+INDIRECT("Y53")+INDIRECT("Z53")+INDIRECT("AA53")</f>
        <v>0</v>
      </c>
      <c r="O53" s="6">
        <f ca="1">INDIRECT("AB53")+INDIRECT("AC53")+INDIRECT("AD53")+INDIRECT("AE53")+INDIRECT("AF53")+INDIRECT("AG53")+INDIRECT("AH53")+INDIRECT("AI53")</f>
        <v>114</v>
      </c>
      <c r="P53" s="6">
        <f ca="1">INDIRECT("AJ53")+INDIRECT("AK53")+INDIRECT("AL53")+INDIRECT("AM53")+INDIRECT("AN53")+INDIRECT("AO53")+INDIRECT("AP53")+INDIRECT("AQ53")</f>
        <v>3</v>
      </c>
      <c r="Q53" s="6">
        <f ca="1">INDIRECT("AR53")+INDIRECT("AS53")+INDIRECT("AT53")+INDIRECT("AU53")+INDIRECT("AV53")+INDIRECT("AW53")+INDIRECT("AX53")+INDIRECT("AY53")</f>
        <v>9</v>
      </c>
      <c r="R53" s="6">
        <f ca="1">INDIRECT("AZ53")+INDIRECT("BA53")+INDIRECT("BB53")+INDIRECT("BC53")+INDIRECT("BD53")+INDIRECT("BE53")+INDIRECT("BF53")+INDIRECT("BG53")</f>
        <v>0</v>
      </c>
      <c r="S53" s="6">
        <f ca="1">INDIRECT("BH53")+INDIRECT("BI53")+INDIRECT("BJ53")+INDIRECT("BK53")+INDIRECT("BL53")+INDIRECT("BM53")+INDIRECT("BN53")+INDIRECT("BO53")</f>
        <v>0</v>
      </c>
      <c r="T53" s="28"/>
      <c r="U53" s="29"/>
      <c r="V53" s="29"/>
      <c r="W53" s="29"/>
      <c r="X53" s="29"/>
      <c r="Y53" s="29"/>
      <c r="Z53" s="29"/>
      <c r="AA53" s="29"/>
      <c r="AB53" s="28"/>
      <c r="AC53" s="29">
        <v>114</v>
      </c>
      <c r="AD53" s="29"/>
      <c r="AE53" s="29"/>
      <c r="AF53" s="29"/>
      <c r="AG53" s="29"/>
      <c r="AH53" s="29"/>
      <c r="AI53" s="29"/>
      <c r="AJ53" s="28"/>
      <c r="AK53" s="29">
        <v>3</v>
      </c>
      <c r="AL53" s="29"/>
      <c r="AM53" s="29"/>
      <c r="AN53" s="29"/>
      <c r="AO53" s="29"/>
      <c r="AP53" s="29"/>
      <c r="AQ53" s="29"/>
      <c r="AR53" s="28"/>
      <c r="AS53" s="29">
        <v>9</v>
      </c>
      <c r="AT53" s="29"/>
      <c r="AU53" s="29"/>
      <c r="AV53" s="29"/>
      <c r="AW53" s="29"/>
      <c r="AX53" s="29"/>
      <c r="AY53" s="29"/>
      <c r="AZ53" s="28"/>
      <c r="BA53" s="29"/>
      <c r="BB53" s="29"/>
      <c r="BC53" s="29"/>
      <c r="BD53" s="29"/>
      <c r="BE53" s="29"/>
      <c r="BF53" s="29"/>
      <c r="BG53" s="29"/>
      <c r="BH53" s="28"/>
      <c r="BI53" s="29"/>
      <c r="BJ53" s="29"/>
      <c r="BK53" s="29"/>
      <c r="BL53" s="29"/>
      <c r="BM53" s="29"/>
      <c r="BN53" s="29"/>
      <c r="BO53" s="29"/>
      <c r="BP53" s="9">
        <v>0</v>
      </c>
      <c r="BQ53" s="1" t="s">
        <v>0</v>
      </c>
      <c r="BR53" s="1" t="s">
        <v>0</v>
      </c>
      <c r="BS53" s="1" t="s">
        <v>0</v>
      </c>
      <c r="BT53" s="1" t="s">
        <v>0</v>
      </c>
      <c r="BU53" s="1" t="s">
        <v>0</v>
      </c>
      <c r="BW53" s="1">
        <f ca="1">INDIRECT("T53")+2*INDIRECT("AB53")+3*INDIRECT("AJ53")+4*INDIRECT("AR53")+5*INDIRECT("AZ53")+6*INDIRECT("BH53")</f>
        <v>0</v>
      </c>
      <c r="BX53" s="1">
        <v>0</v>
      </c>
      <c r="BY53" s="1">
        <f ca="1">INDIRECT("U53")+2*INDIRECT("AC53")+3*INDIRECT("AK53")+4*INDIRECT("AS53")+5*INDIRECT("BA53")+6*INDIRECT("BI53")</f>
        <v>273</v>
      </c>
      <c r="BZ53" s="1">
        <v>273</v>
      </c>
      <c r="CA53" s="1">
        <f ca="1">INDIRECT("V53")+2*INDIRECT("AD53")+3*INDIRECT("AL53")+4*INDIRECT("AT53")+5*INDIRECT("BB53")+6*INDIRECT("BJ53")</f>
        <v>0</v>
      </c>
      <c r="CB53" s="1">
        <v>0</v>
      </c>
      <c r="CC53" s="1">
        <f ca="1">INDIRECT("W53")+2*INDIRECT("AE53")+3*INDIRECT("AM53")+4*INDIRECT("AU53")+5*INDIRECT("BC53")+6*INDIRECT("BK53")</f>
        <v>0</v>
      </c>
      <c r="CD53" s="1">
        <v>0</v>
      </c>
      <c r="CE53" s="1">
        <f ca="1">INDIRECT("X53")+2*INDIRECT("AF53")+3*INDIRECT("AN53")+4*INDIRECT("AV53")+5*INDIRECT("BD53")+6*INDIRECT("BL53")</f>
        <v>0</v>
      </c>
      <c r="CF53" s="1">
        <v>0</v>
      </c>
      <c r="CG53" s="1">
        <f ca="1">INDIRECT("Y53")+2*INDIRECT("AG53")+3*INDIRECT("AO53")+4*INDIRECT("AW53")+5*INDIRECT("BE53")+6*INDIRECT("BM53")</f>
        <v>0</v>
      </c>
      <c r="CH53" s="1">
        <v>0</v>
      </c>
      <c r="CI53" s="1">
        <f ca="1">INDIRECT("Z53")+2*INDIRECT("AH53")+3*INDIRECT("AP53")+4*INDIRECT("AX53")+5*INDIRECT("BF53")+6*INDIRECT("BN53")</f>
        <v>0</v>
      </c>
      <c r="CJ53" s="1">
        <v>0</v>
      </c>
      <c r="CK53" s="1">
        <f ca="1">INDIRECT("AA53")+2*INDIRECT("AI53")+3*INDIRECT("AQ53")+4*INDIRECT("AY53")+5*INDIRECT("BG53")+6*INDIRECT("BO53")</f>
        <v>0</v>
      </c>
      <c r="CL53" s="1">
        <v>0</v>
      </c>
      <c r="CM53" s="1">
        <f ca="1">INDIRECT("T53")+2*INDIRECT("U53")+3*INDIRECT("V53")+4*INDIRECT("W53")+5*INDIRECT("X53")+6*INDIRECT("Y53")+7*INDIRECT("Z53")+8*INDIRECT("AA53")</f>
        <v>0</v>
      </c>
      <c r="CN53" s="1">
        <v>0</v>
      </c>
      <c r="CO53" s="1">
        <f ca="1">INDIRECT("AB53")+2*INDIRECT("AC53")+3*INDIRECT("AD53")+4*INDIRECT("AE53")+5*INDIRECT("AF53")+6*INDIRECT("AG53")+7*INDIRECT("AH53")+8*INDIRECT("AI53")</f>
        <v>228</v>
      </c>
      <c r="CP53" s="1">
        <v>228</v>
      </c>
      <c r="CQ53" s="1">
        <f ca="1">INDIRECT("AJ53")+2*INDIRECT("AK53")+3*INDIRECT("AL53")+4*INDIRECT("AM53")+5*INDIRECT("AN53")+6*INDIRECT("AO53")+7*INDIRECT("AP53")+8*INDIRECT("AQ53")</f>
        <v>6</v>
      </c>
      <c r="CR53" s="1">
        <v>6</v>
      </c>
      <c r="CS53" s="1">
        <f ca="1">INDIRECT("AR53")+2*INDIRECT("AS53")+3*INDIRECT("AT53")+4*INDIRECT("AU53")+5*INDIRECT("AV53")+6*INDIRECT("AW53")+7*INDIRECT("AX53")+8*INDIRECT("AY53")</f>
        <v>18</v>
      </c>
      <c r="CT53" s="1">
        <v>18</v>
      </c>
      <c r="CU53" s="1">
        <f ca="1">INDIRECT("AZ53")+2*INDIRECT("BA53")+3*INDIRECT("BB53")+4*INDIRECT("BC53")+5*INDIRECT("BD53")+6*INDIRECT("BE53")+7*INDIRECT("BF53")+8*INDIRECT("BG53")</f>
        <v>0</v>
      </c>
      <c r="CV53" s="1">
        <v>0</v>
      </c>
      <c r="CW53" s="1">
        <f ca="1">INDIRECT("BH53")+2*INDIRECT("BI53")+3*INDIRECT("BJ53")+4*INDIRECT("BK53")+5*INDIRECT("BL53")+6*INDIRECT("BM53")+7*INDIRECT("BN53")+8*INDIRECT("BO53")</f>
        <v>0</v>
      </c>
      <c r="CX53" s="1">
        <v>0</v>
      </c>
    </row>
    <row r="54" spans="1:73" ht="11.25">
      <c r="A54" s="25"/>
      <c r="B54" s="25"/>
      <c r="C54" s="27" t="s">
        <v>131</v>
      </c>
      <c r="D54" s="26" t="s">
        <v>0</v>
      </c>
      <c r="E54" s="1" t="s">
        <v>6</v>
      </c>
      <c r="F54" s="7">
        <f>SUM(F52:F53)</f>
        <v>0</v>
      </c>
      <c r="G54" s="6">
        <f>SUM(G52:G53)</f>
        <v>126</v>
      </c>
      <c r="H54" s="6">
        <f>SUM(H52:H53)</f>
        <v>0</v>
      </c>
      <c r="I54" s="6">
        <f>SUM(I52:I53)</f>
        <v>0</v>
      </c>
      <c r="J54" s="6">
        <f>SUM(J52:J53)</f>
        <v>0</v>
      </c>
      <c r="K54" s="6">
        <f>SUM(K52:K53)</f>
        <v>227</v>
      </c>
      <c r="L54" s="6">
        <f>SUM(L52:L53)</f>
        <v>0</v>
      </c>
      <c r="M54" s="6">
        <f>SUM(M52:M53)</f>
        <v>0</v>
      </c>
      <c r="N54" s="7">
        <f>SUM(N52:N53)</f>
        <v>0</v>
      </c>
      <c r="O54" s="6">
        <f>SUM(O52:O53)</f>
        <v>325</v>
      </c>
      <c r="P54" s="6">
        <f>SUM(P52:P53)</f>
        <v>3</v>
      </c>
      <c r="Q54" s="6">
        <f>SUM(Q52:Q53)</f>
        <v>25</v>
      </c>
      <c r="R54" s="6">
        <f>SUM(R52:R53)</f>
        <v>0</v>
      </c>
      <c r="S54" s="6">
        <f>SUM(S52:S53)</f>
        <v>0</v>
      </c>
      <c r="T54" s="8"/>
      <c r="U54" s="5"/>
      <c r="V54" s="5"/>
      <c r="W54" s="5"/>
      <c r="X54" s="5"/>
      <c r="Y54" s="5"/>
      <c r="Z54" s="5"/>
      <c r="AA54" s="5"/>
      <c r="AB54" s="8"/>
      <c r="AC54" s="5"/>
      <c r="AD54" s="5"/>
      <c r="AE54" s="5"/>
      <c r="AF54" s="5"/>
      <c r="AG54" s="5"/>
      <c r="AH54" s="5"/>
      <c r="AI54" s="5"/>
      <c r="AJ54" s="8"/>
      <c r="AK54" s="5"/>
      <c r="AL54" s="5"/>
      <c r="AM54" s="5"/>
      <c r="AN54" s="5"/>
      <c r="AO54" s="5"/>
      <c r="AP54" s="5"/>
      <c r="AQ54" s="5"/>
      <c r="AR54" s="8"/>
      <c r="AS54" s="5"/>
      <c r="AT54" s="5"/>
      <c r="AU54" s="5"/>
      <c r="AV54" s="5"/>
      <c r="AW54" s="5"/>
      <c r="AX54" s="5"/>
      <c r="AY54" s="5"/>
      <c r="AZ54" s="8"/>
      <c r="BA54" s="5"/>
      <c r="BB54" s="5"/>
      <c r="BC54" s="5"/>
      <c r="BD54" s="5"/>
      <c r="BE54" s="5"/>
      <c r="BF54" s="5"/>
      <c r="BG54" s="5"/>
      <c r="BH54" s="8"/>
      <c r="BI54" s="5"/>
      <c r="BJ54" s="5"/>
      <c r="BK54" s="5"/>
      <c r="BL54" s="5"/>
      <c r="BM54" s="5"/>
      <c r="BN54" s="5"/>
      <c r="BO54" s="5"/>
      <c r="BP54" s="9">
        <v>0</v>
      </c>
      <c r="BQ54" s="1" t="s">
        <v>0</v>
      </c>
      <c r="BR54" s="1" t="s">
        <v>0</v>
      </c>
      <c r="BS54" s="1" t="s">
        <v>0</v>
      </c>
      <c r="BT54" s="1" t="s">
        <v>0</v>
      </c>
      <c r="BU54" s="1" t="s">
        <v>0</v>
      </c>
    </row>
    <row r="55" spans="3:73" ht="11.25">
      <c r="C55" s="1" t="s">
        <v>0</v>
      </c>
      <c r="D55" s="1" t="s">
        <v>0</v>
      </c>
      <c r="E55" s="1" t="s">
        <v>0</v>
      </c>
      <c r="F55" s="7"/>
      <c r="G55" s="6"/>
      <c r="H55" s="6"/>
      <c r="I55" s="6"/>
      <c r="J55" s="6"/>
      <c r="K55" s="6"/>
      <c r="L55" s="6"/>
      <c r="M55" s="6"/>
      <c r="N55" s="7"/>
      <c r="O55" s="6"/>
      <c r="P55" s="6"/>
      <c r="Q55" s="6"/>
      <c r="R55" s="6"/>
      <c r="S55" s="6"/>
      <c r="T55" s="8"/>
      <c r="U55" s="5"/>
      <c r="V55" s="5"/>
      <c r="W55" s="5"/>
      <c r="X55" s="5"/>
      <c r="Y55" s="5"/>
      <c r="Z55" s="5"/>
      <c r="AA55" s="5"/>
      <c r="AB55" s="8"/>
      <c r="AC55" s="5"/>
      <c r="AD55" s="5"/>
      <c r="AE55" s="5"/>
      <c r="AF55" s="5"/>
      <c r="AG55" s="5"/>
      <c r="AH55" s="5"/>
      <c r="AI55" s="5"/>
      <c r="AJ55" s="8"/>
      <c r="AK55" s="5"/>
      <c r="AL55" s="5"/>
      <c r="AM55" s="5"/>
      <c r="AN55" s="5"/>
      <c r="AO55" s="5"/>
      <c r="AP55" s="5"/>
      <c r="AQ55" s="5"/>
      <c r="AR55" s="8"/>
      <c r="AS55" s="5"/>
      <c r="AT55" s="5"/>
      <c r="AU55" s="5"/>
      <c r="AV55" s="5"/>
      <c r="AW55" s="5"/>
      <c r="AX55" s="5"/>
      <c r="AY55" s="5"/>
      <c r="AZ55" s="8"/>
      <c r="BA55" s="5"/>
      <c r="BB55" s="5"/>
      <c r="BC55" s="5"/>
      <c r="BD55" s="5"/>
      <c r="BE55" s="5"/>
      <c r="BF55" s="5"/>
      <c r="BG55" s="5"/>
      <c r="BH55" s="8"/>
      <c r="BI55" s="5"/>
      <c r="BJ55" s="5"/>
      <c r="BK55" s="5"/>
      <c r="BL55" s="5"/>
      <c r="BM55" s="5"/>
      <c r="BN55" s="5"/>
      <c r="BO55" s="5"/>
      <c r="BP55" s="9"/>
      <c r="BT55" s="1" t="s">
        <v>0</v>
      </c>
      <c r="BU55" s="1" t="s">
        <v>0</v>
      </c>
    </row>
    <row r="56" spans="1:102" ht="11.25">
      <c r="A56" s="30" t="s">
        <v>1</v>
      </c>
      <c r="B56" s="31" t="str">
        <f>HYPERLINK("http://www.dot.ca.gov/hq/transprog/stip2004/ff_sheets/10-3k62.xls","3K62")</f>
        <v>3K62</v>
      </c>
      <c r="C56" s="30" t="s">
        <v>0</v>
      </c>
      <c r="D56" s="30" t="s">
        <v>23</v>
      </c>
      <c r="E56" s="30" t="s">
        <v>3</v>
      </c>
      <c r="F56" s="32">
        <f ca="1">INDIRECT("T56")+INDIRECT("AB56")+INDIRECT("AJ56")+INDIRECT("AR56")+INDIRECT("AZ56")+INDIRECT("BH56")</f>
        <v>0</v>
      </c>
      <c r="G56" s="33">
        <f ca="1">INDIRECT("U56")+INDIRECT("AC56")+INDIRECT("AK56")+INDIRECT("AS56")+INDIRECT("BA56")+INDIRECT("BI56")</f>
        <v>0</v>
      </c>
      <c r="H56" s="33">
        <f ca="1">INDIRECT("V56")+INDIRECT("AD56")+INDIRECT("AL56")+INDIRECT("AT56")+INDIRECT("BB56")+INDIRECT("BJ56")</f>
        <v>0</v>
      </c>
      <c r="I56" s="33">
        <f ca="1">INDIRECT("W56")+INDIRECT("AE56")+INDIRECT("AM56")+INDIRECT("AU56")+INDIRECT("BC56")+INDIRECT("BK56")</f>
        <v>0</v>
      </c>
      <c r="J56" s="33">
        <f ca="1">INDIRECT("X56")+INDIRECT("AF56")+INDIRECT("AN56")+INDIRECT("AV56")+INDIRECT("BD56")+INDIRECT("BL56")</f>
        <v>0</v>
      </c>
      <c r="K56" s="33">
        <f ca="1">INDIRECT("Y56")+INDIRECT("AG56")+INDIRECT("AO56")+INDIRECT("AW56")+INDIRECT("BE56")+INDIRECT("BM56")</f>
        <v>300</v>
      </c>
      <c r="L56" s="33">
        <f ca="1">INDIRECT("Z56")+INDIRECT("AH56")+INDIRECT("AP56")+INDIRECT("AX56")+INDIRECT("BF56")+INDIRECT("BN56")</f>
        <v>0</v>
      </c>
      <c r="M56" s="33">
        <f ca="1">INDIRECT("AA56")+INDIRECT("AI56")+INDIRECT("AQ56")+INDIRECT("AY56")+INDIRECT("BG56")+INDIRECT("BO56")</f>
        <v>0</v>
      </c>
      <c r="N56" s="32">
        <f ca="1">INDIRECT("T56")+INDIRECT("U56")+INDIRECT("V56")+INDIRECT("W56")+INDIRECT("X56")+INDIRECT("Y56")+INDIRECT("Z56")+INDIRECT("AA56")</f>
        <v>0</v>
      </c>
      <c r="O56" s="33">
        <f ca="1">INDIRECT("AB56")+INDIRECT("AC56")+INDIRECT("AD56")+INDIRECT("AE56")+INDIRECT("AF56")+INDIRECT("AG56")+INDIRECT("AH56")+INDIRECT("AI56")</f>
        <v>282</v>
      </c>
      <c r="P56" s="33">
        <f ca="1">INDIRECT("AJ56")+INDIRECT("AK56")+INDIRECT("AL56")+INDIRECT("AM56")+INDIRECT("AN56")+INDIRECT("AO56")+INDIRECT("AP56")+INDIRECT("AQ56")</f>
        <v>0</v>
      </c>
      <c r="Q56" s="33">
        <f ca="1">INDIRECT("AR56")+INDIRECT("AS56")+INDIRECT("AT56")+INDIRECT("AU56")+INDIRECT("AV56")+INDIRECT("AW56")+INDIRECT("AX56")+INDIRECT("AY56")</f>
        <v>18</v>
      </c>
      <c r="R56" s="33">
        <f ca="1">INDIRECT("AZ56")+INDIRECT("BA56")+INDIRECT("BB56")+INDIRECT("BC56")+INDIRECT("BD56")+INDIRECT("BE56")+INDIRECT("BF56")+INDIRECT("BG56")</f>
        <v>0</v>
      </c>
      <c r="S56" s="33">
        <f ca="1">INDIRECT("BH56")+INDIRECT("BI56")+INDIRECT("BJ56")+INDIRECT("BK56")+INDIRECT("BL56")+INDIRECT("BM56")+INDIRECT("BN56")+INDIRECT("BO56")</f>
        <v>0</v>
      </c>
      <c r="T56" s="34"/>
      <c r="U56" s="35"/>
      <c r="V56" s="35"/>
      <c r="W56" s="35"/>
      <c r="X56" s="35"/>
      <c r="Y56" s="35"/>
      <c r="Z56" s="35"/>
      <c r="AA56" s="35"/>
      <c r="AB56" s="34"/>
      <c r="AC56" s="35"/>
      <c r="AD56" s="35"/>
      <c r="AE56" s="35"/>
      <c r="AF56" s="35"/>
      <c r="AG56" s="35">
        <v>282</v>
      </c>
      <c r="AH56" s="35"/>
      <c r="AI56" s="35"/>
      <c r="AJ56" s="34"/>
      <c r="AK56" s="35"/>
      <c r="AL56" s="35"/>
      <c r="AM56" s="35"/>
      <c r="AN56" s="35"/>
      <c r="AO56" s="35"/>
      <c r="AP56" s="35"/>
      <c r="AQ56" s="35"/>
      <c r="AR56" s="34"/>
      <c r="AS56" s="35"/>
      <c r="AT56" s="35"/>
      <c r="AU56" s="35"/>
      <c r="AV56" s="35"/>
      <c r="AW56" s="35">
        <v>18</v>
      </c>
      <c r="AX56" s="35"/>
      <c r="AY56" s="35"/>
      <c r="AZ56" s="34"/>
      <c r="BA56" s="35"/>
      <c r="BB56" s="35"/>
      <c r="BC56" s="35"/>
      <c r="BD56" s="35"/>
      <c r="BE56" s="35"/>
      <c r="BF56" s="35"/>
      <c r="BG56" s="35"/>
      <c r="BH56" s="34"/>
      <c r="BI56" s="35"/>
      <c r="BJ56" s="35"/>
      <c r="BK56" s="35"/>
      <c r="BL56" s="35"/>
      <c r="BM56" s="35"/>
      <c r="BN56" s="35"/>
      <c r="BO56" s="36"/>
      <c r="BP56" s="9">
        <v>11200000145</v>
      </c>
      <c r="BQ56" s="1" t="s">
        <v>3</v>
      </c>
      <c r="BR56" s="1" t="s">
        <v>0</v>
      </c>
      <c r="BS56" s="1" t="s">
        <v>0</v>
      </c>
      <c r="BT56" s="1" t="s">
        <v>0</v>
      </c>
      <c r="BU56" s="1" t="s">
        <v>0</v>
      </c>
      <c r="BW56" s="1">
        <f ca="1">INDIRECT("T56")+2*INDIRECT("AB56")+3*INDIRECT("AJ56")+4*INDIRECT("AR56")+5*INDIRECT("AZ56")+6*INDIRECT("BH56")</f>
        <v>0</v>
      </c>
      <c r="BX56" s="1">
        <v>0</v>
      </c>
      <c r="BY56" s="1">
        <f ca="1">INDIRECT("U56")+2*INDIRECT("AC56")+3*INDIRECT("AK56")+4*INDIRECT("AS56")+5*INDIRECT("BA56")+6*INDIRECT("BI56")</f>
        <v>0</v>
      </c>
      <c r="BZ56" s="1">
        <v>0</v>
      </c>
      <c r="CA56" s="1">
        <f ca="1">INDIRECT("V56")+2*INDIRECT("AD56")+3*INDIRECT("AL56")+4*INDIRECT("AT56")+5*INDIRECT("BB56")+6*INDIRECT("BJ56")</f>
        <v>0</v>
      </c>
      <c r="CB56" s="1">
        <v>0</v>
      </c>
      <c r="CC56" s="1">
        <f ca="1">INDIRECT("W56")+2*INDIRECT("AE56")+3*INDIRECT("AM56")+4*INDIRECT("AU56")+5*INDIRECT("BC56")+6*INDIRECT("BK56")</f>
        <v>0</v>
      </c>
      <c r="CD56" s="1">
        <v>0</v>
      </c>
      <c r="CE56" s="1">
        <f ca="1">INDIRECT("X56")+2*INDIRECT("AF56")+3*INDIRECT("AN56")+4*INDIRECT("AV56")+5*INDIRECT("BD56")+6*INDIRECT("BL56")</f>
        <v>0</v>
      </c>
      <c r="CF56" s="1">
        <v>0</v>
      </c>
      <c r="CG56" s="1">
        <f ca="1">INDIRECT("Y56")+2*INDIRECT("AG56")+3*INDIRECT("AO56")+4*INDIRECT("AW56")+5*INDIRECT("BE56")+6*INDIRECT("BM56")</f>
        <v>636</v>
      </c>
      <c r="CH56" s="1">
        <v>636</v>
      </c>
      <c r="CI56" s="1">
        <f ca="1">INDIRECT("Z56")+2*INDIRECT("AH56")+3*INDIRECT("AP56")+4*INDIRECT("AX56")+5*INDIRECT("BF56")+6*INDIRECT("BN56")</f>
        <v>0</v>
      </c>
      <c r="CJ56" s="1">
        <v>0</v>
      </c>
      <c r="CK56" s="1">
        <f ca="1">INDIRECT("AA56")+2*INDIRECT("AI56")+3*INDIRECT("AQ56")+4*INDIRECT("AY56")+5*INDIRECT("BG56")+6*INDIRECT("BO56")</f>
        <v>0</v>
      </c>
      <c r="CL56" s="1">
        <v>0</v>
      </c>
      <c r="CM56" s="1">
        <f ca="1">INDIRECT("T56")+2*INDIRECT("U56")+3*INDIRECT("V56")+4*INDIRECT("W56")+5*INDIRECT("X56")+6*INDIRECT("Y56")+7*INDIRECT("Z56")+8*INDIRECT("AA56")</f>
        <v>0</v>
      </c>
      <c r="CN56" s="1">
        <v>0</v>
      </c>
      <c r="CO56" s="1">
        <f ca="1">INDIRECT("AB56")+2*INDIRECT("AC56")+3*INDIRECT("AD56")+4*INDIRECT("AE56")+5*INDIRECT("AF56")+6*INDIRECT("AG56")+7*INDIRECT("AH56")+8*INDIRECT("AI56")</f>
        <v>1692</v>
      </c>
      <c r="CP56" s="1">
        <v>1692</v>
      </c>
      <c r="CQ56" s="1">
        <f ca="1">INDIRECT("AJ56")+2*INDIRECT("AK56")+3*INDIRECT("AL56")+4*INDIRECT("AM56")+5*INDIRECT("AN56")+6*INDIRECT("AO56")+7*INDIRECT("AP56")+8*INDIRECT("AQ56")</f>
        <v>0</v>
      </c>
      <c r="CR56" s="1">
        <v>0</v>
      </c>
      <c r="CS56" s="1">
        <f ca="1">INDIRECT("AR56")+2*INDIRECT("AS56")+3*INDIRECT("AT56")+4*INDIRECT("AU56")+5*INDIRECT("AV56")+6*INDIRECT("AW56")+7*INDIRECT("AX56")+8*INDIRECT("AY56")</f>
        <v>108</v>
      </c>
      <c r="CT56" s="1">
        <v>108</v>
      </c>
      <c r="CU56" s="1">
        <f ca="1">INDIRECT("AZ56")+2*INDIRECT("BA56")+3*INDIRECT("BB56")+4*INDIRECT("BC56")+5*INDIRECT("BD56")+6*INDIRECT("BE56")+7*INDIRECT("BF56")+8*INDIRECT("BG56")</f>
        <v>0</v>
      </c>
      <c r="CV56" s="1">
        <v>0</v>
      </c>
      <c r="CW56" s="1">
        <f ca="1">INDIRECT("BH56")+2*INDIRECT("BI56")+3*INDIRECT("BJ56")+4*INDIRECT("BK56")+5*INDIRECT("BL56")+6*INDIRECT("BM56")+7*INDIRECT("BN56")+8*INDIRECT("BO56")</f>
        <v>0</v>
      </c>
      <c r="CX56" s="1">
        <v>0</v>
      </c>
    </row>
    <row r="57" spans="1:102" ht="11.25">
      <c r="A57" s="1" t="s">
        <v>0</v>
      </c>
      <c r="B57" s="1" t="s">
        <v>0</v>
      </c>
      <c r="C57" s="1" t="s">
        <v>0</v>
      </c>
      <c r="D57" s="1" t="s">
        <v>30</v>
      </c>
      <c r="E57" s="1" t="s">
        <v>28</v>
      </c>
      <c r="F57" s="7">
        <f ca="1">INDIRECT("T57")+INDIRECT("AB57")+INDIRECT("AJ57")+INDIRECT("AR57")+INDIRECT("AZ57")+INDIRECT("BH57")</f>
        <v>0</v>
      </c>
      <c r="G57" s="6">
        <f ca="1">INDIRECT("U57")+INDIRECT("AC57")+INDIRECT("AK57")+INDIRECT("AS57")+INDIRECT("BA57")+INDIRECT("BI57")</f>
        <v>163</v>
      </c>
      <c r="H57" s="6">
        <f ca="1">INDIRECT("V57")+INDIRECT("AD57")+INDIRECT("AL57")+INDIRECT("AT57")+INDIRECT("BB57")+INDIRECT("BJ57")</f>
        <v>0</v>
      </c>
      <c r="I57" s="6">
        <f ca="1">INDIRECT("W57")+INDIRECT("AE57")+INDIRECT("AM57")+INDIRECT("AU57")+INDIRECT("BC57")+INDIRECT("BK57")</f>
        <v>0</v>
      </c>
      <c r="J57" s="6">
        <f ca="1">INDIRECT("X57")+INDIRECT("AF57")+INDIRECT("AN57")+INDIRECT("AV57")+INDIRECT("BD57")+INDIRECT("BL57")</f>
        <v>0</v>
      </c>
      <c r="K57" s="6">
        <f ca="1">INDIRECT("Y57")+INDIRECT("AG57")+INDIRECT("AO57")+INDIRECT("AW57")+INDIRECT("BE57")+INDIRECT("BM57")</f>
        <v>0</v>
      </c>
      <c r="L57" s="6">
        <f ca="1">INDIRECT("Z57")+INDIRECT("AH57")+INDIRECT("AP57")+INDIRECT("AX57")+INDIRECT("BF57")+INDIRECT("BN57")</f>
        <v>0</v>
      </c>
      <c r="M57" s="6">
        <f ca="1">INDIRECT("AA57")+INDIRECT("AI57")+INDIRECT("AQ57")+INDIRECT("AY57")+INDIRECT("BG57")+INDIRECT("BO57")</f>
        <v>0</v>
      </c>
      <c r="N57" s="7">
        <f ca="1">INDIRECT("T57")+INDIRECT("U57")+INDIRECT("V57")+INDIRECT("W57")+INDIRECT("X57")+INDIRECT("Y57")+INDIRECT("Z57")+INDIRECT("AA57")</f>
        <v>0</v>
      </c>
      <c r="O57" s="6">
        <f ca="1">INDIRECT("AB57")+INDIRECT("AC57")+INDIRECT("AD57")+INDIRECT("AE57")+INDIRECT("AF57")+INDIRECT("AG57")+INDIRECT("AH57")+INDIRECT("AI57")</f>
        <v>151</v>
      </c>
      <c r="P57" s="6">
        <f ca="1">INDIRECT("AJ57")+INDIRECT("AK57")+INDIRECT("AL57")+INDIRECT("AM57")+INDIRECT("AN57")+INDIRECT("AO57")+INDIRECT("AP57")+INDIRECT("AQ57")</f>
        <v>2</v>
      </c>
      <c r="Q57" s="6">
        <f ca="1">INDIRECT("AR57")+INDIRECT("AS57")+INDIRECT("AT57")+INDIRECT("AU57")+INDIRECT("AV57")+INDIRECT("AW57")+INDIRECT("AX57")+INDIRECT("AY57")</f>
        <v>10</v>
      </c>
      <c r="R57" s="6">
        <f ca="1">INDIRECT("AZ57")+INDIRECT("BA57")+INDIRECT("BB57")+INDIRECT("BC57")+INDIRECT("BD57")+INDIRECT("BE57")+INDIRECT("BF57")+INDIRECT("BG57")</f>
        <v>0</v>
      </c>
      <c r="S57" s="6">
        <f ca="1">INDIRECT("BH57")+INDIRECT("BI57")+INDIRECT("BJ57")+INDIRECT("BK57")+INDIRECT("BL57")+INDIRECT("BM57")+INDIRECT("BN57")+INDIRECT("BO57")</f>
        <v>0</v>
      </c>
      <c r="T57" s="28"/>
      <c r="U57" s="29"/>
      <c r="V57" s="29"/>
      <c r="W57" s="29"/>
      <c r="X57" s="29"/>
      <c r="Y57" s="29"/>
      <c r="Z57" s="29"/>
      <c r="AA57" s="29"/>
      <c r="AB57" s="28"/>
      <c r="AC57" s="29">
        <v>151</v>
      </c>
      <c r="AD57" s="29"/>
      <c r="AE57" s="29"/>
      <c r="AF57" s="29"/>
      <c r="AG57" s="29"/>
      <c r="AH57" s="29"/>
      <c r="AI57" s="29"/>
      <c r="AJ57" s="28"/>
      <c r="AK57" s="29">
        <v>2</v>
      </c>
      <c r="AL57" s="29"/>
      <c r="AM57" s="29"/>
      <c r="AN57" s="29"/>
      <c r="AO57" s="29"/>
      <c r="AP57" s="29"/>
      <c r="AQ57" s="29"/>
      <c r="AR57" s="28"/>
      <c r="AS57" s="29">
        <v>10</v>
      </c>
      <c r="AT57" s="29"/>
      <c r="AU57" s="29"/>
      <c r="AV57" s="29"/>
      <c r="AW57" s="29"/>
      <c r="AX57" s="29"/>
      <c r="AY57" s="29"/>
      <c r="AZ57" s="28"/>
      <c r="BA57" s="29"/>
      <c r="BB57" s="29"/>
      <c r="BC57" s="29"/>
      <c r="BD57" s="29"/>
      <c r="BE57" s="29"/>
      <c r="BF57" s="29"/>
      <c r="BG57" s="29"/>
      <c r="BH57" s="28"/>
      <c r="BI57" s="29"/>
      <c r="BJ57" s="29"/>
      <c r="BK57" s="29"/>
      <c r="BL57" s="29"/>
      <c r="BM57" s="29"/>
      <c r="BN57" s="29"/>
      <c r="BO57" s="29"/>
      <c r="BP57" s="9">
        <v>0</v>
      </c>
      <c r="BQ57" s="1" t="s">
        <v>0</v>
      </c>
      <c r="BR57" s="1" t="s">
        <v>0</v>
      </c>
      <c r="BS57" s="1" t="s">
        <v>0</v>
      </c>
      <c r="BT57" s="1" t="s">
        <v>0</v>
      </c>
      <c r="BU57" s="1" t="s">
        <v>0</v>
      </c>
      <c r="BW57" s="1">
        <f ca="1">INDIRECT("T57")+2*INDIRECT("AB57")+3*INDIRECT("AJ57")+4*INDIRECT("AR57")+5*INDIRECT("AZ57")+6*INDIRECT("BH57")</f>
        <v>0</v>
      </c>
      <c r="BX57" s="1">
        <v>0</v>
      </c>
      <c r="BY57" s="1">
        <f ca="1">INDIRECT("U57")+2*INDIRECT("AC57")+3*INDIRECT("AK57")+4*INDIRECT("AS57")+5*INDIRECT("BA57")+6*INDIRECT("BI57")</f>
        <v>348</v>
      </c>
      <c r="BZ57" s="1">
        <v>348</v>
      </c>
      <c r="CA57" s="1">
        <f ca="1">INDIRECT("V57")+2*INDIRECT("AD57")+3*INDIRECT("AL57")+4*INDIRECT("AT57")+5*INDIRECT("BB57")+6*INDIRECT("BJ57")</f>
        <v>0</v>
      </c>
      <c r="CB57" s="1">
        <v>0</v>
      </c>
      <c r="CC57" s="1">
        <f ca="1">INDIRECT("W57")+2*INDIRECT("AE57")+3*INDIRECT("AM57")+4*INDIRECT("AU57")+5*INDIRECT("BC57")+6*INDIRECT("BK57")</f>
        <v>0</v>
      </c>
      <c r="CD57" s="1">
        <v>0</v>
      </c>
      <c r="CE57" s="1">
        <f ca="1">INDIRECT("X57")+2*INDIRECT("AF57")+3*INDIRECT("AN57")+4*INDIRECT("AV57")+5*INDIRECT("BD57")+6*INDIRECT("BL57")</f>
        <v>0</v>
      </c>
      <c r="CF57" s="1">
        <v>0</v>
      </c>
      <c r="CG57" s="1">
        <f ca="1">INDIRECT("Y57")+2*INDIRECT("AG57")+3*INDIRECT("AO57")+4*INDIRECT("AW57")+5*INDIRECT("BE57")+6*INDIRECT("BM57")</f>
        <v>0</v>
      </c>
      <c r="CH57" s="1">
        <v>0</v>
      </c>
      <c r="CI57" s="1">
        <f ca="1">INDIRECT("Z57")+2*INDIRECT("AH57")+3*INDIRECT("AP57")+4*INDIRECT("AX57")+5*INDIRECT("BF57")+6*INDIRECT("BN57")</f>
        <v>0</v>
      </c>
      <c r="CJ57" s="1">
        <v>0</v>
      </c>
      <c r="CK57" s="1">
        <f ca="1">INDIRECT("AA57")+2*INDIRECT("AI57")+3*INDIRECT("AQ57")+4*INDIRECT("AY57")+5*INDIRECT("BG57")+6*INDIRECT("BO57")</f>
        <v>0</v>
      </c>
      <c r="CL57" s="1">
        <v>0</v>
      </c>
      <c r="CM57" s="1">
        <f ca="1">INDIRECT("T57")+2*INDIRECT("U57")+3*INDIRECT("V57")+4*INDIRECT("W57")+5*INDIRECT("X57")+6*INDIRECT("Y57")+7*INDIRECT("Z57")+8*INDIRECT("AA57")</f>
        <v>0</v>
      </c>
      <c r="CN57" s="1">
        <v>0</v>
      </c>
      <c r="CO57" s="1">
        <f ca="1">INDIRECT("AB57")+2*INDIRECT("AC57")+3*INDIRECT("AD57")+4*INDIRECT("AE57")+5*INDIRECT("AF57")+6*INDIRECT("AG57")+7*INDIRECT("AH57")+8*INDIRECT("AI57")</f>
        <v>302</v>
      </c>
      <c r="CP57" s="1">
        <v>302</v>
      </c>
      <c r="CQ57" s="1">
        <f ca="1">INDIRECT("AJ57")+2*INDIRECT("AK57")+3*INDIRECT("AL57")+4*INDIRECT("AM57")+5*INDIRECT("AN57")+6*INDIRECT("AO57")+7*INDIRECT("AP57")+8*INDIRECT("AQ57")</f>
        <v>4</v>
      </c>
      <c r="CR57" s="1">
        <v>4</v>
      </c>
      <c r="CS57" s="1">
        <f ca="1">INDIRECT("AR57")+2*INDIRECT("AS57")+3*INDIRECT("AT57")+4*INDIRECT("AU57")+5*INDIRECT("AV57")+6*INDIRECT("AW57")+7*INDIRECT("AX57")+8*INDIRECT("AY57")</f>
        <v>20</v>
      </c>
      <c r="CT57" s="1">
        <v>20</v>
      </c>
      <c r="CU57" s="1">
        <f ca="1">INDIRECT("AZ57")+2*INDIRECT("BA57")+3*INDIRECT("BB57")+4*INDIRECT("BC57")+5*INDIRECT("BD57")+6*INDIRECT("BE57")+7*INDIRECT("BF57")+8*INDIRECT("BG57")</f>
        <v>0</v>
      </c>
      <c r="CV57" s="1">
        <v>0</v>
      </c>
      <c r="CW57" s="1">
        <f ca="1">INDIRECT("BH57")+2*INDIRECT("BI57")+3*INDIRECT("BJ57")+4*INDIRECT("BK57")+5*INDIRECT("BL57")+6*INDIRECT("BM57")+7*INDIRECT("BN57")+8*INDIRECT("BO57")</f>
        <v>0</v>
      </c>
      <c r="CX57" s="1">
        <v>0</v>
      </c>
    </row>
    <row r="58" spans="1:73" ht="11.25">
      <c r="A58" s="25"/>
      <c r="B58" s="25"/>
      <c r="C58" s="27" t="s">
        <v>131</v>
      </c>
      <c r="D58" s="26" t="s">
        <v>0</v>
      </c>
      <c r="E58" s="1" t="s">
        <v>6</v>
      </c>
      <c r="F58" s="7">
        <f>SUM(F56:F57)</f>
        <v>0</v>
      </c>
      <c r="G58" s="6">
        <f>SUM(G56:G57)</f>
        <v>163</v>
      </c>
      <c r="H58" s="6">
        <f>SUM(H56:H57)</f>
        <v>0</v>
      </c>
      <c r="I58" s="6">
        <f>SUM(I56:I57)</f>
        <v>0</v>
      </c>
      <c r="J58" s="6">
        <f>SUM(J56:J57)</f>
        <v>0</v>
      </c>
      <c r="K58" s="6">
        <f>SUM(K56:K57)</f>
        <v>300</v>
      </c>
      <c r="L58" s="6">
        <f>SUM(L56:L57)</f>
        <v>0</v>
      </c>
      <c r="M58" s="6">
        <f>SUM(M56:M57)</f>
        <v>0</v>
      </c>
      <c r="N58" s="7">
        <f>SUM(N56:N57)</f>
        <v>0</v>
      </c>
      <c r="O58" s="6">
        <f>SUM(O56:O57)</f>
        <v>433</v>
      </c>
      <c r="P58" s="6">
        <f>SUM(P56:P57)</f>
        <v>2</v>
      </c>
      <c r="Q58" s="6">
        <f>SUM(Q56:Q57)</f>
        <v>28</v>
      </c>
      <c r="R58" s="6">
        <f>SUM(R56:R57)</f>
        <v>0</v>
      </c>
      <c r="S58" s="6">
        <f>SUM(S56:S57)</f>
        <v>0</v>
      </c>
      <c r="T58" s="8"/>
      <c r="U58" s="5"/>
      <c r="V58" s="5"/>
      <c r="W58" s="5"/>
      <c r="X58" s="5"/>
      <c r="Y58" s="5"/>
      <c r="Z58" s="5"/>
      <c r="AA58" s="5"/>
      <c r="AB58" s="8"/>
      <c r="AC58" s="5"/>
      <c r="AD58" s="5"/>
      <c r="AE58" s="5"/>
      <c r="AF58" s="5"/>
      <c r="AG58" s="5"/>
      <c r="AH58" s="5"/>
      <c r="AI58" s="5"/>
      <c r="AJ58" s="8"/>
      <c r="AK58" s="5"/>
      <c r="AL58" s="5"/>
      <c r="AM58" s="5"/>
      <c r="AN58" s="5"/>
      <c r="AO58" s="5"/>
      <c r="AP58" s="5"/>
      <c r="AQ58" s="5"/>
      <c r="AR58" s="8"/>
      <c r="AS58" s="5"/>
      <c r="AT58" s="5"/>
      <c r="AU58" s="5"/>
      <c r="AV58" s="5"/>
      <c r="AW58" s="5"/>
      <c r="AX58" s="5"/>
      <c r="AY58" s="5"/>
      <c r="AZ58" s="8"/>
      <c r="BA58" s="5"/>
      <c r="BB58" s="5"/>
      <c r="BC58" s="5"/>
      <c r="BD58" s="5"/>
      <c r="BE58" s="5"/>
      <c r="BF58" s="5"/>
      <c r="BG58" s="5"/>
      <c r="BH58" s="8"/>
      <c r="BI58" s="5"/>
      <c r="BJ58" s="5"/>
      <c r="BK58" s="5"/>
      <c r="BL58" s="5"/>
      <c r="BM58" s="5"/>
      <c r="BN58" s="5"/>
      <c r="BO58" s="5"/>
      <c r="BP58" s="9">
        <v>0</v>
      </c>
      <c r="BQ58" s="1" t="s">
        <v>0</v>
      </c>
      <c r="BR58" s="1" t="s">
        <v>0</v>
      </c>
      <c r="BS58" s="1" t="s">
        <v>0</v>
      </c>
      <c r="BT58" s="1" t="s">
        <v>0</v>
      </c>
      <c r="BU58" s="1" t="s">
        <v>0</v>
      </c>
    </row>
    <row r="59" spans="3:73" ht="11.25">
      <c r="C59" s="1" t="s">
        <v>0</v>
      </c>
      <c r="D59" s="1" t="s">
        <v>0</v>
      </c>
      <c r="E59" s="1" t="s">
        <v>0</v>
      </c>
      <c r="F59" s="7"/>
      <c r="G59" s="6"/>
      <c r="H59" s="6"/>
      <c r="I59" s="6"/>
      <c r="J59" s="6"/>
      <c r="K59" s="6"/>
      <c r="L59" s="6"/>
      <c r="M59" s="6"/>
      <c r="N59" s="7"/>
      <c r="O59" s="6"/>
      <c r="P59" s="6"/>
      <c r="Q59" s="6"/>
      <c r="R59" s="6"/>
      <c r="S59" s="6"/>
      <c r="T59" s="8"/>
      <c r="U59" s="5"/>
      <c r="V59" s="5"/>
      <c r="W59" s="5"/>
      <c r="X59" s="5"/>
      <c r="Y59" s="5"/>
      <c r="Z59" s="5"/>
      <c r="AA59" s="5"/>
      <c r="AB59" s="8"/>
      <c r="AC59" s="5"/>
      <c r="AD59" s="5"/>
      <c r="AE59" s="5"/>
      <c r="AF59" s="5"/>
      <c r="AG59" s="5"/>
      <c r="AH59" s="5"/>
      <c r="AI59" s="5"/>
      <c r="AJ59" s="8"/>
      <c r="AK59" s="5"/>
      <c r="AL59" s="5"/>
      <c r="AM59" s="5"/>
      <c r="AN59" s="5"/>
      <c r="AO59" s="5"/>
      <c r="AP59" s="5"/>
      <c r="AQ59" s="5"/>
      <c r="AR59" s="8"/>
      <c r="AS59" s="5"/>
      <c r="AT59" s="5"/>
      <c r="AU59" s="5"/>
      <c r="AV59" s="5"/>
      <c r="AW59" s="5"/>
      <c r="AX59" s="5"/>
      <c r="AY59" s="5"/>
      <c r="AZ59" s="8"/>
      <c r="BA59" s="5"/>
      <c r="BB59" s="5"/>
      <c r="BC59" s="5"/>
      <c r="BD59" s="5"/>
      <c r="BE59" s="5"/>
      <c r="BF59" s="5"/>
      <c r="BG59" s="5"/>
      <c r="BH59" s="8"/>
      <c r="BI59" s="5"/>
      <c r="BJ59" s="5"/>
      <c r="BK59" s="5"/>
      <c r="BL59" s="5"/>
      <c r="BM59" s="5"/>
      <c r="BN59" s="5"/>
      <c r="BO59" s="5"/>
      <c r="BP59" s="9"/>
      <c r="BT59" s="1" t="s">
        <v>0</v>
      </c>
      <c r="BU59" s="1" t="s">
        <v>0</v>
      </c>
    </row>
    <row r="60" spans="1:102" ht="11.25">
      <c r="A60" s="30" t="s">
        <v>1</v>
      </c>
      <c r="B60" s="31" t="str">
        <f>HYPERLINK("http://www.dot.ca.gov/hq/transprog/stip2004/ff_sheets/10-3k63.xls","3K63")</f>
        <v>3K63</v>
      </c>
      <c r="C60" s="30" t="s">
        <v>0</v>
      </c>
      <c r="D60" s="30" t="s">
        <v>23</v>
      </c>
      <c r="E60" s="30" t="s">
        <v>3</v>
      </c>
      <c r="F60" s="32">
        <f ca="1">INDIRECT("T60")+INDIRECT("AB60")+INDIRECT("AJ60")+INDIRECT("AR60")+INDIRECT("AZ60")+INDIRECT("BH60")</f>
        <v>0</v>
      </c>
      <c r="G60" s="33">
        <f ca="1">INDIRECT("U60")+INDIRECT("AC60")+INDIRECT("AK60")+INDIRECT("AS60")+INDIRECT("BA60")+INDIRECT("BI60")</f>
        <v>0</v>
      </c>
      <c r="H60" s="33">
        <f ca="1">INDIRECT("V60")+INDIRECT("AD60")+INDIRECT("AL60")+INDIRECT("AT60")+INDIRECT("BB60")+INDIRECT("BJ60")</f>
        <v>0</v>
      </c>
      <c r="I60" s="33">
        <f ca="1">INDIRECT("W60")+INDIRECT("AE60")+INDIRECT("AM60")+INDIRECT("AU60")+INDIRECT("BC60")+INDIRECT("BK60")</f>
        <v>0</v>
      </c>
      <c r="J60" s="33">
        <f ca="1">INDIRECT("X60")+INDIRECT("AF60")+INDIRECT("AN60")+INDIRECT("AV60")+INDIRECT("BD60")+INDIRECT("BL60")</f>
        <v>0</v>
      </c>
      <c r="K60" s="33">
        <f ca="1">INDIRECT("Y60")+INDIRECT("AG60")+INDIRECT("AO60")+INDIRECT("AW60")+INDIRECT("BE60")+INDIRECT("BM60")</f>
        <v>285</v>
      </c>
      <c r="L60" s="33">
        <f ca="1">INDIRECT("Z60")+INDIRECT("AH60")+INDIRECT("AP60")+INDIRECT("AX60")+INDIRECT("BF60")+INDIRECT("BN60")</f>
        <v>0</v>
      </c>
      <c r="M60" s="33">
        <f ca="1">INDIRECT("AA60")+INDIRECT("AI60")+INDIRECT("AQ60")+INDIRECT("AY60")+INDIRECT("BG60")+INDIRECT("BO60")</f>
        <v>0</v>
      </c>
      <c r="N60" s="32">
        <f ca="1">INDIRECT("T60")+INDIRECT("U60")+INDIRECT("V60")+INDIRECT("W60")+INDIRECT("X60")+INDIRECT("Y60")+INDIRECT("Z60")+INDIRECT("AA60")</f>
        <v>0</v>
      </c>
      <c r="O60" s="33">
        <f ca="1">INDIRECT("AB60")+INDIRECT("AC60")+INDIRECT("AD60")+INDIRECT("AE60")+INDIRECT("AF60")+INDIRECT("AG60")+INDIRECT("AH60")+INDIRECT("AI60")</f>
        <v>268</v>
      </c>
      <c r="P60" s="33">
        <f ca="1">INDIRECT("AJ60")+INDIRECT("AK60")+INDIRECT("AL60")+INDIRECT("AM60")+INDIRECT("AN60")+INDIRECT("AO60")+INDIRECT("AP60")+INDIRECT("AQ60")</f>
        <v>0</v>
      </c>
      <c r="Q60" s="33">
        <f ca="1">INDIRECT("AR60")+INDIRECT("AS60")+INDIRECT("AT60")+INDIRECT("AU60")+INDIRECT("AV60")+INDIRECT("AW60")+INDIRECT("AX60")+INDIRECT("AY60")</f>
        <v>17</v>
      </c>
      <c r="R60" s="33">
        <f ca="1">INDIRECT("AZ60")+INDIRECT("BA60")+INDIRECT("BB60")+INDIRECT("BC60")+INDIRECT("BD60")+INDIRECT("BE60")+INDIRECT("BF60")+INDIRECT("BG60")</f>
        <v>0</v>
      </c>
      <c r="S60" s="33">
        <f ca="1">INDIRECT("BH60")+INDIRECT("BI60")+INDIRECT("BJ60")+INDIRECT("BK60")+INDIRECT("BL60")+INDIRECT("BM60")+INDIRECT("BN60")+INDIRECT("BO60")</f>
        <v>0</v>
      </c>
      <c r="T60" s="34"/>
      <c r="U60" s="35"/>
      <c r="V60" s="35"/>
      <c r="W60" s="35"/>
      <c r="X60" s="35"/>
      <c r="Y60" s="35"/>
      <c r="Z60" s="35"/>
      <c r="AA60" s="35"/>
      <c r="AB60" s="34"/>
      <c r="AC60" s="35"/>
      <c r="AD60" s="35"/>
      <c r="AE60" s="35"/>
      <c r="AF60" s="35"/>
      <c r="AG60" s="35">
        <v>268</v>
      </c>
      <c r="AH60" s="35"/>
      <c r="AI60" s="35"/>
      <c r="AJ60" s="34"/>
      <c r="AK60" s="35"/>
      <c r="AL60" s="35"/>
      <c r="AM60" s="35"/>
      <c r="AN60" s="35"/>
      <c r="AO60" s="35"/>
      <c r="AP60" s="35"/>
      <c r="AQ60" s="35"/>
      <c r="AR60" s="34"/>
      <c r="AS60" s="35"/>
      <c r="AT60" s="35"/>
      <c r="AU60" s="35"/>
      <c r="AV60" s="35"/>
      <c r="AW60" s="35">
        <v>17</v>
      </c>
      <c r="AX60" s="35"/>
      <c r="AY60" s="35"/>
      <c r="AZ60" s="34"/>
      <c r="BA60" s="35"/>
      <c r="BB60" s="35"/>
      <c r="BC60" s="35"/>
      <c r="BD60" s="35"/>
      <c r="BE60" s="35"/>
      <c r="BF60" s="35"/>
      <c r="BG60" s="35"/>
      <c r="BH60" s="34"/>
      <c r="BI60" s="35"/>
      <c r="BJ60" s="35"/>
      <c r="BK60" s="35"/>
      <c r="BL60" s="35"/>
      <c r="BM60" s="35"/>
      <c r="BN60" s="35"/>
      <c r="BO60" s="36"/>
      <c r="BP60" s="9">
        <v>11200000146</v>
      </c>
      <c r="BQ60" s="1" t="s">
        <v>3</v>
      </c>
      <c r="BR60" s="1" t="s">
        <v>0</v>
      </c>
      <c r="BS60" s="1" t="s">
        <v>0</v>
      </c>
      <c r="BT60" s="1" t="s">
        <v>0</v>
      </c>
      <c r="BU60" s="1" t="s">
        <v>0</v>
      </c>
      <c r="BW60" s="1">
        <f ca="1">INDIRECT("T60")+2*INDIRECT("AB60")+3*INDIRECT("AJ60")+4*INDIRECT("AR60")+5*INDIRECT("AZ60")+6*INDIRECT("BH60")</f>
        <v>0</v>
      </c>
      <c r="BX60" s="1">
        <v>0</v>
      </c>
      <c r="BY60" s="1">
        <f ca="1">INDIRECT("U60")+2*INDIRECT("AC60")+3*INDIRECT("AK60")+4*INDIRECT("AS60")+5*INDIRECT("BA60")+6*INDIRECT("BI60")</f>
        <v>0</v>
      </c>
      <c r="BZ60" s="1">
        <v>0</v>
      </c>
      <c r="CA60" s="1">
        <f ca="1">INDIRECT("V60")+2*INDIRECT("AD60")+3*INDIRECT("AL60")+4*INDIRECT("AT60")+5*INDIRECT("BB60")+6*INDIRECT("BJ60")</f>
        <v>0</v>
      </c>
      <c r="CB60" s="1">
        <v>0</v>
      </c>
      <c r="CC60" s="1">
        <f ca="1">INDIRECT("W60")+2*INDIRECT("AE60")+3*INDIRECT("AM60")+4*INDIRECT("AU60")+5*INDIRECT("BC60")+6*INDIRECT("BK60")</f>
        <v>0</v>
      </c>
      <c r="CD60" s="1">
        <v>0</v>
      </c>
      <c r="CE60" s="1">
        <f ca="1">INDIRECT("X60")+2*INDIRECT("AF60")+3*INDIRECT("AN60")+4*INDIRECT("AV60")+5*INDIRECT("BD60")+6*INDIRECT("BL60")</f>
        <v>0</v>
      </c>
      <c r="CF60" s="1">
        <v>0</v>
      </c>
      <c r="CG60" s="1">
        <f ca="1">INDIRECT("Y60")+2*INDIRECT("AG60")+3*INDIRECT("AO60")+4*INDIRECT("AW60")+5*INDIRECT("BE60")+6*INDIRECT("BM60")</f>
        <v>604</v>
      </c>
      <c r="CH60" s="1">
        <v>604</v>
      </c>
      <c r="CI60" s="1">
        <f ca="1">INDIRECT("Z60")+2*INDIRECT("AH60")+3*INDIRECT("AP60")+4*INDIRECT("AX60")+5*INDIRECT("BF60")+6*INDIRECT("BN60")</f>
        <v>0</v>
      </c>
      <c r="CJ60" s="1">
        <v>0</v>
      </c>
      <c r="CK60" s="1">
        <f ca="1">INDIRECT("AA60")+2*INDIRECT("AI60")+3*INDIRECT("AQ60")+4*INDIRECT("AY60")+5*INDIRECT("BG60")+6*INDIRECT("BO60")</f>
        <v>0</v>
      </c>
      <c r="CL60" s="1">
        <v>0</v>
      </c>
      <c r="CM60" s="1">
        <f ca="1">INDIRECT("T60")+2*INDIRECT("U60")+3*INDIRECT("V60")+4*INDIRECT("W60")+5*INDIRECT("X60")+6*INDIRECT("Y60")+7*INDIRECT("Z60")+8*INDIRECT("AA60")</f>
        <v>0</v>
      </c>
      <c r="CN60" s="1">
        <v>0</v>
      </c>
      <c r="CO60" s="1">
        <f ca="1">INDIRECT("AB60")+2*INDIRECT("AC60")+3*INDIRECT("AD60")+4*INDIRECT("AE60")+5*INDIRECT("AF60")+6*INDIRECT("AG60")+7*INDIRECT("AH60")+8*INDIRECT("AI60")</f>
        <v>1608</v>
      </c>
      <c r="CP60" s="1">
        <v>1608</v>
      </c>
      <c r="CQ60" s="1">
        <f ca="1">INDIRECT("AJ60")+2*INDIRECT("AK60")+3*INDIRECT("AL60")+4*INDIRECT("AM60")+5*INDIRECT("AN60")+6*INDIRECT("AO60")+7*INDIRECT("AP60")+8*INDIRECT("AQ60")</f>
        <v>0</v>
      </c>
      <c r="CR60" s="1">
        <v>0</v>
      </c>
      <c r="CS60" s="1">
        <f ca="1">INDIRECT("AR60")+2*INDIRECT("AS60")+3*INDIRECT("AT60")+4*INDIRECT("AU60")+5*INDIRECT("AV60")+6*INDIRECT("AW60")+7*INDIRECT("AX60")+8*INDIRECT("AY60")</f>
        <v>102</v>
      </c>
      <c r="CT60" s="1">
        <v>102</v>
      </c>
      <c r="CU60" s="1">
        <f ca="1">INDIRECT("AZ60")+2*INDIRECT("BA60")+3*INDIRECT("BB60")+4*INDIRECT("BC60")+5*INDIRECT("BD60")+6*INDIRECT("BE60")+7*INDIRECT("BF60")+8*INDIRECT("BG60")</f>
        <v>0</v>
      </c>
      <c r="CV60" s="1">
        <v>0</v>
      </c>
      <c r="CW60" s="1">
        <f ca="1">INDIRECT("BH60")+2*INDIRECT("BI60")+3*INDIRECT("BJ60")+4*INDIRECT("BK60")+5*INDIRECT("BL60")+6*INDIRECT("BM60")+7*INDIRECT("BN60")+8*INDIRECT("BO60")</f>
        <v>0</v>
      </c>
      <c r="CX60" s="1">
        <v>0</v>
      </c>
    </row>
    <row r="61" spans="1:102" ht="11.25">
      <c r="A61" s="1" t="s">
        <v>0</v>
      </c>
      <c r="B61" s="1" t="s">
        <v>0</v>
      </c>
      <c r="C61" s="1" t="s">
        <v>0</v>
      </c>
      <c r="D61" s="1" t="s">
        <v>31</v>
      </c>
      <c r="E61" s="1" t="s">
        <v>28</v>
      </c>
      <c r="F61" s="7">
        <f ca="1">INDIRECT("T61")+INDIRECT("AB61")+INDIRECT("AJ61")+INDIRECT("AR61")+INDIRECT("AZ61")+INDIRECT("BH61")</f>
        <v>0</v>
      </c>
      <c r="G61" s="6">
        <f ca="1">INDIRECT("U61")+INDIRECT("AC61")+INDIRECT("AK61")+INDIRECT("AS61")+INDIRECT("BA61")+INDIRECT("BI61")</f>
        <v>156</v>
      </c>
      <c r="H61" s="6">
        <f ca="1">INDIRECT("V61")+INDIRECT("AD61")+INDIRECT("AL61")+INDIRECT("AT61")+INDIRECT("BB61")+INDIRECT("BJ61")</f>
        <v>0</v>
      </c>
      <c r="I61" s="6">
        <f ca="1">INDIRECT("W61")+INDIRECT("AE61")+INDIRECT("AM61")+INDIRECT("AU61")+INDIRECT("BC61")+INDIRECT("BK61")</f>
        <v>0</v>
      </c>
      <c r="J61" s="6">
        <f ca="1">INDIRECT("X61")+INDIRECT("AF61")+INDIRECT("AN61")+INDIRECT("AV61")+INDIRECT("BD61")+INDIRECT("BL61")</f>
        <v>0</v>
      </c>
      <c r="K61" s="6">
        <f ca="1">INDIRECT("Y61")+INDIRECT("AG61")+INDIRECT("AO61")+INDIRECT("AW61")+INDIRECT("BE61")+INDIRECT("BM61")</f>
        <v>0</v>
      </c>
      <c r="L61" s="6">
        <f ca="1">INDIRECT("Z61")+INDIRECT("AH61")+INDIRECT("AP61")+INDIRECT("AX61")+INDIRECT("BF61")+INDIRECT("BN61")</f>
        <v>0</v>
      </c>
      <c r="M61" s="6">
        <f ca="1">INDIRECT("AA61")+INDIRECT("AI61")+INDIRECT("AQ61")+INDIRECT("AY61")+INDIRECT("BG61")+INDIRECT("BO61")</f>
        <v>0</v>
      </c>
      <c r="N61" s="7">
        <f ca="1">INDIRECT("T61")+INDIRECT("U61")+INDIRECT("V61")+INDIRECT("W61")+INDIRECT("X61")+INDIRECT("Y61")+INDIRECT("Z61")+INDIRECT("AA61")</f>
        <v>0</v>
      </c>
      <c r="O61" s="6">
        <f ca="1">INDIRECT("AB61")+INDIRECT("AC61")+INDIRECT("AD61")+INDIRECT("AE61")+INDIRECT("AF61")+INDIRECT("AG61")+INDIRECT("AH61")+INDIRECT("AI61")</f>
        <v>145</v>
      </c>
      <c r="P61" s="6">
        <f ca="1">INDIRECT("AJ61")+INDIRECT("AK61")+INDIRECT("AL61")+INDIRECT("AM61")+INDIRECT("AN61")+INDIRECT("AO61")+INDIRECT("AP61")+INDIRECT("AQ61")</f>
        <v>2</v>
      </c>
      <c r="Q61" s="6">
        <f ca="1">INDIRECT("AR61")+INDIRECT("AS61")+INDIRECT("AT61")+INDIRECT("AU61")+INDIRECT("AV61")+INDIRECT("AW61")+INDIRECT("AX61")+INDIRECT("AY61")</f>
        <v>9</v>
      </c>
      <c r="R61" s="6">
        <f ca="1">INDIRECT("AZ61")+INDIRECT("BA61")+INDIRECT("BB61")+INDIRECT("BC61")+INDIRECT("BD61")+INDIRECT("BE61")+INDIRECT("BF61")+INDIRECT("BG61")</f>
        <v>0</v>
      </c>
      <c r="S61" s="6">
        <f ca="1">INDIRECT("BH61")+INDIRECT("BI61")+INDIRECT("BJ61")+INDIRECT("BK61")+INDIRECT("BL61")+INDIRECT("BM61")+INDIRECT("BN61")+INDIRECT("BO61")</f>
        <v>0</v>
      </c>
      <c r="T61" s="28"/>
      <c r="U61" s="29"/>
      <c r="V61" s="29"/>
      <c r="W61" s="29"/>
      <c r="X61" s="29"/>
      <c r="Y61" s="29"/>
      <c r="Z61" s="29"/>
      <c r="AA61" s="29"/>
      <c r="AB61" s="28"/>
      <c r="AC61" s="29">
        <v>145</v>
      </c>
      <c r="AD61" s="29"/>
      <c r="AE61" s="29"/>
      <c r="AF61" s="29"/>
      <c r="AG61" s="29"/>
      <c r="AH61" s="29"/>
      <c r="AI61" s="29"/>
      <c r="AJ61" s="28"/>
      <c r="AK61" s="29">
        <v>2</v>
      </c>
      <c r="AL61" s="29"/>
      <c r="AM61" s="29"/>
      <c r="AN61" s="29"/>
      <c r="AO61" s="29"/>
      <c r="AP61" s="29"/>
      <c r="AQ61" s="29"/>
      <c r="AR61" s="28"/>
      <c r="AS61" s="29">
        <v>9</v>
      </c>
      <c r="AT61" s="29"/>
      <c r="AU61" s="29"/>
      <c r="AV61" s="29"/>
      <c r="AW61" s="29"/>
      <c r="AX61" s="29"/>
      <c r="AY61" s="29"/>
      <c r="AZ61" s="28"/>
      <c r="BA61" s="29"/>
      <c r="BB61" s="29"/>
      <c r="BC61" s="29"/>
      <c r="BD61" s="29"/>
      <c r="BE61" s="29"/>
      <c r="BF61" s="29"/>
      <c r="BG61" s="29"/>
      <c r="BH61" s="28"/>
      <c r="BI61" s="29"/>
      <c r="BJ61" s="29"/>
      <c r="BK61" s="29"/>
      <c r="BL61" s="29"/>
      <c r="BM61" s="29"/>
      <c r="BN61" s="29"/>
      <c r="BO61" s="29"/>
      <c r="BP61" s="9">
        <v>0</v>
      </c>
      <c r="BQ61" s="1" t="s">
        <v>0</v>
      </c>
      <c r="BR61" s="1" t="s">
        <v>0</v>
      </c>
      <c r="BS61" s="1" t="s">
        <v>0</v>
      </c>
      <c r="BT61" s="1" t="s">
        <v>0</v>
      </c>
      <c r="BU61" s="1" t="s">
        <v>0</v>
      </c>
      <c r="BW61" s="1">
        <f ca="1">INDIRECT("T61")+2*INDIRECT("AB61")+3*INDIRECT("AJ61")+4*INDIRECT("AR61")+5*INDIRECT("AZ61")+6*INDIRECT("BH61")</f>
        <v>0</v>
      </c>
      <c r="BX61" s="1">
        <v>0</v>
      </c>
      <c r="BY61" s="1">
        <f ca="1">INDIRECT("U61")+2*INDIRECT("AC61")+3*INDIRECT("AK61")+4*INDIRECT("AS61")+5*INDIRECT("BA61")+6*INDIRECT("BI61")</f>
        <v>332</v>
      </c>
      <c r="BZ61" s="1">
        <v>332</v>
      </c>
      <c r="CA61" s="1">
        <f ca="1">INDIRECT("V61")+2*INDIRECT("AD61")+3*INDIRECT("AL61")+4*INDIRECT("AT61")+5*INDIRECT("BB61")+6*INDIRECT("BJ61")</f>
        <v>0</v>
      </c>
      <c r="CB61" s="1">
        <v>0</v>
      </c>
      <c r="CC61" s="1">
        <f ca="1">INDIRECT("W61")+2*INDIRECT("AE61")+3*INDIRECT("AM61")+4*INDIRECT("AU61")+5*INDIRECT("BC61")+6*INDIRECT("BK61")</f>
        <v>0</v>
      </c>
      <c r="CD61" s="1">
        <v>0</v>
      </c>
      <c r="CE61" s="1">
        <f ca="1">INDIRECT("X61")+2*INDIRECT("AF61")+3*INDIRECT("AN61")+4*INDIRECT("AV61")+5*INDIRECT("BD61")+6*INDIRECT("BL61")</f>
        <v>0</v>
      </c>
      <c r="CF61" s="1">
        <v>0</v>
      </c>
      <c r="CG61" s="1">
        <f ca="1">INDIRECT("Y61")+2*INDIRECT("AG61")+3*INDIRECT("AO61")+4*INDIRECT("AW61")+5*INDIRECT("BE61")+6*INDIRECT("BM61")</f>
        <v>0</v>
      </c>
      <c r="CH61" s="1">
        <v>0</v>
      </c>
      <c r="CI61" s="1">
        <f ca="1">INDIRECT("Z61")+2*INDIRECT("AH61")+3*INDIRECT("AP61")+4*INDIRECT("AX61")+5*INDIRECT("BF61")+6*INDIRECT("BN61")</f>
        <v>0</v>
      </c>
      <c r="CJ61" s="1">
        <v>0</v>
      </c>
      <c r="CK61" s="1">
        <f ca="1">INDIRECT("AA61")+2*INDIRECT("AI61")+3*INDIRECT("AQ61")+4*INDIRECT("AY61")+5*INDIRECT("BG61")+6*INDIRECT("BO61")</f>
        <v>0</v>
      </c>
      <c r="CL61" s="1">
        <v>0</v>
      </c>
      <c r="CM61" s="1">
        <f ca="1">INDIRECT("T61")+2*INDIRECT("U61")+3*INDIRECT("V61")+4*INDIRECT("W61")+5*INDIRECT("X61")+6*INDIRECT("Y61")+7*INDIRECT("Z61")+8*INDIRECT("AA61")</f>
        <v>0</v>
      </c>
      <c r="CN61" s="1">
        <v>0</v>
      </c>
      <c r="CO61" s="1">
        <f ca="1">INDIRECT("AB61")+2*INDIRECT("AC61")+3*INDIRECT("AD61")+4*INDIRECT("AE61")+5*INDIRECT("AF61")+6*INDIRECT("AG61")+7*INDIRECT("AH61")+8*INDIRECT("AI61")</f>
        <v>290</v>
      </c>
      <c r="CP61" s="1">
        <v>290</v>
      </c>
      <c r="CQ61" s="1">
        <f ca="1">INDIRECT("AJ61")+2*INDIRECT("AK61")+3*INDIRECT("AL61")+4*INDIRECT("AM61")+5*INDIRECT("AN61")+6*INDIRECT("AO61")+7*INDIRECT("AP61")+8*INDIRECT("AQ61")</f>
        <v>4</v>
      </c>
      <c r="CR61" s="1">
        <v>4</v>
      </c>
      <c r="CS61" s="1">
        <f ca="1">INDIRECT("AR61")+2*INDIRECT("AS61")+3*INDIRECT("AT61")+4*INDIRECT("AU61")+5*INDIRECT("AV61")+6*INDIRECT("AW61")+7*INDIRECT("AX61")+8*INDIRECT("AY61")</f>
        <v>18</v>
      </c>
      <c r="CT61" s="1">
        <v>18</v>
      </c>
      <c r="CU61" s="1">
        <f ca="1">INDIRECT("AZ61")+2*INDIRECT("BA61")+3*INDIRECT("BB61")+4*INDIRECT("BC61")+5*INDIRECT("BD61")+6*INDIRECT("BE61")+7*INDIRECT("BF61")+8*INDIRECT("BG61")</f>
        <v>0</v>
      </c>
      <c r="CV61" s="1">
        <v>0</v>
      </c>
      <c r="CW61" s="1">
        <f ca="1">INDIRECT("BH61")+2*INDIRECT("BI61")+3*INDIRECT("BJ61")+4*INDIRECT("BK61")+5*INDIRECT("BL61")+6*INDIRECT("BM61")+7*INDIRECT("BN61")+8*INDIRECT("BO61")</f>
        <v>0</v>
      </c>
      <c r="CX61" s="1">
        <v>0</v>
      </c>
    </row>
    <row r="62" spans="1:73" ht="11.25">
      <c r="A62" s="25"/>
      <c r="B62" s="25"/>
      <c r="C62" s="27" t="s">
        <v>131</v>
      </c>
      <c r="D62" s="26" t="s">
        <v>0</v>
      </c>
      <c r="E62" s="1" t="s">
        <v>6</v>
      </c>
      <c r="F62" s="7">
        <f>SUM(F60:F61)</f>
        <v>0</v>
      </c>
      <c r="G62" s="6">
        <f>SUM(G60:G61)</f>
        <v>156</v>
      </c>
      <c r="H62" s="6">
        <f>SUM(H60:H61)</f>
        <v>0</v>
      </c>
      <c r="I62" s="6">
        <f>SUM(I60:I61)</f>
        <v>0</v>
      </c>
      <c r="J62" s="6">
        <f>SUM(J60:J61)</f>
        <v>0</v>
      </c>
      <c r="K62" s="6">
        <f>SUM(K60:K61)</f>
        <v>285</v>
      </c>
      <c r="L62" s="6">
        <f>SUM(L60:L61)</f>
        <v>0</v>
      </c>
      <c r="M62" s="6">
        <f>SUM(M60:M61)</f>
        <v>0</v>
      </c>
      <c r="N62" s="7">
        <f>SUM(N60:N61)</f>
        <v>0</v>
      </c>
      <c r="O62" s="6">
        <f>SUM(O60:O61)</f>
        <v>413</v>
      </c>
      <c r="P62" s="6">
        <f>SUM(P60:P61)</f>
        <v>2</v>
      </c>
      <c r="Q62" s="6">
        <f>SUM(Q60:Q61)</f>
        <v>26</v>
      </c>
      <c r="R62" s="6">
        <f>SUM(R60:R61)</f>
        <v>0</v>
      </c>
      <c r="S62" s="6">
        <f>SUM(S60:S61)</f>
        <v>0</v>
      </c>
      <c r="T62" s="8"/>
      <c r="U62" s="5"/>
      <c r="V62" s="5"/>
      <c r="W62" s="5"/>
      <c r="X62" s="5"/>
      <c r="Y62" s="5"/>
      <c r="Z62" s="5"/>
      <c r="AA62" s="5"/>
      <c r="AB62" s="8"/>
      <c r="AC62" s="5"/>
      <c r="AD62" s="5"/>
      <c r="AE62" s="5"/>
      <c r="AF62" s="5"/>
      <c r="AG62" s="5"/>
      <c r="AH62" s="5"/>
      <c r="AI62" s="5"/>
      <c r="AJ62" s="8"/>
      <c r="AK62" s="5"/>
      <c r="AL62" s="5"/>
      <c r="AM62" s="5"/>
      <c r="AN62" s="5"/>
      <c r="AO62" s="5"/>
      <c r="AP62" s="5"/>
      <c r="AQ62" s="5"/>
      <c r="AR62" s="8"/>
      <c r="AS62" s="5"/>
      <c r="AT62" s="5"/>
      <c r="AU62" s="5"/>
      <c r="AV62" s="5"/>
      <c r="AW62" s="5"/>
      <c r="AX62" s="5"/>
      <c r="AY62" s="5"/>
      <c r="AZ62" s="8"/>
      <c r="BA62" s="5"/>
      <c r="BB62" s="5"/>
      <c r="BC62" s="5"/>
      <c r="BD62" s="5"/>
      <c r="BE62" s="5"/>
      <c r="BF62" s="5"/>
      <c r="BG62" s="5"/>
      <c r="BH62" s="8"/>
      <c r="BI62" s="5"/>
      <c r="BJ62" s="5"/>
      <c r="BK62" s="5"/>
      <c r="BL62" s="5"/>
      <c r="BM62" s="5"/>
      <c r="BN62" s="5"/>
      <c r="BO62" s="5"/>
      <c r="BP62" s="9">
        <v>0</v>
      </c>
      <c r="BQ62" s="1" t="s">
        <v>0</v>
      </c>
      <c r="BR62" s="1" t="s">
        <v>0</v>
      </c>
      <c r="BS62" s="1" t="s">
        <v>0</v>
      </c>
      <c r="BT62" s="1" t="s">
        <v>0</v>
      </c>
      <c r="BU62" s="1" t="s">
        <v>0</v>
      </c>
    </row>
    <row r="63" spans="3:73" ht="11.25">
      <c r="C63" s="1" t="s">
        <v>0</v>
      </c>
      <c r="D63" s="1" t="s">
        <v>0</v>
      </c>
      <c r="E63" s="1" t="s">
        <v>0</v>
      </c>
      <c r="F63" s="7"/>
      <c r="G63" s="6"/>
      <c r="H63" s="6"/>
      <c r="I63" s="6"/>
      <c r="J63" s="6"/>
      <c r="K63" s="6"/>
      <c r="L63" s="6"/>
      <c r="M63" s="6"/>
      <c r="N63" s="7"/>
      <c r="O63" s="6"/>
      <c r="P63" s="6"/>
      <c r="Q63" s="6"/>
      <c r="R63" s="6"/>
      <c r="S63" s="6"/>
      <c r="T63" s="8"/>
      <c r="U63" s="5"/>
      <c r="V63" s="5"/>
      <c r="W63" s="5"/>
      <c r="X63" s="5"/>
      <c r="Y63" s="5"/>
      <c r="Z63" s="5"/>
      <c r="AA63" s="5"/>
      <c r="AB63" s="8"/>
      <c r="AC63" s="5"/>
      <c r="AD63" s="5"/>
      <c r="AE63" s="5"/>
      <c r="AF63" s="5"/>
      <c r="AG63" s="5"/>
      <c r="AH63" s="5"/>
      <c r="AI63" s="5"/>
      <c r="AJ63" s="8"/>
      <c r="AK63" s="5"/>
      <c r="AL63" s="5"/>
      <c r="AM63" s="5"/>
      <c r="AN63" s="5"/>
      <c r="AO63" s="5"/>
      <c r="AP63" s="5"/>
      <c r="AQ63" s="5"/>
      <c r="AR63" s="8"/>
      <c r="AS63" s="5"/>
      <c r="AT63" s="5"/>
      <c r="AU63" s="5"/>
      <c r="AV63" s="5"/>
      <c r="AW63" s="5"/>
      <c r="AX63" s="5"/>
      <c r="AY63" s="5"/>
      <c r="AZ63" s="8"/>
      <c r="BA63" s="5"/>
      <c r="BB63" s="5"/>
      <c r="BC63" s="5"/>
      <c r="BD63" s="5"/>
      <c r="BE63" s="5"/>
      <c r="BF63" s="5"/>
      <c r="BG63" s="5"/>
      <c r="BH63" s="8"/>
      <c r="BI63" s="5"/>
      <c r="BJ63" s="5"/>
      <c r="BK63" s="5"/>
      <c r="BL63" s="5"/>
      <c r="BM63" s="5"/>
      <c r="BN63" s="5"/>
      <c r="BO63" s="5"/>
      <c r="BP63" s="9"/>
      <c r="BT63" s="1" t="s">
        <v>0</v>
      </c>
      <c r="BU63" s="1" t="s">
        <v>0</v>
      </c>
    </row>
    <row r="64" spans="1:102" ht="11.25">
      <c r="A64" s="30" t="s">
        <v>1</v>
      </c>
      <c r="B64" s="31" t="str">
        <f>HYPERLINK("http://www.dot.ca.gov/hq/transprog/stip2004/ff_sheets/10-3k64.xls","3K64")</f>
        <v>3K64</v>
      </c>
      <c r="C64" s="30" t="s">
        <v>0</v>
      </c>
      <c r="D64" s="30" t="s">
        <v>23</v>
      </c>
      <c r="E64" s="30" t="s">
        <v>3</v>
      </c>
      <c r="F64" s="32">
        <f ca="1">INDIRECT("T64")+INDIRECT("AB64")+INDIRECT("AJ64")+INDIRECT("AR64")+INDIRECT("AZ64")+INDIRECT("BH64")</f>
        <v>0</v>
      </c>
      <c r="G64" s="33">
        <f ca="1">INDIRECT("U64")+INDIRECT("AC64")+INDIRECT("AK64")+INDIRECT("AS64")+INDIRECT("BA64")+INDIRECT("BI64")</f>
        <v>0</v>
      </c>
      <c r="H64" s="33">
        <f ca="1">INDIRECT("V64")+INDIRECT("AD64")+INDIRECT("AL64")+INDIRECT("AT64")+INDIRECT("BB64")+INDIRECT("BJ64")</f>
        <v>0</v>
      </c>
      <c r="I64" s="33">
        <f ca="1">INDIRECT("W64")+INDIRECT("AE64")+INDIRECT("AM64")+INDIRECT("AU64")+INDIRECT("BC64")+INDIRECT("BK64")</f>
        <v>0</v>
      </c>
      <c r="J64" s="33">
        <f ca="1">INDIRECT("X64")+INDIRECT("AF64")+INDIRECT("AN64")+INDIRECT("AV64")+INDIRECT("BD64")+INDIRECT("BL64")</f>
        <v>0</v>
      </c>
      <c r="K64" s="33">
        <f ca="1">INDIRECT("Y64")+INDIRECT("AG64")+INDIRECT("AO64")+INDIRECT("AW64")+INDIRECT("BE64")+INDIRECT("BM64")</f>
        <v>402</v>
      </c>
      <c r="L64" s="33">
        <f ca="1">INDIRECT("Z64")+INDIRECT("AH64")+INDIRECT("AP64")+INDIRECT("AX64")+INDIRECT("BF64")+INDIRECT("BN64")</f>
        <v>0</v>
      </c>
      <c r="M64" s="33">
        <f ca="1">INDIRECT("AA64")+INDIRECT("AI64")+INDIRECT("AQ64")+INDIRECT("AY64")+INDIRECT("BG64")+INDIRECT("BO64")</f>
        <v>0</v>
      </c>
      <c r="N64" s="32">
        <f ca="1">INDIRECT("T64")+INDIRECT("U64")+INDIRECT("V64")+INDIRECT("W64")+INDIRECT("X64")+INDIRECT("Y64")+INDIRECT("Z64")+INDIRECT("AA64")</f>
        <v>0</v>
      </c>
      <c r="O64" s="33">
        <f ca="1">INDIRECT("AB64")+INDIRECT("AC64")+INDIRECT("AD64")+INDIRECT("AE64")+INDIRECT("AF64")+INDIRECT("AG64")+INDIRECT("AH64")+INDIRECT("AI64")</f>
        <v>382</v>
      </c>
      <c r="P64" s="33">
        <f ca="1">INDIRECT("AJ64")+INDIRECT("AK64")+INDIRECT("AL64")+INDIRECT("AM64")+INDIRECT("AN64")+INDIRECT("AO64")+INDIRECT("AP64")+INDIRECT("AQ64")</f>
        <v>0</v>
      </c>
      <c r="Q64" s="33">
        <f ca="1">INDIRECT("AR64")+INDIRECT("AS64")+INDIRECT("AT64")+INDIRECT("AU64")+INDIRECT("AV64")+INDIRECT("AW64")+INDIRECT("AX64")+INDIRECT("AY64")</f>
        <v>20</v>
      </c>
      <c r="R64" s="33">
        <f ca="1">INDIRECT("AZ64")+INDIRECT("BA64")+INDIRECT("BB64")+INDIRECT("BC64")+INDIRECT("BD64")+INDIRECT("BE64")+INDIRECT("BF64")+INDIRECT("BG64")</f>
        <v>0</v>
      </c>
      <c r="S64" s="33">
        <f ca="1">INDIRECT("BH64")+INDIRECT("BI64")+INDIRECT("BJ64")+INDIRECT("BK64")+INDIRECT("BL64")+INDIRECT("BM64")+INDIRECT("BN64")+INDIRECT("BO64")</f>
        <v>0</v>
      </c>
      <c r="T64" s="34"/>
      <c r="U64" s="35"/>
      <c r="V64" s="35"/>
      <c r="W64" s="35"/>
      <c r="X64" s="35"/>
      <c r="Y64" s="35"/>
      <c r="Z64" s="35"/>
      <c r="AA64" s="35"/>
      <c r="AB64" s="34"/>
      <c r="AC64" s="35"/>
      <c r="AD64" s="35"/>
      <c r="AE64" s="35"/>
      <c r="AF64" s="35"/>
      <c r="AG64" s="35">
        <v>382</v>
      </c>
      <c r="AH64" s="35"/>
      <c r="AI64" s="35"/>
      <c r="AJ64" s="34"/>
      <c r="AK64" s="35"/>
      <c r="AL64" s="35"/>
      <c r="AM64" s="35"/>
      <c r="AN64" s="35"/>
      <c r="AO64" s="35"/>
      <c r="AP64" s="35"/>
      <c r="AQ64" s="35"/>
      <c r="AR64" s="34"/>
      <c r="AS64" s="35"/>
      <c r="AT64" s="35"/>
      <c r="AU64" s="35"/>
      <c r="AV64" s="35"/>
      <c r="AW64" s="35">
        <v>20</v>
      </c>
      <c r="AX64" s="35"/>
      <c r="AY64" s="35"/>
      <c r="AZ64" s="34"/>
      <c r="BA64" s="35"/>
      <c r="BB64" s="35"/>
      <c r="BC64" s="35"/>
      <c r="BD64" s="35"/>
      <c r="BE64" s="35"/>
      <c r="BF64" s="35"/>
      <c r="BG64" s="35"/>
      <c r="BH64" s="34"/>
      <c r="BI64" s="35"/>
      <c r="BJ64" s="35"/>
      <c r="BK64" s="35"/>
      <c r="BL64" s="35"/>
      <c r="BM64" s="35"/>
      <c r="BN64" s="35"/>
      <c r="BO64" s="36"/>
      <c r="BP64" s="9">
        <v>11200000147</v>
      </c>
      <c r="BQ64" s="1" t="s">
        <v>3</v>
      </c>
      <c r="BR64" s="1" t="s">
        <v>0</v>
      </c>
      <c r="BS64" s="1" t="s">
        <v>0</v>
      </c>
      <c r="BT64" s="1" t="s">
        <v>0</v>
      </c>
      <c r="BU64" s="1" t="s">
        <v>0</v>
      </c>
      <c r="BW64" s="1">
        <f ca="1">INDIRECT("T64")+2*INDIRECT("AB64")+3*INDIRECT("AJ64")+4*INDIRECT("AR64")+5*INDIRECT("AZ64")+6*INDIRECT("BH64")</f>
        <v>0</v>
      </c>
      <c r="BX64" s="1">
        <v>0</v>
      </c>
      <c r="BY64" s="1">
        <f ca="1">INDIRECT("U64")+2*INDIRECT("AC64")+3*INDIRECT("AK64")+4*INDIRECT("AS64")+5*INDIRECT("BA64")+6*INDIRECT("BI64")</f>
        <v>0</v>
      </c>
      <c r="BZ64" s="1">
        <v>0</v>
      </c>
      <c r="CA64" s="1">
        <f ca="1">INDIRECT("V64")+2*INDIRECT("AD64")+3*INDIRECT("AL64")+4*INDIRECT("AT64")+5*INDIRECT("BB64")+6*INDIRECT("BJ64")</f>
        <v>0</v>
      </c>
      <c r="CB64" s="1">
        <v>0</v>
      </c>
      <c r="CC64" s="1">
        <f ca="1">INDIRECT("W64")+2*INDIRECT("AE64")+3*INDIRECT("AM64")+4*INDIRECT("AU64")+5*INDIRECT("BC64")+6*INDIRECT("BK64")</f>
        <v>0</v>
      </c>
      <c r="CD64" s="1">
        <v>0</v>
      </c>
      <c r="CE64" s="1">
        <f ca="1">INDIRECT("X64")+2*INDIRECT("AF64")+3*INDIRECT("AN64")+4*INDIRECT("AV64")+5*INDIRECT("BD64")+6*INDIRECT("BL64")</f>
        <v>0</v>
      </c>
      <c r="CF64" s="1">
        <v>0</v>
      </c>
      <c r="CG64" s="1">
        <f ca="1">INDIRECT("Y64")+2*INDIRECT("AG64")+3*INDIRECT("AO64")+4*INDIRECT("AW64")+5*INDIRECT("BE64")+6*INDIRECT("BM64")</f>
        <v>844</v>
      </c>
      <c r="CH64" s="1">
        <v>844</v>
      </c>
      <c r="CI64" s="1">
        <f ca="1">INDIRECT("Z64")+2*INDIRECT("AH64")+3*INDIRECT("AP64")+4*INDIRECT("AX64")+5*INDIRECT("BF64")+6*INDIRECT("BN64")</f>
        <v>0</v>
      </c>
      <c r="CJ64" s="1">
        <v>0</v>
      </c>
      <c r="CK64" s="1">
        <f ca="1">INDIRECT("AA64")+2*INDIRECT("AI64")+3*INDIRECT("AQ64")+4*INDIRECT("AY64")+5*INDIRECT("BG64")+6*INDIRECT("BO64")</f>
        <v>0</v>
      </c>
      <c r="CL64" s="1">
        <v>0</v>
      </c>
      <c r="CM64" s="1">
        <f ca="1">INDIRECT("T64")+2*INDIRECT("U64")+3*INDIRECT("V64")+4*INDIRECT("W64")+5*INDIRECT("X64")+6*INDIRECT("Y64")+7*INDIRECT("Z64")+8*INDIRECT("AA64")</f>
        <v>0</v>
      </c>
      <c r="CN64" s="1">
        <v>0</v>
      </c>
      <c r="CO64" s="1">
        <f ca="1">INDIRECT("AB64")+2*INDIRECT("AC64")+3*INDIRECT("AD64")+4*INDIRECT("AE64")+5*INDIRECT("AF64")+6*INDIRECT("AG64")+7*INDIRECT("AH64")+8*INDIRECT("AI64")</f>
        <v>2292</v>
      </c>
      <c r="CP64" s="1">
        <v>2292</v>
      </c>
      <c r="CQ64" s="1">
        <f ca="1">INDIRECT("AJ64")+2*INDIRECT("AK64")+3*INDIRECT("AL64")+4*INDIRECT("AM64")+5*INDIRECT("AN64")+6*INDIRECT("AO64")+7*INDIRECT("AP64")+8*INDIRECT("AQ64")</f>
        <v>0</v>
      </c>
      <c r="CR64" s="1">
        <v>0</v>
      </c>
      <c r="CS64" s="1">
        <f ca="1">INDIRECT("AR64")+2*INDIRECT("AS64")+3*INDIRECT("AT64")+4*INDIRECT("AU64")+5*INDIRECT("AV64")+6*INDIRECT("AW64")+7*INDIRECT("AX64")+8*INDIRECT("AY64")</f>
        <v>120</v>
      </c>
      <c r="CT64" s="1">
        <v>120</v>
      </c>
      <c r="CU64" s="1">
        <f ca="1">INDIRECT("AZ64")+2*INDIRECT("BA64")+3*INDIRECT("BB64")+4*INDIRECT("BC64")+5*INDIRECT("BD64")+6*INDIRECT("BE64")+7*INDIRECT("BF64")+8*INDIRECT("BG64")</f>
        <v>0</v>
      </c>
      <c r="CV64" s="1">
        <v>0</v>
      </c>
      <c r="CW64" s="1">
        <f ca="1">INDIRECT("BH64")+2*INDIRECT("BI64")+3*INDIRECT("BJ64")+4*INDIRECT("BK64")+5*INDIRECT("BL64")+6*INDIRECT("BM64")+7*INDIRECT("BN64")+8*INDIRECT("BO64")</f>
        <v>0</v>
      </c>
      <c r="CX64" s="1">
        <v>0</v>
      </c>
    </row>
    <row r="65" spans="1:102" ht="11.25">
      <c r="A65" s="1" t="s">
        <v>0</v>
      </c>
      <c r="B65" s="1" t="s">
        <v>0</v>
      </c>
      <c r="C65" s="1" t="s">
        <v>0</v>
      </c>
      <c r="D65" s="1" t="s">
        <v>32</v>
      </c>
      <c r="E65" s="1" t="s">
        <v>28</v>
      </c>
      <c r="F65" s="7">
        <f ca="1">INDIRECT("T65")+INDIRECT("AB65")+INDIRECT("AJ65")+INDIRECT("AR65")+INDIRECT("AZ65")+INDIRECT("BH65")</f>
        <v>0</v>
      </c>
      <c r="G65" s="6">
        <f ca="1">INDIRECT("U65")+INDIRECT("AC65")+INDIRECT("AK65")+INDIRECT("AS65")+INDIRECT("BA65")+INDIRECT("BI65")</f>
        <v>343</v>
      </c>
      <c r="H65" s="6">
        <f ca="1">INDIRECT("V65")+INDIRECT("AD65")+INDIRECT("AL65")+INDIRECT("AT65")+INDIRECT("BB65")+INDIRECT("BJ65")</f>
        <v>0</v>
      </c>
      <c r="I65" s="6">
        <f ca="1">INDIRECT("W65")+INDIRECT("AE65")+INDIRECT("AM65")+INDIRECT("AU65")+INDIRECT("BC65")+INDIRECT("BK65")</f>
        <v>0</v>
      </c>
      <c r="J65" s="6">
        <f ca="1">INDIRECT("X65")+INDIRECT("AF65")+INDIRECT("AN65")+INDIRECT("AV65")+INDIRECT("BD65")+INDIRECT("BL65")</f>
        <v>0</v>
      </c>
      <c r="K65" s="6">
        <f ca="1">INDIRECT("Y65")+INDIRECT("AG65")+INDIRECT("AO65")+INDIRECT("AW65")+INDIRECT("BE65")+INDIRECT("BM65")</f>
        <v>0</v>
      </c>
      <c r="L65" s="6">
        <f ca="1">INDIRECT("Z65")+INDIRECT("AH65")+INDIRECT("AP65")+INDIRECT("AX65")+INDIRECT("BF65")+INDIRECT("BN65")</f>
        <v>0</v>
      </c>
      <c r="M65" s="6">
        <f ca="1">INDIRECT("AA65")+INDIRECT("AI65")+INDIRECT("AQ65")+INDIRECT("AY65")+INDIRECT("BG65")+INDIRECT("BO65")</f>
        <v>0</v>
      </c>
      <c r="N65" s="7">
        <f ca="1">INDIRECT("T65")+INDIRECT("U65")+INDIRECT("V65")+INDIRECT("W65")+INDIRECT("X65")+INDIRECT("Y65")+INDIRECT("Z65")+INDIRECT("AA65")</f>
        <v>0</v>
      </c>
      <c r="O65" s="6">
        <f ca="1">INDIRECT("AB65")+INDIRECT("AC65")+INDIRECT("AD65")+INDIRECT("AE65")+INDIRECT("AF65")+INDIRECT("AG65")+INDIRECT("AH65")+INDIRECT("AI65")</f>
        <v>316</v>
      </c>
      <c r="P65" s="6">
        <f ca="1">INDIRECT("AJ65")+INDIRECT("AK65")+INDIRECT("AL65")+INDIRECT("AM65")+INDIRECT("AN65")+INDIRECT("AO65")+INDIRECT("AP65")+INDIRECT("AQ65")</f>
        <v>2</v>
      </c>
      <c r="Q65" s="6">
        <f ca="1">INDIRECT("AR65")+INDIRECT("AS65")+INDIRECT("AT65")+INDIRECT("AU65")+INDIRECT("AV65")+INDIRECT("AW65")+INDIRECT("AX65")+INDIRECT("AY65")</f>
        <v>25</v>
      </c>
      <c r="R65" s="6">
        <f ca="1">INDIRECT("AZ65")+INDIRECT("BA65")+INDIRECT("BB65")+INDIRECT("BC65")+INDIRECT("BD65")+INDIRECT("BE65")+INDIRECT("BF65")+INDIRECT("BG65")</f>
        <v>0</v>
      </c>
      <c r="S65" s="6">
        <f ca="1">INDIRECT("BH65")+INDIRECT("BI65")+INDIRECT("BJ65")+INDIRECT("BK65")+INDIRECT("BL65")+INDIRECT("BM65")+INDIRECT("BN65")+INDIRECT("BO65")</f>
        <v>0</v>
      </c>
      <c r="T65" s="28"/>
      <c r="U65" s="29"/>
      <c r="V65" s="29"/>
      <c r="W65" s="29"/>
      <c r="X65" s="29"/>
      <c r="Y65" s="29"/>
      <c r="Z65" s="29"/>
      <c r="AA65" s="29"/>
      <c r="AB65" s="28"/>
      <c r="AC65" s="29">
        <v>316</v>
      </c>
      <c r="AD65" s="29"/>
      <c r="AE65" s="29"/>
      <c r="AF65" s="29"/>
      <c r="AG65" s="29"/>
      <c r="AH65" s="29"/>
      <c r="AI65" s="29"/>
      <c r="AJ65" s="28"/>
      <c r="AK65" s="29">
        <v>2</v>
      </c>
      <c r="AL65" s="29"/>
      <c r="AM65" s="29"/>
      <c r="AN65" s="29"/>
      <c r="AO65" s="29"/>
      <c r="AP65" s="29"/>
      <c r="AQ65" s="29"/>
      <c r="AR65" s="28"/>
      <c r="AS65" s="29">
        <v>25</v>
      </c>
      <c r="AT65" s="29"/>
      <c r="AU65" s="29"/>
      <c r="AV65" s="29"/>
      <c r="AW65" s="29"/>
      <c r="AX65" s="29"/>
      <c r="AY65" s="29"/>
      <c r="AZ65" s="28"/>
      <c r="BA65" s="29"/>
      <c r="BB65" s="29"/>
      <c r="BC65" s="29"/>
      <c r="BD65" s="29"/>
      <c r="BE65" s="29"/>
      <c r="BF65" s="29"/>
      <c r="BG65" s="29"/>
      <c r="BH65" s="28"/>
      <c r="BI65" s="29"/>
      <c r="BJ65" s="29"/>
      <c r="BK65" s="29"/>
      <c r="BL65" s="29"/>
      <c r="BM65" s="29"/>
      <c r="BN65" s="29"/>
      <c r="BO65" s="29"/>
      <c r="BP65" s="9">
        <v>0</v>
      </c>
      <c r="BQ65" s="1" t="s">
        <v>0</v>
      </c>
      <c r="BR65" s="1" t="s">
        <v>0</v>
      </c>
      <c r="BS65" s="1" t="s">
        <v>0</v>
      </c>
      <c r="BT65" s="1" t="s">
        <v>0</v>
      </c>
      <c r="BU65" s="1" t="s">
        <v>0</v>
      </c>
      <c r="BW65" s="1">
        <f ca="1">INDIRECT("T65")+2*INDIRECT("AB65")+3*INDIRECT("AJ65")+4*INDIRECT("AR65")+5*INDIRECT("AZ65")+6*INDIRECT("BH65")</f>
        <v>0</v>
      </c>
      <c r="BX65" s="1">
        <v>0</v>
      </c>
      <c r="BY65" s="1">
        <f ca="1">INDIRECT("U65")+2*INDIRECT("AC65")+3*INDIRECT("AK65")+4*INDIRECT("AS65")+5*INDIRECT("BA65")+6*INDIRECT("BI65")</f>
        <v>738</v>
      </c>
      <c r="BZ65" s="1">
        <v>738</v>
      </c>
      <c r="CA65" s="1">
        <f ca="1">INDIRECT("V65")+2*INDIRECT("AD65")+3*INDIRECT("AL65")+4*INDIRECT("AT65")+5*INDIRECT("BB65")+6*INDIRECT("BJ65")</f>
        <v>0</v>
      </c>
      <c r="CB65" s="1">
        <v>0</v>
      </c>
      <c r="CC65" s="1">
        <f ca="1">INDIRECT("W65")+2*INDIRECT("AE65")+3*INDIRECT("AM65")+4*INDIRECT("AU65")+5*INDIRECT("BC65")+6*INDIRECT("BK65")</f>
        <v>0</v>
      </c>
      <c r="CD65" s="1">
        <v>0</v>
      </c>
      <c r="CE65" s="1">
        <f ca="1">INDIRECT("X65")+2*INDIRECT("AF65")+3*INDIRECT("AN65")+4*INDIRECT("AV65")+5*INDIRECT("BD65")+6*INDIRECT("BL65")</f>
        <v>0</v>
      </c>
      <c r="CF65" s="1">
        <v>0</v>
      </c>
      <c r="CG65" s="1">
        <f ca="1">INDIRECT("Y65")+2*INDIRECT("AG65")+3*INDIRECT("AO65")+4*INDIRECT("AW65")+5*INDIRECT("BE65")+6*INDIRECT("BM65")</f>
        <v>0</v>
      </c>
      <c r="CH65" s="1">
        <v>0</v>
      </c>
      <c r="CI65" s="1">
        <f ca="1">INDIRECT("Z65")+2*INDIRECT("AH65")+3*INDIRECT("AP65")+4*INDIRECT("AX65")+5*INDIRECT("BF65")+6*INDIRECT("BN65")</f>
        <v>0</v>
      </c>
      <c r="CJ65" s="1">
        <v>0</v>
      </c>
      <c r="CK65" s="1">
        <f ca="1">INDIRECT("AA65")+2*INDIRECT("AI65")+3*INDIRECT("AQ65")+4*INDIRECT("AY65")+5*INDIRECT("BG65")+6*INDIRECT("BO65")</f>
        <v>0</v>
      </c>
      <c r="CL65" s="1">
        <v>0</v>
      </c>
      <c r="CM65" s="1">
        <f ca="1">INDIRECT("T65")+2*INDIRECT("U65")+3*INDIRECT("V65")+4*INDIRECT("W65")+5*INDIRECT("X65")+6*INDIRECT("Y65")+7*INDIRECT("Z65")+8*INDIRECT("AA65")</f>
        <v>0</v>
      </c>
      <c r="CN65" s="1">
        <v>0</v>
      </c>
      <c r="CO65" s="1">
        <f ca="1">INDIRECT("AB65")+2*INDIRECT("AC65")+3*INDIRECT("AD65")+4*INDIRECT("AE65")+5*INDIRECT("AF65")+6*INDIRECT("AG65")+7*INDIRECT("AH65")+8*INDIRECT("AI65")</f>
        <v>632</v>
      </c>
      <c r="CP65" s="1">
        <v>632</v>
      </c>
      <c r="CQ65" s="1">
        <f ca="1">INDIRECT("AJ65")+2*INDIRECT("AK65")+3*INDIRECT("AL65")+4*INDIRECT("AM65")+5*INDIRECT("AN65")+6*INDIRECT("AO65")+7*INDIRECT("AP65")+8*INDIRECT("AQ65")</f>
        <v>4</v>
      </c>
      <c r="CR65" s="1">
        <v>4</v>
      </c>
      <c r="CS65" s="1">
        <f ca="1">INDIRECT("AR65")+2*INDIRECT("AS65")+3*INDIRECT("AT65")+4*INDIRECT("AU65")+5*INDIRECT("AV65")+6*INDIRECT("AW65")+7*INDIRECT("AX65")+8*INDIRECT("AY65")</f>
        <v>50</v>
      </c>
      <c r="CT65" s="1">
        <v>50</v>
      </c>
      <c r="CU65" s="1">
        <f ca="1">INDIRECT("AZ65")+2*INDIRECT("BA65")+3*INDIRECT("BB65")+4*INDIRECT("BC65")+5*INDIRECT("BD65")+6*INDIRECT("BE65")+7*INDIRECT("BF65")+8*INDIRECT("BG65")</f>
        <v>0</v>
      </c>
      <c r="CV65" s="1">
        <v>0</v>
      </c>
      <c r="CW65" s="1">
        <f ca="1">INDIRECT("BH65")+2*INDIRECT("BI65")+3*INDIRECT("BJ65")+4*INDIRECT("BK65")+5*INDIRECT("BL65")+6*INDIRECT("BM65")+7*INDIRECT("BN65")+8*INDIRECT("BO65")</f>
        <v>0</v>
      </c>
      <c r="CX65" s="1">
        <v>0</v>
      </c>
    </row>
    <row r="66" spans="1:73" ht="11.25">
      <c r="A66" s="25"/>
      <c r="B66" s="25"/>
      <c r="C66" s="27" t="s">
        <v>131</v>
      </c>
      <c r="D66" s="26" t="s">
        <v>0</v>
      </c>
      <c r="E66" s="1" t="s">
        <v>6</v>
      </c>
      <c r="F66" s="7">
        <f>SUM(F64:F65)</f>
        <v>0</v>
      </c>
      <c r="G66" s="6">
        <f>SUM(G64:G65)</f>
        <v>343</v>
      </c>
      <c r="H66" s="6">
        <f>SUM(H64:H65)</f>
        <v>0</v>
      </c>
      <c r="I66" s="6">
        <f>SUM(I64:I65)</f>
        <v>0</v>
      </c>
      <c r="J66" s="6">
        <f>SUM(J64:J65)</f>
        <v>0</v>
      </c>
      <c r="K66" s="6">
        <f>SUM(K64:K65)</f>
        <v>402</v>
      </c>
      <c r="L66" s="6">
        <f>SUM(L64:L65)</f>
        <v>0</v>
      </c>
      <c r="M66" s="6">
        <f>SUM(M64:M65)</f>
        <v>0</v>
      </c>
      <c r="N66" s="7">
        <f>SUM(N64:N65)</f>
        <v>0</v>
      </c>
      <c r="O66" s="6">
        <f>SUM(O64:O65)</f>
        <v>698</v>
      </c>
      <c r="P66" s="6">
        <f>SUM(P64:P65)</f>
        <v>2</v>
      </c>
      <c r="Q66" s="6">
        <f>SUM(Q64:Q65)</f>
        <v>45</v>
      </c>
      <c r="R66" s="6">
        <f>SUM(R64:R65)</f>
        <v>0</v>
      </c>
      <c r="S66" s="6">
        <f>SUM(S64:S65)</f>
        <v>0</v>
      </c>
      <c r="T66" s="8"/>
      <c r="U66" s="5"/>
      <c r="V66" s="5"/>
      <c r="W66" s="5"/>
      <c r="X66" s="5"/>
      <c r="Y66" s="5"/>
      <c r="Z66" s="5"/>
      <c r="AA66" s="5"/>
      <c r="AB66" s="8"/>
      <c r="AC66" s="5"/>
      <c r="AD66" s="5"/>
      <c r="AE66" s="5"/>
      <c r="AF66" s="5"/>
      <c r="AG66" s="5"/>
      <c r="AH66" s="5"/>
      <c r="AI66" s="5"/>
      <c r="AJ66" s="8"/>
      <c r="AK66" s="5"/>
      <c r="AL66" s="5"/>
      <c r="AM66" s="5"/>
      <c r="AN66" s="5"/>
      <c r="AO66" s="5"/>
      <c r="AP66" s="5"/>
      <c r="AQ66" s="5"/>
      <c r="AR66" s="8"/>
      <c r="AS66" s="5"/>
      <c r="AT66" s="5"/>
      <c r="AU66" s="5"/>
      <c r="AV66" s="5"/>
      <c r="AW66" s="5"/>
      <c r="AX66" s="5"/>
      <c r="AY66" s="5"/>
      <c r="AZ66" s="8"/>
      <c r="BA66" s="5"/>
      <c r="BB66" s="5"/>
      <c r="BC66" s="5"/>
      <c r="BD66" s="5"/>
      <c r="BE66" s="5"/>
      <c r="BF66" s="5"/>
      <c r="BG66" s="5"/>
      <c r="BH66" s="8"/>
      <c r="BI66" s="5"/>
      <c r="BJ66" s="5"/>
      <c r="BK66" s="5"/>
      <c r="BL66" s="5"/>
      <c r="BM66" s="5"/>
      <c r="BN66" s="5"/>
      <c r="BO66" s="5"/>
      <c r="BP66" s="9">
        <v>0</v>
      </c>
      <c r="BQ66" s="1" t="s">
        <v>0</v>
      </c>
      <c r="BR66" s="1" t="s">
        <v>0</v>
      </c>
      <c r="BS66" s="1" t="s">
        <v>0</v>
      </c>
      <c r="BT66" s="1" t="s">
        <v>0</v>
      </c>
      <c r="BU66" s="1" t="s">
        <v>0</v>
      </c>
    </row>
    <row r="67" spans="3:73" ht="11.25">
      <c r="C67" s="1" t="s">
        <v>0</v>
      </c>
      <c r="D67" s="1" t="s">
        <v>0</v>
      </c>
      <c r="E67" s="1" t="s">
        <v>0</v>
      </c>
      <c r="F67" s="7"/>
      <c r="G67" s="6"/>
      <c r="H67" s="6"/>
      <c r="I67" s="6"/>
      <c r="J67" s="6"/>
      <c r="K67" s="6"/>
      <c r="L67" s="6"/>
      <c r="M67" s="6"/>
      <c r="N67" s="7"/>
      <c r="O67" s="6"/>
      <c r="P67" s="6"/>
      <c r="Q67" s="6"/>
      <c r="R67" s="6"/>
      <c r="S67" s="6"/>
      <c r="T67" s="8"/>
      <c r="U67" s="5"/>
      <c r="V67" s="5"/>
      <c r="W67" s="5"/>
      <c r="X67" s="5"/>
      <c r="Y67" s="5"/>
      <c r="Z67" s="5"/>
      <c r="AA67" s="5"/>
      <c r="AB67" s="8"/>
      <c r="AC67" s="5"/>
      <c r="AD67" s="5"/>
      <c r="AE67" s="5"/>
      <c r="AF67" s="5"/>
      <c r="AG67" s="5"/>
      <c r="AH67" s="5"/>
      <c r="AI67" s="5"/>
      <c r="AJ67" s="8"/>
      <c r="AK67" s="5"/>
      <c r="AL67" s="5"/>
      <c r="AM67" s="5"/>
      <c r="AN67" s="5"/>
      <c r="AO67" s="5"/>
      <c r="AP67" s="5"/>
      <c r="AQ67" s="5"/>
      <c r="AR67" s="8"/>
      <c r="AS67" s="5"/>
      <c r="AT67" s="5"/>
      <c r="AU67" s="5"/>
      <c r="AV67" s="5"/>
      <c r="AW67" s="5"/>
      <c r="AX67" s="5"/>
      <c r="AY67" s="5"/>
      <c r="AZ67" s="8"/>
      <c r="BA67" s="5"/>
      <c r="BB67" s="5"/>
      <c r="BC67" s="5"/>
      <c r="BD67" s="5"/>
      <c r="BE67" s="5"/>
      <c r="BF67" s="5"/>
      <c r="BG67" s="5"/>
      <c r="BH67" s="8"/>
      <c r="BI67" s="5"/>
      <c r="BJ67" s="5"/>
      <c r="BK67" s="5"/>
      <c r="BL67" s="5"/>
      <c r="BM67" s="5"/>
      <c r="BN67" s="5"/>
      <c r="BO67" s="5"/>
      <c r="BP67" s="9"/>
      <c r="BT67" s="1" t="s">
        <v>0</v>
      </c>
      <c r="BU67" s="1" t="s">
        <v>0</v>
      </c>
    </row>
    <row r="68" spans="1:102" ht="11.25">
      <c r="A68" s="30" t="s">
        <v>1</v>
      </c>
      <c r="B68" s="31" t="str">
        <f>HYPERLINK("http://www.dot.ca.gov/hq/transprog/stip2004/ff_sheets/10-3k65.xls","3K65")</f>
        <v>3K65</v>
      </c>
      <c r="C68" s="30" t="s">
        <v>0</v>
      </c>
      <c r="D68" s="30" t="s">
        <v>23</v>
      </c>
      <c r="E68" s="30" t="s">
        <v>3</v>
      </c>
      <c r="F68" s="32">
        <f ca="1">INDIRECT("T68")+INDIRECT("AB68")+INDIRECT("AJ68")+INDIRECT("AR68")+INDIRECT("AZ68")+INDIRECT("BH68")</f>
        <v>0</v>
      </c>
      <c r="G68" s="33">
        <f ca="1">INDIRECT("U68")+INDIRECT("AC68")+INDIRECT("AK68")+INDIRECT("AS68")+INDIRECT("BA68")+INDIRECT("BI68")</f>
        <v>0</v>
      </c>
      <c r="H68" s="33">
        <f ca="1">INDIRECT("V68")+INDIRECT("AD68")+INDIRECT("AL68")+INDIRECT("AT68")+INDIRECT("BB68")+INDIRECT("BJ68")</f>
        <v>0</v>
      </c>
      <c r="I68" s="33">
        <f ca="1">INDIRECT("W68")+INDIRECT("AE68")+INDIRECT("AM68")+INDIRECT("AU68")+INDIRECT("BC68")+INDIRECT("BK68")</f>
        <v>0</v>
      </c>
      <c r="J68" s="33">
        <f ca="1">INDIRECT("X68")+INDIRECT("AF68")+INDIRECT("AN68")+INDIRECT("AV68")+INDIRECT("BD68")+INDIRECT("BL68")</f>
        <v>0</v>
      </c>
      <c r="K68" s="33">
        <f ca="1">INDIRECT("Y68")+INDIRECT("AG68")+INDIRECT("AO68")+INDIRECT("AW68")+INDIRECT("BE68")+INDIRECT("BM68")</f>
        <v>390</v>
      </c>
      <c r="L68" s="33">
        <f ca="1">INDIRECT("Z68")+INDIRECT("AH68")+INDIRECT("AP68")+INDIRECT("AX68")+INDIRECT("BF68")+INDIRECT("BN68")</f>
        <v>0</v>
      </c>
      <c r="M68" s="33">
        <f ca="1">INDIRECT("AA68")+INDIRECT("AI68")+INDIRECT("AQ68")+INDIRECT("AY68")+INDIRECT("BG68")+INDIRECT("BO68")</f>
        <v>0</v>
      </c>
      <c r="N68" s="32">
        <f ca="1">INDIRECT("T68")+INDIRECT("U68")+INDIRECT("V68")+INDIRECT("W68")+INDIRECT("X68")+INDIRECT("Y68")+INDIRECT("Z68")+INDIRECT("AA68")</f>
        <v>0</v>
      </c>
      <c r="O68" s="33">
        <f ca="1">INDIRECT("AB68")+INDIRECT("AC68")+INDIRECT("AD68")+INDIRECT("AE68")+INDIRECT("AF68")+INDIRECT("AG68")+INDIRECT("AH68")+INDIRECT("AI68")</f>
        <v>367</v>
      </c>
      <c r="P68" s="33">
        <f ca="1">INDIRECT("AJ68")+INDIRECT("AK68")+INDIRECT("AL68")+INDIRECT("AM68")+INDIRECT("AN68")+INDIRECT("AO68")+INDIRECT("AP68")+INDIRECT("AQ68")</f>
        <v>0</v>
      </c>
      <c r="Q68" s="33">
        <f ca="1">INDIRECT("AR68")+INDIRECT("AS68")+INDIRECT("AT68")+INDIRECT("AU68")+INDIRECT("AV68")+INDIRECT("AW68")+INDIRECT("AX68")+INDIRECT("AY68")</f>
        <v>23</v>
      </c>
      <c r="R68" s="33">
        <f ca="1">INDIRECT("AZ68")+INDIRECT("BA68")+INDIRECT("BB68")+INDIRECT("BC68")+INDIRECT("BD68")+INDIRECT("BE68")+INDIRECT("BF68")+INDIRECT("BG68")</f>
        <v>0</v>
      </c>
      <c r="S68" s="33">
        <f ca="1">INDIRECT("BH68")+INDIRECT("BI68")+INDIRECT("BJ68")+INDIRECT("BK68")+INDIRECT("BL68")+INDIRECT("BM68")+INDIRECT("BN68")+INDIRECT("BO68")</f>
        <v>0</v>
      </c>
      <c r="T68" s="34"/>
      <c r="U68" s="35"/>
      <c r="V68" s="35"/>
      <c r="W68" s="35"/>
      <c r="X68" s="35"/>
      <c r="Y68" s="35"/>
      <c r="Z68" s="35"/>
      <c r="AA68" s="35"/>
      <c r="AB68" s="34"/>
      <c r="AC68" s="35"/>
      <c r="AD68" s="35"/>
      <c r="AE68" s="35"/>
      <c r="AF68" s="35"/>
      <c r="AG68" s="35">
        <v>367</v>
      </c>
      <c r="AH68" s="35"/>
      <c r="AI68" s="35"/>
      <c r="AJ68" s="34"/>
      <c r="AK68" s="35"/>
      <c r="AL68" s="35"/>
      <c r="AM68" s="35"/>
      <c r="AN68" s="35"/>
      <c r="AO68" s="35"/>
      <c r="AP68" s="35"/>
      <c r="AQ68" s="35"/>
      <c r="AR68" s="34"/>
      <c r="AS68" s="35"/>
      <c r="AT68" s="35"/>
      <c r="AU68" s="35"/>
      <c r="AV68" s="35"/>
      <c r="AW68" s="35">
        <v>23</v>
      </c>
      <c r="AX68" s="35"/>
      <c r="AY68" s="35"/>
      <c r="AZ68" s="34"/>
      <c r="BA68" s="35"/>
      <c r="BB68" s="35"/>
      <c r="BC68" s="35"/>
      <c r="BD68" s="35"/>
      <c r="BE68" s="35"/>
      <c r="BF68" s="35"/>
      <c r="BG68" s="35"/>
      <c r="BH68" s="34"/>
      <c r="BI68" s="35"/>
      <c r="BJ68" s="35"/>
      <c r="BK68" s="35"/>
      <c r="BL68" s="35"/>
      <c r="BM68" s="35"/>
      <c r="BN68" s="35"/>
      <c r="BO68" s="36"/>
      <c r="BP68" s="9">
        <v>11200000148</v>
      </c>
      <c r="BQ68" s="1" t="s">
        <v>3</v>
      </c>
      <c r="BR68" s="1" t="s">
        <v>0</v>
      </c>
      <c r="BS68" s="1" t="s">
        <v>0</v>
      </c>
      <c r="BT68" s="1" t="s">
        <v>0</v>
      </c>
      <c r="BU68" s="1" t="s">
        <v>0</v>
      </c>
      <c r="BW68" s="1">
        <f ca="1">INDIRECT("T68")+2*INDIRECT("AB68")+3*INDIRECT("AJ68")+4*INDIRECT("AR68")+5*INDIRECT("AZ68")+6*INDIRECT("BH68")</f>
        <v>0</v>
      </c>
      <c r="BX68" s="1">
        <v>0</v>
      </c>
      <c r="BY68" s="1">
        <f ca="1">INDIRECT("U68")+2*INDIRECT("AC68")+3*INDIRECT("AK68")+4*INDIRECT("AS68")+5*INDIRECT("BA68")+6*INDIRECT("BI68")</f>
        <v>0</v>
      </c>
      <c r="BZ68" s="1">
        <v>0</v>
      </c>
      <c r="CA68" s="1">
        <f ca="1">INDIRECT("V68")+2*INDIRECT("AD68")+3*INDIRECT("AL68")+4*INDIRECT("AT68")+5*INDIRECT("BB68")+6*INDIRECT("BJ68")</f>
        <v>0</v>
      </c>
      <c r="CB68" s="1">
        <v>0</v>
      </c>
      <c r="CC68" s="1">
        <f ca="1">INDIRECT("W68")+2*INDIRECT("AE68")+3*INDIRECT("AM68")+4*INDIRECT("AU68")+5*INDIRECT("BC68")+6*INDIRECT("BK68")</f>
        <v>0</v>
      </c>
      <c r="CD68" s="1">
        <v>0</v>
      </c>
      <c r="CE68" s="1">
        <f ca="1">INDIRECT("X68")+2*INDIRECT("AF68")+3*INDIRECT("AN68")+4*INDIRECT("AV68")+5*INDIRECT("BD68")+6*INDIRECT("BL68")</f>
        <v>0</v>
      </c>
      <c r="CF68" s="1">
        <v>0</v>
      </c>
      <c r="CG68" s="1">
        <f ca="1">INDIRECT("Y68")+2*INDIRECT("AG68")+3*INDIRECT("AO68")+4*INDIRECT("AW68")+5*INDIRECT("BE68")+6*INDIRECT("BM68")</f>
        <v>826</v>
      </c>
      <c r="CH68" s="1">
        <v>826</v>
      </c>
      <c r="CI68" s="1">
        <f ca="1">INDIRECT("Z68")+2*INDIRECT("AH68")+3*INDIRECT("AP68")+4*INDIRECT("AX68")+5*INDIRECT("BF68")+6*INDIRECT("BN68")</f>
        <v>0</v>
      </c>
      <c r="CJ68" s="1">
        <v>0</v>
      </c>
      <c r="CK68" s="1">
        <f ca="1">INDIRECT("AA68")+2*INDIRECT("AI68")+3*INDIRECT("AQ68")+4*INDIRECT("AY68")+5*INDIRECT("BG68")+6*INDIRECT("BO68")</f>
        <v>0</v>
      </c>
      <c r="CL68" s="1">
        <v>0</v>
      </c>
      <c r="CM68" s="1">
        <f ca="1">INDIRECT("T68")+2*INDIRECT("U68")+3*INDIRECT("V68")+4*INDIRECT("W68")+5*INDIRECT("X68")+6*INDIRECT("Y68")+7*INDIRECT("Z68")+8*INDIRECT("AA68")</f>
        <v>0</v>
      </c>
      <c r="CN68" s="1">
        <v>0</v>
      </c>
      <c r="CO68" s="1">
        <f ca="1">INDIRECT("AB68")+2*INDIRECT("AC68")+3*INDIRECT("AD68")+4*INDIRECT("AE68")+5*INDIRECT("AF68")+6*INDIRECT("AG68")+7*INDIRECT("AH68")+8*INDIRECT("AI68")</f>
        <v>2202</v>
      </c>
      <c r="CP68" s="1">
        <v>2202</v>
      </c>
      <c r="CQ68" s="1">
        <f ca="1">INDIRECT("AJ68")+2*INDIRECT("AK68")+3*INDIRECT("AL68")+4*INDIRECT("AM68")+5*INDIRECT("AN68")+6*INDIRECT("AO68")+7*INDIRECT("AP68")+8*INDIRECT("AQ68")</f>
        <v>0</v>
      </c>
      <c r="CR68" s="1">
        <v>0</v>
      </c>
      <c r="CS68" s="1">
        <f ca="1">INDIRECT("AR68")+2*INDIRECT("AS68")+3*INDIRECT("AT68")+4*INDIRECT("AU68")+5*INDIRECT("AV68")+6*INDIRECT("AW68")+7*INDIRECT("AX68")+8*INDIRECT("AY68")</f>
        <v>138</v>
      </c>
      <c r="CT68" s="1">
        <v>138</v>
      </c>
      <c r="CU68" s="1">
        <f ca="1">INDIRECT("AZ68")+2*INDIRECT("BA68")+3*INDIRECT("BB68")+4*INDIRECT("BC68")+5*INDIRECT("BD68")+6*INDIRECT("BE68")+7*INDIRECT("BF68")+8*INDIRECT("BG68")</f>
        <v>0</v>
      </c>
      <c r="CV68" s="1">
        <v>0</v>
      </c>
      <c r="CW68" s="1">
        <f ca="1">INDIRECT("BH68")+2*INDIRECT("BI68")+3*INDIRECT("BJ68")+4*INDIRECT("BK68")+5*INDIRECT("BL68")+6*INDIRECT("BM68")+7*INDIRECT("BN68")+8*INDIRECT("BO68")</f>
        <v>0</v>
      </c>
      <c r="CX68" s="1">
        <v>0</v>
      </c>
    </row>
    <row r="69" spans="1:102" ht="11.25">
      <c r="A69" s="1" t="s">
        <v>0</v>
      </c>
      <c r="B69" s="1" t="s">
        <v>0</v>
      </c>
      <c r="C69" s="1" t="s">
        <v>0</v>
      </c>
      <c r="D69" s="1" t="s">
        <v>30</v>
      </c>
      <c r="E69" s="1" t="s">
        <v>28</v>
      </c>
      <c r="F69" s="7">
        <f ca="1">INDIRECT("T69")+INDIRECT("AB69")+INDIRECT("AJ69")+INDIRECT("AR69")+INDIRECT("AZ69")+INDIRECT("BH69")</f>
        <v>0</v>
      </c>
      <c r="G69" s="6">
        <f ca="1">INDIRECT("U69")+INDIRECT("AC69")+INDIRECT("AK69")+INDIRECT("AS69")+INDIRECT("BA69")+INDIRECT("BI69")</f>
        <v>212</v>
      </c>
      <c r="H69" s="6">
        <f ca="1">INDIRECT("V69")+INDIRECT("AD69")+INDIRECT("AL69")+INDIRECT("AT69")+INDIRECT("BB69")+INDIRECT("BJ69")</f>
        <v>0</v>
      </c>
      <c r="I69" s="6">
        <f ca="1">INDIRECT("W69")+INDIRECT("AE69")+INDIRECT("AM69")+INDIRECT("AU69")+INDIRECT("BC69")+INDIRECT("BK69")</f>
        <v>0</v>
      </c>
      <c r="J69" s="6">
        <f ca="1">INDIRECT("X69")+INDIRECT("AF69")+INDIRECT("AN69")+INDIRECT("AV69")+INDIRECT("BD69")+INDIRECT("BL69")</f>
        <v>0</v>
      </c>
      <c r="K69" s="6">
        <f ca="1">INDIRECT("Y69")+INDIRECT("AG69")+INDIRECT("AO69")+INDIRECT("AW69")+INDIRECT("BE69")+INDIRECT("BM69")</f>
        <v>0</v>
      </c>
      <c r="L69" s="6">
        <f ca="1">INDIRECT("Z69")+INDIRECT("AH69")+INDIRECT("AP69")+INDIRECT("AX69")+INDIRECT("BF69")+INDIRECT("BN69")</f>
        <v>0</v>
      </c>
      <c r="M69" s="6">
        <f ca="1">INDIRECT("AA69")+INDIRECT("AI69")+INDIRECT("AQ69")+INDIRECT("AY69")+INDIRECT("BG69")+INDIRECT("BO69")</f>
        <v>0</v>
      </c>
      <c r="N69" s="7">
        <f ca="1">INDIRECT("T69")+INDIRECT("U69")+INDIRECT("V69")+INDIRECT("W69")+INDIRECT("X69")+INDIRECT("Y69")+INDIRECT("Z69")+INDIRECT("AA69")</f>
        <v>0</v>
      </c>
      <c r="O69" s="6">
        <f ca="1">INDIRECT("AB69")+INDIRECT("AC69")+INDIRECT("AD69")+INDIRECT("AE69")+INDIRECT("AF69")+INDIRECT("AG69")+INDIRECT("AH69")+INDIRECT("AI69")</f>
        <v>198</v>
      </c>
      <c r="P69" s="6">
        <f ca="1">INDIRECT("AJ69")+INDIRECT("AK69")+INDIRECT("AL69")+INDIRECT("AM69")+INDIRECT("AN69")+INDIRECT("AO69")+INDIRECT("AP69")+INDIRECT("AQ69")</f>
        <v>2</v>
      </c>
      <c r="Q69" s="6">
        <f ca="1">INDIRECT("AR69")+INDIRECT("AS69")+INDIRECT("AT69")+INDIRECT("AU69")+INDIRECT("AV69")+INDIRECT("AW69")+INDIRECT("AX69")+INDIRECT("AY69")</f>
        <v>12</v>
      </c>
      <c r="R69" s="6">
        <f ca="1">INDIRECT("AZ69")+INDIRECT("BA69")+INDIRECT("BB69")+INDIRECT("BC69")+INDIRECT("BD69")+INDIRECT("BE69")+INDIRECT("BF69")+INDIRECT("BG69")</f>
        <v>0</v>
      </c>
      <c r="S69" s="6">
        <f ca="1">INDIRECT("BH69")+INDIRECT("BI69")+INDIRECT("BJ69")+INDIRECT("BK69")+INDIRECT("BL69")+INDIRECT("BM69")+INDIRECT("BN69")+INDIRECT("BO69")</f>
        <v>0</v>
      </c>
      <c r="T69" s="28"/>
      <c r="U69" s="29"/>
      <c r="V69" s="29"/>
      <c r="W69" s="29"/>
      <c r="X69" s="29"/>
      <c r="Y69" s="29"/>
      <c r="Z69" s="29"/>
      <c r="AA69" s="29"/>
      <c r="AB69" s="28"/>
      <c r="AC69" s="29">
        <v>198</v>
      </c>
      <c r="AD69" s="29"/>
      <c r="AE69" s="29"/>
      <c r="AF69" s="29"/>
      <c r="AG69" s="29"/>
      <c r="AH69" s="29"/>
      <c r="AI69" s="29"/>
      <c r="AJ69" s="28"/>
      <c r="AK69" s="29">
        <v>2</v>
      </c>
      <c r="AL69" s="29"/>
      <c r="AM69" s="29"/>
      <c r="AN69" s="29"/>
      <c r="AO69" s="29"/>
      <c r="AP69" s="29"/>
      <c r="AQ69" s="29"/>
      <c r="AR69" s="28"/>
      <c r="AS69" s="29">
        <v>12</v>
      </c>
      <c r="AT69" s="29"/>
      <c r="AU69" s="29"/>
      <c r="AV69" s="29"/>
      <c r="AW69" s="29"/>
      <c r="AX69" s="29"/>
      <c r="AY69" s="29"/>
      <c r="AZ69" s="28"/>
      <c r="BA69" s="29"/>
      <c r="BB69" s="29"/>
      <c r="BC69" s="29"/>
      <c r="BD69" s="29"/>
      <c r="BE69" s="29"/>
      <c r="BF69" s="29"/>
      <c r="BG69" s="29"/>
      <c r="BH69" s="28"/>
      <c r="BI69" s="29"/>
      <c r="BJ69" s="29"/>
      <c r="BK69" s="29"/>
      <c r="BL69" s="29"/>
      <c r="BM69" s="29"/>
      <c r="BN69" s="29"/>
      <c r="BO69" s="29"/>
      <c r="BP69" s="9">
        <v>0</v>
      </c>
      <c r="BQ69" s="1" t="s">
        <v>0</v>
      </c>
      <c r="BR69" s="1" t="s">
        <v>0</v>
      </c>
      <c r="BS69" s="1" t="s">
        <v>0</v>
      </c>
      <c r="BT69" s="1" t="s">
        <v>0</v>
      </c>
      <c r="BU69" s="1" t="s">
        <v>0</v>
      </c>
      <c r="BW69" s="1">
        <f ca="1">INDIRECT("T69")+2*INDIRECT("AB69")+3*INDIRECT("AJ69")+4*INDIRECT("AR69")+5*INDIRECT("AZ69")+6*INDIRECT("BH69")</f>
        <v>0</v>
      </c>
      <c r="BX69" s="1">
        <v>0</v>
      </c>
      <c r="BY69" s="1">
        <f ca="1">INDIRECT("U69")+2*INDIRECT("AC69")+3*INDIRECT("AK69")+4*INDIRECT("AS69")+5*INDIRECT("BA69")+6*INDIRECT("BI69")</f>
        <v>450</v>
      </c>
      <c r="BZ69" s="1">
        <v>450</v>
      </c>
      <c r="CA69" s="1">
        <f ca="1">INDIRECT("V69")+2*INDIRECT("AD69")+3*INDIRECT("AL69")+4*INDIRECT("AT69")+5*INDIRECT("BB69")+6*INDIRECT("BJ69")</f>
        <v>0</v>
      </c>
      <c r="CB69" s="1">
        <v>0</v>
      </c>
      <c r="CC69" s="1">
        <f ca="1">INDIRECT("W69")+2*INDIRECT("AE69")+3*INDIRECT("AM69")+4*INDIRECT("AU69")+5*INDIRECT("BC69")+6*INDIRECT("BK69")</f>
        <v>0</v>
      </c>
      <c r="CD69" s="1">
        <v>0</v>
      </c>
      <c r="CE69" s="1">
        <f ca="1">INDIRECT("X69")+2*INDIRECT("AF69")+3*INDIRECT("AN69")+4*INDIRECT("AV69")+5*INDIRECT("BD69")+6*INDIRECT("BL69")</f>
        <v>0</v>
      </c>
      <c r="CF69" s="1">
        <v>0</v>
      </c>
      <c r="CG69" s="1">
        <f ca="1">INDIRECT("Y69")+2*INDIRECT("AG69")+3*INDIRECT("AO69")+4*INDIRECT("AW69")+5*INDIRECT("BE69")+6*INDIRECT("BM69")</f>
        <v>0</v>
      </c>
      <c r="CH69" s="1">
        <v>0</v>
      </c>
      <c r="CI69" s="1">
        <f ca="1">INDIRECT("Z69")+2*INDIRECT("AH69")+3*INDIRECT("AP69")+4*INDIRECT("AX69")+5*INDIRECT("BF69")+6*INDIRECT("BN69")</f>
        <v>0</v>
      </c>
      <c r="CJ69" s="1">
        <v>0</v>
      </c>
      <c r="CK69" s="1">
        <f ca="1">INDIRECT("AA69")+2*INDIRECT("AI69")+3*INDIRECT("AQ69")+4*INDIRECT("AY69")+5*INDIRECT("BG69")+6*INDIRECT("BO69")</f>
        <v>0</v>
      </c>
      <c r="CL69" s="1">
        <v>0</v>
      </c>
      <c r="CM69" s="1">
        <f ca="1">INDIRECT("T69")+2*INDIRECT("U69")+3*INDIRECT("V69")+4*INDIRECT("W69")+5*INDIRECT("X69")+6*INDIRECT("Y69")+7*INDIRECT("Z69")+8*INDIRECT("AA69")</f>
        <v>0</v>
      </c>
      <c r="CN69" s="1">
        <v>0</v>
      </c>
      <c r="CO69" s="1">
        <f ca="1">INDIRECT("AB69")+2*INDIRECT("AC69")+3*INDIRECT("AD69")+4*INDIRECT("AE69")+5*INDIRECT("AF69")+6*INDIRECT("AG69")+7*INDIRECT("AH69")+8*INDIRECT("AI69")</f>
        <v>396</v>
      </c>
      <c r="CP69" s="1">
        <v>396</v>
      </c>
      <c r="CQ69" s="1">
        <f ca="1">INDIRECT("AJ69")+2*INDIRECT("AK69")+3*INDIRECT("AL69")+4*INDIRECT("AM69")+5*INDIRECT("AN69")+6*INDIRECT("AO69")+7*INDIRECT("AP69")+8*INDIRECT("AQ69")</f>
        <v>4</v>
      </c>
      <c r="CR69" s="1">
        <v>4</v>
      </c>
      <c r="CS69" s="1">
        <f ca="1">INDIRECT("AR69")+2*INDIRECT("AS69")+3*INDIRECT("AT69")+4*INDIRECT("AU69")+5*INDIRECT("AV69")+6*INDIRECT("AW69")+7*INDIRECT("AX69")+8*INDIRECT("AY69")</f>
        <v>24</v>
      </c>
      <c r="CT69" s="1">
        <v>24</v>
      </c>
      <c r="CU69" s="1">
        <f ca="1">INDIRECT("AZ69")+2*INDIRECT("BA69")+3*INDIRECT("BB69")+4*INDIRECT("BC69")+5*INDIRECT("BD69")+6*INDIRECT("BE69")+7*INDIRECT("BF69")+8*INDIRECT("BG69")</f>
        <v>0</v>
      </c>
      <c r="CV69" s="1">
        <v>0</v>
      </c>
      <c r="CW69" s="1">
        <f ca="1">INDIRECT("BH69")+2*INDIRECT("BI69")+3*INDIRECT("BJ69")+4*INDIRECT("BK69")+5*INDIRECT("BL69")+6*INDIRECT("BM69")+7*INDIRECT("BN69")+8*INDIRECT("BO69")</f>
        <v>0</v>
      </c>
      <c r="CX69" s="1">
        <v>0</v>
      </c>
    </row>
    <row r="70" spans="1:73" ht="11.25">
      <c r="A70" s="25"/>
      <c r="B70" s="25"/>
      <c r="C70" s="27" t="s">
        <v>131</v>
      </c>
      <c r="D70" s="26" t="s">
        <v>0</v>
      </c>
      <c r="E70" s="1" t="s">
        <v>6</v>
      </c>
      <c r="F70" s="7">
        <f>SUM(F68:F69)</f>
        <v>0</v>
      </c>
      <c r="G70" s="6">
        <f>SUM(G68:G69)</f>
        <v>212</v>
      </c>
      <c r="H70" s="6">
        <f>SUM(H68:H69)</f>
        <v>0</v>
      </c>
      <c r="I70" s="6">
        <f>SUM(I68:I69)</f>
        <v>0</v>
      </c>
      <c r="J70" s="6">
        <f>SUM(J68:J69)</f>
        <v>0</v>
      </c>
      <c r="K70" s="6">
        <f>SUM(K68:K69)</f>
        <v>390</v>
      </c>
      <c r="L70" s="6">
        <f>SUM(L68:L69)</f>
        <v>0</v>
      </c>
      <c r="M70" s="6">
        <f>SUM(M68:M69)</f>
        <v>0</v>
      </c>
      <c r="N70" s="7">
        <f>SUM(N68:N69)</f>
        <v>0</v>
      </c>
      <c r="O70" s="6">
        <f>SUM(O68:O69)</f>
        <v>565</v>
      </c>
      <c r="P70" s="6">
        <f>SUM(P68:P69)</f>
        <v>2</v>
      </c>
      <c r="Q70" s="6">
        <f>SUM(Q68:Q69)</f>
        <v>35</v>
      </c>
      <c r="R70" s="6">
        <f>SUM(R68:R69)</f>
        <v>0</v>
      </c>
      <c r="S70" s="6">
        <f>SUM(S68:S69)</f>
        <v>0</v>
      </c>
      <c r="T70" s="8"/>
      <c r="U70" s="5"/>
      <c r="V70" s="5"/>
      <c r="W70" s="5"/>
      <c r="X70" s="5"/>
      <c r="Y70" s="5"/>
      <c r="Z70" s="5"/>
      <c r="AA70" s="5"/>
      <c r="AB70" s="8"/>
      <c r="AC70" s="5"/>
      <c r="AD70" s="5"/>
      <c r="AE70" s="5"/>
      <c r="AF70" s="5"/>
      <c r="AG70" s="5"/>
      <c r="AH70" s="5"/>
      <c r="AI70" s="5"/>
      <c r="AJ70" s="8"/>
      <c r="AK70" s="5"/>
      <c r="AL70" s="5"/>
      <c r="AM70" s="5"/>
      <c r="AN70" s="5"/>
      <c r="AO70" s="5"/>
      <c r="AP70" s="5"/>
      <c r="AQ70" s="5"/>
      <c r="AR70" s="8"/>
      <c r="AS70" s="5"/>
      <c r="AT70" s="5"/>
      <c r="AU70" s="5"/>
      <c r="AV70" s="5"/>
      <c r="AW70" s="5"/>
      <c r="AX70" s="5"/>
      <c r="AY70" s="5"/>
      <c r="AZ70" s="8"/>
      <c r="BA70" s="5"/>
      <c r="BB70" s="5"/>
      <c r="BC70" s="5"/>
      <c r="BD70" s="5"/>
      <c r="BE70" s="5"/>
      <c r="BF70" s="5"/>
      <c r="BG70" s="5"/>
      <c r="BH70" s="8"/>
      <c r="BI70" s="5"/>
      <c r="BJ70" s="5"/>
      <c r="BK70" s="5"/>
      <c r="BL70" s="5"/>
      <c r="BM70" s="5"/>
      <c r="BN70" s="5"/>
      <c r="BO70" s="5"/>
      <c r="BP70" s="9">
        <v>0</v>
      </c>
      <c r="BQ70" s="1" t="s">
        <v>0</v>
      </c>
      <c r="BR70" s="1" t="s">
        <v>0</v>
      </c>
      <c r="BS70" s="1" t="s">
        <v>0</v>
      </c>
      <c r="BT70" s="1" t="s">
        <v>0</v>
      </c>
      <c r="BU70" s="1" t="s">
        <v>0</v>
      </c>
    </row>
    <row r="71" spans="3:73" ht="11.25">
      <c r="C71" s="1" t="s">
        <v>0</v>
      </c>
      <c r="D71" s="1" t="s">
        <v>0</v>
      </c>
      <c r="E71" s="1" t="s">
        <v>0</v>
      </c>
      <c r="F71" s="7"/>
      <c r="G71" s="6"/>
      <c r="H71" s="6"/>
      <c r="I71" s="6"/>
      <c r="J71" s="6"/>
      <c r="K71" s="6"/>
      <c r="L71" s="6"/>
      <c r="M71" s="6"/>
      <c r="N71" s="7"/>
      <c r="O71" s="6"/>
      <c r="P71" s="6"/>
      <c r="Q71" s="6"/>
      <c r="R71" s="6"/>
      <c r="S71" s="6"/>
      <c r="T71" s="8"/>
      <c r="U71" s="5"/>
      <c r="V71" s="5"/>
      <c r="W71" s="5"/>
      <c r="X71" s="5"/>
      <c r="Y71" s="5"/>
      <c r="Z71" s="5"/>
      <c r="AA71" s="5"/>
      <c r="AB71" s="8"/>
      <c r="AC71" s="5"/>
      <c r="AD71" s="5"/>
      <c r="AE71" s="5"/>
      <c r="AF71" s="5"/>
      <c r="AG71" s="5"/>
      <c r="AH71" s="5"/>
      <c r="AI71" s="5"/>
      <c r="AJ71" s="8"/>
      <c r="AK71" s="5"/>
      <c r="AL71" s="5"/>
      <c r="AM71" s="5"/>
      <c r="AN71" s="5"/>
      <c r="AO71" s="5"/>
      <c r="AP71" s="5"/>
      <c r="AQ71" s="5"/>
      <c r="AR71" s="8"/>
      <c r="AS71" s="5"/>
      <c r="AT71" s="5"/>
      <c r="AU71" s="5"/>
      <c r="AV71" s="5"/>
      <c r="AW71" s="5"/>
      <c r="AX71" s="5"/>
      <c r="AY71" s="5"/>
      <c r="AZ71" s="8"/>
      <c r="BA71" s="5"/>
      <c r="BB71" s="5"/>
      <c r="BC71" s="5"/>
      <c r="BD71" s="5"/>
      <c r="BE71" s="5"/>
      <c r="BF71" s="5"/>
      <c r="BG71" s="5"/>
      <c r="BH71" s="8"/>
      <c r="BI71" s="5"/>
      <c r="BJ71" s="5"/>
      <c r="BK71" s="5"/>
      <c r="BL71" s="5"/>
      <c r="BM71" s="5"/>
      <c r="BN71" s="5"/>
      <c r="BO71" s="5"/>
      <c r="BP71" s="9"/>
      <c r="BT71" s="1" t="s">
        <v>0</v>
      </c>
      <c r="BU71" s="1" t="s">
        <v>0</v>
      </c>
    </row>
    <row r="72" spans="1:102" ht="11.25">
      <c r="A72" s="30" t="s">
        <v>1</v>
      </c>
      <c r="B72" s="31" t="str">
        <f>HYPERLINK("http://www.dot.ca.gov/hq/transprog/stip2004/ff_sheets/10-3k66.xls","3K66")</f>
        <v>3K66</v>
      </c>
      <c r="C72" s="30" t="s">
        <v>0</v>
      </c>
      <c r="D72" s="30" t="s">
        <v>23</v>
      </c>
      <c r="E72" s="30" t="s">
        <v>3</v>
      </c>
      <c r="F72" s="32">
        <f ca="1">INDIRECT("T72")+INDIRECT("AB72")+INDIRECT("AJ72")+INDIRECT("AR72")+INDIRECT("AZ72")+INDIRECT("BH72")</f>
        <v>0</v>
      </c>
      <c r="G72" s="33">
        <f ca="1">INDIRECT("U72")+INDIRECT("AC72")+INDIRECT("AK72")+INDIRECT("AS72")+INDIRECT("BA72")+INDIRECT("BI72")</f>
        <v>0</v>
      </c>
      <c r="H72" s="33">
        <f ca="1">INDIRECT("V72")+INDIRECT("AD72")+INDIRECT("AL72")+INDIRECT("AT72")+INDIRECT("BB72")+INDIRECT("BJ72")</f>
        <v>0</v>
      </c>
      <c r="I72" s="33">
        <f ca="1">INDIRECT("W72")+INDIRECT("AE72")+INDIRECT("AM72")+INDIRECT("AU72")+INDIRECT("BC72")+INDIRECT("BK72")</f>
        <v>0</v>
      </c>
      <c r="J72" s="33">
        <f ca="1">INDIRECT("X72")+INDIRECT("AF72")+INDIRECT("AN72")+INDIRECT("AV72")+INDIRECT("BD72")+INDIRECT("BL72")</f>
        <v>0</v>
      </c>
      <c r="K72" s="33">
        <f ca="1">INDIRECT("Y72")+INDIRECT("AG72")+INDIRECT("AO72")+INDIRECT("AW72")+INDIRECT("BE72")+INDIRECT("BM72")</f>
        <v>397</v>
      </c>
      <c r="L72" s="33">
        <f ca="1">INDIRECT("Z72")+INDIRECT("AH72")+INDIRECT("AP72")+INDIRECT("AX72")+INDIRECT("BF72")+INDIRECT("BN72")</f>
        <v>0</v>
      </c>
      <c r="M72" s="33">
        <f ca="1">INDIRECT("AA72")+INDIRECT("AI72")+INDIRECT("AQ72")+INDIRECT("AY72")+INDIRECT("BG72")+INDIRECT("BO72")</f>
        <v>0</v>
      </c>
      <c r="N72" s="32">
        <f ca="1">INDIRECT("T72")+INDIRECT("U72")+INDIRECT("V72")+INDIRECT("W72")+INDIRECT("X72")+INDIRECT("Y72")+INDIRECT("Z72")+INDIRECT("AA72")</f>
        <v>0</v>
      </c>
      <c r="O72" s="33">
        <f ca="1">INDIRECT("AB72")+INDIRECT("AC72")+INDIRECT("AD72")+INDIRECT("AE72")+INDIRECT("AF72")+INDIRECT("AG72")+INDIRECT("AH72")+INDIRECT("AI72")</f>
        <v>377</v>
      </c>
      <c r="P72" s="33">
        <f ca="1">INDIRECT("AJ72")+INDIRECT("AK72")+INDIRECT("AL72")+INDIRECT("AM72")+INDIRECT("AN72")+INDIRECT("AO72")+INDIRECT("AP72")+INDIRECT("AQ72")</f>
        <v>0</v>
      </c>
      <c r="Q72" s="33">
        <f ca="1">INDIRECT("AR72")+INDIRECT("AS72")+INDIRECT("AT72")+INDIRECT("AU72")+INDIRECT("AV72")+INDIRECT("AW72")+INDIRECT("AX72")+INDIRECT("AY72")</f>
        <v>20</v>
      </c>
      <c r="R72" s="33">
        <f ca="1">INDIRECT("AZ72")+INDIRECT("BA72")+INDIRECT("BB72")+INDIRECT("BC72")+INDIRECT("BD72")+INDIRECT("BE72")+INDIRECT("BF72")+INDIRECT("BG72")</f>
        <v>0</v>
      </c>
      <c r="S72" s="33">
        <f ca="1">INDIRECT("BH72")+INDIRECT("BI72")+INDIRECT("BJ72")+INDIRECT("BK72")+INDIRECT("BL72")+INDIRECT("BM72")+INDIRECT("BN72")+INDIRECT("BO72")</f>
        <v>0</v>
      </c>
      <c r="T72" s="34"/>
      <c r="U72" s="35"/>
      <c r="V72" s="35"/>
      <c r="W72" s="35"/>
      <c r="X72" s="35"/>
      <c r="Y72" s="35"/>
      <c r="Z72" s="35"/>
      <c r="AA72" s="35"/>
      <c r="AB72" s="34"/>
      <c r="AC72" s="35"/>
      <c r="AD72" s="35"/>
      <c r="AE72" s="35"/>
      <c r="AF72" s="35"/>
      <c r="AG72" s="35">
        <v>377</v>
      </c>
      <c r="AH72" s="35"/>
      <c r="AI72" s="35"/>
      <c r="AJ72" s="34"/>
      <c r="AK72" s="35"/>
      <c r="AL72" s="35"/>
      <c r="AM72" s="35"/>
      <c r="AN72" s="35"/>
      <c r="AO72" s="35"/>
      <c r="AP72" s="35"/>
      <c r="AQ72" s="35"/>
      <c r="AR72" s="34"/>
      <c r="AS72" s="35"/>
      <c r="AT72" s="35"/>
      <c r="AU72" s="35"/>
      <c r="AV72" s="35"/>
      <c r="AW72" s="35">
        <v>20</v>
      </c>
      <c r="AX72" s="35"/>
      <c r="AY72" s="35"/>
      <c r="AZ72" s="34"/>
      <c r="BA72" s="35"/>
      <c r="BB72" s="35"/>
      <c r="BC72" s="35"/>
      <c r="BD72" s="35"/>
      <c r="BE72" s="35"/>
      <c r="BF72" s="35"/>
      <c r="BG72" s="35"/>
      <c r="BH72" s="34"/>
      <c r="BI72" s="35"/>
      <c r="BJ72" s="35"/>
      <c r="BK72" s="35"/>
      <c r="BL72" s="35"/>
      <c r="BM72" s="35"/>
      <c r="BN72" s="35"/>
      <c r="BO72" s="36"/>
      <c r="BP72" s="9">
        <v>11200000149</v>
      </c>
      <c r="BQ72" s="1" t="s">
        <v>3</v>
      </c>
      <c r="BR72" s="1" t="s">
        <v>0</v>
      </c>
      <c r="BS72" s="1" t="s">
        <v>0</v>
      </c>
      <c r="BT72" s="1" t="s">
        <v>0</v>
      </c>
      <c r="BU72" s="1" t="s">
        <v>0</v>
      </c>
      <c r="BW72" s="1">
        <f ca="1">INDIRECT("T72")+2*INDIRECT("AB72")+3*INDIRECT("AJ72")+4*INDIRECT("AR72")+5*INDIRECT("AZ72")+6*INDIRECT("BH72")</f>
        <v>0</v>
      </c>
      <c r="BX72" s="1">
        <v>0</v>
      </c>
      <c r="BY72" s="1">
        <f ca="1">INDIRECT("U72")+2*INDIRECT("AC72")+3*INDIRECT("AK72")+4*INDIRECT("AS72")+5*INDIRECT("BA72")+6*INDIRECT("BI72")</f>
        <v>0</v>
      </c>
      <c r="BZ72" s="1">
        <v>0</v>
      </c>
      <c r="CA72" s="1">
        <f ca="1">INDIRECT("V72")+2*INDIRECT("AD72")+3*INDIRECT("AL72")+4*INDIRECT("AT72")+5*INDIRECT("BB72")+6*INDIRECT("BJ72")</f>
        <v>0</v>
      </c>
      <c r="CB72" s="1">
        <v>0</v>
      </c>
      <c r="CC72" s="1">
        <f ca="1">INDIRECT("W72")+2*INDIRECT("AE72")+3*INDIRECT("AM72")+4*INDIRECT("AU72")+5*INDIRECT("BC72")+6*INDIRECT("BK72")</f>
        <v>0</v>
      </c>
      <c r="CD72" s="1">
        <v>0</v>
      </c>
      <c r="CE72" s="1">
        <f ca="1">INDIRECT("X72")+2*INDIRECT("AF72")+3*INDIRECT("AN72")+4*INDIRECT("AV72")+5*INDIRECT("BD72")+6*INDIRECT("BL72")</f>
        <v>0</v>
      </c>
      <c r="CF72" s="1">
        <v>0</v>
      </c>
      <c r="CG72" s="1">
        <f ca="1">INDIRECT("Y72")+2*INDIRECT("AG72")+3*INDIRECT("AO72")+4*INDIRECT("AW72")+5*INDIRECT("BE72")+6*INDIRECT("BM72")</f>
        <v>834</v>
      </c>
      <c r="CH72" s="1">
        <v>834</v>
      </c>
      <c r="CI72" s="1">
        <f ca="1">INDIRECT("Z72")+2*INDIRECT("AH72")+3*INDIRECT("AP72")+4*INDIRECT("AX72")+5*INDIRECT("BF72")+6*INDIRECT("BN72")</f>
        <v>0</v>
      </c>
      <c r="CJ72" s="1">
        <v>0</v>
      </c>
      <c r="CK72" s="1">
        <f ca="1">INDIRECT("AA72")+2*INDIRECT("AI72")+3*INDIRECT("AQ72")+4*INDIRECT("AY72")+5*INDIRECT("BG72")+6*INDIRECT("BO72")</f>
        <v>0</v>
      </c>
      <c r="CL72" s="1">
        <v>0</v>
      </c>
      <c r="CM72" s="1">
        <f ca="1">INDIRECT("T72")+2*INDIRECT("U72")+3*INDIRECT("V72")+4*INDIRECT("W72")+5*INDIRECT("X72")+6*INDIRECT("Y72")+7*INDIRECT("Z72")+8*INDIRECT("AA72")</f>
        <v>0</v>
      </c>
      <c r="CN72" s="1">
        <v>0</v>
      </c>
      <c r="CO72" s="1">
        <f ca="1">INDIRECT("AB72")+2*INDIRECT("AC72")+3*INDIRECT("AD72")+4*INDIRECT("AE72")+5*INDIRECT("AF72")+6*INDIRECT("AG72")+7*INDIRECT("AH72")+8*INDIRECT("AI72")</f>
        <v>2262</v>
      </c>
      <c r="CP72" s="1">
        <v>2262</v>
      </c>
      <c r="CQ72" s="1">
        <f ca="1">INDIRECT("AJ72")+2*INDIRECT("AK72")+3*INDIRECT("AL72")+4*INDIRECT("AM72")+5*INDIRECT("AN72")+6*INDIRECT("AO72")+7*INDIRECT("AP72")+8*INDIRECT("AQ72")</f>
        <v>0</v>
      </c>
      <c r="CR72" s="1">
        <v>0</v>
      </c>
      <c r="CS72" s="1">
        <f ca="1">INDIRECT("AR72")+2*INDIRECT("AS72")+3*INDIRECT("AT72")+4*INDIRECT("AU72")+5*INDIRECT("AV72")+6*INDIRECT("AW72")+7*INDIRECT("AX72")+8*INDIRECT("AY72")</f>
        <v>120</v>
      </c>
      <c r="CT72" s="1">
        <v>120</v>
      </c>
      <c r="CU72" s="1">
        <f ca="1">INDIRECT("AZ72")+2*INDIRECT("BA72")+3*INDIRECT("BB72")+4*INDIRECT("BC72")+5*INDIRECT("BD72")+6*INDIRECT("BE72")+7*INDIRECT("BF72")+8*INDIRECT("BG72")</f>
        <v>0</v>
      </c>
      <c r="CV72" s="1">
        <v>0</v>
      </c>
      <c r="CW72" s="1">
        <f ca="1">INDIRECT("BH72")+2*INDIRECT("BI72")+3*INDIRECT("BJ72")+4*INDIRECT("BK72")+5*INDIRECT("BL72")+6*INDIRECT("BM72")+7*INDIRECT("BN72")+8*INDIRECT("BO72")</f>
        <v>0</v>
      </c>
      <c r="CX72" s="1">
        <v>0</v>
      </c>
    </row>
    <row r="73" spans="1:102" ht="11.25">
      <c r="A73" s="1" t="s">
        <v>0</v>
      </c>
      <c r="B73" s="1" t="s">
        <v>0</v>
      </c>
      <c r="C73" s="1" t="s">
        <v>0</v>
      </c>
      <c r="D73" s="1" t="s">
        <v>33</v>
      </c>
      <c r="E73" s="1" t="s">
        <v>28</v>
      </c>
      <c r="F73" s="7">
        <f ca="1">INDIRECT("T73")+INDIRECT("AB73")+INDIRECT("AJ73")+INDIRECT("AR73")+INDIRECT("AZ73")+INDIRECT("BH73")</f>
        <v>0</v>
      </c>
      <c r="G73" s="6">
        <f ca="1">INDIRECT("U73")+INDIRECT("AC73")+INDIRECT("AK73")+INDIRECT("AS73")+INDIRECT("BA73")+INDIRECT("BI73")</f>
        <v>340</v>
      </c>
      <c r="H73" s="6">
        <f ca="1">INDIRECT("V73")+INDIRECT("AD73")+INDIRECT("AL73")+INDIRECT("AT73")+INDIRECT("BB73")+INDIRECT("BJ73")</f>
        <v>0</v>
      </c>
      <c r="I73" s="6">
        <f ca="1">INDIRECT("W73")+INDIRECT("AE73")+INDIRECT("AM73")+INDIRECT("AU73")+INDIRECT("BC73")+INDIRECT("BK73")</f>
        <v>0</v>
      </c>
      <c r="J73" s="6">
        <f ca="1">INDIRECT("X73")+INDIRECT("AF73")+INDIRECT("AN73")+INDIRECT("AV73")+INDIRECT("BD73")+INDIRECT("BL73")</f>
        <v>0</v>
      </c>
      <c r="K73" s="6">
        <f ca="1">INDIRECT("Y73")+INDIRECT("AG73")+INDIRECT("AO73")+INDIRECT("AW73")+INDIRECT("BE73")+INDIRECT("BM73")</f>
        <v>0</v>
      </c>
      <c r="L73" s="6">
        <f ca="1">INDIRECT("Z73")+INDIRECT("AH73")+INDIRECT("AP73")+INDIRECT("AX73")+INDIRECT("BF73")+INDIRECT("BN73")</f>
        <v>0</v>
      </c>
      <c r="M73" s="6">
        <f ca="1">INDIRECT("AA73")+INDIRECT("AI73")+INDIRECT("AQ73")+INDIRECT("AY73")+INDIRECT("BG73")+INDIRECT("BO73")</f>
        <v>0</v>
      </c>
      <c r="N73" s="7">
        <f ca="1">INDIRECT("T73")+INDIRECT("U73")+INDIRECT("V73")+INDIRECT("W73")+INDIRECT("X73")+INDIRECT("Y73")+INDIRECT("Z73")+INDIRECT("AA73")</f>
        <v>0</v>
      </c>
      <c r="O73" s="6">
        <f ca="1">INDIRECT("AB73")+INDIRECT("AC73")+INDIRECT("AD73")+INDIRECT("AE73")+INDIRECT("AF73")+INDIRECT("AG73")+INDIRECT("AH73")+INDIRECT("AI73")</f>
        <v>313</v>
      </c>
      <c r="P73" s="6">
        <f ca="1">INDIRECT("AJ73")+INDIRECT("AK73")+INDIRECT("AL73")+INDIRECT("AM73")+INDIRECT("AN73")+INDIRECT("AO73")+INDIRECT("AP73")+INDIRECT("AQ73")</f>
        <v>2</v>
      </c>
      <c r="Q73" s="6">
        <f ca="1">INDIRECT("AR73")+INDIRECT("AS73")+INDIRECT("AT73")+INDIRECT("AU73")+INDIRECT("AV73")+INDIRECT("AW73")+INDIRECT("AX73")+INDIRECT("AY73")</f>
        <v>25</v>
      </c>
      <c r="R73" s="6">
        <f ca="1">INDIRECT("AZ73")+INDIRECT("BA73")+INDIRECT("BB73")+INDIRECT("BC73")+INDIRECT("BD73")+INDIRECT("BE73")+INDIRECT("BF73")+INDIRECT("BG73")</f>
        <v>0</v>
      </c>
      <c r="S73" s="6">
        <f ca="1">INDIRECT("BH73")+INDIRECT("BI73")+INDIRECT("BJ73")+INDIRECT("BK73")+INDIRECT("BL73")+INDIRECT("BM73")+INDIRECT("BN73")+INDIRECT("BO73")</f>
        <v>0</v>
      </c>
      <c r="T73" s="28"/>
      <c r="U73" s="29"/>
      <c r="V73" s="29"/>
      <c r="W73" s="29"/>
      <c r="X73" s="29"/>
      <c r="Y73" s="29"/>
      <c r="Z73" s="29"/>
      <c r="AA73" s="29"/>
      <c r="AB73" s="28"/>
      <c r="AC73" s="29">
        <v>313</v>
      </c>
      <c r="AD73" s="29"/>
      <c r="AE73" s="29"/>
      <c r="AF73" s="29"/>
      <c r="AG73" s="29"/>
      <c r="AH73" s="29"/>
      <c r="AI73" s="29"/>
      <c r="AJ73" s="28"/>
      <c r="AK73" s="29">
        <v>2</v>
      </c>
      <c r="AL73" s="29"/>
      <c r="AM73" s="29"/>
      <c r="AN73" s="29"/>
      <c r="AO73" s="29"/>
      <c r="AP73" s="29"/>
      <c r="AQ73" s="29"/>
      <c r="AR73" s="28"/>
      <c r="AS73" s="29">
        <v>25</v>
      </c>
      <c r="AT73" s="29"/>
      <c r="AU73" s="29"/>
      <c r="AV73" s="29"/>
      <c r="AW73" s="29"/>
      <c r="AX73" s="29"/>
      <c r="AY73" s="29"/>
      <c r="AZ73" s="28"/>
      <c r="BA73" s="29"/>
      <c r="BB73" s="29"/>
      <c r="BC73" s="29"/>
      <c r="BD73" s="29"/>
      <c r="BE73" s="29"/>
      <c r="BF73" s="29"/>
      <c r="BG73" s="29"/>
      <c r="BH73" s="28"/>
      <c r="BI73" s="29"/>
      <c r="BJ73" s="29"/>
      <c r="BK73" s="29"/>
      <c r="BL73" s="29"/>
      <c r="BM73" s="29"/>
      <c r="BN73" s="29"/>
      <c r="BO73" s="29"/>
      <c r="BP73" s="9">
        <v>0</v>
      </c>
      <c r="BQ73" s="1" t="s">
        <v>0</v>
      </c>
      <c r="BR73" s="1" t="s">
        <v>0</v>
      </c>
      <c r="BS73" s="1" t="s">
        <v>0</v>
      </c>
      <c r="BT73" s="1" t="s">
        <v>0</v>
      </c>
      <c r="BU73" s="1" t="s">
        <v>0</v>
      </c>
      <c r="BW73" s="1">
        <f ca="1">INDIRECT("T73")+2*INDIRECT("AB73")+3*INDIRECT("AJ73")+4*INDIRECT("AR73")+5*INDIRECT("AZ73")+6*INDIRECT("BH73")</f>
        <v>0</v>
      </c>
      <c r="BX73" s="1">
        <v>0</v>
      </c>
      <c r="BY73" s="1">
        <f ca="1">INDIRECT("U73")+2*INDIRECT("AC73")+3*INDIRECT("AK73")+4*INDIRECT("AS73")+5*INDIRECT("BA73")+6*INDIRECT("BI73")</f>
        <v>732</v>
      </c>
      <c r="BZ73" s="1">
        <v>732</v>
      </c>
      <c r="CA73" s="1">
        <f ca="1">INDIRECT("V73")+2*INDIRECT("AD73")+3*INDIRECT("AL73")+4*INDIRECT("AT73")+5*INDIRECT("BB73")+6*INDIRECT("BJ73")</f>
        <v>0</v>
      </c>
      <c r="CB73" s="1">
        <v>0</v>
      </c>
      <c r="CC73" s="1">
        <f ca="1">INDIRECT("W73")+2*INDIRECT("AE73")+3*INDIRECT("AM73")+4*INDIRECT("AU73")+5*INDIRECT("BC73")+6*INDIRECT("BK73")</f>
        <v>0</v>
      </c>
      <c r="CD73" s="1">
        <v>0</v>
      </c>
      <c r="CE73" s="1">
        <f ca="1">INDIRECT("X73")+2*INDIRECT("AF73")+3*INDIRECT("AN73")+4*INDIRECT("AV73")+5*INDIRECT("BD73")+6*INDIRECT("BL73")</f>
        <v>0</v>
      </c>
      <c r="CF73" s="1">
        <v>0</v>
      </c>
      <c r="CG73" s="1">
        <f ca="1">INDIRECT("Y73")+2*INDIRECT("AG73")+3*INDIRECT("AO73")+4*INDIRECT("AW73")+5*INDIRECT("BE73")+6*INDIRECT("BM73")</f>
        <v>0</v>
      </c>
      <c r="CH73" s="1">
        <v>0</v>
      </c>
      <c r="CI73" s="1">
        <f ca="1">INDIRECT("Z73")+2*INDIRECT("AH73")+3*INDIRECT("AP73")+4*INDIRECT("AX73")+5*INDIRECT("BF73")+6*INDIRECT("BN73")</f>
        <v>0</v>
      </c>
      <c r="CJ73" s="1">
        <v>0</v>
      </c>
      <c r="CK73" s="1">
        <f ca="1">INDIRECT("AA73")+2*INDIRECT("AI73")+3*INDIRECT("AQ73")+4*INDIRECT("AY73")+5*INDIRECT("BG73")+6*INDIRECT("BO73")</f>
        <v>0</v>
      </c>
      <c r="CL73" s="1">
        <v>0</v>
      </c>
      <c r="CM73" s="1">
        <f ca="1">INDIRECT("T73")+2*INDIRECT("U73")+3*INDIRECT("V73")+4*INDIRECT("W73")+5*INDIRECT("X73")+6*INDIRECT("Y73")+7*INDIRECT("Z73")+8*INDIRECT("AA73")</f>
        <v>0</v>
      </c>
      <c r="CN73" s="1">
        <v>0</v>
      </c>
      <c r="CO73" s="1">
        <f ca="1">INDIRECT("AB73")+2*INDIRECT("AC73")+3*INDIRECT("AD73")+4*INDIRECT("AE73")+5*INDIRECT("AF73")+6*INDIRECT("AG73")+7*INDIRECT("AH73")+8*INDIRECT("AI73")</f>
        <v>626</v>
      </c>
      <c r="CP73" s="1">
        <v>626</v>
      </c>
      <c r="CQ73" s="1">
        <f ca="1">INDIRECT("AJ73")+2*INDIRECT("AK73")+3*INDIRECT("AL73")+4*INDIRECT("AM73")+5*INDIRECT("AN73")+6*INDIRECT("AO73")+7*INDIRECT("AP73")+8*INDIRECT("AQ73")</f>
        <v>4</v>
      </c>
      <c r="CR73" s="1">
        <v>4</v>
      </c>
      <c r="CS73" s="1">
        <f ca="1">INDIRECT("AR73")+2*INDIRECT("AS73")+3*INDIRECT("AT73")+4*INDIRECT("AU73")+5*INDIRECT("AV73")+6*INDIRECT("AW73")+7*INDIRECT("AX73")+8*INDIRECT("AY73")</f>
        <v>50</v>
      </c>
      <c r="CT73" s="1">
        <v>50</v>
      </c>
      <c r="CU73" s="1">
        <f ca="1">INDIRECT("AZ73")+2*INDIRECT("BA73")+3*INDIRECT("BB73")+4*INDIRECT("BC73")+5*INDIRECT("BD73")+6*INDIRECT("BE73")+7*INDIRECT("BF73")+8*INDIRECT("BG73")</f>
        <v>0</v>
      </c>
      <c r="CV73" s="1">
        <v>0</v>
      </c>
      <c r="CW73" s="1">
        <f ca="1">INDIRECT("BH73")+2*INDIRECT("BI73")+3*INDIRECT("BJ73")+4*INDIRECT("BK73")+5*INDIRECT("BL73")+6*INDIRECT("BM73")+7*INDIRECT("BN73")+8*INDIRECT("BO73")</f>
        <v>0</v>
      </c>
      <c r="CX73" s="1">
        <v>0</v>
      </c>
    </row>
    <row r="74" spans="1:73" ht="11.25">
      <c r="A74" s="25"/>
      <c r="B74" s="25"/>
      <c r="C74" s="27" t="s">
        <v>131</v>
      </c>
      <c r="D74" s="26" t="s">
        <v>0</v>
      </c>
      <c r="E74" s="1" t="s">
        <v>6</v>
      </c>
      <c r="F74" s="7">
        <f>SUM(F72:F73)</f>
        <v>0</v>
      </c>
      <c r="G74" s="6">
        <f>SUM(G72:G73)</f>
        <v>340</v>
      </c>
      <c r="H74" s="6">
        <f>SUM(H72:H73)</f>
        <v>0</v>
      </c>
      <c r="I74" s="6">
        <f>SUM(I72:I73)</f>
        <v>0</v>
      </c>
      <c r="J74" s="6">
        <f>SUM(J72:J73)</f>
        <v>0</v>
      </c>
      <c r="K74" s="6">
        <f>SUM(K72:K73)</f>
        <v>397</v>
      </c>
      <c r="L74" s="6">
        <f>SUM(L72:L73)</f>
        <v>0</v>
      </c>
      <c r="M74" s="6">
        <f>SUM(M72:M73)</f>
        <v>0</v>
      </c>
      <c r="N74" s="7">
        <f>SUM(N72:N73)</f>
        <v>0</v>
      </c>
      <c r="O74" s="6">
        <f>SUM(O72:O73)</f>
        <v>690</v>
      </c>
      <c r="P74" s="6">
        <f>SUM(P72:P73)</f>
        <v>2</v>
      </c>
      <c r="Q74" s="6">
        <f>SUM(Q72:Q73)</f>
        <v>45</v>
      </c>
      <c r="R74" s="6">
        <f>SUM(R72:R73)</f>
        <v>0</v>
      </c>
      <c r="S74" s="6">
        <f>SUM(S72:S73)</f>
        <v>0</v>
      </c>
      <c r="T74" s="8"/>
      <c r="U74" s="5"/>
      <c r="V74" s="5"/>
      <c r="W74" s="5"/>
      <c r="X74" s="5"/>
      <c r="Y74" s="5"/>
      <c r="Z74" s="5"/>
      <c r="AA74" s="5"/>
      <c r="AB74" s="8"/>
      <c r="AC74" s="5"/>
      <c r="AD74" s="5"/>
      <c r="AE74" s="5"/>
      <c r="AF74" s="5"/>
      <c r="AG74" s="5"/>
      <c r="AH74" s="5"/>
      <c r="AI74" s="5"/>
      <c r="AJ74" s="8"/>
      <c r="AK74" s="5"/>
      <c r="AL74" s="5"/>
      <c r="AM74" s="5"/>
      <c r="AN74" s="5"/>
      <c r="AO74" s="5"/>
      <c r="AP74" s="5"/>
      <c r="AQ74" s="5"/>
      <c r="AR74" s="8"/>
      <c r="AS74" s="5"/>
      <c r="AT74" s="5"/>
      <c r="AU74" s="5"/>
      <c r="AV74" s="5"/>
      <c r="AW74" s="5"/>
      <c r="AX74" s="5"/>
      <c r="AY74" s="5"/>
      <c r="AZ74" s="8"/>
      <c r="BA74" s="5"/>
      <c r="BB74" s="5"/>
      <c r="BC74" s="5"/>
      <c r="BD74" s="5"/>
      <c r="BE74" s="5"/>
      <c r="BF74" s="5"/>
      <c r="BG74" s="5"/>
      <c r="BH74" s="8"/>
      <c r="BI74" s="5"/>
      <c r="BJ74" s="5"/>
      <c r="BK74" s="5"/>
      <c r="BL74" s="5"/>
      <c r="BM74" s="5"/>
      <c r="BN74" s="5"/>
      <c r="BO74" s="5"/>
      <c r="BP74" s="9">
        <v>0</v>
      </c>
      <c r="BQ74" s="1" t="s">
        <v>0</v>
      </c>
      <c r="BR74" s="1" t="s">
        <v>0</v>
      </c>
      <c r="BS74" s="1" t="s">
        <v>0</v>
      </c>
      <c r="BT74" s="1" t="s">
        <v>0</v>
      </c>
      <c r="BU74" s="1" t="s">
        <v>0</v>
      </c>
    </row>
    <row r="75" spans="3:73" ht="11.25">
      <c r="C75" s="1" t="s">
        <v>0</v>
      </c>
      <c r="D75" s="1" t="s">
        <v>0</v>
      </c>
      <c r="E75" s="1" t="s">
        <v>0</v>
      </c>
      <c r="F75" s="7"/>
      <c r="G75" s="6"/>
      <c r="H75" s="6"/>
      <c r="I75" s="6"/>
      <c r="J75" s="6"/>
      <c r="K75" s="6"/>
      <c r="L75" s="6"/>
      <c r="M75" s="6"/>
      <c r="N75" s="7"/>
      <c r="O75" s="6"/>
      <c r="P75" s="6"/>
      <c r="Q75" s="6"/>
      <c r="R75" s="6"/>
      <c r="S75" s="6"/>
      <c r="T75" s="8"/>
      <c r="U75" s="5"/>
      <c r="V75" s="5"/>
      <c r="W75" s="5"/>
      <c r="X75" s="5"/>
      <c r="Y75" s="5"/>
      <c r="Z75" s="5"/>
      <c r="AA75" s="5"/>
      <c r="AB75" s="8"/>
      <c r="AC75" s="5"/>
      <c r="AD75" s="5"/>
      <c r="AE75" s="5"/>
      <c r="AF75" s="5"/>
      <c r="AG75" s="5"/>
      <c r="AH75" s="5"/>
      <c r="AI75" s="5"/>
      <c r="AJ75" s="8"/>
      <c r="AK75" s="5"/>
      <c r="AL75" s="5"/>
      <c r="AM75" s="5"/>
      <c r="AN75" s="5"/>
      <c r="AO75" s="5"/>
      <c r="AP75" s="5"/>
      <c r="AQ75" s="5"/>
      <c r="AR75" s="8"/>
      <c r="AS75" s="5"/>
      <c r="AT75" s="5"/>
      <c r="AU75" s="5"/>
      <c r="AV75" s="5"/>
      <c r="AW75" s="5"/>
      <c r="AX75" s="5"/>
      <c r="AY75" s="5"/>
      <c r="AZ75" s="8"/>
      <c r="BA75" s="5"/>
      <c r="BB75" s="5"/>
      <c r="BC75" s="5"/>
      <c r="BD75" s="5"/>
      <c r="BE75" s="5"/>
      <c r="BF75" s="5"/>
      <c r="BG75" s="5"/>
      <c r="BH75" s="8"/>
      <c r="BI75" s="5"/>
      <c r="BJ75" s="5"/>
      <c r="BK75" s="5"/>
      <c r="BL75" s="5"/>
      <c r="BM75" s="5"/>
      <c r="BN75" s="5"/>
      <c r="BO75" s="5"/>
      <c r="BP75" s="9"/>
      <c r="BT75" s="1" t="s">
        <v>0</v>
      </c>
      <c r="BU75" s="1" t="s">
        <v>0</v>
      </c>
    </row>
    <row r="76" spans="1:102" ht="11.25">
      <c r="A76" s="30" t="s">
        <v>1</v>
      </c>
      <c r="B76" s="31" t="str">
        <f>HYPERLINK("http://www.dot.ca.gov/hq/transprog/stip2004/ff_sheets/10-3k67.xls","3K67")</f>
        <v>3K67</v>
      </c>
      <c r="C76" s="30" t="s">
        <v>0</v>
      </c>
      <c r="D76" s="30" t="s">
        <v>23</v>
      </c>
      <c r="E76" s="30" t="s">
        <v>3</v>
      </c>
      <c r="F76" s="32">
        <f ca="1">INDIRECT("T76")+INDIRECT("AB76")+INDIRECT("AJ76")+INDIRECT("AR76")+INDIRECT("AZ76")+INDIRECT("BH76")</f>
        <v>0</v>
      </c>
      <c r="G76" s="33">
        <f ca="1">INDIRECT("U76")+INDIRECT("AC76")+INDIRECT("AK76")+INDIRECT("AS76")+INDIRECT("BA76")+INDIRECT("BI76")</f>
        <v>0</v>
      </c>
      <c r="H76" s="33">
        <f ca="1">INDIRECT("V76")+INDIRECT("AD76")+INDIRECT("AL76")+INDIRECT("AT76")+INDIRECT("BB76")+INDIRECT("BJ76")</f>
        <v>0</v>
      </c>
      <c r="I76" s="33">
        <f ca="1">INDIRECT("W76")+INDIRECT("AE76")+INDIRECT("AM76")+INDIRECT("AU76")+INDIRECT("BC76")+INDIRECT("BK76")</f>
        <v>0</v>
      </c>
      <c r="J76" s="33">
        <f ca="1">INDIRECT("X76")+INDIRECT("AF76")+INDIRECT("AN76")+INDIRECT("AV76")+INDIRECT("BD76")+INDIRECT("BL76")</f>
        <v>0</v>
      </c>
      <c r="K76" s="33">
        <f ca="1">INDIRECT("Y76")+INDIRECT("AG76")+INDIRECT("AO76")+INDIRECT("AW76")+INDIRECT("BE76")+INDIRECT("BM76")</f>
        <v>356</v>
      </c>
      <c r="L76" s="33">
        <f ca="1">INDIRECT("Z76")+INDIRECT("AH76")+INDIRECT("AP76")+INDIRECT("AX76")+INDIRECT("BF76")+INDIRECT("BN76")</f>
        <v>0</v>
      </c>
      <c r="M76" s="33">
        <f ca="1">INDIRECT("AA76")+INDIRECT("AI76")+INDIRECT("AQ76")+INDIRECT("AY76")+INDIRECT("BG76")+INDIRECT("BO76")</f>
        <v>0</v>
      </c>
      <c r="N76" s="32">
        <f ca="1">INDIRECT("T76")+INDIRECT("U76")+INDIRECT("V76")+INDIRECT("W76")+INDIRECT("X76")+INDIRECT("Y76")+INDIRECT("Z76")+INDIRECT("AA76")</f>
        <v>0</v>
      </c>
      <c r="O76" s="33">
        <f ca="1">INDIRECT("AB76")+INDIRECT("AC76")+INDIRECT("AD76")+INDIRECT("AE76")+INDIRECT("AF76")+INDIRECT("AG76")+INDIRECT("AH76")+INDIRECT("AI76")</f>
        <v>336</v>
      </c>
      <c r="P76" s="33">
        <f ca="1">INDIRECT("AJ76")+INDIRECT("AK76")+INDIRECT("AL76")+INDIRECT("AM76")+INDIRECT("AN76")+INDIRECT("AO76")+INDIRECT("AP76")+INDIRECT("AQ76")</f>
        <v>0</v>
      </c>
      <c r="Q76" s="33">
        <f ca="1">INDIRECT("AR76")+INDIRECT("AS76")+INDIRECT("AT76")+INDIRECT("AU76")+INDIRECT("AV76")+INDIRECT("AW76")+INDIRECT("AX76")+INDIRECT("AY76")</f>
        <v>20</v>
      </c>
      <c r="R76" s="33">
        <f ca="1">INDIRECT("AZ76")+INDIRECT("BA76")+INDIRECT("BB76")+INDIRECT("BC76")+INDIRECT("BD76")+INDIRECT("BE76")+INDIRECT("BF76")+INDIRECT("BG76")</f>
        <v>0</v>
      </c>
      <c r="S76" s="33">
        <f ca="1">INDIRECT("BH76")+INDIRECT("BI76")+INDIRECT("BJ76")+INDIRECT("BK76")+INDIRECT("BL76")+INDIRECT("BM76")+INDIRECT("BN76")+INDIRECT("BO76")</f>
        <v>0</v>
      </c>
      <c r="T76" s="34"/>
      <c r="U76" s="35"/>
      <c r="V76" s="35"/>
      <c r="W76" s="35"/>
      <c r="X76" s="35"/>
      <c r="Y76" s="35"/>
      <c r="Z76" s="35"/>
      <c r="AA76" s="35"/>
      <c r="AB76" s="34"/>
      <c r="AC76" s="35"/>
      <c r="AD76" s="35"/>
      <c r="AE76" s="35"/>
      <c r="AF76" s="35"/>
      <c r="AG76" s="35">
        <v>336</v>
      </c>
      <c r="AH76" s="35"/>
      <c r="AI76" s="35"/>
      <c r="AJ76" s="34"/>
      <c r="AK76" s="35"/>
      <c r="AL76" s="35"/>
      <c r="AM76" s="35"/>
      <c r="AN76" s="35"/>
      <c r="AO76" s="35"/>
      <c r="AP76" s="35"/>
      <c r="AQ76" s="35"/>
      <c r="AR76" s="34"/>
      <c r="AS76" s="35"/>
      <c r="AT76" s="35"/>
      <c r="AU76" s="35"/>
      <c r="AV76" s="35"/>
      <c r="AW76" s="35">
        <v>20</v>
      </c>
      <c r="AX76" s="35"/>
      <c r="AY76" s="35"/>
      <c r="AZ76" s="34"/>
      <c r="BA76" s="35"/>
      <c r="BB76" s="35"/>
      <c r="BC76" s="35"/>
      <c r="BD76" s="35"/>
      <c r="BE76" s="35"/>
      <c r="BF76" s="35"/>
      <c r="BG76" s="35"/>
      <c r="BH76" s="34"/>
      <c r="BI76" s="35"/>
      <c r="BJ76" s="35"/>
      <c r="BK76" s="35"/>
      <c r="BL76" s="35"/>
      <c r="BM76" s="35"/>
      <c r="BN76" s="35"/>
      <c r="BO76" s="36"/>
      <c r="BP76" s="9">
        <v>11200000150</v>
      </c>
      <c r="BQ76" s="1" t="s">
        <v>3</v>
      </c>
      <c r="BR76" s="1" t="s">
        <v>0</v>
      </c>
      <c r="BS76" s="1" t="s">
        <v>0</v>
      </c>
      <c r="BT76" s="1" t="s">
        <v>0</v>
      </c>
      <c r="BU76" s="1" t="s">
        <v>0</v>
      </c>
      <c r="BW76" s="1">
        <f ca="1">INDIRECT("T76")+2*INDIRECT("AB76")+3*INDIRECT("AJ76")+4*INDIRECT("AR76")+5*INDIRECT("AZ76")+6*INDIRECT("BH76")</f>
        <v>0</v>
      </c>
      <c r="BX76" s="1">
        <v>0</v>
      </c>
      <c r="BY76" s="1">
        <f ca="1">INDIRECT("U76")+2*INDIRECT("AC76")+3*INDIRECT("AK76")+4*INDIRECT("AS76")+5*INDIRECT("BA76")+6*INDIRECT("BI76")</f>
        <v>0</v>
      </c>
      <c r="BZ76" s="1">
        <v>0</v>
      </c>
      <c r="CA76" s="1">
        <f ca="1">INDIRECT("V76")+2*INDIRECT("AD76")+3*INDIRECT("AL76")+4*INDIRECT("AT76")+5*INDIRECT("BB76")+6*INDIRECT("BJ76")</f>
        <v>0</v>
      </c>
      <c r="CB76" s="1">
        <v>0</v>
      </c>
      <c r="CC76" s="1">
        <f ca="1">INDIRECT("W76")+2*INDIRECT("AE76")+3*INDIRECT("AM76")+4*INDIRECT("AU76")+5*INDIRECT("BC76")+6*INDIRECT("BK76")</f>
        <v>0</v>
      </c>
      <c r="CD76" s="1">
        <v>0</v>
      </c>
      <c r="CE76" s="1">
        <f ca="1">INDIRECT("X76")+2*INDIRECT("AF76")+3*INDIRECT("AN76")+4*INDIRECT("AV76")+5*INDIRECT("BD76")+6*INDIRECT("BL76")</f>
        <v>0</v>
      </c>
      <c r="CF76" s="1">
        <v>0</v>
      </c>
      <c r="CG76" s="1">
        <f ca="1">INDIRECT("Y76")+2*INDIRECT("AG76")+3*INDIRECT("AO76")+4*INDIRECT("AW76")+5*INDIRECT("BE76")+6*INDIRECT("BM76")</f>
        <v>752</v>
      </c>
      <c r="CH76" s="1">
        <v>752</v>
      </c>
      <c r="CI76" s="1">
        <f ca="1">INDIRECT("Z76")+2*INDIRECT("AH76")+3*INDIRECT("AP76")+4*INDIRECT("AX76")+5*INDIRECT("BF76")+6*INDIRECT("BN76")</f>
        <v>0</v>
      </c>
      <c r="CJ76" s="1">
        <v>0</v>
      </c>
      <c r="CK76" s="1">
        <f ca="1">INDIRECT("AA76")+2*INDIRECT("AI76")+3*INDIRECT("AQ76")+4*INDIRECT("AY76")+5*INDIRECT("BG76")+6*INDIRECT("BO76")</f>
        <v>0</v>
      </c>
      <c r="CL76" s="1">
        <v>0</v>
      </c>
      <c r="CM76" s="1">
        <f ca="1">INDIRECT("T76")+2*INDIRECT("U76")+3*INDIRECT("V76")+4*INDIRECT("W76")+5*INDIRECT("X76")+6*INDIRECT("Y76")+7*INDIRECT("Z76")+8*INDIRECT("AA76")</f>
        <v>0</v>
      </c>
      <c r="CN76" s="1">
        <v>0</v>
      </c>
      <c r="CO76" s="1">
        <f ca="1">INDIRECT("AB76")+2*INDIRECT("AC76")+3*INDIRECT("AD76")+4*INDIRECT("AE76")+5*INDIRECT("AF76")+6*INDIRECT("AG76")+7*INDIRECT("AH76")+8*INDIRECT("AI76")</f>
        <v>2016</v>
      </c>
      <c r="CP76" s="1">
        <v>2016</v>
      </c>
      <c r="CQ76" s="1">
        <f ca="1">INDIRECT("AJ76")+2*INDIRECT("AK76")+3*INDIRECT("AL76")+4*INDIRECT("AM76")+5*INDIRECT("AN76")+6*INDIRECT("AO76")+7*INDIRECT("AP76")+8*INDIRECT("AQ76")</f>
        <v>0</v>
      </c>
      <c r="CR76" s="1">
        <v>0</v>
      </c>
      <c r="CS76" s="1">
        <f ca="1">INDIRECT("AR76")+2*INDIRECT("AS76")+3*INDIRECT("AT76")+4*INDIRECT("AU76")+5*INDIRECT("AV76")+6*INDIRECT("AW76")+7*INDIRECT("AX76")+8*INDIRECT("AY76")</f>
        <v>120</v>
      </c>
      <c r="CT76" s="1">
        <v>120</v>
      </c>
      <c r="CU76" s="1">
        <f ca="1">INDIRECT("AZ76")+2*INDIRECT("BA76")+3*INDIRECT("BB76")+4*INDIRECT("BC76")+5*INDIRECT("BD76")+6*INDIRECT("BE76")+7*INDIRECT("BF76")+8*INDIRECT("BG76")</f>
        <v>0</v>
      </c>
      <c r="CV76" s="1">
        <v>0</v>
      </c>
      <c r="CW76" s="1">
        <f ca="1">INDIRECT("BH76")+2*INDIRECT("BI76")+3*INDIRECT("BJ76")+4*INDIRECT("BK76")+5*INDIRECT("BL76")+6*INDIRECT("BM76")+7*INDIRECT("BN76")+8*INDIRECT("BO76")</f>
        <v>0</v>
      </c>
      <c r="CX76" s="1">
        <v>0</v>
      </c>
    </row>
    <row r="77" spans="1:102" ht="11.25">
      <c r="A77" s="1" t="s">
        <v>0</v>
      </c>
      <c r="B77" s="1" t="s">
        <v>0</v>
      </c>
      <c r="C77" s="1" t="s">
        <v>0</v>
      </c>
      <c r="D77" s="1" t="s">
        <v>34</v>
      </c>
      <c r="E77" s="1" t="s">
        <v>28</v>
      </c>
      <c r="F77" s="7">
        <f ca="1">INDIRECT("T77")+INDIRECT("AB77")+INDIRECT("AJ77")+INDIRECT("AR77")+INDIRECT("AZ77")+INDIRECT("BH77")</f>
        <v>0</v>
      </c>
      <c r="G77" s="6">
        <f ca="1">INDIRECT("U77")+INDIRECT("AC77")+INDIRECT("AK77")+INDIRECT("AS77")+INDIRECT("BA77")+INDIRECT("BI77")</f>
        <v>194</v>
      </c>
      <c r="H77" s="6">
        <f ca="1">INDIRECT("V77")+INDIRECT("AD77")+INDIRECT("AL77")+INDIRECT("AT77")+INDIRECT("BB77")+INDIRECT("BJ77")</f>
        <v>0</v>
      </c>
      <c r="I77" s="6">
        <f ca="1">INDIRECT("W77")+INDIRECT("AE77")+INDIRECT("AM77")+INDIRECT("AU77")+INDIRECT("BC77")+INDIRECT("BK77")</f>
        <v>0</v>
      </c>
      <c r="J77" s="6">
        <f ca="1">INDIRECT("X77")+INDIRECT("AF77")+INDIRECT("AN77")+INDIRECT("AV77")+INDIRECT("BD77")+INDIRECT("BL77")</f>
        <v>0</v>
      </c>
      <c r="K77" s="6">
        <f ca="1">INDIRECT("Y77")+INDIRECT("AG77")+INDIRECT("AO77")+INDIRECT("AW77")+INDIRECT("BE77")+INDIRECT("BM77")</f>
        <v>0</v>
      </c>
      <c r="L77" s="6">
        <f ca="1">INDIRECT("Z77")+INDIRECT("AH77")+INDIRECT("AP77")+INDIRECT("AX77")+INDIRECT("BF77")+INDIRECT("BN77")</f>
        <v>0</v>
      </c>
      <c r="M77" s="6">
        <f ca="1">INDIRECT("AA77")+INDIRECT("AI77")+INDIRECT("AQ77")+INDIRECT("AY77")+INDIRECT("BG77")+INDIRECT("BO77")</f>
        <v>0</v>
      </c>
      <c r="N77" s="7">
        <f ca="1">INDIRECT("T77")+INDIRECT("U77")+INDIRECT("V77")+INDIRECT("W77")+INDIRECT("X77")+INDIRECT("Y77")+INDIRECT("Z77")+INDIRECT("AA77")</f>
        <v>0</v>
      </c>
      <c r="O77" s="6">
        <f ca="1">INDIRECT("AB77")+INDIRECT("AC77")+INDIRECT("AD77")+INDIRECT("AE77")+INDIRECT("AF77")+INDIRECT("AG77")+INDIRECT("AH77")+INDIRECT("AI77")</f>
        <v>180</v>
      </c>
      <c r="P77" s="6">
        <f ca="1">INDIRECT("AJ77")+INDIRECT("AK77")+INDIRECT("AL77")+INDIRECT("AM77")+INDIRECT("AN77")+INDIRECT("AO77")+INDIRECT("AP77")+INDIRECT("AQ77")</f>
        <v>3</v>
      </c>
      <c r="Q77" s="6">
        <f ca="1">INDIRECT("AR77")+INDIRECT("AS77")+INDIRECT("AT77")+INDIRECT("AU77")+INDIRECT("AV77")+INDIRECT("AW77")+INDIRECT("AX77")+INDIRECT("AY77")</f>
        <v>11</v>
      </c>
      <c r="R77" s="6">
        <f ca="1">INDIRECT("AZ77")+INDIRECT("BA77")+INDIRECT("BB77")+INDIRECT("BC77")+INDIRECT("BD77")+INDIRECT("BE77")+INDIRECT("BF77")+INDIRECT("BG77")</f>
        <v>0</v>
      </c>
      <c r="S77" s="6">
        <f ca="1">INDIRECT("BH77")+INDIRECT("BI77")+INDIRECT("BJ77")+INDIRECT("BK77")+INDIRECT("BL77")+INDIRECT("BM77")+INDIRECT("BN77")+INDIRECT("BO77")</f>
        <v>0</v>
      </c>
      <c r="T77" s="28"/>
      <c r="U77" s="29"/>
      <c r="V77" s="29"/>
      <c r="W77" s="29"/>
      <c r="X77" s="29"/>
      <c r="Y77" s="29"/>
      <c r="Z77" s="29"/>
      <c r="AA77" s="29"/>
      <c r="AB77" s="28"/>
      <c r="AC77" s="29">
        <v>180</v>
      </c>
      <c r="AD77" s="29"/>
      <c r="AE77" s="29"/>
      <c r="AF77" s="29"/>
      <c r="AG77" s="29"/>
      <c r="AH77" s="29"/>
      <c r="AI77" s="29"/>
      <c r="AJ77" s="28"/>
      <c r="AK77" s="29">
        <v>3</v>
      </c>
      <c r="AL77" s="29"/>
      <c r="AM77" s="29"/>
      <c r="AN77" s="29"/>
      <c r="AO77" s="29"/>
      <c r="AP77" s="29"/>
      <c r="AQ77" s="29"/>
      <c r="AR77" s="28"/>
      <c r="AS77" s="29">
        <v>11</v>
      </c>
      <c r="AT77" s="29"/>
      <c r="AU77" s="29"/>
      <c r="AV77" s="29"/>
      <c r="AW77" s="29"/>
      <c r="AX77" s="29"/>
      <c r="AY77" s="29"/>
      <c r="AZ77" s="28"/>
      <c r="BA77" s="29"/>
      <c r="BB77" s="29"/>
      <c r="BC77" s="29"/>
      <c r="BD77" s="29"/>
      <c r="BE77" s="29"/>
      <c r="BF77" s="29"/>
      <c r="BG77" s="29"/>
      <c r="BH77" s="28"/>
      <c r="BI77" s="29"/>
      <c r="BJ77" s="29"/>
      <c r="BK77" s="29"/>
      <c r="BL77" s="29"/>
      <c r="BM77" s="29"/>
      <c r="BN77" s="29"/>
      <c r="BO77" s="29"/>
      <c r="BP77" s="9">
        <v>0</v>
      </c>
      <c r="BQ77" s="1" t="s">
        <v>0</v>
      </c>
      <c r="BR77" s="1" t="s">
        <v>0</v>
      </c>
      <c r="BS77" s="1" t="s">
        <v>0</v>
      </c>
      <c r="BT77" s="1" t="s">
        <v>0</v>
      </c>
      <c r="BU77" s="1" t="s">
        <v>0</v>
      </c>
      <c r="BW77" s="1">
        <f ca="1">INDIRECT("T77")+2*INDIRECT("AB77")+3*INDIRECT("AJ77")+4*INDIRECT("AR77")+5*INDIRECT("AZ77")+6*INDIRECT("BH77")</f>
        <v>0</v>
      </c>
      <c r="BX77" s="1">
        <v>0</v>
      </c>
      <c r="BY77" s="1">
        <f ca="1">INDIRECT("U77")+2*INDIRECT("AC77")+3*INDIRECT("AK77")+4*INDIRECT("AS77")+5*INDIRECT("BA77")+6*INDIRECT("BI77")</f>
        <v>413</v>
      </c>
      <c r="BZ77" s="1">
        <v>413</v>
      </c>
      <c r="CA77" s="1">
        <f ca="1">INDIRECT("V77")+2*INDIRECT("AD77")+3*INDIRECT("AL77")+4*INDIRECT("AT77")+5*INDIRECT("BB77")+6*INDIRECT("BJ77")</f>
        <v>0</v>
      </c>
      <c r="CB77" s="1">
        <v>0</v>
      </c>
      <c r="CC77" s="1">
        <f ca="1">INDIRECT("W77")+2*INDIRECT("AE77")+3*INDIRECT("AM77")+4*INDIRECT("AU77")+5*INDIRECT("BC77")+6*INDIRECT("BK77")</f>
        <v>0</v>
      </c>
      <c r="CD77" s="1">
        <v>0</v>
      </c>
      <c r="CE77" s="1">
        <f ca="1">INDIRECT("X77")+2*INDIRECT("AF77")+3*INDIRECT("AN77")+4*INDIRECT("AV77")+5*INDIRECT("BD77")+6*INDIRECT("BL77")</f>
        <v>0</v>
      </c>
      <c r="CF77" s="1">
        <v>0</v>
      </c>
      <c r="CG77" s="1">
        <f ca="1">INDIRECT("Y77")+2*INDIRECT("AG77")+3*INDIRECT("AO77")+4*INDIRECT("AW77")+5*INDIRECT("BE77")+6*INDIRECT("BM77")</f>
        <v>0</v>
      </c>
      <c r="CH77" s="1">
        <v>0</v>
      </c>
      <c r="CI77" s="1">
        <f ca="1">INDIRECT("Z77")+2*INDIRECT("AH77")+3*INDIRECT("AP77")+4*INDIRECT("AX77")+5*INDIRECT("BF77")+6*INDIRECT("BN77")</f>
        <v>0</v>
      </c>
      <c r="CJ77" s="1">
        <v>0</v>
      </c>
      <c r="CK77" s="1">
        <f ca="1">INDIRECT("AA77")+2*INDIRECT("AI77")+3*INDIRECT("AQ77")+4*INDIRECT("AY77")+5*INDIRECT("BG77")+6*INDIRECT("BO77")</f>
        <v>0</v>
      </c>
      <c r="CL77" s="1">
        <v>0</v>
      </c>
      <c r="CM77" s="1">
        <f ca="1">INDIRECT("T77")+2*INDIRECT("U77")+3*INDIRECT("V77")+4*INDIRECT("W77")+5*INDIRECT("X77")+6*INDIRECT("Y77")+7*INDIRECT("Z77")+8*INDIRECT("AA77")</f>
        <v>0</v>
      </c>
      <c r="CN77" s="1">
        <v>0</v>
      </c>
      <c r="CO77" s="1">
        <f ca="1">INDIRECT("AB77")+2*INDIRECT("AC77")+3*INDIRECT("AD77")+4*INDIRECT("AE77")+5*INDIRECT("AF77")+6*INDIRECT("AG77")+7*INDIRECT("AH77")+8*INDIRECT("AI77")</f>
        <v>360</v>
      </c>
      <c r="CP77" s="1">
        <v>360</v>
      </c>
      <c r="CQ77" s="1">
        <f ca="1">INDIRECT("AJ77")+2*INDIRECT("AK77")+3*INDIRECT("AL77")+4*INDIRECT("AM77")+5*INDIRECT("AN77")+6*INDIRECT("AO77")+7*INDIRECT("AP77")+8*INDIRECT("AQ77")</f>
        <v>6</v>
      </c>
      <c r="CR77" s="1">
        <v>6</v>
      </c>
      <c r="CS77" s="1">
        <f ca="1">INDIRECT("AR77")+2*INDIRECT("AS77")+3*INDIRECT("AT77")+4*INDIRECT("AU77")+5*INDIRECT("AV77")+6*INDIRECT("AW77")+7*INDIRECT("AX77")+8*INDIRECT("AY77")</f>
        <v>22</v>
      </c>
      <c r="CT77" s="1">
        <v>22</v>
      </c>
      <c r="CU77" s="1">
        <f ca="1">INDIRECT("AZ77")+2*INDIRECT("BA77")+3*INDIRECT("BB77")+4*INDIRECT("BC77")+5*INDIRECT("BD77")+6*INDIRECT("BE77")+7*INDIRECT("BF77")+8*INDIRECT("BG77")</f>
        <v>0</v>
      </c>
      <c r="CV77" s="1">
        <v>0</v>
      </c>
      <c r="CW77" s="1">
        <f ca="1">INDIRECT("BH77")+2*INDIRECT("BI77")+3*INDIRECT("BJ77")+4*INDIRECT("BK77")+5*INDIRECT("BL77")+6*INDIRECT("BM77")+7*INDIRECT("BN77")+8*INDIRECT("BO77")</f>
        <v>0</v>
      </c>
      <c r="CX77" s="1">
        <v>0</v>
      </c>
    </row>
    <row r="78" spans="1:73" ht="11.25">
      <c r="A78" s="25"/>
      <c r="B78" s="25"/>
      <c r="C78" s="27" t="s">
        <v>131</v>
      </c>
      <c r="D78" s="26" t="s">
        <v>0</v>
      </c>
      <c r="E78" s="1" t="s">
        <v>6</v>
      </c>
      <c r="F78" s="7">
        <f>SUM(F76:F77)</f>
        <v>0</v>
      </c>
      <c r="G78" s="6">
        <f>SUM(G76:G77)</f>
        <v>194</v>
      </c>
      <c r="H78" s="6">
        <f>SUM(H76:H77)</f>
        <v>0</v>
      </c>
      <c r="I78" s="6">
        <f>SUM(I76:I77)</f>
        <v>0</v>
      </c>
      <c r="J78" s="6">
        <f>SUM(J76:J77)</f>
        <v>0</v>
      </c>
      <c r="K78" s="6">
        <f>SUM(K76:K77)</f>
        <v>356</v>
      </c>
      <c r="L78" s="6">
        <f>SUM(L76:L77)</f>
        <v>0</v>
      </c>
      <c r="M78" s="6">
        <f>SUM(M76:M77)</f>
        <v>0</v>
      </c>
      <c r="N78" s="7">
        <f>SUM(N76:N77)</f>
        <v>0</v>
      </c>
      <c r="O78" s="6">
        <f>SUM(O76:O77)</f>
        <v>516</v>
      </c>
      <c r="P78" s="6">
        <f>SUM(P76:P77)</f>
        <v>3</v>
      </c>
      <c r="Q78" s="6">
        <f>SUM(Q76:Q77)</f>
        <v>31</v>
      </c>
      <c r="R78" s="6">
        <f>SUM(R76:R77)</f>
        <v>0</v>
      </c>
      <c r="S78" s="6">
        <f>SUM(S76:S77)</f>
        <v>0</v>
      </c>
      <c r="T78" s="8"/>
      <c r="U78" s="5"/>
      <c r="V78" s="5"/>
      <c r="W78" s="5"/>
      <c r="X78" s="5"/>
      <c r="Y78" s="5"/>
      <c r="Z78" s="5"/>
      <c r="AA78" s="5"/>
      <c r="AB78" s="8"/>
      <c r="AC78" s="5"/>
      <c r="AD78" s="5"/>
      <c r="AE78" s="5"/>
      <c r="AF78" s="5"/>
      <c r="AG78" s="5"/>
      <c r="AH78" s="5"/>
      <c r="AI78" s="5"/>
      <c r="AJ78" s="8"/>
      <c r="AK78" s="5"/>
      <c r="AL78" s="5"/>
      <c r="AM78" s="5"/>
      <c r="AN78" s="5"/>
      <c r="AO78" s="5"/>
      <c r="AP78" s="5"/>
      <c r="AQ78" s="5"/>
      <c r="AR78" s="8"/>
      <c r="AS78" s="5"/>
      <c r="AT78" s="5"/>
      <c r="AU78" s="5"/>
      <c r="AV78" s="5"/>
      <c r="AW78" s="5"/>
      <c r="AX78" s="5"/>
      <c r="AY78" s="5"/>
      <c r="AZ78" s="8"/>
      <c r="BA78" s="5"/>
      <c r="BB78" s="5"/>
      <c r="BC78" s="5"/>
      <c r="BD78" s="5"/>
      <c r="BE78" s="5"/>
      <c r="BF78" s="5"/>
      <c r="BG78" s="5"/>
      <c r="BH78" s="8"/>
      <c r="BI78" s="5"/>
      <c r="BJ78" s="5"/>
      <c r="BK78" s="5"/>
      <c r="BL78" s="5"/>
      <c r="BM78" s="5"/>
      <c r="BN78" s="5"/>
      <c r="BO78" s="5"/>
      <c r="BP78" s="9">
        <v>0</v>
      </c>
      <c r="BQ78" s="1" t="s">
        <v>0</v>
      </c>
      <c r="BR78" s="1" t="s">
        <v>0</v>
      </c>
      <c r="BS78" s="1" t="s">
        <v>0</v>
      </c>
      <c r="BT78" s="1" t="s">
        <v>0</v>
      </c>
      <c r="BU78" s="1" t="s">
        <v>0</v>
      </c>
    </row>
    <row r="79" spans="3:73" ht="11.25">
      <c r="C79" s="1" t="s">
        <v>0</v>
      </c>
      <c r="D79" s="1" t="s">
        <v>0</v>
      </c>
      <c r="E79" s="1" t="s">
        <v>0</v>
      </c>
      <c r="F79" s="7"/>
      <c r="G79" s="6"/>
      <c r="H79" s="6"/>
      <c r="I79" s="6"/>
      <c r="J79" s="6"/>
      <c r="K79" s="6"/>
      <c r="L79" s="6"/>
      <c r="M79" s="6"/>
      <c r="N79" s="7"/>
      <c r="O79" s="6"/>
      <c r="P79" s="6"/>
      <c r="Q79" s="6"/>
      <c r="R79" s="6"/>
      <c r="S79" s="6"/>
      <c r="T79" s="8"/>
      <c r="U79" s="5"/>
      <c r="V79" s="5"/>
      <c r="W79" s="5"/>
      <c r="X79" s="5"/>
      <c r="Y79" s="5"/>
      <c r="Z79" s="5"/>
      <c r="AA79" s="5"/>
      <c r="AB79" s="8"/>
      <c r="AC79" s="5"/>
      <c r="AD79" s="5"/>
      <c r="AE79" s="5"/>
      <c r="AF79" s="5"/>
      <c r="AG79" s="5"/>
      <c r="AH79" s="5"/>
      <c r="AI79" s="5"/>
      <c r="AJ79" s="8"/>
      <c r="AK79" s="5"/>
      <c r="AL79" s="5"/>
      <c r="AM79" s="5"/>
      <c r="AN79" s="5"/>
      <c r="AO79" s="5"/>
      <c r="AP79" s="5"/>
      <c r="AQ79" s="5"/>
      <c r="AR79" s="8"/>
      <c r="AS79" s="5"/>
      <c r="AT79" s="5"/>
      <c r="AU79" s="5"/>
      <c r="AV79" s="5"/>
      <c r="AW79" s="5"/>
      <c r="AX79" s="5"/>
      <c r="AY79" s="5"/>
      <c r="AZ79" s="8"/>
      <c r="BA79" s="5"/>
      <c r="BB79" s="5"/>
      <c r="BC79" s="5"/>
      <c r="BD79" s="5"/>
      <c r="BE79" s="5"/>
      <c r="BF79" s="5"/>
      <c r="BG79" s="5"/>
      <c r="BH79" s="8"/>
      <c r="BI79" s="5"/>
      <c r="BJ79" s="5"/>
      <c r="BK79" s="5"/>
      <c r="BL79" s="5"/>
      <c r="BM79" s="5"/>
      <c r="BN79" s="5"/>
      <c r="BO79" s="5"/>
      <c r="BP79" s="9"/>
      <c r="BT79" s="1" t="s">
        <v>0</v>
      </c>
      <c r="BU79" s="1" t="s">
        <v>0</v>
      </c>
    </row>
    <row r="80" spans="1:102" ht="11.25">
      <c r="A80" s="30" t="s">
        <v>1</v>
      </c>
      <c r="B80" s="31" t="str">
        <f>HYPERLINK("http://www.dot.ca.gov/hq/transprog/stip2004/ff_sheets/10-3k68.xls","3K68")</f>
        <v>3K68</v>
      </c>
      <c r="C80" s="30" t="s">
        <v>0</v>
      </c>
      <c r="D80" s="30" t="s">
        <v>23</v>
      </c>
      <c r="E80" s="30" t="s">
        <v>3</v>
      </c>
      <c r="F80" s="32">
        <f ca="1">INDIRECT("T80")+INDIRECT("AB80")+INDIRECT("AJ80")+INDIRECT("AR80")+INDIRECT("AZ80")+INDIRECT("BH80")</f>
        <v>0</v>
      </c>
      <c r="G80" s="33">
        <f ca="1">INDIRECT("U80")+INDIRECT("AC80")+INDIRECT("AK80")+INDIRECT("AS80")+INDIRECT("BA80")+INDIRECT("BI80")</f>
        <v>0</v>
      </c>
      <c r="H80" s="33">
        <f ca="1">INDIRECT("V80")+INDIRECT("AD80")+INDIRECT("AL80")+INDIRECT("AT80")+INDIRECT("BB80")+INDIRECT("BJ80")</f>
        <v>0</v>
      </c>
      <c r="I80" s="33">
        <f ca="1">INDIRECT("W80")+INDIRECT("AE80")+INDIRECT("AM80")+INDIRECT("AU80")+INDIRECT("BC80")+INDIRECT("BK80")</f>
        <v>0</v>
      </c>
      <c r="J80" s="33">
        <f ca="1">INDIRECT("X80")+INDIRECT("AF80")+INDIRECT("AN80")+INDIRECT("AV80")+INDIRECT("BD80")+INDIRECT("BL80")</f>
        <v>0</v>
      </c>
      <c r="K80" s="33">
        <f ca="1">INDIRECT("Y80")+INDIRECT("AG80")+INDIRECT("AO80")+INDIRECT("AW80")+INDIRECT("BE80")+INDIRECT("BM80")</f>
        <v>464</v>
      </c>
      <c r="L80" s="33">
        <f ca="1">INDIRECT("Z80")+INDIRECT("AH80")+INDIRECT("AP80")+INDIRECT("AX80")+INDIRECT("BF80")+INDIRECT("BN80")</f>
        <v>0</v>
      </c>
      <c r="M80" s="33">
        <f ca="1">INDIRECT("AA80")+INDIRECT("AI80")+INDIRECT("AQ80")+INDIRECT("AY80")+INDIRECT("BG80")+INDIRECT("BO80")</f>
        <v>0</v>
      </c>
      <c r="N80" s="32">
        <f ca="1">INDIRECT("T80")+INDIRECT("U80")+INDIRECT("V80")+INDIRECT("W80")+INDIRECT("X80")+INDIRECT("Y80")+INDIRECT("Z80")+INDIRECT("AA80")</f>
        <v>0</v>
      </c>
      <c r="O80" s="33">
        <f ca="1">INDIRECT("AB80")+INDIRECT("AC80")+INDIRECT("AD80")+INDIRECT("AE80")+INDIRECT("AF80")+INDIRECT("AG80")+INDIRECT("AH80")+INDIRECT("AI80")</f>
        <v>445</v>
      </c>
      <c r="P80" s="33">
        <f ca="1">INDIRECT("AJ80")+INDIRECT("AK80")+INDIRECT("AL80")+INDIRECT("AM80")+INDIRECT("AN80")+INDIRECT("AO80")+INDIRECT("AP80")+INDIRECT("AQ80")</f>
        <v>0</v>
      </c>
      <c r="Q80" s="33">
        <f ca="1">INDIRECT("AR80")+INDIRECT("AS80")+INDIRECT("AT80")+INDIRECT("AU80")+INDIRECT("AV80")+INDIRECT("AW80")+INDIRECT("AX80")+INDIRECT("AY80")</f>
        <v>19</v>
      </c>
      <c r="R80" s="33">
        <f ca="1">INDIRECT("AZ80")+INDIRECT("BA80")+INDIRECT("BB80")+INDIRECT("BC80")+INDIRECT("BD80")+INDIRECT("BE80")+INDIRECT("BF80")+INDIRECT("BG80")</f>
        <v>0</v>
      </c>
      <c r="S80" s="33">
        <f ca="1">INDIRECT("BH80")+INDIRECT("BI80")+INDIRECT("BJ80")+INDIRECT("BK80")+INDIRECT("BL80")+INDIRECT("BM80")+INDIRECT("BN80")+INDIRECT("BO80")</f>
        <v>0</v>
      </c>
      <c r="T80" s="34"/>
      <c r="U80" s="35"/>
      <c r="V80" s="35"/>
      <c r="W80" s="35"/>
      <c r="X80" s="35"/>
      <c r="Y80" s="35"/>
      <c r="Z80" s="35"/>
      <c r="AA80" s="35"/>
      <c r="AB80" s="34"/>
      <c r="AC80" s="35"/>
      <c r="AD80" s="35"/>
      <c r="AE80" s="35"/>
      <c r="AF80" s="35"/>
      <c r="AG80" s="35">
        <v>445</v>
      </c>
      <c r="AH80" s="35"/>
      <c r="AI80" s="35"/>
      <c r="AJ80" s="34"/>
      <c r="AK80" s="35"/>
      <c r="AL80" s="35"/>
      <c r="AM80" s="35"/>
      <c r="AN80" s="35"/>
      <c r="AO80" s="35"/>
      <c r="AP80" s="35"/>
      <c r="AQ80" s="35"/>
      <c r="AR80" s="34"/>
      <c r="AS80" s="35"/>
      <c r="AT80" s="35"/>
      <c r="AU80" s="35"/>
      <c r="AV80" s="35"/>
      <c r="AW80" s="35">
        <v>19</v>
      </c>
      <c r="AX80" s="35"/>
      <c r="AY80" s="35"/>
      <c r="AZ80" s="34"/>
      <c r="BA80" s="35"/>
      <c r="BB80" s="35"/>
      <c r="BC80" s="35"/>
      <c r="BD80" s="35"/>
      <c r="BE80" s="35"/>
      <c r="BF80" s="35"/>
      <c r="BG80" s="35"/>
      <c r="BH80" s="34"/>
      <c r="BI80" s="35"/>
      <c r="BJ80" s="35"/>
      <c r="BK80" s="35"/>
      <c r="BL80" s="35"/>
      <c r="BM80" s="35"/>
      <c r="BN80" s="35"/>
      <c r="BO80" s="36"/>
      <c r="BP80" s="9">
        <v>11200000151</v>
      </c>
      <c r="BQ80" s="1" t="s">
        <v>3</v>
      </c>
      <c r="BR80" s="1" t="s">
        <v>0</v>
      </c>
      <c r="BS80" s="1" t="s">
        <v>0</v>
      </c>
      <c r="BT80" s="1" t="s">
        <v>0</v>
      </c>
      <c r="BU80" s="1" t="s">
        <v>0</v>
      </c>
      <c r="BW80" s="1">
        <f ca="1">INDIRECT("T80")+2*INDIRECT("AB80")+3*INDIRECT("AJ80")+4*INDIRECT("AR80")+5*INDIRECT("AZ80")+6*INDIRECT("BH80")</f>
        <v>0</v>
      </c>
      <c r="BX80" s="1">
        <v>0</v>
      </c>
      <c r="BY80" s="1">
        <f ca="1">INDIRECT("U80")+2*INDIRECT("AC80")+3*INDIRECT("AK80")+4*INDIRECT("AS80")+5*INDIRECT("BA80")+6*INDIRECT("BI80")</f>
        <v>0</v>
      </c>
      <c r="BZ80" s="1">
        <v>0</v>
      </c>
      <c r="CA80" s="1">
        <f ca="1">INDIRECT("V80")+2*INDIRECT("AD80")+3*INDIRECT("AL80")+4*INDIRECT("AT80")+5*INDIRECT("BB80")+6*INDIRECT("BJ80")</f>
        <v>0</v>
      </c>
      <c r="CB80" s="1">
        <v>0</v>
      </c>
      <c r="CC80" s="1">
        <f ca="1">INDIRECT("W80")+2*INDIRECT("AE80")+3*INDIRECT("AM80")+4*INDIRECT("AU80")+5*INDIRECT("BC80")+6*INDIRECT("BK80")</f>
        <v>0</v>
      </c>
      <c r="CD80" s="1">
        <v>0</v>
      </c>
      <c r="CE80" s="1">
        <f ca="1">INDIRECT("X80")+2*INDIRECT("AF80")+3*INDIRECT("AN80")+4*INDIRECT("AV80")+5*INDIRECT("BD80")+6*INDIRECT("BL80")</f>
        <v>0</v>
      </c>
      <c r="CF80" s="1">
        <v>0</v>
      </c>
      <c r="CG80" s="1">
        <f ca="1">INDIRECT("Y80")+2*INDIRECT("AG80")+3*INDIRECT("AO80")+4*INDIRECT("AW80")+5*INDIRECT("BE80")+6*INDIRECT("BM80")</f>
        <v>966</v>
      </c>
      <c r="CH80" s="1">
        <v>966</v>
      </c>
      <c r="CI80" s="1">
        <f ca="1">INDIRECT("Z80")+2*INDIRECT("AH80")+3*INDIRECT("AP80")+4*INDIRECT("AX80")+5*INDIRECT("BF80")+6*INDIRECT("BN80")</f>
        <v>0</v>
      </c>
      <c r="CJ80" s="1">
        <v>0</v>
      </c>
      <c r="CK80" s="1">
        <f ca="1">INDIRECT("AA80")+2*INDIRECT("AI80")+3*INDIRECT("AQ80")+4*INDIRECT("AY80")+5*INDIRECT("BG80")+6*INDIRECT("BO80")</f>
        <v>0</v>
      </c>
      <c r="CL80" s="1">
        <v>0</v>
      </c>
      <c r="CM80" s="1">
        <f ca="1">INDIRECT("T80")+2*INDIRECT("U80")+3*INDIRECT("V80")+4*INDIRECT("W80")+5*INDIRECT("X80")+6*INDIRECT("Y80")+7*INDIRECT("Z80")+8*INDIRECT("AA80")</f>
        <v>0</v>
      </c>
      <c r="CN80" s="1">
        <v>0</v>
      </c>
      <c r="CO80" s="1">
        <f ca="1">INDIRECT("AB80")+2*INDIRECT("AC80")+3*INDIRECT("AD80")+4*INDIRECT("AE80")+5*INDIRECT("AF80")+6*INDIRECT("AG80")+7*INDIRECT("AH80")+8*INDIRECT("AI80")</f>
        <v>2670</v>
      </c>
      <c r="CP80" s="1">
        <v>2670</v>
      </c>
      <c r="CQ80" s="1">
        <f ca="1">INDIRECT("AJ80")+2*INDIRECT("AK80")+3*INDIRECT("AL80")+4*INDIRECT("AM80")+5*INDIRECT("AN80")+6*INDIRECT("AO80")+7*INDIRECT("AP80")+8*INDIRECT("AQ80")</f>
        <v>0</v>
      </c>
      <c r="CR80" s="1">
        <v>0</v>
      </c>
      <c r="CS80" s="1">
        <f ca="1">INDIRECT("AR80")+2*INDIRECT("AS80")+3*INDIRECT("AT80")+4*INDIRECT("AU80")+5*INDIRECT("AV80")+6*INDIRECT("AW80")+7*INDIRECT("AX80")+8*INDIRECT("AY80")</f>
        <v>114</v>
      </c>
      <c r="CT80" s="1">
        <v>114</v>
      </c>
      <c r="CU80" s="1">
        <f ca="1">INDIRECT("AZ80")+2*INDIRECT("BA80")+3*INDIRECT("BB80")+4*INDIRECT("BC80")+5*INDIRECT("BD80")+6*INDIRECT("BE80")+7*INDIRECT("BF80")+8*INDIRECT("BG80")</f>
        <v>0</v>
      </c>
      <c r="CV80" s="1">
        <v>0</v>
      </c>
      <c r="CW80" s="1">
        <f ca="1">INDIRECT("BH80")+2*INDIRECT("BI80")+3*INDIRECT("BJ80")+4*INDIRECT("BK80")+5*INDIRECT("BL80")+6*INDIRECT("BM80")+7*INDIRECT("BN80")+8*INDIRECT("BO80")</f>
        <v>0</v>
      </c>
      <c r="CX80" s="1">
        <v>0</v>
      </c>
    </row>
    <row r="81" spans="1:102" ht="11.25">
      <c r="A81" s="1" t="s">
        <v>0</v>
      </c>
      <c r="B81" s="1" t="s">
        <v>0</v>
      </c>
      <c r="C81" s="1" t="s">
        <v>0</v>
      </c>
      <c r="D81" s="1" t="s">
        <v>35</v>
      </c>
      <c r="E81" s="1" t="s">
        <v>28</v>
      </c>
      <c r="F81" s="7">
        <f ca="1">INDIRECT("T81")+INDIRECT("AB81")+INDIRECT("AJ81")+INDIRECT("AR81")+INDIRECT("AZ81")+INDIRECT("BH81")</f>
        <v>0</v>
      </c>
      <c r="G81" s="6">
        <f ca="1">INDIRECT("U81")+INDIRECT("AC81")+INDIRECT("AK81")+INDIRECT("AS81")+INDIRECT("BA81")+INDIRECT("BI81")</f>
        <v>278</v>
      </c>
      <c r="H81" s="6">
        <f ca="1">INDIRECT("V81")+INDIRECT("AD81")+INDIRECT("AL81")+INDIRECT("AT81")+INDIRECT("BB81")+INDIRECT("BJ81")</f>
        <v>0</v>
      </c>
      <c r="I81" s="6">
        <f ca="1">INDIRECT("W81")+INDIRECT("AE81")+INDIRECT("AM81")+INDIRECT("AU81")+INDIRECT("BC81")+INDIRECT("BK81")</f>
        <v>0</v>
      </c>
      <c r="J81" s="6">
        <f ca="1">INDIRECT("X81")+INDIRECT("AF81")+INDIRECT("AN81")+INDIRECT("AV81")+INDIRECT("BD81")+INDIRECT("BL81")</f>
        <v>0</v>
      </c>
      <c r="K81" s="6">
        <f ca="1">INDIRECT("Y81")+INDIRECT("AG81")+INDIRECT("AO81")+INDIRECT("AW81")+INDIRECT("BE81")+INDIRECT("BM81")</f>
        <v>0</v>
      </c>
      <c r="L81" s="6">
        <f ca="1">INDIRECT("Z81")+INDIRECT("AH81")+INDIRECT("AP81")+INDIRECT("AX81")+INDIRECT("BF81")+INDIRECT("BN81")</f>
        <v>0</v>
      </c>
      <c r="M81" s="6">
        <f ca="1">INDIRECT("AA81")+INDIRECT("AI81")+INDIRECT("AQ81")+INDIRECT("AY81")+INDIRECT("BG81")+INDIRECT("BO81")</f>
        <v>0</v>
      </c>
      <c r="N81" s="7">
        <f ca="1">INDIRECT("T81")+INDIRECT("U81")+INDIRECT("V81")+INDIRECT("W81")+INDIRECT("X81")+INDIRECT("Y81")+INDIRECT("Z81")+INDIRECT("AA81")</f>
        <v>0</v>
      </c>
      <c r="O81" s="6">
        <f ca="1">INDIRECT("AB81")+INDIRECT("AC81")+INDIRECT("AD81")+INDIRECT("AE81")+INDIRECT("AF81")+INDIRECT("AG81")+INDIRECT("AH81")+INDIRECT("AI81")</f>
        <v>255</v>
      </c>
      <c r="P81" s="6">
        <f ca="1">INDIRECT("AJ81")+INDIRECT("AK81")+INDIRECT("AL81")+INDIRECT("AM81")+INDIRECT("AN81")+INDIRECT("AO81")+INDIRECT("AP81")+INDIRECT("AQ81")</f>
        <v>2</v>
      </c>
      <c r="Q81" s="6">
        <f ca="1">INDIRECT("AR81")+INDIRECT("AS81")+INDIRECT("AT81")+INDIRECT("AU81")+INDIRECT("AV81")+INDIRECT("AW81")+INDIRECT("AX81")+INDIRECT("AY81")</f>
        <v>21</v>
      </c>
      <c r="R81" s="6">
        <f ca="1">INDIRECT("AZ81")+INDIRECT("BA81")+INDIRECT("BB81")+INDIRECT("BC81")+INDIRECT("BD81")+INDIRECT("BE81")+INDIRECT("BF81")+INDIRECT("BG81")</f>
        <v>0</v>
      </c>
      <c r="S81" s="6">
        <f ca="1">INDIRECT("BH81")+INDIRECT("BI81")+INDIRECT("BJ81")+INDIRECT("BK81")+INDIRECT("BL81")+INDIRECT("BM81")+INDIRECT("BN81")+INDIRECT("BO81")</f>
        <v>0</v>
      </c>
      <c r="T81" s="28"/>
      <c r="U81" s="29"/>
      <c r="V81" s="29"/>
      <c r="W81" s="29"/>
      <c r="X81" s="29"/>
      <c r="Y81" s="29"/>
      <c r="Z81" s="29"/>
      <c r="AA81" s="29"/>
      <c r="AB81" s="28"/>
      <c r="AC81" s="29">
        <v>255</v>
      </c>
      <c r="AD81" s="29"/>
      <c r="AE81" s="29"/>
      <c r="AF81" s="29"/>
      <c r="AG81" s="29"/>
      <c r="AH81" s="29"/>
      <c r="AI81" s="29"/>
      <c r="AJ81" s="28"/>
      <c r="AK81" s="29">
        <v>2</v>
      </c>
      <c r="AL81" s="29"/>
      <c r="AM81" s="29"/>
      <c r="AN81" s="29"/>
      <c r="AO81" s="29"/>
      <c r="AP81" s="29"/>
      <c r="AQ81" s="29"/>
      <c r="AR81" s="28"/>
      <c r="AS81" s="29">
        <v>21</v>
      </c>
      <c r="AT81" s="29"/>
      <c r="AU81" s="29"/>
      <c r="AV81" s="29"/>
      <c r="AW81" s="29"/>
      <c r="AX81" s="29"/>
      <c r="AY81" s="29"/>
      <c r="AZ81" s="28"/>
      <c r="BA81" s="29"/>
      <c r="BB81" s="29"/>
      <c r="BC81" s="29"/>
      <c r="BD81" s="29"/>
      <c r="BE81" s="29"/>
      <c r="BF81" s="29"/>
      <c r="BG81" s="29"/>
      <c r="BH81" s="28"/>
      <c r="BI81" s="29"/>
      <c r="BJ81" s="29"/>
      <c r="BK81" s="29"/>
      <c r="BL81" s="29"/>
      <c r="BM81" s="29"/>
      <c r="BN81" s="29"/>
      <c r="BO81" s="29"/>
      <c r="BP81" s="9">
        <v>0</v>
      </c>
      <c r="BQ81" s="1" t="s">
        <v>0</v>
      </c>
      <c r="BR81" s="1" t="s">
        <v>0</v>
      </c>
      <c r="BS81" s="1" t="s">
        <v>0</v>
      </c>
      <c r="BT81" s="1" t="s">
        <v>0</v>
      </c>
      <c r="BU81" s="1" t="s">
        <v>0</v>
      </c>
      <c r="BW81" s="1">
        <f ca="1">INDIRECT("T81")+2*INDIRECT("AB81")+3*INDIRECT("AJ81")+4*INDIRECT("AR81")+5*INDIRECT("AZ81")+6*INDIRECT("BH81")</f>
        <v>0</v>
      </c>
      <c r="BX81" s="1">
        <v>0</v>
      </c>
      <c r="BY81" s="1">
        <f ca="1">INDIRECT("U81")+2*INDIRECT("AC81")+3*INDIRECT("AK81")+4*INDIRECT("AS81")+5*INDIRECT("BA81")+6*INDIRECT("BI81")</f>
        <v>600</v>
      </c>
      <c r="BZ81" s="1">
        <v>600</v>
      </c>
      <c r="CA81" s="1">
        <f ca="1">INDIRECT("V81")+2*INDIRECT("AD81")+3*INDIRECT("AL81")+4*INDIRECT("AT81")+5*INDIRECT("BB81")+6*INDIRECT("BJ81")</f>
        <v>0</v>
      </c>
      <c r="CB81" s="1">
        <v>0</v>
      </c>
      <c r="CC81" s="1">
        <f ca="1">INDIRECT("W81")+2*INDIRECT("AE81")+3*INDIRECT("AM81")+4*INDIRECT("AU81")+5*INDIRECT("BC81")+6*INDIRECT("BK81")</f>
        <v>0</v>
      </c>
      <c r="CD81" s="1">
        <v>0</v>
      </c>
      <c r="CE81" s="1">
        <f ca="1">INDIRECT("X81")+2*INDIRECT("AF81")+3*INDIRECT("AN81")+4*INDIRECT("AV81")+5*INDIRECT("BD81")+6*INDIRECT("BL81")</f>
        <v>0</v>
      </c>
      <c r="CF81" s="1">
        <v>0</v>
      </c>
      <c r="CG81" s="1">
        <f ca="1">INDIRECT("Y81")+2*INDIRECT("AG81")+3*INDIRECT("AO81")+4*INDIRECT("AW81")+5*INDIRECT("BE81")+6*INDIRECT("BM81")</f>
        <v>0</v>
      </c>
      <c r="CH81" s="1">
        <v>0</v>
      </c>
      <c r="CI81" s="1">
        <f ca="1">INDIRECT("Z81")+2*INDIRECT("AH81")+3*INDIRECT("AP81")+4*INDIRECT("AX81")+5*INDIRECT("BF81")+6*INDIRECT("BN81")</f>
        <v>0</v>
      </c>
      <c r="CJ81" s="1">
        <v>0</v>
      </c>
      <c r="CK81" s="1">
        <f ca="1">INDIRECT("AA81")+2*INDIRECT("AI81")+3*INDIRECT("AQ81")+4*INDIRECT("AY81")+5*INDIRECT("BG81")+6*INDIRECT("BO81")</f>
        <v>0</v>
      </c>
      <c r="CL81" s="1">
        <v>0</v>
      </c>
      <c r="CM81" s="1">
        <f ca="1">INDIRECT("T81")+2*INDIRECT("U81")+3*INDIRECT("V81")+4*INDIRECT("W81")+5*INDIRECT("X81")+6*INDIRECT("Y81")+7*INDIRECT("Z81")+8*INDIRECT("AA81")</f>
        <v>0</v>
      </c>
      <c r="CN81" s="1">
        <v>0</v>
      </c>
      <c r="CO81" s="1">
        <f ca="1">INDIRECT("AB81")+2*INDIRECT("AC81")+3*INDIRECT("AD81")+4*INDIRECT("AE81")+5*INDIRECT("AF81")+6*INDIRECT("AG81")+7*INDIRECT("AH81")+8*INDIRECT("AI81")</f>
        <v>510</v>
      </c>
      <c r="CP81" s="1">
        <v>510</v>
      </c>
      <c r="CQ81" s="1">
        <f ca="1">INDIRECT("AJ81")+2*INDIRECT("AK81")+3*INDIRECT("AL81")+4*INDIRECT("AM81")+5*INDIRECT("AN81")+6*INDIRECT("AO81")+7*INDIRECT("AP81")+8*INDIRECT("AQ81")</f>
        <v>4</v>
      </c>
      <c r="CR81" s="1">
        <v>4</v>
      </c>
      <c r="CS81" s="1">
        <f ca="1">INDIRECT("AR81")+2*INDIRECT("AS81")+3*INDIRECT("AT81")+4*INDIRECT("AU81")+5*INDIRECT("AV81")+6*INDIRECT("AW81")+7*INDIRECT("AX81")+8*INDIRECT("AY81")</f>
        <v>42</v>
      </c>
      <c r="CT81" s="1">
        <v>42</v>
      </c>
      <c r="CU81" s="1">
        <f ca="1">INDIRECT("AZ81")+2*INDIRECT("BA81")+3*INDIRECT("BB81")+4*INDIRECT("BC81")+5*INDIRECT("BD81")+6*INDIRECT("BE81")+7*INDIRECT("BF81")+8*INDIRECT("BG81")</f>
        <v>0</v>
      </c>
      <c r="CV81" s="1">
        <v>0</v>
      </c>
      <c r="CW81" s="1">
        <f ca="1">INDIRECT("BH81")+2*INDIRECT("BI81")+3*INDIRECT("BJ81")+4*INDIRECT("BK81")+5*INDIRECT("BL81")+6*INDIRECT("BM81")+7*INDIRECT("BN81")+8*INDIRECT("BO81")</f>
        <v>0</v>
      </c>
      <c r="CX81" s="1">
        <v>0</v>
      </c>
    </row>
    <row r="82" spans="1:73" ht="11.25">
      <c r="A82" s="25"/>
      <c r="B82" s="25"/>
      <c r="C82" s="27" t="s">
        <v>131</v>
      </c>
      <c r="D82" s="26" t="s">
        <v>0</v>
      </c>
      <c r="E82" s="1" t="s">
        <v>6</v>
      </c>
      <c r="F82" s="7">
        <f>SUM(F80:F81)</f>
        <v>0</v>
      </c>
      <c r="G82" s="6">
        <f>SUM(G80:G81)</f>
        <v>278</v>
      </c>
      <c r="H82" s="6">
        <f>SUM(H80:H81)</f>
        <v>0</v>
      </c>
      <c r="I82" s="6">
        <f>SUM(I80:I81)</f>
        <v>0</v>
      </c>
      <c r="J82" s="6">
        <f>SUM(J80:J81)</f>
        <v>0</v>
      </c>
      <c r="K82" s="6">
        <f>SUM(K80:K81)</f>
        <v>464</v>
      </c>
      <c r="L82" s="6">
        <f>SUM(L80:L81)</f>
        <v>0</v>
      </c>
      <c r="M82" s="6">
        <f>SUM(M80:M81)</f>
        <v>0</v>
      </c>
      <c r="N82" s="7">
        <f>SUM(N80:N81)</f>
        <v>0</v>
      </c>
      <c r="O82" s="6">
        <f>SUM(O80:O81)</f>
        <v>700</v>
      </c>
      <c r="P82" s="6">
        <f>SUM(P80:P81)</f>
        <v>2</v>
      </c>
      <c r="Q82" s="6">
        <f>SUM(Q80:Q81)</f>
        <v>40</v>
      </c>
      <c r="R82" s="6">
        <f>SUM(R80:R81)</f>
        <v>0</v>
      </c>
      <c r="S82" s="6">
        <f>SUM(S80:S81)</f>
        <v>0</v>
      </c>
      <c r="T82" s="8"/>
      <c r="U82" s="5"/>
      <c r="V82" s="5"/>
      <c r="W82" s="5"/>
      <c r="X82" s="5"/>
      <c r="Y82" s="5"/>
      <c r="Z82" s="5"/>
      <c r="AA82" s="5"/>
      <c r="AB82" s="8"/>
      <c r="AC82" s="5"/>
      <c r="AD82" s="5"/>
      <c r="AE82" s="5"/>
      <c r="AF82" s="5"/>
      <c r="AG82" s="5"/>
      <c r="AH82" s="5"/>
      <c r="AI82" s="5"/>
      <c r="AJ82" s="8"/>
      <c r="AK82" s="5"/>
      <c r="AL82" s="5"/>
      <c r="AM82" s="5"/>
      <c r="AN82" s="5"/>
      <c r="AO82" s="5"/>
      <c r="AP82" s="5"/>
      <c r="AQ82" s="5"/>
      <c r="AR82" s="8"/>
      <c r="AS82" s="5"/>
      <c r="AT82" s="5"/>
      <c r="AU82" s="5"/>
      <c r="AV82" s="5"/>
      <c r="AW82" s="5"/>
      <c r="AX82" s="5"/>
      <c r="AY82" s="5"/>
      <c r="AZ82" s="8"/>
      <c r="BA82" s="5"/>
      <c r="BB82" s="5"/>
      <c r="BC82" s="5"/>
      <c r="BD82" s="5"/>
      <c r="BE82" s="5"/>
      <c r="BF82" s="5"/>
      <c r="BG82" s="5"/>
      <c r="BH82" s="8"/>
      <c r="BI82" s="5"/>
      <c r="BJ82" s="5"/>
      <c r="BK82" s="5"/>
      <c r="BL82" s="5"/>
      <c r="BM82" s="5"/>
      <c r="BN82" s="5"/>
      <c r="BO82" s="5"/>
      <c r="BP82" s="9">
        <v>0</v>
      </c>
      <c r="BQ82" s="1" t="s">
        <v>0</v>
      </c>
      <c r="BR82" s="1" t="s">
        <v>0</v>
      </c>
      <c r="BS82" s="1" t="s">
        <v>0</v>
      </c>
      <c r="BT82" s="1" t="s">
        <v>0</v>
      </c>
      <c r="BU82" s="1" t="s">
        <v>0</v>
      </c>
    </row>
    <row r="83" spans="3:73" ht="11.25">
      <c r="C83" s="1" t="s">
        <v>0</v>
      </c>
      <c r="D83" s="1" t="s">
        <v>0</v>
      </c>
      <c r="E83" s="1" t="s">
        <v>0</v>
      </c>
      <c r="F83" s="7"/>
      <c r="G83" s="6"/>
      <c r="H83" s="6"/>
      <c r="I83" s="6"/>
      <c r="J83" s="6"/>
      <c r="K83" s="6"/>
      <c r="L83" s="6"/>
      <c r="M83" s="6"/>
      <c r="N83" s="7"/>
      <c r="O83" s="6"/>
      <c r="P83" s="6"/>
      <c r="Q83" s="6"/>
      <c r="R83" s="6"/>
      <c r="S83" s="6"/>
      <c r="T83" s="8"/>
      <c r="U83" s="5"/>
      <c r="V83" s="5"/>
      <c r="W83" s="5"/>
      <c r="X83" s="5"/>
      <c r="Y83" s="5"/>
      <c r="Z83" s="5"/>
      <c r="AA83" s="5"/>
      <c r="AB83" s="8"/>
      <c r="AC83" s="5"/>
      <c r="AD83" s="5"/>
      <c r="AE83" s="5"/>
      <c r="AF83" s="5"/>
      <c r="AG83" s="5"/>
      <c r="AH83" s="5"/>
      <c r="AI83" s="5"/>
      <c r="AJ83" s="8"/>
      <c r="AK83" s="5"/>
      <c r="AL83" s="5"/>
      <c r="AM83" s="5"/>
      <c r="AN83" s="5"/>
      <c r="AO83" s="5"/>
      <c r="AP83" s="5"/>
      <c r="AQ83" s="5"/>
      <c r="AR83" s="8"/>
      <c r="AS83" s="5"/>
      <c r="AT83" s="5"/>
      <c r="AU83" s="5"/>
      <c r="AV83" s="5"/>
      <c r="AW83" s="5"/>
      <c r="AX83" s="5"/>
      <c r="AY83" s="5"/>
      <c r="AZ83" s="8"/>
      <c r="BA83" s="5"/>
      <c r="BB83" s="5"/>
      <c r="BC83" s="5"/>
      <c r="BD83" s="5"/>
      <c r="BE83" s="5"/>
      <c r="BF83" s="5"/>
      <c r="BG83" s="5"/>
      <c r="BH83" s="8"/>
      <c r="BI83" s="5"/>
      <c r="BJ83" s="5"/>
      <c r="BK83" s="5"/>
      <c r="BL83" s="5"/>
      <c r="BM83" s="5"/>
      <c r="BN83" s="5"/>
      <c r="BO83" s="5"/>
      <c r="BP83" s="9"/>
      <c r="BT83" s="1" t="s">
        <v>0</v>
      </c>
      <c r="BU83" s="1" t="s">
        <v>0</v>
      </c>
    </row>
    <row r="84" spans="1:102" ht="11.25">
      <c r="A84" s="30" t="s">
        <v>1</v>
      </c>
      <c r="B84" s="31" t="str">
        <f>HYPERLINK("http://www.dot.ca.gov/hq/transprog/stip2004/ff_sheets/10-3k69.xls","3K69")</f>
        <v>3K69</v>
      </c>
      <c r="C84" s="30" t="s">
        <v>0</v>
      </c>
      <c r="D84" s="30" t="s">
        <v>23</v>
      </c>
      <c r="E84" s="30" t="s">
        <v>3</v>
      </c>
      <c r="F84" s="32">
        <f ca="1">INDIRECT("T84")+INDIRECT("AB84")+INDIRECT("AJ84")+INDIRECT("AR84")+INDIRECT("AZ84")+INDIRECT("BH84")</f>
        <v>0</v>
      </c>
      <c r="G84" s="33">
        <f ca="1">INDIRECT("U84")+INDIRECT("AC84")+INDIRECT("AK84")+INDIRECT("AS84")+INDIRECT("BA84")+INDIRECT("BI84")</f>
        <v>0</v>
      </c>
      <c r="H84" s="33">
        <f ca="1">INDIRECT("V84")+INDIRECT("AD84")+INDIRECT("AL84")+INDIRECT("AT84")+INDIRECT("BB84")+INDIRECT("BJ84")</f>
        <v>0</v>
      </c>
      <c r="I84" s="33">
        <f ca="1">INDIRECT("W84")+INDIRECT("AE84")+INDIRECT("AM84")+INDIRECT("AU84")+INDIRECT("BC84")+INDIRECT("BK84")</f>
        <v>0</v>
      </c>
      <c r="J84" s="33">
        <f ca="1">INDIRECT("X84")+INDIRECT("AF84")+INDIRECT("AN84")+INDIRECT("AV84")+INDIRECT("BD84")+INDIRECT("BL84")</f>
        <v>0</v>
      </c>
      <c r="K84" s="33">
        <f ca="1">INDIRECT("Y84")+INDIRECT("AG84")+INDIRECT("AO84")+INDIRECT("AW84")+INDIRECT("BE84")+INDIRECT("BM84")</f>
        <v>232</v>
      </c>
      <c r="L84" s="33">
        <f ca="1">INDIRECT("Z84")+INDIRECT("AH84")+INDIRECT("AP84")+INDIRECT("AX84")+INDIRECT("BF84")+INDIRECT("BN84")</f>
        <v>0</v>
      </c>
      <c r="M84" s="33">
        <f ca="1">INDIRECT("AA84")+INDIRECT("AI84")+INDIRECT("AQ84")+INDIRECT("AY84")+INDIRECT("BG84")+INDIRECT("BO84")</f>
        <v>0</v>
      </c>
      <c r="N84" s="32">
        <f ca="1">INDIRECT("T84")+INDIRECT("U84")+INDIRECT("V84")+INDIRECT("W84")+INDIRECT("X84")+INDIRECT("Y84")+INDIRECT("Z84")+INDIRECT("AA84")</f>
        <v>0</v>
      </c>
      <c r="O84" s="33">
        <f ca="1">INDIRECT("AB84")+INDIRECT("AC84")+INDIRECT("AD84")+INDIRECT("AE84")+INDIRECT("AF84")+INDIRECT("AG84")+INDIRECT("AH84")+INDIRECT("AI84")</f>
        <v>219</v>
      </c>
      <c r="P84" s="33">
        <f ca="1">INDIRECT("AJ84")+INDIRECT("AK84")+INDIRECT("AL84")+INDIRECT("AM84")+INDIRECT("AN84")+INDIRECT("AO84")+INDIRECT("AP84")+INDIRECT("AQ84")</f>
        <v>0</v>
      </c>
      <c r="Q84" s="33">
        <f ca="1">INDIRECT("AR84")+INDIRECT("AS84")+INDIRECT("AT84")+INDIRECT("AU84")+INDIRECT("AV84")+INDIRECT("AW84")+INDIRECT("AX84")+INDIRECT("AY84")</f>
        <v>13</v>
      </c>
      <c r="R84" s="33">
        <f ca="1">INDIRECT("AZ84")+INDIRECT("BA84")+INDIRECT("BB84")+INDIRECT("BC84")+INDIRECT("BD84")+INDIRECT("BE84")+INDIRECT("BF84")+INDIRECT("BG84")</f>
        <v>0</v>
      </c>
      <c r="S84" s="33">
        <f ca="1">INDIRECT("BH84")+INDIRECT("BI84")+INDIRECT("BJ84")+INDIRECT("BK84")+INDIRECT("BL84")+INDIRECT("BM84")+INDIRECT("BN84")+INDIRECT("BO84")</f>
        <v>0</v>
      </c>
      <c r="T84" s="34"/>
      <c r="U84" s="35"/>
      <c r="V84" s="35"/>
      <c r="W84" s="35"/>
      <c r="X84" s="35"/>
      <c r="Y84" s="35"/>
      <c r="Z84" s="35"/>
      <c r="AA84" s="35"/>
      <c r="AB84" s="34"/>
      <c r="AC84" s="35"/>
      <c r="AD84" s="35"/>
      <c r="AE84" s="35"/>
      <c r="AF84" s="35"/>
      <c r="AG84" s="35">
        <v>219</v>
      </c>
      <c r="AH84" s="35"/>
      <c r="AI84" s="35"/>
      <c r="AJ84" s="34"/>
      <c r="AK84" s="35"/>
      <c r="AL84" s="35"/>
      <c r="AM84" s="35"/>
      <c r="AN84" s="35"/>
      <c r="AO84" s="35"/>
      <c r="AP84" s="35"/>
      <c r="AQ84" s="35"/>
      <c r="AR84" s="34"/>
      <c r="AS84" s="35"/>
      <c r="AT84" s="35"/>
      <c r="AU84" s="35"/>
      <c r="AV84" s="35"/>
      <c r="AW84" s="35">
        <v>13</v>
      </c>
      <c r="AX84" s="35"/>
      <c r="AY84" s="35"/>
      <c r="AZ84" s="34"/>
      <c r="BA84" s="35"/>
      <c r="BB84" s="35"/>
      <c r="BC84" s="35"/>
      <c r="BD84" s="35"/>
      <c r="BE84" s="35"/>
      <c r="BF84" s="35"/>
      <c r="BG84" s="35"/>
      <c r="BH84" s="34"/>
      <c r="BI84" s="35"/>
      <c r="BJ84" s="35"/>
      <c r="BK84" s="35"/>
      <c r="BL84" s="35"/>
      <c r="BM84" s="35"/>
      <c r="BN84" s="35"/>
      <c r="BO84" s="36"/>
      <c r="BP84" s="9">
        <v>11200000152</v>
      </c>
      <c r="BQ84" s="1" t="s">
        <v>3</v>
      </c>
      <c r="BR84" s="1" t="s">
        <v>0</v>
      </c>
      <c r="BS84" s="1" t="s">
        <v>0</v>
      </c>
      <c r="BT84" s="1" t="s">
        <v>0</v>
      </c>
      <c r="BU84" s="1" t="s">
        <v>0</v>
      </c>
      <c r="BW84" s="1">
        <f ca="1">INDIRECT("T84")+2*INDIRECT("AB84")+3*INDIRECT("AJ84")+4*INDIRECT("AR84")+5*INDIRECT("AZ84")+6*INDIRECT("BH84")</f>
        <v>0</v>
      </c>
      <c r="BX84" s="1">
        <v>0</v>
      </c>
      <c r="BY84" s="1">
        <f ca="1">INDIRECT("U84")+2*INDIRECT("AC84")+3*INDIRECT("AK84")+4*INDIRECT("AS84")+5*INDIRECT("BA84")+6*INDIRECT("BI84")</f>
        <v>0</v>
      </c>
      <c r="BZ84" s="1">
        <v>0</v>
      </c>
      <c r="CA84" s="1">
        <f ca="1">INDIRECT("V84")+2*INDIRECT("AD84")+3*INDIRECT("AL84")+4*INDIRECT("AT84")+5*INDIRECT("BB84")+6*INDIRECT("BJ84")</f>
        <v>0</v>
      </c>
      <c r="CB84" s="1">
        <v>0</v>
      </c>
      <c r="CC84" s="1">
        <f ca="1">INDIRECT("W84")+2*INDIRECT("AE84")+3*INDIRECT("AM84")+4*INDIRECT("AU84")+5*INDIRECT("BC84")+6*INDIRECT("BK84")</f>
        <v>0</v>
      </c>
      <c r="CD84" s="1">
        <v>0</v>
      </c>
      <c r="CE84" s="1">
        <f ca="1">INDIRECT("X84")+2*INDIRECT("AF84")+3*INDIRECT("AN84")+4*INDIRECT("AV84")+5*INDIRECT("BD84")+6*INDIRECT("BL84")</f>
        <v>0</v>
      </c>
      <c r="CF84" s="1">
        <v>0</v>
      </c>
      <c r="CG84" s="1">
        <f ca="1">INDIRECT("Y84")+2*INDIRECT("AG84")+3*INDIRECT("AO84")+4*INDIRECT("AW84")+5*INDIRECT("BE84")+6*INDIRECT("BM84")</f>
        <v>490</v>
      </c>
      <c r="CH84" s="1">
        <v>490</v>
      </c>
      <c r="CI84" s="1">
        <f ca="1">INDIRECT("Z84")+2*INDIRECT("AH84")+3*INDIRECT("AP84")+4*INDIRECT("AX84")+5*INDIRECT("BF84")+6*INDIRECT("BN84")</f>
        <v>0</v>
      </c>
      <c r="CJ84" s="1">
        <v>0</v>
      </c>
      <c r="CK84" s="1">
        <f ca="1">INDIRECT("AA84")+2*INDIRECT("AI84")+3*INDIRECT("AQ84")+4*INDIRECT("AY84")+5*INDIRECT("BG84")+6*INDIRECT("BO84")</f>
        <v>0</v>
      </c>
      <c r="CL84" s="1">
        <v>0</v>
      </c>
      <c r="CM84" s="1">
        <f ca="1">INDIRECT("T84")+2*INDIRECT("U84")+3*INDIRECT("V84")+4*INDIRECT("W84")+5*INDIRECT("X84")+6*INDIRECT("Y84")+7*INDIRECT("Z84")+8*INDIRECT("AA84")</f>
        <v>0</v>
      </c>
      <c r="CN84" s="1">
        <v>0</v>
      </c>
      <c r="CO84" s="1">
        <f ca="1">INDIRECT("AB84")+2*INDIRECT("AC84")+3*INDIRECT("AD84")+4*INDIRECT("AE84")+5*INDIRECT("AF84")+6*INDIRECT("AG84")+7*INDIRECT("AH84")+8*INDIRECT("AI84")</f>
        <v>1314</v>
      </c>
      <c r="CP84" s="1">
        <v>1314</v>
      </c>
      <c r="CQ84" s="1">
        <f ca="1">INDIRECT("AJ84")+2*INDIRECT("AK84")+3*INDIRECT("AL84")+4*INDIRECT("AM84")+5*INDIRECT("AN84")+6*INDIRECT("AO84")+7*INDIRECT("AP84")+8*INDIRECT("AQ84")</f>
        <v>0</v>
      </c>
      <c r="CR84" s="1">
        <v>0</v>
      </c>
      <c r="CS84" s="1">
        <f ca="1">INDIRECT("AR84")+2*INDIRECT("AS84")+3*INDIRECT("AT84")+4*INDIRECT("AU84")+5*INDIRECT("AV84")+6*INDIRECT("AW84")+7*INDIRECT("AX84")+8*INDIRECT("AY84")</f>
        <v>78</v>
      </c>
      <c r="CT84" s="1">
        <v>78</v>
      </c>
      <c r="CU84" s="1">
        <f ca="1">INDIRECT("AZ84")+2*INDIRECT("BA84")+3*INDIRECT("BB84")+4*INDIRECT("BC84")+5*INDIRECT("BD84")+6*INDIRECT("BE84")+7*INDIRECT("BF84")+8*INDIRECT("BG84")</f>
        <v>0</v>
      </c>
      <c r="CV84" s="1">
        <v>0</v>
      </c>
      <c r="CW84" s="1">
        <f ca="1">INDIRECT("BH84")+2*INDIRECT("BI84")+3*INDIRECT("BJ84")+4*INDIRECT("BK84")+5*INDIRECT("BL84")+6*INDIRECT("BM84")+7*INDIRECT("BN84")+8*INDIRECT("BO84")</f>
        <v>0</v>
      </c>
      <c r="CX84" s="1">
        <v>0</v>
      </c>
    </row>
    <row r="85" spans="1:102" ht="11.25">
      <c r="A85" s="1" t="s">
        <v>0</v>
      </c>
      <c r="B85" s="1" t="s">
        <v>0</v>
      </c>
      <c r="C85" s="1" t="s">
        <v>0</v>
      </c>
      <c r="D85" s="1" t="s">
        <v>36</v>
      </c>
      <c r="E85" s="1" t="s">
        <v>28</v>
      </c>
      <c r="F85" s="7">
        <f ca="1">INDIRECT("T85")+INDIRECT("AB85")+INDIRECT("AJ85")+INDIRECT("AR85")+INDIRECT("AZ85")+INDIRECT("BH85")</f>
        <v>0</v>
      </c>
      <c r="G85" s="6">
        <f ca="1">INDIRECT("U85")+INDIRECT("AC85")+INDIRECT("AK85")+INDIRECT("AS85")+INDIRECT("BA85")+INDIRECT("BI85")</f>
        <v>126</v>
      </c>
      <c r="H85" s="6">
        <f ca="1">INDIRECT("V85")+INDIRECT("AD85")+INDIRECT("AL85")+INDIRECT("AT85")+INDIRECT("BB85")+INDIRECT("BJ85")</f>
        <v>0</v>
      </c>
      <c r="I85" s="6">
        <f ca="1">INDIRECT("W85")+INDIRECT("AE85")+INDIRECT("AM85")+INDIRECT("AU85")+INDIRECT("BC85")+INDIRECT("BK85")</f>
        <v>0</v>
      </c>
      <c r="J85" s="6">
        <f ca="1">INDIRECT("X85")+INDIRECT("AF85")+INDIRECT("AN85")+INDIRECT("AV85")+INDIRECT("BD85")+INDIRECT("BL85")</f>
        <v>0</v>
      </c>
      <c r="K85" s="6">
        <f ca="1">INDIRECT("Y85")+INDIRECT("AG85")+INDIRECT("AO85")+INDIRECT("AW85")+INDIRECT("BE85")+INDIRECT("BM85")</f>
        <v>0</v>
      </c>
      <c r="L85" s="6">
        <f ca="1">INDIRECT("Z85")+INDIRECT("AH85")+INDIRECT("AP85")+INDIRECT("AX85")+INDIRECT("BF85")+INDIRECT("BN85")</f>
        <v>0</v>
      </c>
      <c r="M85" s="6">
        <f ca="1">INDIRECT("AA85")+INDIRECT("AI85")+INDIRECT("AQ85")+INDIRECT("AY85")+INDIRECT("BG85")+INDIRECT("BO85")</f>
        <v>0</v>
      </c>
      <c r="N85" s="7">
        <f ca="1">INDIRECT("T85")+INDIRECT("U85")+INDIRECT("V85")+INDIRECT("W85")+INDIRECT("X85")+INDIRECT("Y85")+INDIRECT("Z85")+INDIRECT("AA85")</f>
        <v>0</v>
      </c>
      <c r="O85" s="6">
        <f ca="1">INDIRECT("AB85")+INDIRECT("AC85")+INDIRECT("AD85")+INDIRECT("AE85")+INDIRECT("AF85")+INDIRECT("AG85")+INDIRECT("AH85")+INDIRECT("AI85")</f>
        <v>117</v>
      </c>
      <c r="P85" s="6">
        <f ca="1">INDIRECT("AJ85")+INDIRECT("AK85")+INDIRECT("AL85")+INDIRECT("AM85")+INDIRECT("AN85")+INDIRECT("AO85")+INDIRECT("AP85")+INDIRECT("AQ85")</f>
        <v>2</v>
      </c>
      <c r="Q85" s="6">
        <f ca="1">INDIRECT("AR85")+INDIRECT("AS85")+INDIRECT("AT85")+INDIRECT("AU85")+INDIRECT("AV85")+INDIRECT("AW85")+INDIRECT("AX85")+INDIRECT("AY85")</f>
        <v>7</v>
      </c>
      <c r="R85" s="6">
        <f ca="1">INDIRECT("AZ85")+INDIRECT("BA85")+INDIRECT("BB85")+INDIRECT("BC85")+INDIRECT("BD85")+INDIRECT("BE85")+INDIRECT("BF85")+INDIRECT("BG85")</f>
        <v>0</v>
      </c>
      <c r="S85" s="6">
        <f ca="1">INDIRECT("BH85")+INDIRECT("BI85")+INDIRECT("BJ85")+INDIRECT("BK85")+INDIRECT("BL85")+INDIRECT("BM85")+INDIRECT("BN85")+INDIRECT("BO85")</f>
        <v>0</v>
      </c>
      <c r="T85" s="28"/>
      <c r="U85" s="29"/>
      <c r="V85" s="29"/>
      <c r="W85" s="29"/>
      <c r="X85" s="29"/>
      <c r="Y85" s="29"/>
      <c r="Z85" s="29"/>
      <c r="AA85" s="29"/>
      <c r="AB85" s="28"/>
      <c r="AC85" s="29">
        <v>117</v>
      </c>
      <c r="AD85" s="29"/>
      <c r="AE85" s="29"/>
      <c r="AF85" s="29"/>
      <c r="AG85" s="29"/>
      <c r="AH85" s="29"/>
      <c r="AI85" s="29"/>
      <c r="AJ85" s="28"/>
      <c r="AK85" s="29">
        <v>2</v>
      </c>
      <c r="AL85" s="29"/>
      <c r="AM85" s="29"/>
      <c r="AN85" s="29"/>
      <c r="AO85" s="29"/>
      <c r="AP85" s="29"/>
      <c r="AQ85" s="29"/>
      <c r="AR85" s="28"/>
      <c r="AS85" s="29">
        <v>7</v>
      </c>
      <c r="AT85" s="29"/>
      <c r="AU85" s="29"/>
      <c r="AV85" s="29"/>
      <c r="AW85" s="29"/>
      <c r="AX85" s="29"/>
      <c r="AY85" s="29"/>
      <c r="AZ85" s="28"/>
      <c r="BA85" s="29"/>
      <c r="BB85" s="29"/>
      <c r="BC85" s="29"/>
      <c r="BD85" s="29"/>
      <c r="BE85" s="29"/>
      <c r="BF85" s="29"/>
      <c r="BG85" s="29"/>
      <c r="BH85" s="28"/>
      <c r="BI85" s="29"/>
      <c r="BJ85" s="29"/>
      <c r="BK85" s="29"/>
      <c r="BL85" s="29"/>
      <c r="BM85" s="29"/>
      <c r="BN85" s="29"/>
      <c r="BO85" s="29"/>
      <c r="BP85" s="9">
        <v>0</v>
      </c>
      <c r="BQ85" s="1" t="s">
        <v>0</v>
      </c>
      <c r="BR85" s="1" t="s">
        <v>0</v>
      </c>
      <c r="BS85" s="1" t="s">
        <v>0</v>
      </c>
      <c r="BT85" s="1" t="s">
        <v>0</v>
      </c>
      <c r="BU85" s="1" t="s">
        <v>0</v>
      </c>
      <c r="BW85" s="1">
        <f ca="1">INDIRECT("T85")+2*INDIRECT("AB85")+3*INDIRECT("AJ85")+4*INDIRECT("AR85")+5*INDIRECT("AZ85")+6*INDIRECT("BH85")</f>
        <v>0</v>
      </c>
      <c r="BX85" s="1">
        <v>0</v>
      </c>
      <c r="BY85" s="1">
        <f ca="1">INDIRECT("U85")+2*INDIRECT("AC85")+3*INDIRECT("AK85")+4*INDIRECT("AS85")+5*INDIRECT("BA85")+6*INDIRECT("BI85")</f>
        <v>268</v>
      </c>
      <c r="BZ85" s="1">
        <v>268</v>
      </c>
      <c r="CA85" s="1">
        <f ca="1">INDIRECT("V85")+2*INDIRECT("AD85")+3*INDIRECT("AL85")+4*INDIRECT("AT85")+5*INDIRECT("BB85")+6*INDIRECT("BJ85")</f>
        <v>0</v>
      </c>
      <c r="CB85" s="1">
        <v>0</v>
      </c>
      <c r="CC85" s="1">
        <f ca="1">INDIRECT("W85")+2*INDIRECT("AE85")+3*INDIRECT("AM85")+4*INDIRECT("AU85")+5*INDIRECT("BC85")+6*INDIRECT("BK85")</f>
        <v>0</v>
      </c>
      <c r="CD85" s="1">
        <v>0</v>
      </c>
      <c r="CE85" s="1">
        <f ca="1">INDIRECT("X85")+2*INDIRECT("AF85")+3*INDIRECT("AN85")+4*INDIRECT("AV85")+5*INDIRECT("BD85")+6*INDIRECT("BL85")</f>
        <v>0</v>
      </c>
      <c r="CF85" s="1">
        <v>0</v>
      </c>
      <c r="CG85" s="1">
        <f ca="1">INDIRECT("Y85")+2*INDIRECT("AG85")+3*INDIRECT("AO85")+4*INDIRECT("AW85")+5*INDIRECT("BE85")+6*INDIRECT("BM85")</f>
        <v>0</v>
      </c>
      <c r="CH85" s="1">
        <v>0</v>
      </c>
      <c r="CI85" s="1">
        <f ca="1">INDIRECT("Z85")+2*INDIRECT("AH85")+3*INDIRECT("AP85")+4*INDIRECT("AX85")+5*INDIRECT("BF85")+6*INDIRECT("BN85")</f>
        <v>0</v>
      </c>
      <c r="CJ85" s="1">
        <v>0</v>
      </c>
      <c r="CK85" s="1">
        <f ca="1">INDIRECT("AA85")+2*INDIRECT("AI85")+3*INDIRECT("AQ85")+4*INDIRECT("AY85")+5*INDIRECT("BG85")+6*INDIRECT("BO85")</f>
        <v>0</v>
      </c>
      <c r="CL85" s="1">
        <v>0</v>
      </c>
      <c r="CM85" s="1">
        <f ca="1">INDIRECT("T85")+2*INDIRECT("U85")+3*INDIRECT("V85")+4*INDIRECT("W85")+5*INDIRECT("X85")+6*INDIRECT("Y85")+7*INDIRECT("Z85")+8*INDIRECT("AA85")</f>
        <v>0</v>
      </c>
      <c r="CN85" s="1">
        <v>0</v>
      </c>
      <c r="CO85" s="1">
        <f ca="1">INDIRECT("AB85")+2*INDIRECT("AC85")+3*INDIRECT("AD85")+4*INDIRECT("AE85")+5*INDIRECT("AF85")+6*INDIRECT("AG85")+7*INDIRECT("AH85")+8*INDIRECT("AI85")</f>
        <v>234</v>
      </c>
      <c r="CP85" s="1">
        <v>234</v>
      </c>
      <c r="CQ85" s="1">
        <f ca="1">INDIRECT("AJ85")+2*INDIRECT("AK85")+3*INDIRECT("AL85")+4*INDIRECT("AM85")+5*INDIRECT("AN85")+6*INDIRECT("AO85")+7*INDIRECT("AP85")+8*INDIRECT("AQ85")</f>
        <v>4</v>
      </c>
      <c r="CR85" s="1">
        <v>4</v>
      </c>
      <c r="CS85" s="1">
        <f ca="1">INDIRECT("AR85")+2*INDIRECT("AS85")+3*INDIRECT("AT85")+4*INDIRECT("AU85")+5*INDIRECT("AV85")+6*INDIRECT("AW85")+7*INDIRECT("AX85")+8*INDIRECT("AY85")</f>
        <v>14</v>
      </c>
      <c r="CT85" s="1">
        <v>14</v>
      </c>
      <c r="CU85" s="1">
        <f ca="1">INDIRECT("AZ85")+2*INDIRECT("BA85")+3*INDIRECT("BB85")+4*INDIRECT("BC85")+5*INDIRECT("BD85")+6*INDIRECT("BE85")+7*INDIRECT("BF85")+8*INDIRECT("BG85")</f>
        <v>0</v>
      </c>
      <c r="CV85" s="1">
        <v>0</v>
      </c>
      <c r="CW85" s="1">
        <f ca="1">INDIRECT("BH85")+2*INDIRECT("BI85")+3*INDIRECT("BJ85")+4*INDIRECT("BK85")+5*INDIRECT("BL85")+6*INDIRECT("BM85")+7*INDIRECT("BN85")+8*INDIRECT("BO85")</f>
        <v>0</v>
      </c>
      <c r="CX85" s="1">
        <v>0</v>
      </c>
    </row>
    <row r="86" spans="1:73" ht="11.25">
      <c r="A86" s="25"/>
      <c r="B86" s="25"/>
      <c r="C86" s="27" t="s">
        <v>131</v>
      </c>
      <c r="D86" s="26" t="s">
        <v>0</v>
      </c>
      <c r="E86" s="1" t="s">
        <v>6</v>
      </c>
      <c r="F86" s="7">
        <f>SUM(F84:F85)</f>
        <v>0</v>
      </c>
      <c r="G86" s="6">
        <f>SUM(G84:G85)</f>
        <v>126</v>
      </c>
      <c r="H86" s="6">
        <f>SUM(H84:H85)</f>
        <v>0</v>
      </c>
      <c r="I86" s="6">
        <f>SUM(I84:I85)</f>
        <v>0</v>
      </c>
      <c r="J86" s="6">
        <f>SUM(J84:J85)</f>
        <v>0</v>
      </c>
      <c r="K86" s="6">
        <f>SUM(K84:K85)</f>
        <v>232</v>
      </c>
      <c r="L86" s="6">
        <f>SUM(L84:L85)</f>
        <v>0</v>
      </c>
      <c r="M86" s="6">
        <f>SUM(M84:M85)</f>
        <v>0</v>
      </c>
      <c r="N86" s="7">
        <f>SUM(N84:N85)</f>
        <v>0</v>
      </c>
      <c r="O86" s="6">
        <f>SUM(O84:O85)</f>
        <v>336</v>
      </c>
      <c r="P86" s="6">
        <f>SUM(P84:P85)</f>
        <v>2</v>
      </c>
      <c r="Q86" s="6">
        <f>SUM(Q84:Q85)</f>
        <v>20</v>
      </c>
      <c r="R86" s="6">
        <f>SUM(R84:R85)</f>
        <v>0</v>
      </c>
      <c r="S86" s="6">
        <f>SUM(S84:S85)</f>
        <v>0</v>
      </c>
      <c r="T86" s="8"/>
      <c r="U86" s="5"/>
      <c r="V86" s="5"/>
      <c r="W86" s="5"/>
      <c r="X86" s="5"/>
      <c r="Y86" s="5"/>
      <c r="Z86" s="5"/>
      <c r="AA86" s="5"/>
      <c r="AB86" s="8"/>
      <c r="AC86" s="5"/>
      <c r="AD86" s="5"/>
      <c r="AE86" s="5"/>
      <c r="AF86" s="5"/>
      <c r="AG86" s="5"/>
      <c r="AH86" s="5"/>
      <c r="AI86" s="5"/>
      <c r="AJ86" s="8"/>
      <c r="AK86" s="5"/>
      <c r="AL86" s="5"/>
      <c r="AM86" s="5"/>
      <c r="AN86" s="5"/>
      <c r="AO86" s="5"/>
      <c r="AP86" s="5"/>
      <c r="AQ86" s="5"/>
      <c r="AR86" s="8"/>
      <c r="AS86" s="5"/>
      <c r="AT86" s="5"/>
      <c r="AU86" s="5"/>
      <c r="AV86" s="5"/>
      <c r="AW86" s="5"/>
      <c r="AX86" s="5"/>
      <c r="AY86" s="5"/>
      <c r="AZ86" s="8"/>
      <c r="BA86" s="5"/>
      <c r="BB86" s="5"/>
      <c r="BC86" s="5"/>
      <c r="BD86" s="5"/>
      <c r="BE86" s="5"/>
      <c r="BF86" s="5"/>
      <c r="BG86" s="5"/>
      <c r="BH86" s="8"/>
      <c r="BI86" s="5"/>
      <c r="BJ86" s="5"/>
      <c r="BK86" s="5"/>
      <c r="BL86" s="5"/>
      <c r="BM86" s="5"/>
      <c r="BN86" s="5"/>
      <c r="BO86" s="5"/>
      <c r="BP86" s="9">
        <v>0</v>
      </c>
      <c r="BQ86" s="1" t="s">
        <v>0</v>
      </c>
      <c r="BR86" s="1" t="s">
        <v>0</v>
      </c>
      <c r="BS86" s="1" t="s">
        <v>0</v>
      </c>
      <c r="BT86" s="1" t="s">
        <v>0</v>
      </c>
      <c r="BU86" s="1" t="s">
        <v>0</v>
      </c>
    </row>
    <row r="87" spans="3:73" ht="11.25">
      <c r="C87" s="1" t="s">
        <v>0</v>
      </c>
      <c r="D87" s="1" t="s">
        <v>0</v>
      </c>
      <c r="E87" s="1" t="s">
        <v>0</v>
      </c>
      <c r="F87" s="7"/>
      <c r="G87" s="6"/>
      <c r="H87" s="6"/>
      <c r="I87" s="6"/>
      <c r="J87" s="6"/>
      <c r="K87" s="6"/>
      <c r="L87" s="6"/>
      <c r="M87" s="6"/>
      <c r="N87" s="7"/>
      <c r="O87" s="6"/>
      <c r="P87" s="6"/>
      <c r="Q87" s="6"/>
      <c r="R87" s="6"/>
      <c r="S87" s="6"/>
      <c r="T87" s="8"/>
      <c r="U87" s="5"/>
      <c r="V87" s="5"/>
      <c r="W87" s="5"/>
      <c r="X87" s="5"/>
      <c r="Y87" s="5"/>
      <c r="Z87" s="5"/>
      <c r="AA87" s="5"/>
      <c r="AB87" s="8"/>
      <c r="AC87" s="5"/>
      <c r="AD87" s="5"/>
      <c r="AE87" s="5"/>
      <c r="AF87" s="5"/>
      <c r="AG87" s="5"/>
      <c r="AH87" s="5"/>
      <c r="AI87" s="5"/>
      <c r="AJ87" s="8"/>
      <c r="AK87" s="5"/>
      <c r="AL87" s="5"/>
      <c r="AM87" s="5"/>
      <c r="AN87" s="5"/>
      <c r="AO87" s="5"/>
      <c r="AP87" s="5"/>
      <c r="AQ87" s="5"/>
      <c r="AR87" s="8"/>
      <c r="AS87" s="5"/>
      <c r="AT87" s="5"/>
      <c r="AU87" s="5"/>
      <c r="AV87" s="5"/>
      <c r="AW87" s="5"/>
      <c r="AX87" s="5"/>
      <c r="AY87" s="5"/>
      <c r="AZ87" s="8"/>
      <c r="BA87" s="5"/>
      <c r="BB87" s="5"/>
      <c r="BC87" s="5"/>
      <c r="BD87" s="5"/>
      <c r="BE87" s="5"/>
      <c r="BF87" s="5"/>
      <c r="BG87" s="5"/>
      <c r="BH87" s="8"/>
      <c r="BI87" s="5"/>
      <c r="BJ87" s="5"/>
      <c r="BK87" s="5"/>
      <c r="BL87" s="5"/>
      <c r="BM87" s="5"/>
      <c r="BN87" s="5"/>
      <c r="BO87" s="5"/>
      <c r="BP87" s="9"/>
      <c r="BT87" s="1" t="s">
        <v>0</v>
      </c>
      <c r="BU87" s="1" t="s">
        <v>0</v>
      </c>
    </row>
    <row r="88" spans="1:102" ht="11.25">
      <c r="A88" s="30" t="s">
        <v>1</v>
      </c>
      <c r="B88" s="31" t="str">
        <f>HYPERLINK("http://www.dot.ca.gov/hq/transprog/stip2004/ff_sheets/10-3k70.xls","3K70")</f>
        <v>3K70</v>
      </c>
      <c r="C88" s="30" t="s">
        <v>0</v>
      </c>
      <c r="D88" s="30" t="s">
        <v>23</v>
      </c>
      <c r="E88" s="30" t="s">
        <v>3</v>
      </c>
      <c r="F88" s="32">
        <f ca="1">INDIRECT("T88")+INDIRECT("AB88")+INDIRECT("AJ88")+INDIRECT("AR88")+INDIRECT("AZ88")+INDIRECT("BH88")</f>
        <v>0</v>
      </c>
      <c r="G88" s="33">
        <f ca="1">INDIRECT("U88")+INDIRECT("AC88")+INDIRECT("AK88")+INDIRECT("AS88")+INDIRECT("BA88")+INDIRECT("BI88")</f>
        <v>0</v>
      </c>
      <c r="H88" s="33">
        <f ca="1">INDIRECT("V88")+INDIRECT("AD88")+INDIRECT("AL88")+INDIRECT("AT88")+INDIRECT("BB88")+INDIRECT("BJ88")</f>
        <v>0</v>
      </c>
      <c r="I88" s="33">
        <f ca="1">INDIRECT("W88")+INDIRECT("AE88")+INDIRECT("AM88")+INDIRECT("AU88")+INDIRECT("BC88")+INDIRECT("BK88")</f>
        <v>0</v>
      </c>
      <c r="J88" s="33">
        <f ca="1">INDIRECT("X88")+INDIRECT("AF88")+INDIRECT("AN88")+INDIRECT("AV88")+INDIRECT("BD88")+INDIRECT("BL88")</f>
        <v>0</v>
      </c>
      <c r="K88" s="33">
        <f ca="1">INDIRECT("Y88")+INDIRECT("AG88")+INDIRECT("AO88")+INDIRECT("AW88")+INDIRECT("BE88")+INDIRECT("BM88")</f>
        <v>391</v>
      </c>
      <c r="L88" s="33">
        <f ca="1">INDIRECT("Z88")+INDIRECT("AH88")+INDIRECT("AP88")+INDIRECT("AX88")+INDIRECT("BF88")+INDIRECT("BN88")</f>
        <v>0</v>
      </c>
      <c r="M88" s="33">
        <f ca="1">INDIRECT("AA88")+INDIRECT("AI88")+INDIRECT("AQ88")+INDIRECT("AY88")+INDIRECT("BG88")+INDIRECT("BO88")</f>
        <v>0</v>
      </c>
      <c r="N88" s="32">
        <f ca="1">INDIRECT("T88")+INDIRECT("U88")+INDIRECT("V88")+INDIRECT("W88")+INDIRECT("X88")+INDIRECT("Y88")+INDIRECT("Z88")+INDIRECT("AA88")</f>
        <v>0</v>
      </c>
      <c r="O88" s="33">
        <f ca="1">INDIRECT("AB88")+INDIRECT("AC88")+INDIRECT("AD88")+INDIRECT("AE88")+INDIRECT("AF88")+INDIRECT("AG88")+INDIRECT("AH88")+INDIRECT("AI88")</f>
        <v>370</v>
      </c>
      <c r="P88" s="33">
        <f ca="1">INDIRECT("AJ88")+INDIRECT("AK88")+INDIRECT("AL88")+INDIRECT("AM88")+INDIRECT("AN88")+INDIRECT("AO88")+INDIRECT("AP88")+INDIRECT("AQ88")</f>
        <v>0</v>
      </c>
      <c r="Q88" s="33">
        <f ca="1">INDIRECT("AR88")+INDIRECT("AS88")+INDIRECT("AT88")+INDIRECT("AU88")+INDIRECT("AV88")+INDIRECT("AW88")+INDIRECT("AX88")+INDIRECT("AY88")</f>
        <v>21</v>
      </c>
      <c r="R88" s="33">
        <f ca="1">INDIRECT("AZ88")+INDIRECT("BA88")+INDIRECT("BB88")+INDIRECT("BC88")+INDIRECT("BD88")+INDIRECT("BE88")+INDIRECT("BF88")+INDIRECT("BG88")</f>
        <v>0</v>
      </c>
      <c r="S88" s="33">
        <f ca="1">INDIRECT("BH88")+INDIRECT("BI88")+INDIRECT("BJ88")+INDIRECT("BK88")+INDIRECT("BL88")+INDIRECT("BM88")+INDIRECT("BN88")+INDIRECT("BO88")</f>
        <v>0</v>
      </c>
      <c r="T88" s="34"/>
      <c r="U88" s="35"/>
      <c r="V88" s="35"/>
      <c r="W88" s="35"/>
      <c r="X88" s="35"/>
      <c r="Y88" s="35"/>
      <c r="Z88" s="35"/>
      <c r="AA88" s="35"/>
      <c r="AB88" s="34"/>
      <c r="AC88" s="35"/>
      <c r="AD88" s="35"/>
      <c r="AE88" s="35"/>
      <c r="AF88" s="35"/>
      <c r="AG88" s="35">
        <v>370</v>
      </c>
      <c r="AH88" s="35"/>
      <c r="AI88" s="35"/>
      <c r="AJ88" s="34"/>
      <c r="AK88" s="35"/>
      <c r="AL88" s="35"/>
      <c r="AM88" s="35"/>
      <c r="AN88" s="35"/>
      <c r="AO88" s="35"/>
      <c r="AP88" s="35"/>
      <c r="AQ88" s="35"/>
      <c r="AR88" s="34"/>
      <c r="AS88" s="35"/>
      <c r="AT88" s="35"/>
      <c r="AU88" s="35"/>
      <c r="AV88" s="35"/>
      <c r="AW88" s="35">
        <v>21</v>
      </c>
      <c r="AX88" s="35"/>
      <c r="AY88" s="35"/>
      <c r="AZ88" s="34"/>
      <c r="BA88" s="35"/>
      <c r="BB88" s="35"/>
      <c r="BC88" s="35"/>
      <c r="BD88" s="35"/>
      <c r="BE88" s="35"/>
      <c r="BF88" s="35"/>
      <c r="BG88" s="35"/>
      <c r="BH88" s="34"/>
      <c r="BI88" s="35"/>
      <c r="BJ88" s="35"/>
      <c r="BK88" s="35"/>
      <c r="BL88" s="35"/>
      <c r="BM88" s="35"/>
      <c r="BN88" s="35"/>
      <c r="BO88" s="36"/>
      <c r="BP88" s="9">
        <v>11200000153</v>
      </c>
      <c r="BQ88" s="1" t="s">
        <v>3</v>
      </c>
      <c r="BR88" s="1" t="s">
        <v>0</v>
      </c>
      <c r="BS88" s="1" t="s">
        <v>0</v>
      </c>
      <c r="BT88" s="1" t="s">
        <v>0</v>
      </c>
      <c r="BU88" s="1" t="s">
        <v>0</v>
      </c>
      <c r="BW88" s="1">
        <f ca="1">INDIRECT("T88")+2*INDIRECT("AB88")+3*INDIRECT("AJ88")+4*INDIRECT("AR88")+5*INDIRECT("AZ88")+6*INDIRECT("BH88")</f>
        <v>0</v>
      </c>
      <c r="BX88" s="1">
        <v>0</v>
      </c>
      <c r="BY88" s="1">
        <f ca="1">INDIRECT("U88")+2*INDIRECT("AC88")+3*INDIRECT("AK88")+4*INDIRECT("AS88")+5*INDIRECT("BA88")+6*INDIRECT("BI88")</f>
        <v>0</v>
      </c>
      <c r="BZ88" s="1">
        <v>0</v>
      </c>
      <c r="CA88" s="1">
        <f ca="1">INDIRECT("V88")+2*INDIRECT("AD88")+3*INDIRECT("AL88")+4*INDIRECT("AT88")+5*INDIRECT("BB88")+6*INDIRECT("BJ88")</f>
        <v>0</v>
      </c>
      <c r="CB88" s="1">
        <v>0</v>
      </c>
      <c r="CC88" s="1">
        <f ca="1">INDIRECT("W88")+2*INDIRECT("AE88")+3*INDIRECT("AM88")+4*INDIRECT("AU88")+5*INDIRECT("BC88")+6*INDIRECT("BK88")</f>
        <v>0</v>
      </c>
      <c r="CD88" s="1">
        <v>0</v>
      </c>
      <c r="CE88" s="1">
        <f ca="1">INDIRECT("X88")+2*INDIRECT("AF88")+3*INDIRECT("AN88")+4*INDIRECT("AV88")+5*INDIRECT("BD88")+6*INDIRECT("BL88")</f>
        <v>0</v>
      </c>
      <c r="CF88" s="1">
        <v>0</v>
      </c>
      <c r="CG88" s="1">
        <f ca="1">INDIRECT("Y88")+2*INDIRECT("AG88")+3*INDIRECT("AO88")+4*INDIRECT("AW88")+5*INDIRECT("BE88")+6*INDIRECT("BM88")</f>
        <v>824</v>
      </c>
      <c r="CH88" s="1">
        <v>824</v>
      </c>
      <c r="CI88" s="1">
        <f ca="1">INDIRECT("Z88")+2*INDIRECT("AH88")+3*INDIRECT("AP88")+4*INDIRECT("AX88")+5*INDIRECT("BF88")+6*INDIRECT("BN88")</f>
        <v>0</v>
      </c>
      <c r="CJ88" s="1">
        <v>0</v>
      </c>
      <c r="CK88" s="1">
        <f ca="1">INDIRECT("AA88")+2*INDIRECT("AI88")+3*INDIRECT("AQ88")+4*INDIRECT("AY88")+5*INDIRECT("BG88")+6*INDIRECT("BO88")</f>
        <v>0</v>
      </c>
      <c r="CL88" s="1">
        <v>0</v>
      </c>
      <c r="CM88" s="1">
        <f ca="1">INDIRECT("T88")+2*INDIRECT("U88")+3*INDIRECT("V88")+4*INDIRECT("W88")+5*INDIRECT("X88")+6*INDIRECT("Y88")+7*INDIRECT("Z88")+8*INDIRECT("AA88")</f>
        <v>0</v>
      </c>
      <c r="CN88" s="1">
        <v>0</v>
      </c>
      <c r="CO88" s="1">
        <f ca="1">INDIRECT("AB88")+2*INDIRECT("AC88")+3*INDIRECT("AD88")+4*INDIRECT("AE88")+5*INDIRECT("AF88")+6*INDIRECT("AG88")+7*INDIRECT("AH88")+8*INDIRECT("AI88")</f>
        <v>2220</v>
      </c>
      <c r="CP88" s="1">
        <v>2220</v>
      </c>
      <c r="CQ88" s="1">
        <f ca="1">INDIRECT("AJ88")+2*INDIRECT("AK88")+3*INDIRECT("AL88")+4*INDIRECT("AM88")+5*INDIRECT("AN88")+6*INDIRECT("AO88")+7*INDIRECT("AP88")+8*INDIRECT("AQ88")</f>
        <v>0</v>
      </c>
      <c r="CR88" s="1">
        <v>0</v>
      </c>
      <c r="CS88" s="1">
        <f ca="1">INDIRECT("AR88")+2*INDIRECT("AS88")+3*INDIRECT("AT88")+4*INDIRECT("AU88")+5*INDIRECT("AV88")+6*INDIRECT("AW88")+7*INDIRECT("AX88")+8*INDIRECT("AY88")</f>
        <v>126</v>
      </c>
      <c r="CT88" s="1">
        <v>126</v>
      </c>
      <c r="CU88" s="1">
        <f ca="1">INDIRECT("AZ88")+2*INDIRECT("BA88")+3*INDIRECT("BB88")+4*INDIRECT("BC88")+5*INDIRECT("BD88")+6*INDIRECT("BE88")+7*INDIRECT("BF88")+8*INDIRECT("BG88")</f>
        <v>0</v>
      </c>
      <c r="CV88" s="1">
        <v>0</v>
      </c>
      <c r="CW88" s="1">
        <f ca="1">INDIRECT("BH88")+2*INDIRECT("BI88")+3*INDIRECT("BJ88")+4*INDIRECT("BK88")+5*INDIRECT("BL88")+6*INDIRECT("BM88")+7*INDIRECT("BN88")+8*INDIRECT("BO88")</f>
        <v>0</v>
      </c>
      <c r="CX88" s="1">
        <v>0</v>
      </c>
    </row>
    <row r="89" spans="1:102" ht="11.25">
      <c r="A89" s="1" t="s">
        <v>0</v>
      </c>
      <c r="B89" s="1" t="s">
        <v>0</v>
      </c>
      <c r="C89" s="1" t="s">
        <v>0</v>
      </c>
      <c r="D89" s="1" t="s">
        <v>37</v>
      </c>
      <c r="E89" s="1" t="s">
        <v>28</v>
      </c>
      <c r="F89" s="7">
        <f ca="1">INDIRECT("T89")+INDIRECT("AB89")+INDIRECT("AJ89")+INDIRECT("AR89")+INDIRECT("AZ89")+INDIRECT("BH89")</f>
        <v>0</v>
      </c>
      <c r="G89" s="6">
        <f ca="1">INDIRECT("U89")+INDIRECT("AC89")+INDIRECT("AK89")+INDIRECT("AS89")+INDIRECT("BA89")+INDIRECT("BI89")</f>
        <v>239</v>
      </c>
      <c r="H89" s="6">
        <f ca="1">INDIRECT("V89")+INDIRECT("AD89")+INDIRECT("AL89")+INDIRECT("AT89")+INDIRECT("BB89")+INDIRECT("BJ89")</f>
        <v>0</v>
      </c>
      <c r="I89" s="6">
        <f ca="1">INDIRECT("W89")+INDIRECT("AE89")+INDIRECT("AM89")+INDIRECT("AU89")+INDIRECT("BC89")+INDIRECT("BK89")</f>
        <v>0</v>
      </c>
      <c r="J89" s="6">
        <f ca="1">INDIRECT("X89")+INDIRECT("AF89")+INDIRECT("AN89")+INDIRECT("AV89")+INDIRECT("BD89")+INDIRECT("BL89")</f>
        <v>0</v>
      </c>
      <c r="K89" s="6">
        <f ca="1">INDIRECT("Y89")+INDIRECT("AG89")+INDIRECT("AO89")+INDIRECT("AW89")+INDIRECT("BE89")+INDIRECT("BM89")</f>
        <v>0</v>
      </c>
      <c r="L89" s="6">
        <f ca="1">INDIRECT("Z89")+INDIRECT("AH89")+INDIRECT("AP89")+INDIRECT("AX89")+INDIRECT("BF89")+INDIRECT("BN89")</f>
        <v>0</v>
      </c>
      <c r="M89" s="6">
        <f ca="1">INDIRECT("AA89")+INDIRECT("AI89")+INDIRECT("AQ89")+INDIRECT("AY89")+INDIRECT("BG89")+INDIRECT("BO89")</f>
        <v>0</v>
      </c>
      <c r="N89" s="7">
        <f ca="1">INDIRECT("T89")+INDIRECT("U89")+INDIRECT("V89")+INDIRECT("W89")+INDIRECT("X89")+INDIRECT("Y89")+INDIRECT("Z89")+INDIRECT("AA89")</f>
        <v>0</v>
      </c>
      <c r="O89" s="6">
        <f ca="1">INDIRECT("AB89")+INDIRECT("AC89")+INDIRECT("AD89")+INDIRECT("AE89")+INDIRECT("AF89")+INDIRECT("AG89")+INDIRECT("AH89")+INDIRECT("AI89")</f>
        <v>225</v>
      </c>
      <c r="P89" s="6">
        <f ca="1">INDIRECT("AJ89")+INDIRECT("AK89")+INDIRECT("AL89")+INDIRECT("AM89")+INDIRECT("AN89")+INDIRECT("AO89")+INDIRECT("AP89")+INDIRECT("AQ89")</f>
        <v>2</v>
      </c>
      <c r="Q89" s="6">
        <f ca="1">INDIRECT("AR89")+INDIRECT("AS89")+INDIRECT("AT89")+INDIRECT("AU89")+INDIRECT("AV89")+INDIRECT("AW89")+INDIRECT("AX89")+INDIRECT("AY89")</f>
        <v>12</v>
      </c>
      <c r="R89" s="6">
        <f ca="1">INDIRECT("AZ89")+INDIRECT("BA89")+INDIRECT("BB89")+INDIRECT("BC89")+INDIRECT("BD89")+INDIRECT("BE89")+INDIRECT("BF89")+INDIRECT("BG89")</f>
        <v>0</v>
      </c>
      <c r="S89" s="6">
        <f ca="1">INDIRECT("BH89")+INDIRECT("BI89")+INDIRECT("BJ89")+INDIRECT("BK89")+INDIRECT("BL89")+INDIRECT("BM89")+INDIRECT("BN89")+INDIRECT("BO89")</f>
        <v>0</v>
      </c>
      <c r="T89" s="28"/>
      <c r="U89" s="29"/>
      <c r="V89" s="29"/>
      <c r="W89" s="29"/>
      <c r="X89" s="29"/>
      <c r="Y89" s="29"/>
      <c r="Z89" s="29"/>
      <c r="AA89" s="29"/>
      <c r="AB89" s="28"/>
      <c r="AC89" s="29">
        <v>225</v>
      </c>
      <c r="AD89" s="29"/>
      <c r="AE89" s="29"/>
      <c r="AF89" s="29"/>
      <c r="AG89" s="29"/>
      <c r="AH89" s="29"/>
      <c r="AI89" s="29"/>
      <c r="AJ89" s="28"/>
      <c r="AK89" s="29">
        <v>2</v>
      </c>
      <c r="AL89" s="29"/>
      <c r="AM89" s="29"/>
      <c r="AN89" s="29"/>
      <c r="AO89" s="29"/>
      <c r="AP89" s="29"/>
      <c r="AQ89" s="29"/>
      <c r="AR89" s="28"/>
      <c r="AS89" s="29">
        <v>12</v>
      </c>
      <c r="AT89" s="29"/>
      <c r="AU89" s="29"/>
      <c r="AV89" s="29"/>
      <c r="AW89" s="29"/>
      <c r="AX89" s="29"/>
      <c r="AY89" s="29"/>
      <c r="AZ89" s="28"/>
      <c r="BA89" s="29"/>
      <c r="BB89" s="29"/>
      <c r="BC89" s="29"/>
      <c r="BD89" s="29"/>
      <c r="BE89" s="29"/>
      <c r="BF89" s="29"/>
      <c r="BG89" s="29"/>
      <c r="BH89" s="28"/>
      <c r="BI89" s="29"/>
      <c r="BJ89" s="29"/>
      <c r="BK89" s="29"/>
      <c r="BL89" s="29"/>
      <c r="BM89" s="29"/>
      <c r="BN89" s="29"/>
      <c r="BO89" s="29"/>
      <c r="BP89" s="9">
        <v>0</v>
      </c>
      <c r="BQ89" s="1" t="s">
        <v>0</v>
      </c>
      <c r="BR89" s="1" t="s">
        <v>0</v>
      </c>
      <c r="BS89" s="1" t="s">
        <v>0</v>
      </c>
      <c r="BT89" s="1" t="s">
        <v>0</v>
      </c>
      <c r="BU89" s="1" t="s">
        <v>0</v>
      </c>
      <c r="BW89" s="1">
        <f ca="1">INDIRECT("T89")+2*INDIRECT("AB89")+3*INDIRECT("AJ89")+4*INDIRECT("AR89")+5*INDIRECT("AZ89")+6*INDIRECT("BH89")</f>
        <v>0</v>
      </c>
      <c r="BX89" s="1">
        <v>0</v>
      </c>
      <c r="BY89" s="1">
        <f ca="1">INDIRECT("U89")+2*INDIRECT("AC89")+3*INDIRECT("AK89")+4*INDIRECT("AS89")+5*INDIRECT("BA89")+6*INDIRECT("BI89")</f>
        <v>504</v>
      </c>
      <c r="BZ89" s="1">
        <v>504</v>
      </c>
      <c r="CA89" s="1">
        <f ca="1">INDIRECT("V89")+2*INDIRECT("AD89")+3*INDIRECT("AL89")+4*INDIRECT("AT89")+5*INDIRECT("BB89")+6*INDIRECT("BJ89")</f>
        <v>0</v>
      </c>
      <c r="CB89" s="1">
        <v>0</v>
      </c>
      <c r="CC89" s="1">
        <f ca="1">INDIRECT("W89")+2*INDIRECT("AE89")+3*INDIRECT("AM89")+4*INDIRECT("AU89")+5*INDIRECT("BC89")+6*INDIRECT("BK89")</f>
        <v>0</v>
      </c>
      <c r="CD89" s="1">
        <v>0</v>
      </c>
      <c r="CE89" s="1">
        <f ca="1">INDIRECT("X89")+2*INDIRECT("AF89")+3*INDIRECT("AN89")+4*INDIRECT("AV89")+5*INDIRECT("BD89")+6*INDIRECT("BL89")</f>
        <v>0</v>
      </c>
      <c r="CF89" s="1">
        <v>0</v>
      </c>
      <c r="CG89" s="1">
        <f ca="1">INDIRECT("Y89")+2*INDIRECT("AG89")+3*INDIRECT("AO89")+4*INDIRECT("AW89")+5*INDIRECT("BE89")+6*INDIRECT("BM89")</f>
        <v>0</v>
      </c>
      <c r="CH89" s="1">
        <v>0</v>
      </c>
      <c r="CI89" s="1">
        <f ca="1">INDIRECT("Z89")+2*INDIRECT("AH89")+3*INDIRECT("AP89")+4*INDIRECT("AX89")+5*INDIRECT("BF89")+6*INDIRECT("BN89")</f>
        <v>0</v>
      </c>
      <c r="CJ89" s="1">
        <v>0</v>
      </c>
      <c r="CK89" s="1">
        <f ca="1">INDIRECT("AA89")+2*INDIRECT("AI89")+3*INDIRECT("AQ89")+4*INDIRECT("AY89")+5*INDIRECT("BG89")+6*INDIRECT("BO89")</f>
        <v>0</v>
      </c>
      <c r="CL89" s="1">
        <v>0</v>
      </c>
      <c r="CM89" s="1">
        <f ca="1">INDIRECT("T89")+2*INDIRECT("U89")+3*INDIRECT("V89")+4*INDIRECT("W89")+5*INDIRECT("X89")+6*INDIRECT("Y89")+7*INDIRECT("Z89")+8*INDIRECT("AA89")</f>
        <v>0</v>
      </c>
      <c r="CN89" s="1">
        <v>0</v>
      </c>
      <c r="CO89" s="1">
        <f ca="1">INDIRECT("AB89")+2*INDIRECT("AC89")+3*INDIRECT("AD89")+4*INDIRECT("AE89")+5*INDIRECT("AF89")+6*INDIRECT("AG89")+7*INDIRECT("AH89")+8*INDIRECT("AI89")</f>
        <v>450</v>
      </c>
      <c r="CP89" s="1">
        <v>450</v>
      </c>
      <c r="CQ89" s="1">
        <f ca="1">INDIRECT("AJ89")+2*INDIRECT("AK89")+3*INDIRECT("AL89")+4*INDIRECT("AM89")+5*INDIRECT("AN89")+6*INDIRECT("AO89")+7*INDIRECT("AP89")+8*INDIRECT("AQ89")</f>
        <v>4</v>
      </c>
      <c r="CR89" s="1">
        <v>4</v>
      </c>
      <c r="CS89" s="1">
        <f ca="1">INDIRECT("AR89")+2*INDIRECT("AS89")+3*INDIRECT("AT89")+4*INDIRECT("AU89")+5*INDIRECT("AV89")+6*INDIRECT("AW89")+7*INDIRECT("AX89")+8*INDIRECT("AY89")</f>
        <v>24</v>
      </c>
      <c r="CT89" s="1">
        <v>24</v>
      </c>
      <c r="CU89" s="1">
        <f ca="1">INDIRECT("AZ89")+2*INDIRECT("BA89")+3*INDIRECT("BB89")+4*INDIRECT("BC89")+5*INDIRECT("BD89")+6*INDIRECT("BE89")+7*INDIRECT("BF89")+8*INDIRECT("BG89")</f>
        <v>0</v>
      </c>
      <c r="CV89" s="1">
        <v>0</v>
      </c>
      <c r="CW89" s="1">
        <f ca="1">INDIRECT("BH89")+2*INDIRECT("BI89")+3*INDIRECT("BJ89")+4*INDIRECT("BK89")+5*INDIRECT("BL89")+6*INDIRECT("BM89")+7*INDIRECT("BN89")+8*INDIRECT("BO89")</f>
        <v>0</v>
      </c>
      <c r="CX89" s="1">
        <v>0</v>
      </c>
    </row>
    <row r="90" spans="1:73" ht="11.25">
      <c r="A90" s="25"/>
      <c r="B90" s="25"/>
      <c r="C90" s="27" t="s">
        <v>131</v>
      </c>
      <c r="D90" s="26" t="s">
        <v>0</v>
      </c>
      <c r="E90" s="1" t="s">
        <v>6</v>
      </c>
      <c r="F90" s="7">
        <f>SUM(F88:F89)</f>
        <v>0</v>
      </c>
      <c r="G90" s="6">
        <f>SUM(G88:G89)</f>
        <v>239</v>
      </c>
      <c r="H90" s="6">
        <f>SUM(H88:H89)</f>
        <v>0</v>
      </c>
      <c r="I90" s="6">
        <f>SUM(I88:I89)</f>
        <v>0</v>
      </c>
      <c r="J90" s="6">
        <f>SUM(J88:J89)</f>
        <v>0</v>
      </c>
      <c r="K90" s="6">
        <f>SUM(K88:K89)</f>
        <v>391</v>
      </c>
      <c r="L90" s="6">
        <f>SUM(L88:L89)</f>
        <v>0</v>
      </c>
      <c r="M90" s="6">
        <f>SUM(M88:M89)</f>
        <v>0</v>
      </c>
      <c r="N90" s="7">
        <f>SUM(N88:N89)</f>
        <v>0</v>
      </c>
      <c r="O90" s="6">
        <f>SUM(O88:O89)</f>
        <v>595</v>
      </c>
      <c r="P90" s="6">
        <f>SUM(P88:P89)</f>
        <v>2</v>
      </c>
      <c r="Q90" s="6">
        <f>SUM(Q88:Q89)</f>
        <v>33</v>
      </c>
      <c r="R90" s="6">
        <f>SUM(R88:R89)</f>
        <v>0</v>
      </c>
      <c r="S90" s="6">
        <f>SUM(S88:S89)</f>
        <v>0</v>
      </c>
      <c r="T90" s="8"/>
      <c r="U90" s="5"/>
      <c r="V90" s="5"/>
      <c r="W90" s="5"/>
      <c r="X90" s="5"/>
      <c r="Y90" s="5"/>
      <c r="Z90" s="5"/>
      <c r="AA90" s="5"/>
      <c r="AB90" s="8"/>
      <c r="AC90" s="5"/>
      <c r="AD90" s="5"/>
      <c r="AE90" s="5"/>
      <c r="AF90" s="5"/>
      <c r="AG90" s="5"/>
      <c r="AH90" s="5"/>
      <c r="AI90" s="5"/>
      <c r="AJ90" s="8"/>
      <c r="AK90" s="5"/>
      <c r="AL90" s="5"/>
      <c r="AM90" s="5"/>
      <c r="AN90" s="5"/>
      <c r="AO90" s="5"/>
      <c r="AP90" s="5"/>
      <c r="AQ90" s="5"/>
      <c r="AR90" s="8"/>
      <c r="AS90" s="5"/>
      <c r="AT90" s="5"/>
      <c r="AU90" s="5"/>
      <c r="AV90" s="5"/>
      <c r="AW90" s="5"/>
      <c r="AX90" s="5"/>
      <c r="AY90" s="5"/>
      <c r="AZ90" s="8"/>
      <c r="BA90" s="5"/>
      <c r="BB90" s="5"/>
      <c r="BC90" s="5"/>
      <c r="BD90" s="5"/>
      <c r="BE90" s="5"/>
      <c r="BF90" s="5"/>
      <c r="BG90" s="5"/>
      <c r="BH90" s="8"/>
      <c r="BI90" s="5"/>
      <c r="BJ90" s="5"/>
      <c r="BK90" s="5"/>
      <c r="BL90" s="5"/>
      <c r="BM90" s="5"/>
      <c r="BN90" s="5"/>
      <c r="BO90" s="5"/>
      <c r="BP90" s="9">
        <v>0</v>
      </c>
      <c r="BQ90" s="1" t="s">
        <v>0</v>
      </c>
      <c r="BR90" s="1" t="s">
        <v>0</v>
      </c>
      <c r="BS90" s="1" t="s">
        <v>0</v>
      </c>
      <c r="BT90" s="1" t="s">
        <v>0</v>
      </c>
      <c r="BU90" s="1" t="s">
        <v>0</v>
      </c>
    </row>
    <row r="91" spans="3:73" ht="11.25">
      <c r="C91" s="1" t="s">
        <v>0</v>
      </c>
      <c r="D91" s="1" t="s">
        <v>0</v>
      </c>
      <c r="E91" s="1" t="s">
        <v>0</v>
      </c>
      <c r="F91" s="7"/>
      <c r="G91" s="6"/>
      <c r="H91" s="6"/>
      <c r="I91" s="6"/>
      <c r="J91" s="6"/>
      <c r="K91" s="6"/>
      <c r="L91" s="6"/>
      <c r="M91" s="6"/>
      <c r="N91" s="7"/>
      <c r="O91" s="6"/>
      <c r="P91" s="6"/>
      <c r="Q91" s="6"/>
      <c r="R91" s="6"/>
      <c r="S91" s="6"/>
      <c r="T91" s="8"/>
      <c r="U91" s="5"/>
      <c r="V91" s="5"/>
      <c r="W91" s="5"/>
      <c r="X91" s="5"/>
      <c r="Y91" s="5"/>
      <c r="Z91" s="5"/>
      <c r="AA91" s="5"/>
      <c r="AB91" s="8"/>
      <c r="AC91" s="5"/>
      <c r="AD91" s="5"/>
      <c r="AE91" s="5"/>
      <c r="AF91" s="5"/>
      <c r="AG91" s="5"/>
      <c r="AH91" s="5"/>
      <c r="AI91" s="5"/>
      <c r="AJ91" s="8"/>
      <c r="AK91" s="5"/>
      <c r="AL91" s="5"/>
      <c r="AM91" s="5"/>
      <c r="AN91" s="5"/>
      <c r="AO91" s="5"/>
      <c r="AP91" s="5"/>
      <c r="AQ91" s="5"/>
      <c r="AR91" s="8"/>
      <c r="AS91" s="5"/>
      <c r="AT91" s="5"/>
      <c r="AU91" s="5"/>
      <c r="AV91" s="5"/>
      <c r="AW91" s="5"/>
      <c r="AX91" s="5"/>
      <c r="AY91" s="5"/>
      <c r="AZ91" s="8"/>
      <c r="BA91" s="5"/>
      <c r="BB91" s="5"/>
      <c r="BC91" s="5"/>
      <c r="BD91" s="5"/>
      <c r="BE91" s="5"/>
      <c r="BF91" s="5"/>
      <c r="BG91" s="5"/>
      <c r="BH91" s="8"/>
      <c r="BI91" s="5"/>
      <c r="BJ91" s="5"/>
      <c r="BK91" s="5"/>
      <c r="BL91" s="5"/>
      <c r="BM91" s="5"/>
      <c r="BN91" s="5"/>
      <c r="BO91" s="5"/>
      <c r="BP91" s="9"/>
      <c r="BT91" s="1" t="s">
        <v>0</v>
      </c>
      <c r="BU91" s="1" t="s">
        <v>0</v>
      </c>
    </row>
    <row r="92" spans="1:102" ht="11.25">
      <c r="A92" s="30" t="s">
        <v>1</v>
      </c>
      <c r="B92" s="31" t="str">
        <f>HYPERLINK("http://www.dot.ca.gov/hq/transprog/stip2004/ff_sheets/10-3k49.xls","3K49")</f>
        <v>3K49</v>
      </c>
      <c r="C92" s="30" t="s">
        <v>0</v>
      </c>
      <c r="D92" s="30" t="s">
        <v>23</v>
      </c>
      <c r="E92" s="30" t="s">
        <v>3</v>
      </c>
      <c r="F92" s="32">
        <f ca="1">INDIRECT("T92")+INDIRECT("AB92")+INDIRECT("AJ92")+INDIRECT("AR92")+INDIRECT("AZ92")+INDIRECT("BH92")</f>
        <v>0</v>
      </c>
      <c r="G92" s="33">
        <f ca="1">INDIRECT("U92")+INDIRECT("AC92")+INDIRECT("AK92")+INDIRECT("AS92")+INDIRECT("BA92")+INDIRECT("BI92")</f>
        <v>0</v>
      </c>
      <c r="H92" s="33">
        <f ca="1">INDIRECT("V92")+INDIRECT("AD92")+INDIRECT("AL92")+INDIRECT("AT92")+INDIRECT("BB92")+INDIRECT("BJ92")</f>
        <v>0</v>
      </c>
      <c r="I92" s="33">
        <f ca="1">INDIRECT("W92")+INDIRECT("AE92")+INDIRECT("AM92")+INDIRECT("AU92")+INDIRECT("BC92")+INDIRECT("BK92")</f>
        <v>0</v>
      </c>
      <c r="J92" s="33">
        <f ca="1">INDIRECT("X92")+INDIRECT("AF92")+INDIRECT("AN92")+INDIRECT("AV92")+INDIRECT("BD92")+INDIRECT("BL92")</f>
        <v>408</v>
      </c>
      <c r="K92" s="33">
        <f ca="1">INDIRECT("Y92")+INDIRECT("AG92")+INDIRECT("AO92")+INDIRECT("AW92")+INDIRECT("BE92")+INDIRECT("BM92")</f>
        <v>0</v>
      </c>
      <c r="L92" s="33">
        <f ca="1">INDIRECT("Z92")+INDIRECT("AH92")+INDIRECT("AP92")+INDIRECT("AX92")+INDIRECT("BF92")+INDIRECT("BN92")</f>
        <v>0</v>
      </c>
      <c r="M92" s="33">
        <f ca="1">INDIRECT("AA92")+INDIRECT("AI92")+INDIRECT("AQ92")+INDIRECT("AY92")+INDIRECT("BG92")+INDIRECT("BO92")</f>
        <v>0</v>
      </c>
      <c r="N92" s="32">
        <f ca="1">INDIRECT("T92")+INDIRECT("U92")+INDIRECT("V92")+INDIRECT("W92")+INDIRECT("X92")+INDIRECT("Y92")+INDIRECT("Z92")+INDIRECT("AA92")</f>
        <v>0</v>
      </c>
      <c r="O92" s="33">
        <f ca="1">INDIRECT("AB92")+INDIRECT("AC92")+INDIRECT("AD92")+INDIRECT("AE92")+INDIRECT("AF92")+INDIRECT("AG92")+INDIRECT("AH92")+INDIRECT("AI92")</f>
        <v>408</v>
      </c>
      <c r="P92" s="33">
        <f ca="1">INDIRECT("AJ92")+INDIRECT("AK92")+INDIRECT("AL92")+INDIRECT("AM92")+INDIRECT("AN92")+INDIRECT("AO92")+INDIRECT("AP92")+INDIRECT("AQ92")</f>
        <v>0</v>
      </c>
      <c r="Q92" s="33">
        <f ca="1">INDIRECT("AR92")+INDIRECT("AS92")+INDIRECT("AT92")+INDIRECT("AU92")+INDIRECT("AV92")+INDIRECT("AW92")+INDIRECT("AX92")+INDIRECT("AY92")</f>
        <v>0</v>
      </c>
      <c r="R92" s="33">
        <f ca="1">INDIRECT("AZ92")+INDIRECT("BA92")+INDIRECT("BB92")+INDIRECT("BC92")+INDIRECT("BD92")+INDIRECT("BE92")+INDIRECT("BF92")+INDIRECT("BG92")</f>
        <v>0</v>
      </c>
      <c r="S92" s="33">
        <f ca="1">INDIRECT("BH92")+INDIRECT("BI92")+INDIRECT("BJ92")+INDIRECT("BK92")+INDIRECT("BL92")+INDIRECT("BM92")+INDIRECT("BN92")+INDIRECT("BO92")</f>
        <v>0</v>
      </c>
      <c r="T92" s="34"/>
      <c r="U92" s="35"/>
      <c r="V92" s="35"/>
      <c r="W92" s="35"/>
      <c r="X92" s="35"/>
      <c r="Y92" s="35"/>
      <c r="Z92" s="35"/>
      <c r="AA92" s="35"/>
      <c r="AB92" s="34"/>
      <c r="AC92" s="35"/>
      <c r="AD92" s="35"/>
      <c r="AE92" s="35"/>
      <c r="AF92" s="35">
        <v>408</v>
      </c>
      <c r="AG92" s="35"/>
      <c r="AH92" s="35"/>
      <c r="AI92" s="35"/>
      <c r="AJ92" s="34"/>
      <c r="AK92" s="35"/>
      <c r="AL92" s="35"/>
      <c r="AM92" s="35"/>
      <c r="AN92" s="35"/>
      <c r="AO92" s="35"/>
      <c r="AP92" s="35"/>
      <c r="AQ92" s="35"/>
      <c r="AR92" s="34"/>
      <c r="AS92" s="35"/>
      <c r="AT92" s="35"/>
      <c r="AU92" s="35"/>
      <c r="AV92" s="35"/>
      <c r="AW92" s="35"/>
      <c r="AX92" s="35"/>
      <c r="AY92" s="35"/>
      <c r="AZ92" s="34"/>
      <c r="BA92" s="35"/>
      <c r="BB92" s="35"/>
      <c r="BC92" s="35"/>
      <c r="BD92" s="35"/>
      <c r="BE92" s="35"/>
      <c r="BF92" s="35"/>
      <c r="BG92" s="35"/>
      <c r="BH92" s="34"/>
      <c r="BI92" s="35"/>
      <c r="BJ92" s="35"/>
      <c r="BK92" s="35"/>
      <c r="BL92" s="35"/>
      <c r="BM92" s="35"/>
      <c r="BN92" s="35"/>
      <c r="BO92" s="36"/>
      <c r="BP92" s="9">
        <v>11200000164</v>
      </c>
      <c r="BQ92" s="1" t="s">
        <v>3</v>
      </c>
      <c r="BR92" s="1" t="s">
        <v>0</v>
      </c>
      <c r="BS92" s="1" t="s">
        <v>0</v>
      </c>
      <c r="BT92" s="1" t="s">
        <v>0</v>
      </c>
      <c r="BU92" s="1" t="s">
        <v>0</v>
      </c>
      <c r="BW92" s="1">
        <f ca="1">INDIRECT("T92")+2*INDIRECT("AB92")+3*INDIRECT("AJ92")+4*INDIRECT("AR92")+5*INDIRECT("AZ92")+6*INDIRECT("BH92")</f>
        <v>0</v>
      </c>
      <c r="BX92" s="1">
        <v>0</v>
      </c>
      <c r="BY92" s="1">
        <f ca="1">INDIRECT("U92")+2*INDIRECT("AC92")+3*INDIRECT("AK92")+4*INDIRECT("AS92")+5*INDIRECT("BA92")+6*INDIRECT("BI92")</f>
        <v>0</v>
      </c>
      <c r="BZ92" s="1">
        <v>0</v>
      </c>
      <c r="CA92" s="1">
        <f ca="1">INDIRECT("V92")+2*INDIRECT("AD92")+3*INDIRECT("AL92")+4*INDIRECT("AT92")+5*INDIRECT("BB92")+6*INDIRECT("BJ92")</f>
        <v>0</v>
      </c>
      <c r="CB92" s="1">
        <v>0</v>
      </c>
      <c r="CC92" s="1">
        <f ca="1">INDIRECT("W92")+2*INDIRECT("AE92")+3*INDIRECT("AM92")+4*INDIRECT("AU92")+5*INDIRECT("BC92")+6*INDIRECT("BK92")</f>
        <v>0</v>
      </c>
      <c r="CD92" s="1">
        <v>0</v>
      </c>
      <c r="CE92" s="1">
        <f ca="1">INDIRECT("X92")+2*INDIRECT("AF92")+3*INDIRECT("AN92")+4*INDIRECT("AV92")+5*INDIRECT("BD92")+6*INDIRECT("BL92")</f>
        <v>816</v>
      </c>
      <c r="CF92" s="1">
        <v>816</v>
      </c>
      <c r="CG92" s="1">
        <f ca="1">INDIRECT("Y92")+2*INDIRECT("AG92")+3*INDIRECT("AO92")+4*INDIRECT("AW92")+5*INDIRECT("BE92")+6*INDIRECT("BM92")</f>
        <v>0</v>
      </c>
      <c r="CH92" s="1">
        <v>0</v>
      </c>
      <c r="CI92" s="1">
        <f ca="1">INDIRECT("Z92")+2*INDIRECT("AH92")+3*INDIRECT("AP92")+4*INDIRECT("AX92")+5*INDIRECT("BF92")+6*INDIRECT("BN92")</f>
        <v>0</v>
      </c>
      <c r="CJ92" s="1">
        <v>0</v>
      </c>
      <c r="CK92" s="1">
        <f ca="1">INDIRECT("AA92")+2*INDIRECT("AI92")+3*INDIRECT("AQ92")+4*INDIRECT("AY92")+5*INDIRECT("BG92")+6*INDIRECT("BO92")</f>
        <v>0</v>
      </c>
      <c r="CL92" s="1">
        <v>0</v>
      </c>
      <c r="CM92" s="1">
        <f ca="1">INDIRECT("T92")+2*INDIRECT("U92")+3*INDIRECT("V92")+4*INDIRECT("W92")+5*INDIRECT("X92")+6*INDIRECT("Y92")+7*INDIRECT("Z92")+8*INDIRECT("AA92")</f>
        <v>0</v>
      </c>
      <c r="CN92" s="1">
        <v>0</v>
      </c>
      <c r="CO92" s="1">
        <f ca="1">INDIRECT("AB92")+2*INDIRECT("AC92")+3*INDIRECT("AD92")+4*INDIRECT("AE92")+5*INDIRECT("AF92")+6*INDIRECT("AG92")+7*INDIRECT("AH92")+8*INDIRECT("AI92")</f>
        <v>2040</v>
      </c>
      <c r="CP92" s="1">
        <v>2040</v>
      </c>
      <c r="CQ92" s="1">
        <f ca="1">INDIRECT("AJ92")+2*INDIRECT("AK92")+3*INDIRECT("AL92")+4*INDIRECT("AM92")+5*INDIRECT("AN92")+6*INDIRECT("AO92")+7*INDIRECT("AP92")+8*INDIRECT("AQ92")</f>
        <v>0</v>
      </c>
      <c r="CR92" s="1">
        <v>0</v>
      </c>
      <c r="CS92" s="1">
        <f ca="1">INDIRECT("AR92")+2*INDIRECT("AS92")+3*INDIRECT("AT92")+4*INDIRECT("AU92")+5*INDIRECT("AV92")+6*INDIRECT("AW92")+7*INDIRECT("AX92")+8*INDIRECT("AY92")</f>
        <v>0</v>
      </c>
      <c r="CT92" s="1">
        <v>0</v>
      </c>
      <c r="CU92" s="1">
        <f ca="1">INDIRECT("AZ92")+2*INDIRECT("BA92")+3*INDIRECT("BB92")+4*INDIRECT("BC92")+5*INDIRECT("BD92")+6*INDIRECT("BE92")+7*INDIRECT("BF92")+8*INDIRECT("BG92")</f>
        <v>0</v>
      </c>
      <c r="CV92" s="1">
        <v>0</v>
      </c>
      <c r="CW92" s="1">
        <f ca="1">INDIRECT("BH92")+2*INDIRECT("BI92")+3*INDIRECT("BJ92")+4*INDIRECT("BK92")+5*INDIRECT("BL92")+6*INDIRECT("BM92")+7*INDIRECT("BN92")+8*INDIRECT("BO92")</f>
        <v>0</v>
      </c>
      <c r="CX92" s="1">
        <v>0</v>
      </c>
    </row>
    <row r="93" spans="1:102" ht="11.25">
      <c r="A93" s="1" t="s">
        <v>0</v>
      </c>
      <c r="B93" s="1" t="s">
        <v>0</v>
      </c>
      <c r="C93" s="1" t="s">
        <v>0</v>
      </c>
      <c r="D93" s="1" t="s">
        <v>38</v>
      </c>
      <c r="E93" s="1" t="s">
        <v>26</v>
      </c>
      <c r="F93" s="7">
        <f ca="1">INDIRECT("T93")+INDIRECT("AB93")+INDIRECT("AJ93")+INDIRECT("AR93")+INDIRECT("AZ93")+INDIRECT("BH93")</f>
        <v>336</v>
      </c>
      <c r="G93" s="6">
        <f ca="1">INDIRECT("U93")+INDIRECT("AC93")+INDIRECT("AK93")+INDIRECT("AS93")+INDIRECT("BA93")+INDIRECT("BI93")</f>
        <v>0</v>
      </c>
      <c r="H93" s="6">
        <f ca="1">INDIRECT("V93")+INDIRECT("AD93")+INDIRECT("AL93")+INDIRECT("AT93")+INDIRECT("BB93")+INDIRECT("BJ93")</f>
        <v>0</v>
      </c>
      <c r="I93" s="6">
        <f ca="1">INDIRECT("W93")+INDIRECT("AE93")+INDIRECT("AM93")+INDIRECT("AU93")+INDIRECT("BC93")+INDIRECT("BK93")</f>
        <v>0</v>
      </c>
      <c r="J93" s="6">
        <f ca="1">INDIRECT("X93")+INDIRECT("AF93")+INDIRECT("AN93")+INDIRECT("AV93")+INDIRECT("BD93")+INDIRECT("BL93")</f>
        <v>0</v>
      </c>
      <c r="K93" s="6">
        <f ca="1">INDIRECT("Y93")+INDIRECT("AG93")+INDIRECT("AO93")+INDIRECT("AW93")+INDIRECT("BE93")+INDIRECT("BM93")</f>
        <v>0</v>
      </c>
      <c r="L93" s="6">
        <f ca="1">INDIRECT("Z93")+INDIRECT("AH93")+INDIRECT("AP93")+INDIRECT("AX93")+INDIRECT("BF93")+INDIRECT("BN93")</f>
        <v>0</v>
      </c>
      <c r="M93" s="6">
        <f ca="1">INDIRECT("AA93")+INDIRECT("AI93")+INDIRECT("AQ93")+INDIRECT("AY93")+INDIRECT("BG93")+INDIRECT("BO93")</f>
        <v>0</v>
      </c>
      <c r="N93" s="7">
        <f ca="1">INDIRECT("T93")+INDIRECT("U93")+INDIRECT("V93")+INDIRECT("W93")+INDIRECT("X93")+INDIRECT("Y93")+INDIRECT("Z93")+INDIRECT("AA93")</f>
        <v>0</v>
      </c>
      <c r="O93" s="6">
        <f ca="1">INDIRECT("AB93")+INDIRECT("AC93")+INDIRECT("AD93")+INDIRECT("AE93")+INDIRECT("AF93")+INDIRECT("AG93")+INDIRECT("AH93")+INDIRECT("AI93")</f>
        <v>294</v>
      </c>
      <c r="P93" s="6">
        <f ca="1">INDIRECT("AJ93")+INDIRECT("AK93")+INDIRECT("AL93")+INDIRECT("AM93")+INDIRECT("AN93")+INDIRECT("AO93")+INDIRECT("AP93")+INDIRECT("AQ93")</f>
        <v>2</v>
      </c>
      <c r="Q93" s="6">
        <f ca="1">INDIRECT("AR93")+INDIRECT("AS93")+INDIRECT("AT93")+INDIRECT("AU93")+INDIRECT("AV93")+INDIRECT("AW93")+INDIRECT("AX93")+INDIRECT("AY93")</f>
        <v>40</v>
      </c>
      <c r="R93" s="6">
        <f ca="1">INDIRECT("AZ93")+INDIRECT("BA93")+INDIRECT("BB93")+INDIRECT("BC93")+INDIRECT("BD93")+INDIRECT("BE93")+INDIRECT("BF93")+INDIRECT("BG93")</f>
        <v>0</v>
      </c>
      <c r="S93" s="6">
        <f ca="1">INDIRECT("BH93")+INDIRECT("BI93")+INDIRECT("BJ93")+INDIRECT("BK93")+INDIRECT("BL93")+INDIRECT("BM93")+INDIRECT("BN93")+INDIRECT("BO93")</f>
        <v>0</v>
      </c>
      <c r="T93" s="28"/>
      <c r="U93" s="29"/>
      <c r="V93" s="29"/>
      <c r="W93" s="29"/>
      <c r="X93" s="29"/>
      <c r="Y93" s="29"/>
      <c r="Z93" s="29"/>
      <c r="AA93" s="29"/>
      <c r="AB93" s="28">
        <v>294</v>
      </c>
      <c r="AC93" s="29"/>
      <c r="AD93" s="29"/>
      <c r="AE93" s="29"/>
      <c r="AF93" s="29"/>
      <c r="AG93" s="29"/>
      <c r="AH93" s="29"/>
      <c r="AI93" s="29"/>
      <c r="AJ93" s="28">
        <v>2</v>
      </c>
      <c r="AK93" s="29"/>
      <c r="AL93" s="29"/>
      <c r="AM93" s="29"/>
      <c r="AN93" s="29"/>
      <c r="AO93" s="29"/>
      <c r="AP93" s="29"/>
      <c r="AQ93" s="29"/>
      <c r="AR93" s="28">
        <v>40</v>
      </c>
      <c r="AS93" s="29"/>
      <c r="AT93" s="29"/>
      <c r="AU93" s="29"/>
      <c r="AV93" s="29"/>
      <c r="AW93" s="29"/>
      <c r="AX93" s="29"/>
      <c r="AY93" s="29"/>
      <c r="AZ93" s="28"/>
      <c r="BA93" s="29"/>
      <c r="BB93" s="29"/>
      <c r="BC93" s="29"/>
      <c r="BD93" s="29"/>
      <c r="BE93" s="29"/>
      <c r="BF93" s="29"/>
      <c r="BG93" s="29"/>
      <c r="BH93" s="28"/>
      <c r="BI93" s="29"/>
      <c r="BJ93" s="29"/>
      <c r="BK93" s="29"/>
      <c r="BL93" s="29"/>
      <c r="BM93" s="29"/>
      <c r="BN93" s="29"/>
      <c r="BO93" s="29"/>
      <c r="BP93" s="9">
        <v>0</v>
      </c>
      <c r="BQ93" s="1" t="s">
        <v>0</v>
      </c>
      <c r="BR93" s="1" t="s">
        <v>0</v>
      </c>
      <c r="BS93" s="1" t="s">
        <v>0</v>
      </c>
      <c r="BT93" s="1" t="s">
        <v>0</v>
      </c>
      <c r="BU93" s="1" t="s">
        <v>0</v>
      </c>
      <c r="BW93" s="1">
        <f ca="1">INDIRECT("T93")+2*INDIRECT("AB93")+3*INDIRECT("AJ93")+4*INDIRECT("AR93")+5*INDIRECT("AZ93")+6*INDIRECT("BH93")</f>
        <v>754</v>
      </c>
      <c r="BX93" s="1">
        <v>754</v>
      </c>
      <c r="BY93" s="1">
        <f ca="1">INDIRECT("U93")+2*INDIRECT("AC93")+3*INDIRECT("AK93")+4*INDIRECT("AS93")+5*INDIRECT("BA93")+6*INDIRECT("BI93")</f>
        <v>0</v>
      </c>
      <c r="BZ93" s="1">
        <v>0</v>
      </c>
      <c r="CA93" s="1">
        <f ca="1">INDIRECT("V93")+2*INDIRECT("AD93")+3*INDIRECT("AL93")+4*INDIRECT("AT93")+5*INDIRECT("BB93")+6*INDIRECT("BJ93")</f>
        <v>0</v>
      </c>
      <c r="CB93" s="1">
        <v>0</v>
      </c>
      <c r="CC93" s="1">
        <f ca="1">INDIRECT("W93")+2*INDIRECT("AE93")+3*INDIRECT("AM93")+4*INDIRECT("AU93")+5*INDIRECT("BC93")+6*INDIRECT("BK93")</f>
        <v>0</v>
      </c>
      <c r="CD93" s="1">
        <v>0</v>
      </c>
      <c r="CE93" s="1">
        <f ca="1">INDIRECT("X93")+2*INDIRECT("AF93")+3*INDIRECT("AN93")+4*INDIRECT("AV93")+5*INDIRECT("BD93")+6*INDIRECT("BL93")</f>
        <v>0</v>
      </c>
      <c r="CF93" s="1">
        <v>0</v>
      </c>
      <c r="CG93" s="1">
        <f ca="1">INDIRECT("Y93")+2*INDIRECT("AG93")+3*INDIRECT("AO93")+4*INDIRECT("AW93")+5*INDIRECT("BE93")+6*INDIRECT("BM93")</f>
        <v>0</v>
      </c>
      <c r="CH93" s="1">
        <v>0</v>
      </c>
      <c r="CI93" s="1">
        <f ca="1">INDIRECT("Z93")+2*INDIRECT("AH93")+3*INDIRECT("AP93")+4*INDIRECT("AX93")+5*INDIRECT("BF93")+6*INDIRECT("BN93")</f>
        <v>0</v>
      </c>
      <c r="CJ93" s="1">
        <v>0</v>
      </c>
      <c r="CK93" s="1">
        <f ca="1">INDIRECT("AA93")+2*INDIRECT("AI93")+3*INDIRECT("AQ93")+4*INDIRECT("AY93")+5*INDIRECT("BG93")+6*INDIRECT("BO93")</f>
        <v>0</v>
      </c>
      <c r="CL93" s="1">
        <v>0</v>
      </c>
      <c r="CM93" s="1">
        <f ca="1">INDIRECT("T93")+2*INDIRECT("U93")+3*INDIRECT("V93")+4*INDIRECT("W93")+5*INDIRECT("X93")+6*INDIRECT("Y93")+7*INDIRECT("Z93")+8*INDIRECT("AA93")</f>
        <v>0</v>
      </c>
      <c r="CN93" s="1">
        <v>0</v>
      </c>
      <c r="CO93" s="1">
        <f ca="1">INDIRECT("AB93")+2*INDIRECT("AC93")+3*INDIRECT("AD93")+4*INDIRECT("AE93")+5*INDIRECT("AF93")+6*INDIRECT("AG93")+7*INDIRECT("AH93")+8*INDIRECT("AI93")</f>
        <v>294</v>
      </c>
      <c r="CP93" s="1">
        <v>294</v>
      </c>
      <c r="CQ93" s="1">
        <f ca="1">INDIRECT("AJ93")+2*INDIRECT("AK93")+3*INDIRECT("AL93")+4*INDIRECT("AM93")+5*INDIRECT("AN93")+6*INDIRECT("AO93")+7*INDIRECT("AP93")+8*INDIRECT("AQ93")</f>
        <v>2</v>
      </c>
      <c r="CR93" s="1">
        <v>2</v>
      </c>
      <c r="CS93" s="1">
        <f ca="1">INDIRECT("AR93")+2*INDIRECT("AS93")+3*INDIRECT("AT93")+4*INDIRECT("AU93")+5*INDIRECT("AV93")+6*INDIRECT("AW93")+7*INDIRECT("AX93")+8*INDIRECT("AY93")</f>
        <v>40</v>
      </c>
      <c r="CT93" s="1">
        <v>40</v>
      </c>
      <c r="CU93" s="1">
        <f ca="1">INDIRECT("AZ93")+2*INDIRECT("BA93")+3*INDIRECT("BB93")+4*INDIRECT("BC93")+5*INDIRECT("BD93")+6*INDIRECT("BE93")+7*INDIRECT("BF93")+8*INDIRECT("BG93")</f>
        <v>0</v>
      </c>
      <c r="CV93" s="1">
        <v>0</v>
      </c>
      <c r="CW93" s="1">
        <f ca="1">INDIRECT("BH93")+2*INDIRECT("BI93")+3*INDIRECT("BJ93")+4*INDIRECT("BK93")+5*INDIRECT("BL93")+6*INDIRECT("BM93")+7*INDIRECT("BN93")+8*INDIRECT("BO93")</f>
        <v>0</v>
      </c>
      <c r="CX93" s="1">
        <v>0</v>
      </c>
    </row>
    <row r="94" spans="1:73" ht="11.25">
      <c r="A94" s="25"/>
      <c r="B94" s="25"/>
      <c r="C94" s="27" t="s">
        <v>131</v>
      </c>
      <c r="D94" s="26" t="s">
        <v>0</v>
      </c>
      <c r="E94" s="1" t="s">
        <v>6</v>
      </c>
      <c r="F94" s="7">
        <f>SUM(F92:F93)</f>
        <v>336</v>
      </c>
      <c r="G94" s="6">
        <f>SUM(G92:G93)</f>
        <v>0</v>
      </c>
      <c r="H94" s="6">
        <f>SUM(H92:H93)</f>
        <v>0</v>
      </c>
      <c r="I94" s="6">
        <f>SUM(I92:I93)</f>
        <v>0</v>
      </c>
      <c r="J94" s="6">
        <f>SUM(J92:J93)</f>
        <v>408</v>
      </c>
      <c r="K94" s="6">
        <f>SUM(K92:K93)</f>
        <v>0</v>
      </c>
      <c r="L94" s="6">
        <f>SUM(L92:L93)</f>
        <v>0</v>
      </c>
      <c r="M94" s="6">
        <f>SUM(M92:M93)</f>
        <v>0</v>
      </c>
      <c r="N94" s="7">
        <f>SUM(N92:N93)</f>
        <v>0</v>
      </c>
      <c r="O94" s="6">
        <f>SUM(O92:O93)</f>
        <v>702</v>
      </c>
      <c r="P94" s="6">
        <f>SUM(P92:P93)</f>
        <v>2</v>
      </c>
      <c r="Q94" s="6">
        <f>SUM(Q92:Q93)</f>
        <v>40</v>
      </c>
      <c r="R94" s="6">
        <f>SUM(R92:R93)</f>
        <v>0</v>
      </c>
      <c r="S94" s="6">
        <f>SUM(S92:S93)</f>
        <v>0</v>
      </c>
      <c r="T94" s="8"/>
      <c r="U94" s="5"/>
      <c r="V94" s="5"/>
      <c r="W94" s="5"/>
      <c r="X94" s="5"/>
      <c r="Y94" s="5"/>
      <c r="Z94" s="5"/>
      <c r="AA94" s="5"/>
      <c r="AB94" s="8"/>
      <c r="AC94" s="5"/>
      <c r="AD94" s="5"/>
      <c r="AE94" s="5"/>
      <c r="AF94" s="5"/>
      <c r="AG94" s="5"/>
      <c r="AH94" s="5"/>
      <c r="AI94" s="5"/>
      <c r="AJ94" s="8"/>
      <c r="AK94" s="5"/>
      <c r="AL94" s="5"/>
      <c r="AM94" s="5"/>
      <c r="AN94" s="5"/>
      <c r="AO94" s="5"/>
      <c r="AP94" s="5"/>
      <c r="AQ94" s="5"/>
      <c r="AR94" s="8"/>
      <c r="AS94" s="5"/>
      <c r="AT94" s="5"/>
      <c r="AU94" s="5"/>
      <c r="AV94" s="5"/>
      <c r="AW94" s="5"/>
      <c r="AX94" s="5"/>
      <c r="AY94" s="5"/>
      <c r="AZ94" s="8"/>
      <c r="BA94" s="5"/>
      <c r="BB94" s="5"/>
      <c r="BC94" s="5"/>
      <c r="BD94" s="5"/>
      <c r="BE94" s="5"/>
      <c r="BF94" s="5"/>
      <c r="BG94" s="5"/>
      <c r="BH94" s="8"/>
      <c r="BI94" s="5"/>
      <c r="BJ94" s="5"/>
      <c r="BK94" s="5"/>
      <c r="BL94" s="5"/>
      <c r="BM94" s="5"/>
      <c r="BN94" s="5"/>
      <c r="BO94" s="5"/>
      <c r="BP94" s="9">
        <v>0</v>
      </c>
      <c r="BQ94" s="1" t="s">
        <v>0</v>
      </c>
      <c r="BR94" s="1" t="s">
        <v>0</v>
      </c>
      <c r="BS94" s="1" t="s">
        <v>0</v>
      </c>
      <c r="BT94" s="1" t="s">
        <v>0</v>
      </c>
      <c r="BU94" s="1" t="s">
        <v>0</v>
      </c>
    </row>
    <row r="95" spans="3:73" ht="11.25">
      <c r="C95" s="1" t="s">
        <v>0</v>
      </c>
      <c r="D95" s="1" t="s">
        <v>0</v>
      </c>
      <c r="E95" s="1" t="s">
        <v>0</v>
      </c>
      <c r="F95" s="7"/>
      <c r="G95" s="6"/>
      <c r="H95" s="6"/>
      <c r="I95" s="6"/>
      <c r="J95" s="6"/>
      <c r="K95" s="6"/>
      <c r="L95" s="6"/>
      <c r="M95" s="6"/>
      <c r="N95" s="7"/>
      <c r="O95" s="6"/>
      <c r="P95" s="6"/>
      <c r="Q95" s="6"/>
      <c r="R95" s="6"/>
      <c r="S95" s="6"/>
      <c r="T95" s="8"/>
      <c r="U95" s="5"/>
      <c r="V95" s="5"/>
      <c r="W95" s="5"/>
      <c r="X95" s="5"/>
      <c r="Y95" s="5"/>
      <c r="Z95" s="5"/>
      <c r="AA95" s="5"/>
      <c r="AB95" s="8"/>
      <c r="AC95" s="5"/>
      <c r="AD95" s="5"/>
      <c r="AE95" s="5"/>
      <c r="AF95" s="5"/>
      <c r="AG95" s="5"/>
      <c r="AH95" s="5"/>
      <c r="AI95" s="5"/>
      <c r="AJ95" s="8"/>
      <c r="AK95" s="5"/>
      <c r="AL95" s="5"/>
      <c r="AM95" s="5"/>
      <c r="AN95" s="5"/>
      <c r="AO95" s="5"/>
      <c r="AP95" s="5"/>
      <c r="AQ95" s="5"/>
      <c r="AR95" s="8"/>
      <c r="AS95" s="5"/>
      <c r="AT95" s="5"/>
      <c r="AU95" s="5"/>
      <c r="AV95" s="5"/>
      <c r="AW95" s="5"/>
      <c r="AX95" s="5"/>
      <c r="AY95" s="5"/>
      <c r="AZ95" s="8"/>
      <c r="BA95" s="5"/>
      <c r="BB95" s="5"/>
      <c r="BC95" s="5"/>
      <c r="BD95" s="5"/>
      <c r="BE95" s="5"/>
      <c r="BF95" s="5"/>
      <c r="BG95" s="5"/>
      <c r="BH95" s="8"/>
      <c r="BI95" s="5"/>
      <c r="BJ95" s="5"/>
      <c r="BK95" s="5"/>
      <c r="BL95" s="5"/>
      <c r="BM95" s="5"/>
      <c r="BN95" s="5"/>
      <c r="BO95" s="5"/>
      <c r="BP95" s="9"/>
      <c r="BT95" s="1" t="s">
        <v>0</v>
      </c>
      <c r="BU95" s="1" t="s">
        <v>0</v>
      </c>
    </row>
    <row r="96" spans="1:102" ht="11.25">
      <c r="A96" s="30" t="s">
        <v>1</v>
      </c>
      <c r="B96" s="31" t="str">
        <f>HYPERLINK("http://www.dot.ca.gov/hq/transprog/stip2004/ff_sheets/10-3k50.xls","3K50")</f>
        <v>3K50</v>
      </c>
      <c r="C96" s="30" t="s">
        <v>0</v>
      </c>
      <c r="D96" s="30" t="s">
        <v>23</v>
      </c>
      <c r="E96" s="30" t="s">
        <v>3</v>
      </c>
      <c r="F96" s="32">
        <f ca="1">INDIRECT("T96")+INDIRECT("AB96")+INDIRECT("AJ96")+INDIRECT("AR96")+INDIRECT("AZ96")+INDIRECT("BH96")</f>
        <v>0</v>
      </c>
      <c r="G96" s="33">
        <f ca="1">INDIRECT("U96")+INDIRECT("AC96")+INDIRECT("AK96")+INDIRECT("AS96")+INDIRECT("BA96")+INDIRECT("BI96")</f>
        <v>0</v>
      </c>
      <c r="H96" s="33">
        <f ca="1">INDIRECT("V96")+INDIRECT("AD96")+INDIRECT("AL96")+INDIRECT("AT96")+INDIRECT("BB96")+INDIRECT("BJ96")</f>
        <v>0</v>
      </c>
      <c r="I96" s="33">
        <f ca="1">INDIRECT("W96")+INDIRECT("AE96")+INDIRECT("AM96")+INDIRECT("AU96")+INDIRECT("BC96")+INDIRECT("BK96")</f>
        <v>0</v>
      </c>
      <c r="J96" s="33">
        <f ca="1">INDIRECT("X96")+INDIRECT("AF96")+INDIRECT("AN96")+INDIRECT("AV96")+INDIRECT("BD96")+INDIRECT("BL96")</f>
        <v>257</v>
      </c>
      <c r="K96" s="33">
        <f ca="1">INDIRECT("Y96")+INDIRECT("AG96")+INDIRECT("AO96")+INDIRECT("AW96")+INDIRECT("BE96")+INDIRECT("BM96")</f>
        <v>0</v>
      </c>
      <c r="L96" s="33">
        <f ca="1">INDIRECT("Z96")+INDIRECT("AH96")+INDIRECT("AP96")+INDIRECT("AX96")+INDIRECT("BF96")+INDIRECT("BN96")</f>
        <v>0</v>
      </c>
      <c r="M96" s="33">
        <f ca="1">INDIRECT("AA96")+INDIRECT("AI96")+INDIRECT("AQ96")+INDIRECT("AY96")+INDIRECT("BG96")+INDIRECT("BO96")</f>
        <v>0</v>
      </c>
      <c r="N96" s="32">
        <f ca="1">INDIRECT("T96")+INDIRECT("U96")+INDIRECT("V96")+INDIRECT("W96")+INDIRECT("X96")+INDIRECT("Y96")+INDIRECT("Z96")+INDIRECT("AA96")</f>
        <v>0</v>
      </c>
      <c r="O96" s="33">
        <f ca="1">INDIRECT("AB96")+INDIRECT("AC96")+INDIRECT("AD96")+INDIRECT("AE96")+INDIRECT("AF96")+INDIRECT("AG96")+INDIRECT("AH96")+INDIRECT("AI96")</f>
        <v>257</v>
      </c>
      <c r="P96" s="33">
        <f ca="1">INDIRECT("AJ96")+INDIRECT("AK96")+INDIRECT("AL96")+INDIRECT("AM96")+INDIRECT("AN96")+INDIRECT("AO96")+INDIRECT("AP96")+INDIRECT("AQ96")</f>
        <v>0</v>
      </c>
      <c r="Q96" s="33">
        <f ca="1">INDIRECT("AR96")+INDIRECT("AS96")+INDIRECT("AT96")+INDIRECT("AU96")+INDIRECT("AV96")+INDIRECT("AW96")+INDIRECT("AX96")+INDIRECT("AY96")</f>
        <v>0</v>
      </c>
      <c r="R96" s="33">
        <f ca="1">INDIRECT("AZ96")+INDIRECT("BA96")+INDIRECT("BB96")+INDIRECT("BC96")+INDIRECT("BD96")+INDIRECT("BE96")+INDIRECT("BF96")+INDIRECT("BG96")</f>
        <v>0</v>
      </c>
      <c r="S96" s="33">
        <f ca="1">INDIRECT("BH96")+INDIRECT("BI96")+INDIRECT("BJ96")+INDIRECT("BK96")+INDIRECT("BL96")+INDIRECT("BM96")+INDIRECT("BN96")+INDIRECT("BO96")</f>
        <v>0</v>
      </c>
      <c r="T96" s="34"/>
      <c r="U96" s="35"/>
      <c r="V96" s="35"/>
      <c r="W96" s="35"/>
      <c r="X96" s="35"/>
      <c r="Y96" s="35"/>
      <c r="Z96" s="35"/>
      <c r="AA96" s="35"/>
      <c r="AB96" s="34"/>
      <c r="AC96" s="35"/>
      <c r="AD96" s="35"/>
      <c r="AE96" s="35"/>
      <c r="AF96" s="35">
        <v>257</v>
      </c>
      <c r="AG96" s="35"/>
      <c r="AH96" s="35"/>
      <c r="AI96" s="35"/>
      <c r="AJ96" s="34"/>
      <c r="AK96" s="35"/>
      <c r="AL96" s="35"/>
      <c r="AM96" s="35"/>
      <c r="AN96" s="35"/>
      <c r="AO96" s="35"/>
      <c r="AP96" s="35"/>
      <c r="AQ96" s="35"/>
      <c r="AR96" s="34"/>
      <c r="AS96" s="35"/>
      <c r="AT96" s="35"/>
      <c r="AU96" s="35"/>
      <c r="AV96" s="35"/>
      <c r="AW96" s="35"/>
      <c r="AX96" s="35"/>
      <c r="AY96" s="35"/>
      <c r="AZ96" s="34"/>
      <c r="BA96" s="35"/>
      <c r="BB96" s="35"/>
      <c r="BC96" s="35"/>
      <c r="BD96" s="35"/>
      <c r="BE96" s="35"/>
      <c r="BF96" s="35"/>
      <c r="BG96" s="35"/>
      <c r="BH96" s="34"/>
      <c r="BI96" s="35"/>
      <c r="BJ96" s="35"/>
      <c r="BK96" s="35"/>
      <c r="BL96" s="35"/>
      <c r="BM96" s="35"/>
      <c r="BN96" s="35"/>
      <c r="BO96" s="36"/>
      <c r="BP96" s="9">
        <v>11200000165</v>
      </c>
      <c r="BQ96" s="1" t="s">
        <v>3</v>
      </c>
      <c r="BR96" s="1" t="s">
        <v>0</v>
      </c>
      <c r="BS96" s="1" t="s">
        <v>0</v>
      </c>
      <c r="BT96" s="1" t="s">
        <v>0</v>
      </c>
      <c r="BU96" s="1" t="s">
        <v>0</v>
      </c>
      <c r="BW96" s="1">
        <f ca="1">INDIRECT("T96")+2*INDIRECT("AB96")+3*INDIRECT("AJ96")+4*INDIRECT("AR96")+5*INDIRECT("AZ96")+6*INDIRECT("BH96")</f>
        <v>0</v>
      </c>
      <c r="BX96" s="1">
        <v>0</v>
      </c>
      <c r="BY96" s="1">
        <f ca="1">INDIRECT("U96")+2*INDIRECT("AC96")+3*INDIRECT("AK96")+4*INDIRECT("AS96")+5*INDIRECT("BA96")+6*INDIRECT("BI96")</f>
        <v>0</v>
      </c>
      <c r="BZ96" s="1">
        <v>0</v>
      </c>
      <c r="CA96" s="1">
        <f ca="1">INDIRECT("V96")+2*INDIRECT("AD96")+3*INDIRECT("AL96")+4*INDIRECT("AT96")+5*INDIRECT("BB96")+6*INDIRECT("BJ96")</f>
        <v>0</v>
      </c>
      <c r="CB96" s="1">
        <v>0</v>
      </c>
      <c r="CC96" s="1">
        <f ca="1">INDIRECT("W96")+2*INDIRECT("AE96")+3*INDIRECT("AM96")+4*INDIRECT("AU96")+5*INDIRECT("BC96")+6*INDIRECT("BK96")</f>
        <v>0</v>
      </c>
      <c r="CD96" s="1">
        <v>0</v>
      </c>
      <c r="CE96" s="1">
        <f ca="1">INDIRECT("X96")+2*INDIRECT("AF96")+3*INDIRECT("AN96")+4*INDIRECT("AV96")+5*INDIRECT("BD96")+6*INDIRECT("BL96")</f>
        <v>514</v>
      </c>
      <c r="CF96" s="1">
        <v>514</v>
      </c>
      <c r="CG96" s="1">
        <f ca="1">INDIRECT("Y96")+2*INDIRECT("AG96")+3*INDIRECT("AO96")+4*INDIRECT("AW96")+5*INDIRECT("BE96")+6*INDIRECT("BM96")</f>
        <v>0</v>
      </c>
      <c r="CH96" s="1">
        <v>0</v>
      </c>
      <c r="CI96" s="1">
        <f ca="1">INDIRECT("Z96")+2*INDIRECT("AH96")+3*INDIRECT("AP96")+4*INDIRECT("AX96")+5*INDIRECT("BF96")+6*INDIRECT("BN96")</f>
        <v>0</v>
      </c>
      <c r="CJ96" s="1">
        <v>0</v>
      </c>
      <c r="CK96" s="1">
        <f ca="1">INDIRECT("AA96")+2*INDIRECT("AI96")+3*INDIRECT("AQ96")+4*INDIRECT("AY96")+5*INDIRECT("BG96")+6*INDIRECT("BO96")</f>
        <v>0</v>
      </c>
      <c r="CL96" s="1">
        <v>0</v>
      </c>
      <c r="CM96" s="1">
        <f ca="1">INDIRECT("T96")+2*INDIRECT("U96")+3*INDIRECT("V96")+4*INDIRECT("W96")+5*INDIRECT("X96")+6*INDIRECT("Y96")+7*INDIRECT("Z96")+8*INDIRECT("AA96")</f>
        <v>0</v>
      </c>
      <c r="CN96" s="1">
        <v>0</v>
      </c>
      <c r="CO96" s="1">
        <f ca="1">INDIRECT("AB96")+2*INDIRECT("AC96")+3*INDIRECT("AD96")+4*INDIRECT("AE96")+5*INDIRECT("AF96")+6*INDIRECT("AG96")+7*INDIRECT("AH96")+8*INDIRECT("AI96")</f>
        <v>1285</v>
      </c>
      <c r="CP96" s="1">
        <v>1285</v>
      </c>
      <c r="CQ96" s="1">
        <f ca="1">INDIRECT("AJ96")+2*INDIRECT("AK96")+3*INDIRECT("AL96")+4*INDIRECT("AM96")+5*INDIRECT("AN96")+6*INDIRECT("AO96")+7*INDIRECT("AP96")+8*INDIRECT("AQ96")</f>
        <v>0</v>
      </c>
      <c r="CR96" s="1">
        <v>0</v>
      </c>
      <c r="CS96" s="1">
        <f ca="1">INDIRECT("AR96")+2*INDIRECT("AS96")+3*INDIRECT("AT96")+4*INDIRECT("AU96")+5*INDIRECT("AV96")+6*INDIRECT("AW96")+7*INDIRECT("AX96")+8*INDIRECT("AY96")</f>
        <v>0</v>
      </c>
      <c r="CT96" s="1">
        <v>0</v>
      </c>
      <c r="CU96" s="1">
        <f ca="1">INDIRECT("AZ96")+2*INDIRECT("BA96")+3*INDIRECT("BB96")+4*INDIRECT("BC96")+5*INDIRECT("BD96")+6*INDIRECT("BE96")+7*INDIRECT("BF96")+8*INDIRECT("BG96")</f>
        <v>0</v>
      </c>
      <c r="CV96" s="1">
        <v>0</v>
      </c>
      <c r="CW96" s="1">
        <f ca="1">INDIRECT("BH96")+2*INDIRECT("BI96")+3*INDIRECT("BJ96")+4*INDIRECT("BK96")+5*INDIRECT("BL96")+6*INDIRECT("BM96")+7*INDIRECT("BN96")+8*INDIRECT("BO96")</f>
        <v>0</v>
      </c>
      <c r="CX96" s="1">
        <v>0</v>
      </c>
    </row>
    <row r="97" spans="1:102" ht="11.25">
      <c r="A97" s="1" t="s">
        <v>0</v>
      </c>
      <c r="B97" s="1" t="s">
        <v>0</v>
      </c>
      <c r="C97" s="1" t="s">
        <v>0</v>
      </c>
      <c r="D97" s="1" t="s">
        <v>39</v>
      </c>
      <c r="E97" s="1" t="s">
        <v>26</v>
      </c>
      <c r="F97" s="7">
        <f ca="1">INDIRECT("T97")+INDIRECT("AB97")+INDIRECT("AJ97")+INDIRECT("AR97")+INDIRECT("AZ97")+INDIRECT("BH97")</f>
        <v>163</v>
      </c>
      <c r="G97" s="6">
        <f ca="1">INDIRECT("U97")+INDIRECT("AC97")+INDIRECT("AK97")+INDIRECT("AS97")+INDIRECT("BA97")+INDIRECT("BI97")</f>
        <v>0</v>
      </c>
      <c r="H97" s="6">
        <f ca="1">INDIRECT("V97")+INDIRECT("AD97")+INDIRECT("AL97")+INDIRECT("AT97")+INDIRECT("BB97")+INDIRECT("BJ97")</f>
        <v>0</v>
      </c>
      <c r="I97" s="6">
        <f ca="1">INDIRECT("W97")+INDIRECT("AE97")+INDIRECT("AM97")+INDIRECT("AU97")+INDIRECT("BC97")+INDIRECT("BK97")</f>
        <v>0</v>
      </c>
      <c r="J97" s="6">
        <f ca="1">INDIRECT("X97")+INDIRECT("AF97")+INDIRECT("AN97")+INDIRECT("AV97")+INDIRECT("BD97")+INDIRECT("BL97")</f>
        <v>0</v>
      </c>
      <c r="K97" s="6">
        <f ca="1">INDIRECT("Y97")+INDIRECT("AG97")+INDIRECT("AO97")+INDIRECT("AW97")+INDIRECT("BE97")+INDIRECT("BM97")</f>
        <v>0</v>
      </c>
      <c r="L97" s="6">
        <f ca="1">INDIRECT("Z97")+INDIRECT("AH97")+INDIRECT("AP97")+INDIRECT("AX97")+INDIRECT("BF97")+INDIRECT("BN97")</f>
        <v>0</v>
      </c>
      <c r="M97" s="6">
        <f ca="1">INDIRECT("AA97")+INDIRECT("AI97")+INDIRECT("AQ97")+INDIRECT("AY97")+INDIRECT("BG97")+INDIRECT("BO97")</f>
        <v>0</v>
      </c>
      <c r="N97" s="7">
        <f ca="1">INDIRECT("T97")+INDIRECT("U97")+INDIRECT("V97")+INDIRECT("W97")+INDIRECT("X97")+INDIRECT("Y97")+INDIRECT("Z97")+INDIRECT("AA97")</f>
        <v>0</v>
      </c>
      <c r="O97" s="6">
        <f ca="1">INDIRECT("AB97")+INDIRECT("AC97")+INDIRECT("AD97")+INDIRECT("AE97")+INDIRECT("AF97")+INDIRECT("AG97")+INDIRECT("AH97")+INDIRECT("AI97")</f>
        <v>138</v>
      </c>
      <c r="P97" s="6">
        <f ca="1">INDIRECT("AJ97")+INDIRECT("AK97")+INDIRECT("AL97")+INDIRECT("AM97")+INDIRECT("AN97")+INDIRECT("AO97")+INDIRECT("AP97")+INDIRECT("AQ97")</f>
        <v>2</v>
      </c>
      <c r="Q97" s="6">
        <f ca="1">INDIRECT("AR97")+INDIRECT("AS97")+INDIRECT("AT97")+INDIRECT("AU97")+INDIRECT("AV97")+INDIRECT("AW97")+INDIRECT("AX97")+INDIRECT("AY97")</f>
        <v>23</v>
      </c>
      <c r="R97" s="6">
        <f ca="1">INDIRECT("AZ97")+INDIRECT("BA97")+INDIRECT("BB97")+INDIRECT("BC97")+INDIRECT("BD97")+INDIRECT("BE97")+INDIRECT("BF97")+INDIRECT("BG97")</f>
        <v>0</v>
      </c>
      <c r="S97" s="6">
        <f ca="1">INDIRECT("BH97")+INDIRECT("BI97")+INDIRECT("BJ97")+INDIRECT("BK97")+INDIRECT("BL97")+INDIRECT("BM97")+INDIRECT("BN97")+INDIRECT("BO97")</f>
        <v>0</v>
      </c>
      <c r="T97" s="28"/>
      <c r="U97" s="29"/>
      <c r="V97" s="29"/>
      <c r="W97" s="29"/>
      <c r="X97" s="29"/>
      <c r="Y97" s="29"/>
      <c r="Z97" s="29"/>
      <c r="AA97" s="29"/>
      <c r="AB97" s="28">
        <v>138</v>
      </c>
      <c r="AC97" s="29"/>
      <c r="AD97" s="29"/>
      <c r="AE97" s="29"/>
      <c r="AF97" s="29"/>
      <c r="AG97" s="29"/>
      <c r="AH97" s="29"/>
      <c r="AI97" s="29"/>
      <c r="AJ97" s="28">
        <v>2</v>
      </c>
      <c r="AK97" s="29"/>
      <c r="AL97" s="29"/>
      <c r="AM97" s="29"/>
      <c r="AN97" s="29"/>
      <c r="AO97" s="29"/>
      <c r="AP97" s="29"/>
      <c r="AQ97" s="29"/>
      <c r="AR97" s="28">
        <v>23</v>
      </c>
      <c r="AS97" s="29"/>
      <c r="AT97" s="29"/>
      <c r="AU97" s="29"/>
      <c r="AV97" s="29"/>
      <c r="AW97" s="29"/>
      <c r="AX97" s="29"/>
      <c r="AY97" s="29"/>
      <c r="AZ97" s="28"/>
      <c r="BA97" s="29"/>
      <c r="BB97" s="29"/>
      <c r="BC97" s="29"/>
      <c r="BD97" s="29"/>
      <c r="BE97" s="29"/>
      <c r="BF97" s="29"/>
      <c r="BG97" s="29"/>
      <c r="BH97" s="28"/>
      <c r="BI97" s="29"/>
      <c r="BJ97" s="29"/>
      <c r="BK97" s="29"/>
      <c r="BL97" s="29"/>
      <c r="BM97" s="29"/>
      <c r="BN97" s="29"/>
      <c r="BO97" s="29"/>
      <c r="BP97" s="9">
        <v>0</v>
      </c>
      <c r="BQ97" s="1" t="s">
        <v>0</v>
      </c>
      <c r="BR97" s="1" t="s">
        <v>0</v>
      </c>
      <c r="BS97" s="1" t="s">
        <v>0</v>
      </c>
      <c r="BT97" s="1" t="s">
        <v>0</v>
      </c>
      <c r="BU97" s="1" t="s">
        <v>0</v>
      </c>
      <c r="BW97" s="1">
        <f ca="1">INDIRECT("T97")+2*INDIRECT("AB97")+3*INDIRECT("AJ97")+4*INDIRECT("AR97")+5*INDIRECT("AZ97")+6*INDIRECT("BH97")</f>
        <v>374</v>
      </c>
      <c r="BX97" s="1">
        <v>374</v>
      </c>
      <c r="BY97" s="1">
        <f ca="1">INDIRECT("U97")+2*INDIRECT("AC97")+3*INDIRECT("AK97")+4*INDIRECT("AS97")+5*INDIRECT("BA97")+6*INDIRECT("BI97")</f>
        <v>0</v>
      </c>
      <c r="BZ97" s="1">
        <v>0</v>
      </c>
      <c r="CA97" s="1">
        <f ca="1">INDIRECT("V97")+2*INDIRECT("AD97")+3*INDIRECT("AL97")+4*INDIRECT("AT97")+5*INDIRECT("BB97")+6*INDIRECT("BJ97")</f>
        <v>0</v>
      </c>
      <c r="CB97" s="1">
        <v>0</v>
      </c>
      <c r="CC97" s="1">
        <f ca="1">INDIRECT("W97")+2*INDIRECT("AE97")+3*INDIRECT("AM97")+4*INDIRECT("AU97")+5*INDIRECT("BC97")+6*INDIRECT("BK97")</f>
        <v>0</v>
      </c>
      <c r="CD97" s="1">
        <v>0</v>
      </c>
      <c r="CE97" s="1">
        <f ca="1">INDIRECT("X97")+2*INDIRECT("AF97")+3*INDIRECT("AN97")+4*INDIRECT("AV97")+5*INDIRECT("BD97")+6*INDIRECT("BL97")</f>
        <v>0</v>
      </c>
      <c r="CF97" s="1">
        <v>0</v>
      </c>
      <c r="CG97" s="1">
        <f ca="1">INDIRECT("Y97")+2*INDIRECT("AG97")+3*INDIRECT("AO97")+4*INDIRECT("AW97")+5*INDIRECT("BE97")+6*INDIRECT("BM97")</f>
        <v>0</v>
      </c>
      <c r="CH97" s="1">
        <v>0</v>
      </c>
      <c r="CI97" s="1">
        <f ca="1">INDIRECT("Z97")+2*INDIRECT("AH97")+3*INDIRECT("AP97")+4*INDIRECT("AX97")+5*INDIRECT("BF97")+6*INDIRECT("BN97")</f>
        <v>0</v>
      </c>
      <c r="CJ97" s="1">
        <v>0</v>
      </c>
      <c r="CK97" s="1">
        <f ca="1">INDIRECT("AA97")+2*INDIRECT("AI97")+3*INDIRECT("AQ97")+4*INDIRECT("AY97")+5*INDIRECT("BG97")+6*INDIRECT("BO97")</f>
        <v>0</v>
      </c>
      <c r="CL97" s="1">
        <v>0</v>
      </c>
      <c r="CM97" s="1">
        <f ca="1">INDIRECT("T97")+2*INDIRECT("U97")+3*INDIRECT("V97")+4*INDIRECT("W97")+5*INDIRECT("X97")+6*INDIRECT("Y97")+7*INDIRECT("Z97")+8*INDIRECT("AA97")</f>
        <v>0</v>
      </c>
      <c r="CN97" s="1">
        <v>0</v>
      </c>
      <c r="CO97" s="1">
        <f ca="1">INDIRECT("AB97")+2*INDIRECT("AC97")+3*INDIRECT("AD97")+4*INDIRECT("AE97")+5*INDIRECT("AF97")+6*INDIRECT("AG97")+7*INDIRECT("AH97")+8*INDIRECT("AI97")</f>
        <v>138</v>
      </c>
      <c r="CP97" s="1">
        <v>138</v>
      </c>
      <c r="CQ97" s="1">
        <f ca="1">INDIRECT("AJ97")+2*INDIRECT("AK97")+3*INDIRECT("AL97")+4*INDIRECT("AM97")+5*INDIRECT("AN97")+6*INDIRECT("AO97")+7*INDIRECT("AP97")+8*INDIRECT("AQ97")</f>
        <v>2</v>
      </c>
      <c r="CR97" s="1">
        <v>2</v>
      </c>
      <c r="CS97" s="1">
        <f ca="1">INDIRECT("AR97")+2*INDIRECT("AS97")+3*INDIRECT("AT97")+4*INDIRECT("AU97")+5*INDIRECT("AV97")+6*INDIRECT("AW97")+7*INDIRECT("AX97")+8*INDIRECT("AY97")</f>
        <v>23</v>
      </c>
      <c r="CT97" s="1">
        <v>23</v>
      </c>
      <c r="CU97" s="1">
        <f ca="1">INDIRECT("AZ97")+2*INDIRECT("BA97")+3*INDIRECT("BB97")+4*INDIRECT("BC97")+5*INDIRECT("BD97")+6*INDIRECT("BE97")+7*INDIRECT("BF97")+8*INDIRECT("BG97")</f>
        <v>0</v>
      </c>
      <c r="CV97" s="1">
        <v>0</v>
      </c>
      <c r="CW97" s="1">
        <f ca="1">INDIRECT("BH97")+2*INDIRECT("BI97")+3*INDIRECT("BJ97")+4*INDIRECT("BK97")+5*INDIRECT("BL97")+6*INDIRECT("BM97")+7*INDIRECT("BN97")+8*INDIRECT("BO97")</f>
        <v>0</v>
      </c>
      <c r="CX97" s="1">
        <v>0</v>
      </c>
    </row>
    <row r="98" spans="1:73" ht="11.25">
      <c r="A98" s="25"/>
      <c r="B98" s="25"/>
      <c r="C98" s="27" t="s">
        <v>131</v>
      </c>
      <c r="D98" s="26" t="s">
        <v>0</v>
      </c>
      <c r="E98" s="1" t="s">
        <v>6</v>
      </c>
      <c r="F98" s="7">
        <f>SUM(F96:F97)</f>
        <v>163</v>
      </c>
      <c r="G98" s="6">
        <f>SUM(G96:G97)</f>
        <v>0</v>
      </c>
      <c r="H98" s="6">
        <f>SUM(H96:H97)</f>
        <v>0</v>
      </c>
      <c r="I98" s="6">
        <f>SUM(I96:I97)</f>
        <v>0</v>
      </c>
      <c r="J98" s="6">
        <f>SUM(J96:J97)</f>
        <v>257</v>
      </c>
      <c r="K98" s="6">
        <f>SUM(K96:K97)</f>
        <v>0</v>
      </c>
      <c r="L98" s="6">
        <f>SUM(L96:L97)</f>
        <v>0</v>
      </c>
      <c r="M98" s="6">
        <f>SUM(M96:M97)</f>
        <v>0</v>
      </c>
      <c r="N98" s="7">
        <f>SUM(N96:N97)</f>
        <v>0</v>
      </c>
      <c r="O98" s="6">
        <f>SUM(O96:O97)</f>
        <v>395</v>
      </c>
      <c r="P98" s="6">
        <f>SUM(P96:P97)</f>
        <v>2</v>
      </c>
      <c r="Q98" s="6">
        <f>SUM(Q96:Q97)</f>
        <v>23</v>
      </c>
      <c r="R98" s="6">
        <f>SUM(R96:R97)</f>
        <v>0</v>
      </c>
      <c r="S98" s="6">
        <f>SUM(S96:S97)</f>
        <v>0</v>
      </c>
      <c r="T98" s="8"/>
      <c r="U98" s="5"/>
      <c r="V98" s="5"/>
      <c r="W98" s="5"/>
      <c r="X98" s="5"/>
      <c r="Y98" s="5"/>
      <c r="Z98" s="5"/>
      <c r="AA98" s="5"/>
      <c r="AB98" s="8"/>
      <c r="AC98" s="5"/>
      <c r="AD98" s="5"/>
      <c r="AE98" s="5"/>
      <c r="AF98" s="5"/>
      <c r="AG98" s="5"/>
      <c r="AH98" s="5"/>
      <c r="AI98" s="5"/>
      <c r="AJ98" s="8"/>
      <c r="AK98" s="5"/>
      <c r="AL98" s="5"/>
      <c r="AM98" s="5"/>
      <c r="AN98" s="5"/>
      <c r="AO98" s="5"/>
      <c r="AP98" s="5"/>
      <c r="AQ98" s="5"/>
      <c r="AR98" s="8"/>
      <c r="AS98" s="5"/>
      <c r="AT98" s="5"/>
      <c r="AU98" s="5"/>
      <c r="AV98" s="5"/>
      <c r="AW98" s="5"/>
      <c r="AX98" s="5"/>
      <c r="AY98" s="5"/>
      <c r="AZ98" s="8"/>
      <c r="BA98" s="5"/>
      <c r="BB98" s="5"/>
      <c r="BC98" s="5"/>
      <c r="BD98" s="5"/>
      <c r="BE98" s="5"/>
      <c r="BF98" s="5"/>
      <c r="BG98" s="5"/>
      <c r="BH98" s="8"/>
      <c r="BI98" s="5"/>
      <c r="BJ98" s="5"/>
      <c r="BK98" s="5"/>
      <c r="BL98" s="5"/>
      <c r="BM98" s="5"/>
      <c r="BN98" s="5"/>
      <c r="BO98" s="5"/>
      <c r="BP98" s="9">
        <v>0</v>
      </c>
      <c r="BQ98" s="1" t="s">
        <v>0</v>
      </c>
      <c r="BR98" s="1" t="s">
        <v>0</v>
      </c>
      <c r="BS98" s="1" t="s">
        <v>0</v>
      </c>
      <c r="BT98" s="1" t="s">
        <v>0</v>
      </c>
      <c r="BU98" s="1" t="s">
        <v>0</v>
      </c>
    </row>
    <row r="99" spans="3:73" ht="11.25">
      <c r="C99" s="1" t="s">
        <v>0</v>
      </c>
      <c r="D99" s="1" t="s">
        <v>0</v>
      </c>
      <c r="E99" s="1" t="s">
        <v>0</v>
      </c>
      <c r="F99" s="7"/>
      <c r="G99" s="6"/>
      <c r="H99" s="6"/>
      <c r="I99" s="6"/>
      <c r="J99" s="6"/>
      <c r="K99" s="6"/>
      <c r="L99" s="6"/>
      <c r="M99" s="6"/>
      <c r="N99" s="7"/>
      <c r="O99" s="6"/>
      <c r="P99" s="6"/>
      <c r="Q99" s="6"/>
      <c r="R99" s="6"/>
      <c r="S99" s="6"/>
      <c r="T99" s="8"/>
      <c r="U99" s="5"/>
      <c r="V99" s="5"/>
      <c r="W99" s="5"/>
      <c r="X99" s="5"/>
      <c r="Y99" s="5"/>
      <c r="Z99" s="5"/>
      <c r="AA99" s="5"/>
      <c r="AB99" s="8"/>
      <c r="AC99" s="5"/>
      <c r="AD99" s="5"/>
      <c r="AE99" s="5"/>
      <c r="AF99" s="5"/>
      <c r="AG99" s="5"/>
      <c r="AH99" s="5"/>
      <c r="AI99" s="5"/>
      <c r="AJ99" s="8"/>
      <c r="AK99" s="5"/>
      <c r="AL99" s="5"/>
      <c r="AM99" s="5"/>
      <c r="AN99" s="5"/>
      <c r="AO99" s="5"/>
      <c r="AP99" s="5"/>
      <c r="AQ99" s="5"/>
      <c r="AR99" s="8"/>
      <c r="AS99" s="5"/>
      <c r="AT99" s="5"/>
      <c r="AU99" s="5"/>
      <c r="AV99" s="5"/>
      <c r="AW99" s="5"/>
      <c r="AX99" s="5"/>
      <c r="AY99" s="5"/>
      <c r="AZ99" s="8"/>
      <c r="BA99" s="5"/>
      <c r="BB99" s="5"/>
      <c r="BC99" s="5"/>
      <c r="BD99" s="5"/>
      <c r="BE99" s="5"/>
      <c r="BF99" s="5"/>
      <c r="BG99" s="5"/>
      <c r="BH99" s="8"/>
      <c r="BI99" s="5"/>
      <c r="BJ99" s="5"/>
      <c r="BK99" s="5"/>
      <c r="BL99" s="5"/>
      <c r="BM99" s="5"/>
      <c r="BN99" s="5"/>
      <c r="BO99" s="5"/>
      <c r="BP99" s="9"/>
      <c r="BT99" s="1" t="s">
        <v>0</v>
      </c>
      <c r="BU99" s="1" t="s">
        <v>0</v>
      </c>
    </row>
    <row r="100" spans="1:102" ht="11.25">
      <c r="A100" s="30" t="s">
        <v>1</v>
      </c>
      <c r="B100" s="31" t="str">
        <f>HYPERLINK("http://www.dot.ca.gov/hq/transprog/stip2004/ff_sheets/10-3k51.xls","3K51")</f>
        <v>3K51</v>
      </c>
      <c r="C100" s="30" t="s">
        <v>0</v>
      </c>
      <c r="D100" s="30" t="s">
        <v>23</v>
      </c>
      <c r="E100" s="30" t="s">
        <v>3</v>
      </c>
      <c r="F100" s="32">
        <f ca="1">INDIRECT("T100")+INDIRECT("AB100")+INDIRECT("AJ100")+INDIRECT("AR100")+INDIRECT("AZ100")+INDIRECT("BH100")</f>
        <v>0</v>
      </c>
      <c r="G100" s="33">
        <f ca="1">INDIRECT("U100")+INDIRECT("AC100")+INDIRECT("AK100")+INDIRECT("AS100")+INDIRECT("BA100")+INDIRECT("BI100")</f>
        <v>0</v>
      </c>
      <c r="H100" s="33">
        <f ca="1">INDIRECT("V100")+INDIRECT("AD100")+INDIRECT("AL100")+INDIRECT("AT100")+INDIRECT("BB100")+INDIRECT("BJ100")</f>
        <v>0</v>
      </c>
      <c r="I100" s="33">
        <f ca="1">INDIRECT("W100")+INDIRECT("AE100")+INDIRECT("AM100")+INDIRECT("AU100")+INDIRECT("BC100")+INDIRECT("BK100")</f>
        <v>0</v>
      </c>
      <c r="J100" s="33">
        <f ca="1">INDIRECT("X100")+INDIRECT("AF100")+INDIRECT("AN100")+INDIRECT("AV100")+INDIRECT("BD100")+INDIRECT("BL100")</f>
        <v>384</v>
      </c>
      <c r="K100" s="33">
        <f ca="1">INDIRECT("Y100")+INDIRECT("AG100")+INDIRECT("AO100")+INDIRECT("AW100")+INDIRECT("BE100")+INDIRECT("BM100")</f>
        <v>0</v>
      </c>
      <c r="L100" s="33">
        <f ca="1">INDIRECT("Z100")+INDIRECT("AH100")+INDIRECT("AP100")+INDIRECT("AX100")+INDIRECT("BF100")+INDIRECT("BN100")</f>
        <v>0</v>
      </c>
      <c r="M100" s="33">
        <f ca="1">INDIRECT("AA100")+INDIRECT("AI100")+INDIRECT("AQ100")+INDIRECT("AY100")+INDIRECT("BG100")+INDIRECT("BO100")</f>
        <v>0</v>
      </c>
      <c r="N100" s="32">
        <f ca="1">INDIRECT("T100")+INDIRECT("U100")+INDIRECT("V100")+INDIRECT("W100")+INDIRECT("X100")+INDIRECT("Y100")+INDIRECT("Z100")+INDIRECT("AA100")</f>
        <v>0</v>
      </c>
      <c r="O100" s="33">
        <f ca="1">INDIRECT("AB100")+INDIRECT("AC100")+INDIRECT("AD100")+INDIRECT("AE100")+INDIRECT("AF100")+INDIRECT("AG100")+INDIRECT("AH100")+INDIRECT("AI100")</f>
        <v>384</v>
      </c>
      <c r="P100" s="33">
        <f ca="1">INDIRECT("AJ100")+INDIRECT("AK100")+INDIRECT("AL100")+INDIRECT("AM100")+INDIRECT("AN100")+INDIRECT("AO100")+INDIRECT("AP100")+INDIRECT("AQ100")</f>
        <v>0</v>
      </c>
      <c r="Q100" s="33">
        <f ca="1">INDIRECT("AR100")+INDIRECT("AS100")+INDIRECT("AT100")+INDIRECT("AU100")+INDIRECT("AV100")+INDIRECT("AW100")+INDIRECT("AX100")+INDIRECT("AY100")</f>
        <v>0</v>
      </c>
      <c r="R100" s="33">
        <f ca="1">INDIRECT("AZ100")+INDIRECT("BA100")+INDIRECT("BB100")+INDIRECT("BC100")+INDIRECT("BD100")+INDIRECT("BE100")+INDIRECT("BF100")+INDIRECT("BG100")</f>
        <v>0</v>
      </c>
      <c r="S100" s="33">
        <f ca="1">INDIRECT("BH100")+INDIRECT("BI100")+INDIRECT("BJ100")+INDIRECT("BK100")+INDIRECT("BL100")+INDIRECT("BM100")+INDIRECT("BN100")+INDIRECT("BO100")</f>
        <v>0</v>
      </c>
      <c r="T100" s="34"/>
      <c r="U100" s="35"/>
      <c r="V100" s="35"/>
      <c r="W100" s="35"/>
      <c r="X100" s="35"/>
      <c r="Y100" s="35"/>
      <c r="Z100" s="35"/>
      <c r="AA100" s="35"/>
      <c r="AB100" s="34"/>
      <c r="AC100" s="35"/>
      <c r="AD100" s="35"/>
      <c r="AE100" s="35"/>
      <c r="AF100" s="35">
        <v>384</v>
      </c>
      <c r="AG100" s="35"/>
      <c r="AH100" s="35"/>
      <c r="AI100" s="35"/>
      <c r="AJ100" s="34"/>
      <c r="AK100" s="35"/>
      <c r="AL100" s="35"/>
      <c r="AM100" s="35"/>
      <c r="AN100" s="35"/>
      <c r="AO100" s="35"/>
      <c r="AP100" s="35"/>
      <c r="AQ100" s="35"/>
      <c r="AR100" s="34"/>
      <c r="AS100" s="35"/>
      <c r="AT100" s="35"/>
      <c r="AU100" s="35"/>
      <c r="AV100" s="35"/>
      <c r="AW100" s="35"/>
      <c r="AX100" s="35"/>
      <c r="AY100" s="35"/>
      <c r="AZ100" s="34"/>
      <c r="BA100" s="35"/>
      <c r="BB100" s="35"/>
      <c r="BC100" s="35"/>
      <c r="BD100" s="35"/>
      <c r="BE100" s="35"/>
      <c r="BF100" s="35"/>
      <c r="BG100" s="35"/>
      <c r="BH100" s="34"/>
      <c r="BI100" s="35"/>
      <c r="BJ100" s="35"/>
      <c r="BK100" s="35"/>
      <c r="BL100" s="35"/>
      <c r="BM100" s="35"/>
      <c r="BN100" s="35"/>
      <c r="BO100" s="36"/>
      <c r="BP100" s="9">
        <v>11200000166</v>
      </c>
      <c r="BQ100" s="1" t="s">
        <v>3</v>
      </c>
      <c r="BR100" s="1" t="s">
        <v>0</v>
      </c>
      <c r="BS100" s="1" t="s">
        <v>0</v>
      </c>
      <c r="BT100" s="1" t="s">
        <v>0</v>
      </c>
      <c r="BU100" s="1" t="s">
        <v>0</v>
      </c>
      <c r="BW100" s="1">
        <f ca="1">INDIRECT("T100")+2*INDIRECT("AB100")+3*INDIRECT("AJ100")+4*INDIRECT("AR100")+5*INDIRECT("AZ100")+6*INDIRECT("BH100")</f>
        <v>0</v>
      </c>
      <c r="BX100" s="1">
        <v>0</v>
      </c>
      <c r="BY100" s="1">
        <f ca="1">INDIRECT("U100")+2*INDIRECT("AC100")+3*INDIRECT("AK100")+4*INDIRECT("AS100")+5*INDIRECT("BA100")+6*INDIRECT("BI100")</f>
        <v>0</v>
      </c>
      <c r="BZ100" s="1">
        <v>0</v>
      </c>
      <c r="CA100" s="1">
        <f ca="1">INDIRECT("V100")+2*INDIRECT("AD100")+3*INDIRECT("AL100")+4*INDIRECT("AT100")+5*INDIRECT("BB100")+6*INDIRECT("BJ100")</f>
        <v>0</v>
      </c>
      <c r="CB100" s="1">
        <v>0</v>
      </c>
      <c r="CC100" s="1">
        <f ca="1">INDIRECT("W100")+2*INDIRECT("AE100")+3*INDIRECT("AM100")+4*INDIRECT("AU100")+5*INDIRECT("BC100")+6*INDIRECT("BK100")</f>
        <v>0</v>
      </c>
      <c r="CD100" s="1">
        <v>0</v>
      </c>
      <c r="CE100" s="1">
        <f ca="1">INDIRECT("X100")+2*INDIRECT("AF100")+3*INDIRECT("AN100")+4*INDIRECT("AV100")+5*INDIRECT("BD100")+6*INDIRECT("BL100")</f>
        <v>768</v>
      </c>
      <c r="CF100" s="1">
        <v>768</v>
      </c>
      <c r="CG100" s="1">
        <f ca="1">INDIRECT("Y100")+2*INDIRECT("AG100")+3*INDIRECT("AO100")+4*INDIRECT("AW100")+5*INDIRECT("BE100")+6*INDIRECT("BM100")</f>
        <v>0</v>
      </c>
      <c r="CH100" s="1">
        <v>0</v>
      </c>
      <c r="CI100" s="1">
        <f ca="1">INDIRECT("Z100")+2*INDIRECT("AH100")+3*INDIRECT("AP100")+4*INDIRECT("AX100")+5*INDIRECT("BF100")+6*INDIRECT("BN100")</f>
        <v>0</v>
      </c>
      <c r="CJ100" s="1">
        <v>0</v>
      </c>
      <c r="CK100" s="1">
        <f ca="1">INDIRECT("AA100")+2*INDIRECT("AI100")+3*INDIRECT("AQ100")+4*INDIRECT("AY100")+5*INDIRECT("BG100")+6*INDIRECT("BO100")</f>
        <v>0</v>
      </c>
      <c r="CL100" s="1">
        <v>0</v>
      </c>
      <c r="CM100" s="1">
        <f ca="1">INDIRECT("T100")+2*INDIRECT("U100")+3*INDIRECT("V100")+4*INDIRECT("W100")+5*INDIRECT("X100")+6*INDIRECT("Y100")+7*INDIRECT("Z100")+8*INDIRECT("AA100")</f>
        <v>0</v>
      </c>
      <c r="CN100" s="1">
        <v>0</v>
      </c>
      <c r="CO100" s="1">
        <f ca="1">INDIRECT("AB100")+2*INDIRECT("AC100")+3*INDIRECT("AD100")+4*INDIRECT("AE100")+5*INDIRECT("AF100")+6*INDIRECT("AG100")+7*INDIRECT("AH100")+8*INDIRECT("AI100")</f>
        <v>1920</v>
      </c>
      <c r="CP100" s="1">
        <v>1920</v>
      </c>
      <c r="CQ100" s="1">
        <f ca="1">INDIRECT("AJ100")+2*INDIRECT("AK100")+3*INDIRECT("AL100")+4*INDIRECT("AM100")+5*INDIRECT("AN100")+6*INDIRECT("AO100")+7*INDIRECT("AP100")+8*INDIRECT("AQ100")</f>
        <v>0</v>
      </c>
      <c r="CR100" s="1">
        <v>0</v>
      </c>
      <c r="CS100" s="1">
        <f ca="1">INDIRECT("AR100")+2*INDIRECT("AS100")+3*INDIRECT("AT100")+4*INDIRECT("AU100")+5*INDIRECT("AV100")+6*INDIRECT("AW100")+7*INDIRECT("AX100")+8*INDIRECT("AY100")</f>
        <v>0</v>
      </c>
      <c r="CT100" s="1">
        <v>0</v>
      </c>
      <c r="CU100" s="1">
        <f ca="1">INDIRECT("AZ100")+2*INDIRECT("BA100")+3*INDIRECT("BB100")+4*INDIRECT("BC100")+5*INDIRECT("BD100")+6*INDIRECT("BE100")+7*INDIRECT("BF100")+8*INDIRECT("BG100")</f>
        <v>0</v>
      </c>
      <c r="CV100" s="1">
        <v>0</v>
      </c>
      <c r="CW100" s="1">
        <f ca="1">INDIRECT("BH100")+2*INDIRECT("BI100")+3*INDIRECT("BJ100")+4*INDIRECT("BK100")+5*INDIRECT("BL100")+6*INDIRECT("BM100")+7*INDIRECT("BN100")+8*INDIRECT("BO100")</f>
        <v>0</v>
      </c>
      <c r="CX100" s="1">
        <v>0</v>
      </c>
    </row>
    <row r="101" spans="1:102" ht="11.25">
      <c r="A101" s="1" t="s">
        <v>0</v>
      </c>
      <c r="B101" s="1" t="s">
        <v>0</v>
      </c>
      <c r="C101" s="1" t="s">
        <v>0</v>
      </c>
      <c r="D101" s="1" t="s">
        <v>40</v>
      </c>
      <c r="E101" s="1" t="s">
        <v>26</v>
      </c>
      <c r="F101" s="7">
        <f ca="1">INDIRECT("T101")+INDIRECT("AB101")+INDIRECT("AJ101")+INDIRECT("AR101")+INDIRECT("AZ101")+INDIRECT("BH101")</f>
        <v>364</v>
      </c>
      <c r="G101" s="6">
        <f ca="1">INDIRECT("U101")+INDIRECT("AC101")+INDIRECT("AK101")+INDIRECT("AS101")+INDIRECT("BA101")+INDIRECT("BI101")</f>
        <v>0</v>
      </c>
      <c r="H101" s="6">
        <f ca="1">INDIRECT("V101")+INDIRECT("AD101")+INDIRECT("AL101")+INDIRECT("AT101")+INDIRECT("BB101")+INDIRECT("BJ101")</f>
        <v>0</v>
      </c>
      <c r="I101" s="6">
        <f ca="1">INDIRECT("W101")+INDIRECT("AE101")+INDIRECT("AM101")+INDIRECT("AU101")+INDIRECT("BC101")+INDIRECT("BK101")</f>
        <v>0</v>
      </c>
      <c r="J101" s="6">
        <f ca="1">INDIRECT("X101")+INDIRECT("AF101")+INDIRECT("AN101")+INDIRECT("AV101")+INDIRECT("BD101")+INDIRECT("BL101")</f>
        <v>0</v>
      </c>
      <c r="K101" s="6">
        <f ca="1">INDIRECT("Y101")+INDIRECT("AG101")+INDIRECT("AO101")+INDIRECT("AW101")+INDIRECT("BE101")+INDIRECT("BM101")</f>
        <v>0</v>
      </c>
      <c r="L101" s="6">
        <f ca="1">INDIRECT("Z101")+INDIRECT("AH101")+INDIRECT("AP101")+INDIRECT("AX101")+INDIRECT("BF101")+INDIRECT("BN101")</f>
        <v>0</v>
      </c>
      <c r="M101" s="6">
        <f ca="1">INDIRECT("AA101")+INDIRECT("AI101")+INDIRECT("AQ101")+INDIRECT("AY101")+INDIRECT("BG101")+INDIRECT("BO101")</f>
        <v>0</v>
      </c>
      <c r="N101" s="7">
        <f ca="1">INDIRECT("T101")+INDIRECT("U101")+INDIRECT("V101")+INDIRECT("W101")+INDIRECT("X101")+INDIRECT("Y101")+INDIRECT("Z101")+INDIRECT("AA101")</f>
        <v>0</v>
      </c>
      <c r="O101" s="6">
        <f ca="1">INDIRECT("AB101")+INDIRECT("AC101")+INDIRECT("AD101")+INDIRECT("AE101")+INDIRECT("AF101")+INDIRECT("AG101")+INDIRECT("AH101")+INDIRECT("AI101")</f>
        <v>319</v>
      </c>
      <c r="P101" s="6">
        <f ca="1">INDIRECT("AJ101")+INDIRECT("AK101")+INDIRECT("AL101")+INDIRECT("AM101")+INDIRECT("AN101")+INDIRECT("AO101")+INDIRECT("AP101")+INDIRECT("AQ101")</f>
        <v>2</v>
      </c>
      <c r="Q101" s="6">
        <f ca="1">INDIRECT("AR101")+INDIRECT("AS101")+INDIRECT("AT101")+INDIRECT("AU101")+INDIRECT("AV101")+INDIRECT("AW101")+INDIRECT("AX101")+INDIRECT("AY101")</f>
        <v>43</v>
      </c>
      <c r="R101" s="6">
        <f ca="1">INDIRECT("AZ101")+INDIRECT("BA101")+INDIRECT("BB101")+INDIRECT("BC101")+INDIRECT("BD101")+INDIRECT("BE101")+INDIRECT("BF101")+INDIRECT("BG101")</f>
        <v>0</v>
      </c>
      <c r="S101" s="6">
        <f ca="1">INDIRECT("BH101")+INDIRECT("BI101")+INDIRECT("BJ101")+INDIRECT("BK101")+INDIRECT("BL101")+INDIRECT("BM101")+INDIRECT("BN101")+INDIRECT("BO101")</f>
        <v>0</v>
      </c>
      <c r="T101" s="28"/>
      <c r="U101" s="29"/>
      <c r="V101" s="29"/>
      <c r="W101" s="29"/>
      <c r="X101" s="29"/>
      <c r="Y101" s="29"/>
      <c r="Z101" s="29"/>
      <c r="AA101" s="29"/>
      <c r="AB101" s="28">
        <v>319</v>
      </c>
      <c r="AC101" s="29"/>
      <c r="AD101" s="29"/>
      <c r="AE101" s="29"/>
      <c r="AF101" s="29"/>
      <c r="AG101" s="29"/>
      <c r="AH101" s="29"/>
      <c r="AI101" s="29"/>
      <c r="AJ101" s="28">
        <v>2</v>
      </c>
      <c r="AK101" s="29"/>
      <c r="AL101" s="29"/>
      <c r="AM101" s="29"/>
      <c r="AN101" s="29"/>
      <c r="AO101" s="29"/>
      <c r="AP101" s="29"/>
      <c r="AQ101" s="29"/>
      <c r="AR101" s="28">
        <v>43</v>
      </c>
      <c r="AS101" s="29"/>
      <c r="AT101" s="29"/>
      <c r="AU101" s="29"/>
      <c r="AV101" s="29"/>
      <c r="AW101" s="29"/>
      <c r="AX101" s="29"/>
      <c r="AY101" s="29"/>
      <c r="AZ101" s="28"/>
      <c r="BA101" s="29"/>
      <c r="BB101" s="29"/>
      <c r="BC101" s="29"/>
      <c r="BD101" s="29"/>
      <c r="BE101" s="29"/>
      <c r="BF101" s="29"/>
      <c r="BG101" s="29"/>
      <c r="BH101" s="28"/>
      <c r="BI101" s="29"/>
      <c r="BJ101" s="29"/>
      <c r="BK101" s="29"/>
      <c r="BL101" s="29"/>
      <c r="BM101" s="29"/>
      <c r="BN101" s="29"/>
      <c r="BO101" s="29"/>
      <c r="BP101" s="9">
        <v>0</v>
      </c>
      <c r="BQ101" s="1" t="s">
        <v>0</v>
      </c>
      <c r="BR101" s="1" t="s">
        <v>0</v>
      </c>
      <c r="BS101" s="1" t="s">
        <v>0</v>
      </c>
      <c r="BT101" s="1" t="s">
        <v>0</v>
      </c>
      <c r="BU101" s="1" t="s">
        <v>0</v>
      </c>
      <c r="BW101" s="1">
        <f ca="1">INDIRECT("T101")+2*INDIRECT("AB101")+3*INDIRECT("AJ101")+4*INDIRECT("AR101")+5*INDIRECT("AZ101")+6*INDIRECT("BH101")</f>
        <v>816</v>
      </c>
      <c r="BX101" s="1">
        <v>816</v>
      </c>
      <c r="BY101" s="1">
        <f ca="1">INDIRECT("U101")+2*INDIRECT("AC101")+3*INDIRECT("AK101")+4*INDIRECT("AS101")+5*INDIRECT("BA101")+6*INDIRECT("BI101")</f>
        <v>0</v>
      </c>
      <c r="BZ101" s="1">
        <v>0</v>
      </c>
      <c r="CA101" s="1">
        <f ca="1">INDIRECT("V101")+2*INDIRECT("AD101")+3*INDIRECT("AL101")+4*INDIRECT("AT101")+5*INDIRECT("BB101")+6*INDIRECT("BJ101")</f>
        <v>0</v>
      </c>
      <c r="CB101" s="1">
        <v>0</v>
      </c>
      <c r="CC101" s="1">
        <f ca="1">INDIRECT("W101")+2*INDIRECT("AE101")+3*INDIRECT("AM101")+4*INDIRECT("AU101")+5*INDIRECT("BC101")+6*INDIRECT("BK101")</f>
        <v>0</v>
      </c>
      <c r="CD101" s="1">
        <v>0</v>
      </c>
      <c r="CE101" s="1">
        <f ca="1">INDIRECT("X101")+2*INDIRECT("AF101")+3*INDIRECT("AN101")+4*INDIRECT("AV101")+5*INDIRECT("BD101")+6*INDIRECT("BL101")</f>
        <v>0</v>
      </c>
      <c r="CF101" s="1">
        <v>0</v>
      </c>
      <c r="CG101" s="1">
        <f ca="1">INDIRECT("Y101")+2*INDIRECT("AG101")+3*INDIRECT("AO101")+4*INDIRECT("AW101")+5*INDIRECT("BE101")+6*INDIRECT("BM101")</f>
        <v>0</v>
      </c>
      <c r="CH101" s="1">
        <v>0</v>
      </c>
      <c r="CI101" s="1">
        <f ca="1">INDIRECT("Z101")+2*INDIRECT("AH101")+3*INDIRECT("AP101")+4*INDIRECT("AX101")+5*INDIRECT("BF101")+6*INDIRECT("BN101")</f>
        <v>0</v>
      </c>
      <c r="CJ101" s="1">
        <v>0</v>
      </c>
      <c r="CK101" s="1">
        <f ca="1">INDIRECT("AA101")+2*INDIRECT("AI101")+3*INDIRECT("AQ101")+4*INDIRECT("AY101")+5*INDIRECT("BG101")+6*INDIRECT("BO101")</f>
        <v>0</v>
      </c>
      <c r="CL101" s="1">
        <v>0</v>
      </c>
      <c r="CM101" s="1">
        <f ca="1">INDIRECT("T101")+2*INDIRECT("U101")+3*INDIRECT("V101")+4*INDIRECT("W101")+5*INDIRECT("X101")+6*INDIRECT("Y101")+7*INDIRECT("Z101")+8*INDIRECT("AA101")</f>
        <v>0</v>
      </c>
      <c r="CN101" s="1">
        <v>0</v>
      </c>
      <c r="CO101" s="1">
        <f ca="1">INDIRECT("AB101")+2*INDIRECT("AC101")+3*INDIRECT("AD101")+4*INDIRECT("AE101")+5*INDIRECT("AF101")+6*INDIRECT("AG101")+7*INDIRECT("AH101")+8*INDIRECT("AI101")</f>
        <v>319</v>
      </c>
      <c r="CP101" s="1">
        <v>319</v>
      </c>
      <c r="CQ101" s="1">
        <f ca="1">INDIRECT("AJ101")+2*INDIRECT("AK101")+3*INDIRECT("AL101")+4*INDIRECT("AM101")+5*INDIRECT("AN101")+6*INDIRECT("AO101")+7*INDIRECT("AP101")+8*INDIRECT("AQ101")</f>
        <v>2</v>
      </c>
      <c r="CR101" s="1">
        <v>2</v>
      </c>
      <c r="CS101" s="1">
        <f ca="1">INDIRECT("AR101")+2*INDIRECT("AS101")+3*INDIRECT("AT101")+4*INDIRECT("AU101")+5*INDIRECT("AV101")+6*INDIRECT("AW101")+7*INDIRECT("AX101")+8*INDIRECT("AY101")</f>
        <v>43</v>
      </c>
      <c r="CT101" s="1">
        <v>43</v>
      </c>
      <c r="CU101" s="1">
        <f ca="1">INDIRECT("AZ101")+2*INDIRECT("BA101")+3*INDIRECT("BB101")+4*INDIRECT("BC101")+5*INDIRECT("BD101")+6*INDIRECT("BE101")+7*INDIRECT("BF101")+8*INDIRECT("BG101")</f>
        <v>0</v>
      </c>
      <c r="CV101" s="1">
        <v>0</v>
      </c>
      <c r="CW101" s="1">
        <f ca="1">INDIRECT("BH101")+2*INDIRECT("BI101")+3*INDIRECT("BJ101")+4*INDIRECT("BK101")+5*INDIRECT("BL101")+6*INDIRECT("BM101")+7*INDIRECT("BN101")+8*INDIRECT("BO101")</f>
        <v>0</v>
      </c>
      <c r="CX101" s="1">
        <v>0</v>
      </c>
    </row>
    <row r="102" spans="1:73" ht="11.25">
      <c r="A102" s="25"/>
      <c r="B102" s="25"/>
      <c r="C102" s="27" t="s">
        <v>131</v>
      </c>
      <c r="D102" s="26" t="s">
        <v>0</v>
      </c>
      <c r="E102" s="1" t="s">
        <v>6</v>
      </c>
      <c r="F102" s="7">
        <f>SUM(F100:F101)</f>
        <v>364</v>
      </c>
      <c r="G102" s="6">
        <f>SUM(G100:G101)</f>
        <v>0</v>
      </c>
      <c r="H102" s="6">
        <f>SUM(H100:H101)</f>
        <v>0</v>
      </c>
      <c r="I102" s="6">
        <f>SUM(I100:I101)</f>
        <v>0</v>
      </c>
      <c r="J102" s="6">
        <f>SUM(J100:J101)</f>
        <v>384</v>
      </c>
      <c r="K102" s="6">
        <f>SUM(K100:K101)</f>
        <v>0</v>
      </c>
      <c r="L102" s="6">
        <f>SUM(L100:L101)</f>
        <v>0</v>
      </c>
      <c r="M102" s="6">
        <f>SUM(M100:M101)</f>
        <v>0</v>
      </c>
      <c r="N102" s="7">
        <f>SUM(N100:N101)</f>
        <v>0</v>
      </c>
      <c r="O102" s="6">
        <f>SUM(O100:O101)</f>
        <v>703</v>
      </c>
      <c r="P102" s="6">
        <f>SUM(P100:P101)</f>
        <v>2</v>
      </c>
      <c r="Q102" s="6">
        <f>SUM(Q100:Q101)</f>
        <v>43</v>
      </c>
      <c r="R102" s="6">
        <f>SUM(R100:R101)</f>
        <v>0</v>
      </c>
      <c r="S102" s="6">
        <f>SUM(S100:S101)</f>
        <v>0</v>
      </c>
      <c r="T102" s="8"/>
      <c r="U102" s="5"/>
      <c r="V102" s="5"/>
      <c r="W102" s="5"/>
      <c r="X102" s="5"/>
      <c r="Y102" s="5"/>
      <c r="Z102" s="5"/>
      <c r="AA102" s="5"/>
      <c r="AB102" s="8"/>
      <c r="AC102" s="5"/>
      <c r="AD102" s="5"/>
      <c r="AE102" s="5"/>
      <c r="AF102" s="5"/>
      <c r="AG102" s="5"/>
      <c r="AH102" s="5"/>
      <c r="AI102" s="5"/>
      <c r="AJ102" s="8"/>
      <c r="AK102" s="5"/>
      <c r="AL102" s="5"/>
      <c r="AM102" s="5"/>
      <c r="AN102" s="5"/>
      <c r="AO102" s="5"/>
      <c r="AP102" s="5"/>
      <c r="AQ102" s="5"/>
      <c r="AR102" s="8"/>
      <c r="AS102" s="5"/>
      <c r="AT102" s="5"/>
      <c r="AU102" s="5"/>
      <c r="AV102" s="5"/>
      <c r="AW102" s="5"/>
      <c r="AX102" s="5"/>
      <c r="AY102" s="5"/>
      <c r="AZ102" s="8"/>
      <c r="BA102" s="5"/>
      <c r="BB102" s="5"/>
      <c r="BC102" s="5"/>
      <c r="BD102" s="5"/>
      <c r="BE102" s="5"/>
      <c r="BF102" s="5"/>
      <c r="BG102" s="5"/>
      <c r="BH102" s="8"/>
      <c r="BI102" s="5"/>
      <c r="BJ102" s="5"/>
      <c r="BK102" s="5"/>
      <c r="BL102" s="5"/>
      <c r="BM102" s="5"/>
      <c r="BN102" s="5"/>
      <c r="BO102" s="5"/>
      <c r="BP102" s="9">
        <v>0</v>
      </c>
      <c r="BQ102" s="1" t="s">
        <v>0</v>
      </c>
      <c r="BR102" s="1" t="s">
        <v>0</v>
      </c>
      <c r="BS102" s="1" t="s">
        <v>0</v>
      </c>
      <c r="BT102" s="1" t="s">
        <v>0</v>
      </c>
      <c r="BU102" s="1" t="s">
        <v>0</v>
      </c>
    </row>
    <row r="103" spans="3:73" ht="11.25">
      <c r="C103" s="1" t="s">
        <v>0</v>
      </c>
      <c r="D103" s="1" t="s">
        <v>0</v>
      </c>
      <c r="E103" s="1" t="s">
        <v>0</v>
      </c>
      <c r="F103" s="7"/>
      <c r="G103" s="6"/>
      <c r="H103" s="6"/>
      <c r="I103" s="6"/>
      <c r="J103" s="6"/>
      <c r="K103" s="6"/>
      <c r="L103" s="6"/>
      <c r="M103" s="6"/>
      <c r="N103" s="7"/>
      <c r="O103" s="6"/>
      <c r="P103" s="6"/>
      <c r="Q103" s="6"/>
      <c r="R103" s="6"/>
      <c r="S103" s="6"/>
      <c r="T103" s="8"/>
      <c r="U103" s="5"/>
      <c r="V103" s="5"/>
      <c r="W103" s="5"/>
      <c r="X103" s="5"/>
      <c r="Y103" s="5"/>
      <c r="Z103" s="5"/>
      <c r="AA103" s="5"/>
      <c r="AB103" s="8"/>
      <c r="AC103" s="5"/>
      <c r="AD103" s="5"/>
      <c r="AE103" s="5"/>
      <c r="AF103" s="5"/>
      <c r="AG103" s="5"/>
      <c r="AH103" s="5"/>
      <c r="AI103" s="5"/>
      <c r="AJ103" s="8"/>
      <c r="AK103" s="5"/>
      <c r="AL103" s="5"/>
      <c r="AM103" s="5"/>
      <c r="AN103" s="5"/>
      <c r="AO103" s="5"/>
      <c r="AP103" s="5"/>
      <c r="AQ103" s="5"/>
      <c r="AR103" s="8"/>
      <c r="AS103" s="5"/>
      <c r="AT103" s="5"/>
      <c r="AU103" s="5"/>
      <c r="AV103" s="5"/>
      <c r="AW103" s="5"/>
      <c r="AX103" s="5"/>
      <c r="AY103" s="5"/>
      <c r="AZ103" s="8"/>
      <c r="BA103" s="5"/>
      <c r="BB103" s="5"/>
      <c r="BC103" s="5"/>
      <c r="BD103" s="5"/>
      <c r="BE103" s="5"/>
      <c r="BF103" s="5"/>
      <c r="BG103" s="5"/>
      <c r="BH103" s="8"/>
      <c r="BI103" s="5"/>
      <c r="BJ103" s="5"/>
      <c r="BK103" s="5"/>
      <c r="BL103" s="5"/>
      <c r="BM103" s="5"/>
      <c r="BN103" s="5"/>
      <c r="BO103" s="5"/>
      <c r="BP103" s="9"/>
      <c r="BT103" s="1" t="s">
        <v>0</v>
      </c>
      <c r="BU103" s="1" t="s">
        <v>0</v>
      </c>
    </row>
    <row r="104" spans="1:102" ht="11.25">
      <c r="A104" s="30" t="s">
        <v>1</v>
      </c>
      <c r="B104" s="31" t="str">
        <f>HYPERLINK("http://www.dot.ca.gov/hq/transprog/stip2004/ff_sheets/10-3k52.xls","3K52")</f>
        <v>3K52</v>
      </c>
      <c r="C104" s="30" t="s">
        <v>0</v>
      </c>
      <c r="D104" s="30" t="s">
        <v>23</v>
      </c>
      <c r="E104" s="30" t="s">
        <v>3</v>
      </c>
      <c r="F104" s="32">
        <f ca="1">INDIRECT("T104")+INDIRECT("AB104")+INDIRECT("AJ104")+INDIRECT("AR104")+INDIRECT("AZ104")+INDIRECT("BH104")</f>
        <v>0</v>
      </c>
      <c r="G104" s="33">
        <f ca="1">INDIRECT("U104")+INDIRECT("AC104")+INDIRECT("AK104")+INDIRECT("AS104")+INDIRECT("BA104")+INDIRECT("BI104")</f>
        <v>0</v>
      </c>
      <c r="H104" s="33">
        <f ca="1">INDIRECT("V104")+INDIRECT("AD104")+INDIRECT("AL104")+INDIRECT("AT104")+INDIRECT("BB104")+INDIRECT("BJ104")</f>
        <v>0</v>
      </c>
      <c r="I104" s="33">
        <f ca="1">INDIRECT("W104")+INDIRECT("AE104")+INDIRECT("AM104")+INDIRECT("AU104")+INDIRECT("BC104")+INDIRECT("BK104")</f>
        <v>0</v>
      </c>
      <c r="J104" s="33">
        <f ca="1">INDIRECT("X104")+INDIRECT("AF104")+INDIRECT("AN104")+INDIRECT("AV104")+INDIRECT("BD104")+INDIRECT("BL104")</f>
        <v>413</v>
      </c>
      <c r="K104" s="33">
        <f ca="1">INDIRECT("Y104")+INDIRECT("AG104")+INDIRECT("AO104")+INDIRECT("AW104")+INDIRECT("BE104")+INDIRECT("BM104")</f>
        <v>0</v>
      </c>
      <c r="L104" s="33">
        <f ca="1">INDIRECT("Z104")+INDIRECT("AH104")+INDIRECT("AP104")+INDIRECT("AX104")+INDIRECT("BF104")+INDIRECT("BN104")</f>
        <v>0</v>
      </c>
      <c r="M104" s="33">
        <f ca="1">INDIRECT("AA104")+INDIRECT("AI104")+INDIRECT("AQ104")+INDIRECT("AY104")+INDIRECT("BG104")+INDIRECT("BO104")</f>
        <v>0</v>
      </c>
      <c r="N104" s="32">
        <f ca="1">INDIRECT("T104")+INDIRECT("U104")+INDIRECT("V104")+INDIRECT("W104")+INDIRECT("X104")+INDIRECT("Y104")+INDIRECT("Z104")+INDIRECT("AA104")</f>
        <v>0</v>
      </c>
      <c r="O104" s="33">
        <f ca="1">INDIRECT("AB104")+INDIRECT("AC104")+INDIRECT("AD104")+INDIRECT("AE104")+INDIRECT("AF104")+INDIRECT("AG104")+INDIRECT("AH104")+INDIRECT("AI104")</f>
        <v>413</v>
      </c>
      <c r="P104" s="33">
        <f ca="1">INDIRECT("AJ104")+INDIRECT("AK104")+INDIRECT("AL104")+INDIRECT("AM104")+INDIRECT("AN104")+INDIRECT("AO104")+INDIRECT("AP104")+INDIRECT("AQ104")</f>
        <v>0</v>
      </c>
      <c r="Q104" s="33">
        <f ca="1">INDIRECT("AR104")+INDIRECT("AS104")+INDIRECT("AT104")+INDIRECT("AU104")+INDIRECT("AV104")+INDIRECT("AW104")+INDIRECT("AX104")+INDIRECT("AY104")</f>
        <v>0</v>
      </c>
      <c r="R104" s="33">
        <f ca="1">INDIRECT("AZ104")+INDIRECT("BA104")+INDIRECT("BB104")+INDIRECT("BC104")+INDIRECT("BD104")+INDIRECT("BE104")+INDIRECT("BF104")+INDIRECT("BG104")</f>
        <v>0</v>
      </c>
      <c r="S104" s="33">
        <f ca="1">INDIRECT("BH104")+INDIRECT("BI104")+INDIRECT("BJ104")+INDIRECT("BK104")+INDIRECT("BL104")+INDIRECT("BM104")+INDIRECT("BN104")+INDIRECT("BO104")</f>
        <v>0</v>
      </c>
      <c r="T104" s="34"/>
      <c r="U104" s="35"/>
      <c r="V104" s="35"/>
      <c r="W104" s="35"/>
      <c r="X104" s="35"/>
      <c r="Y104" s="35"/>
      <c r="Z104" s="35"/>
      <c r="AA104" s="35"/>
      <c r="AB104" s="34"/>
      <c r="AC104" s="35"/>
      <c r="AD104" s="35"/>
      <c r="AE104" s="35"/>
      <c r="AF104" s="35">
        <v>413</v>
      </c>
      <c r="AG104" s="35"/>
      <c r="AH104" s="35"/>
      <c r="AI104" s="35"/>
      <c r="AJ104" s="34"/>
      <c r="AK104" s="35"/>
      <c r="AL104" s="35"/>
      <c r="AM104" s="35"/>
      <c r="AN104" s="35"/>
      <c r="AO104" s="35"/>
      <c r="AP104" s="35"/>
      <c r="AQ104" s="35"/>
      <c r="AR104" s="34"/>
      <c r="AS104" s="35"/>
      <c r="AT104" s="35"/>
      <c r="AU104" s="35"/>
      <c r="AV104" s="35"/>
      <c r="AW104" s="35"/>
      <c r="AX104" s="35"/>
      <c r="AY104" s="35"/>
      <c r="AZ104" s="34"/>
      <c r="BA104" s="35"/>
      <c r="BB104" s="35"/>
      <c r="BC104" s="35"/>
      <c r="BD104" s="35"/>
      <c r="BE104" s="35"/>
      <c r="BF104" s="35"/>
      <c r="BG104" s="35"/>
      <c r="BH104" s="34"/>
      <c r="BI104" s="35"/>
      <c r="BJ104" s="35"/>
      <c r="BK104" s="35"/>
      <c r="BL104" s="35"/>
      <c r="BM104" s="35"/>
      <c r="BN104" s="35"/>
      <c r="BO104" s="36"/>
      <c r="BP104" s="9">
        <v>11200000167</v>
      </c>
      <c r="BQ104" s="1" t="s">
        <v>3</v>
      </c>
      <c r="BR104" s="1" t="s">
        <v>0</v>
      </c>
      <c r="BS104" s="1" t="s">
        <v>0</v>
      </c>
      <c r="BT104" s="1" t="s">
        <v>0</v>
      </c>
      <c r="BU104" s="1" t="s">
        <v>0</v>
      </c>
      <c r="BW104" s="1">
        <f ca="1">INDIRECT("T104")+2*INDIRECT("AB104")+3*INDIRECT("AJ104")+4*INDIRECT("AR104")+5*INDIRECT("AZ104")+6*INDIRECT("BH104")</f>
        <v>0</v>
      </c>
      <c r="BX104" s="1">
        <v>0</v>
      </c>
      <c r="BY104" s="1">
        <f ca="1">INDIRECT("U104")+2*INDIRECT("AC104")+3*INDIRECT("AK104")+4*INDIRECT("AS104")+5*INDIRECT("BA104")+6*INDIRECT("BI104")</f>
        <v>0</v>
      </c>
      <c r="BZ104" s="1">
        <v>0</v>
      </c>
      <c r="CA104" s="1">
        <f ca="1">INDIRECT("V104")+2*INDIRECT("AD104")+3*INDIRECT("AL104")+4*INDIRECT("AT104")+5*INDIRECT("BB104")+6*INDIRECT("BJ104")</f>
        <v>0</v>
      </c>
      <c r="CB104" s="1">
        <v>0</v>
      </c>
      <c r="CC104" s="1">
        <f ca="1">INDIRECT("W104")+2*INDIRECT("AE104")+3*INDIRECT("AM104")+4*INDIRECT("AU104")+5*INDIRECT("BC104")+6*INDIRECT("BK104")</f>
        <v>0</v>
      </c>
      <c r="CD104" s="1">
        <v>0</v>
      </c>
      <c r="CE104" s="1">
        <f ca="1">INDIRECT("X104")+2*INDIRECT("AF104")+3*INDIRECT("AN104")+4*INDIRECT("AV104")+5*INDIRECT("BD104")+6*INDIRECT("BL104")</f>
        <v>826</v>
      </c>
      <c r="CF104" s="1">
        <v>826</v>
      </c>
      <c r="CG104" s="1">
        <f ca="1">INDIRECT("Y104")+2*INDIRECT("AG104")+3*INDIRECT("AO104")+4*INDIRECT("AW104")+5*INDIRECT("BE104")+6*INDIRECT("BM104")</f>
        <v>0</v>
      </c>
      <c r="CH104" s="1">
        <v>0</v>
      </c>
      <c r="CI104" s="1">
        <f ca="1">INDIRECT("Z104")+2*INDIRECT("AH104")+3*INDIRECT("AP104")+4*INDIRECT("AX104")+5*INDIRECT("BF104")+6*INDIRECT("BN104")</f>
        <v>0</v>
      </c>
      <c r="CJ104" s="1">
        <v>0</v>
      </c>
      <c r="CK104" s="1">
        <f ca="1">INDIRECT("AA104")+2*INDIRECT("AI104")+3*INDIRECT("AQ104")+4*INDIRECT("AY104")+5*INDIRECT("BG104")+6*INDIRECT("BO104")</f>
        <v>0</v>
      </c>
      <c r="CL104" s="1">
        <v>0</v>
      </c>
      <c r="CM104" s="1">
        <f ca="1">INDIRECT("T104")+2*INDIRECT("U104")+3*INDIRECT("V104")+4*INDIRECT("W104")+5*INDIRECT("X104")+6*INDIRECT("Y104")+7*INDIRECT("Z104")+8*INDIRECT("AA104")</f>
        <v>0</v>
      </c>
      <c r="CN104" s="1">
        <v>0</v>
      </c>
      <c r="CO104" s="1">
        <f ca="1">INDIRECT("AB104")+2*INDIRECT("AC104")+3*INDIRECT("AD104")+4*INDIRECT("AE104")+5*INDIRECT("AF104")+6*INDIRECT("AG104")+7*INDIRECT("AH104")+8*INDIRECT("AI104")</f>
        <v>2065</v>
      </c>
      <c r="CP104" s="1">
        <v>2065</v>
      </c>
      <c r="CQ104" s="1">
        <f ca="1">INDIRECT("AJ104")+2*INDIRECT("AK104")+3*INDIRECT("AL104")+4*INDIRECT("AM104")+5*INDIRECT("AN104")+6*INDIRECT("AO104")+7*INDIRECT("AP104")+8*INDIRECT("AQ104")</f>
        <v>0</v>
      </c>
      <c r="CR104" s="1">
        <v>0</v>
      </c>
      <c r="CS104" s="1">
        <f ca="1">INDIRECT("AR104")+2*INDIRECT("AS104")+3*INDIRECT("AT104")+4*INDIRECT("AU104")+5*INDIRECT("AV104")+6*INDIRECT("AW104")+7*INDIRECT("AX104")+8*INDIRECT("AY104")</f>
        <v>0</v>
      </c>
      <c r="CT104" s="1">
        <v>0</v>
      </c>
      <c r="CU104" s="1">
        <f ca="1">INDIRECT("AZ104")+2*INDIRECT("BA104")+3*INDIRECT("BB104")+4*INDIRECT("BC104")+5*INDIRECT("BD104")+6*INDIRECT("BE104")+7*INDIRECT("BF104")+8*INDIRECT("BG104")</f>
        <v>0</v>
      </c>
      <c r="CV104" s="1">
        <v>0</v>
      </c>
      <c r="CW104" s="1">
        <f ca="1">INDIRECT("BH104")+2*INDIRECT("BI104")+3*INDIRECT("BJ104")+4*INDIRECT("BK104")+5*INDIRECT("BL104")+6*INDIRECT("BM104")+7*INDIRECT("BN104")+8*INDIRECT("BO104")</f>
        <v>0</v>
      </c>
      <c r="CX104" s="1">
        <v>0</v>
      </c>
    </row>
    <row r="105" spans="1:102" ht="11.25">
      <c r="A105" s="1" t="s">
        <v>0</v>
      </c>
      <c r="B105" s="1" t="s">
        <v>0</v>
      </c>
      <c r="C105" s="1" t="s">
        <v>0</v>
      </c>
      <c r="D105" s="1" t="s">
        <v>41</v>
      </c>
      <c r="E105" s="1" t="s">
        <v>26</v>
      </c>
      <c r="F105" s="7">
        <f ca="1">INDIRECT("T105")+INDIRECT("AB105")+INDIRECT("AJ105")+INDIRECT("AR105")+INDIRECT("AZ105")+INDIRECT("BH105")</f>
        <v>257</v>
      </c>
      <c r="G105" s="6">
        <f ca="1">INDIRECT("U105")+INDIRECT("AC105")+INDIRECT("AK105")+INDIRECT("AS105")+INDIRECT("BA105")+INDIRECT("BI105")</f>
        <v>0</v>
      </c>
      <c r="H105" s="6">
        <f ca="1">INDIRECT("V105")+INDIRECT("AD105")+INDIRECT("AL105")+INDIRECT("AT105")+INDIRECT("BB105")+INDIRECT("BJ105")</f>
        <v>0</v>
      </c>
      <c r="I105" s="6">
        <f ca="1">INDIRECT("W105")+INDIRECT("AE105")+INDIRECT("AM105")+INDIRECT("AU105")+INDIRECT("BC105")+INDIRECT("BK105")</f>
        <v>0</v>
      </c>
      <c r="J105" s="6">
        <f ca="1">INDIRECT("X105")+INDIRECT("AF105")+INDIRECT("AN105")+INDIRECT("AV105")+INDIRECT("BD105")+INDIRECT("BL105")</f>
        <v>0</v>
      </c>
      <c r="K105" s="6">
        <f ca="1">INDIRECT("Y105")+INDIRECT("AG105")+INDIRECT("AO105")+INDIRECT("AW105")+INDIRECT("BE105")+INDIRECT("BM105")</f>
        <v>0</v>
      </c>
      <c r="L105" s="6">
        <f ca="1">INDIRECT("Z105")+INDIRECT("AH105")+INDIRECT("AP105")+INDIRECT("AX105")+INDIRECT("BF105")+INDIRECT("BN105")</f>
        <v>0</v>
      </c>
      <c r="M105" s="6">
        <f ca="1">INDIRECT("AA105")+INDIRECT("AI105")+INDIRECT("AQ105")+INDIRECT("AY105")+INDIRECT("BG105")+INDIRECT("BO105")</f>
        <v>0</v>
      </c>
      <c r="N105" s="7">
        <f ca="1">INDIRECT("T105")+INDIRECT("U105")+INDIRECT("V105")+INDIRECT("W105")+INDIRECT("X105")+INDIRECT("Y105")+INDIRECT("Z105")+INDIRECT("AA105")</f>
        <v>0</v>
      </c>
      <c r="O105" s="6">
        <f ca="1">INDIRECT("AB105")+INDIRECT("AC105")+INDIRECT("AD105")+INDIRECT("AE105")+INDIRECT("AF105")+INDIRECT("AG105")+INDIRECT("AH105")+INDIRECT("AI105")</f>
        <v>222</v>
      </c>
      <c r="P105" s="6">
        <f ca="1">INDIRECT("AJ105")+INDIRECT("AK105")+INDIRECT("AL105")+INDIRECT("AM105")+INDIRECT("AN105")+INDIRECT("AO105")+INDIRECT("AP105")+INDIRECT("AQ105")</f>
        <v>2</v>
      </c>
      <c r="Q105" s="6">
        <f ca="1">INDIRECT("AR105")+INDIRECT("AS105")+INDIRECT("AT105")+INDIRECT("AU105")+INDIRECT("AV105")+INDIRECT("AW105")+INDIRECT("AX105")+INDIRECT("AY105")</f>
        <v>33</v>
      </c>
      <c r="R105" s="6">
        <f ca="1">INDIRECT("AZ105")+INDIRECT("BA105")+INDIRECT("BB105")+INDIRECT("BC105")+INDIRECT("BD105")+INDIRECT("BE105")+INDIRECT("BF105")+INDIRECT("BG105")</f>
        <v>0</v>
      </c>
      <c r="S105" s="6">
        <f ca="1">INDIRECT("BH105")+INDIRECT("BI105")+INDIRECT("BJ105")+INDIRECT("BK105")+INDIRECT("BL105")+INDIRECT("BM105")+INDIRECT("BN105")+INDIRECT("BO105")</f>
        <v>0</v>
      </c>
      <c r="T105" s="28"/>
      <c r="U105" s="29"/>
      <c r="V105" s="29"/>
      <c r="W105" s="29"/>
      <c r="X105" s="29"/>
      <c r="Y105" s="29"/>
      <c r="Z105" s="29"/>
      <c r="AA105" s="29"/>
      <c r="AB105" s="28">
        <v>222</v>
      </c>
      <c r="AC105" s="29"/>
      <c r="AD105" s="29"/>
      <c r="AE105" s="29"/>
      <c r="AF105" s="29"/>
      <c r="AG105" s="29"/>
      <c r="AH105" s="29"/>
      <c r="AI105" s="29"/>
      <c r="AJ105" s="28">
        <v>2</v>
      </c>
      <c r="AK105" s="29"/>
      <c r="AL105" s="29"/>
      <c r="AM105" s="29"/>
      <c r="AN105" s="29"/>
      <c r="AO105" s="29"/>
      <c r="AP105" s="29"/>
      <c r="AQ105" s="29"/>
      <c r="AR105" s="28">
        <v>33</v>
      </c>
      <c r="AS105" s="29"/>
      <c r="AT105" s="29"/>
      <c r="AU105" s="29"/>
      <c r="AV105" s="29"/>
      <c r="AW105" s="29"/>
      <c r="AX105" s="29"/>
      <c r="AY105" s="29"/>
      <c r="AZ105" s="28"/>
      <c r="BA105" s="29"/>
      <c r="BB105" s="29"/>
      <c r="BC105" s="29"/>
      <c r="BD105" s="29"/>
      <c r="BE105" s="29"/>
      <c r="BF105" s="29"/>
      <c r="BG105" s="29"/>
      <c r="BH105" s="28"/>
      <c r="BI105" s="29"/>
      <c r="BJ105" s="29"/>
      <c r="BK105" s="29"/>
      <c r="BL105" s="29"/>
      <c r="BM105" s="29"/>
      <c r="BN105" s="29"/>
      <c r="BO105" s="29"/>
      <c r="BP105" s="9">
        <v>0</v>
      </c>
      <c r="BQ105" s="1" t="s">
        <v>0</v>
      </c>
      <c r="BR105" s="1" t="s">
        <v>0</v>
      </c>
      <c r="BS105" s="1" t="s">
        <v>0</v>
      </c>
      <c r="BT105" s="1" t="s">
        <v>0</v>
      </c>
      <c r="BU105" s="1" t="s">
        <v>0</v>
      </c>
      <c r="BW105" s="1">
        <f ca="1">INDIRECT("T105")+2*INDIRECT("AB105")+3*INDIRECT("AJ105")+4*INDIRECT("AR105")+5*INDIRECT("AZ105")+6*INDIRECT("BH105")</f>
        <v>582</v>
      </c>
      <c r="BX105" s="1">
        <v>582</v>
      </c>
      <c r="BY105" s="1">
        <f ca="1">INDIRECT("U105")+2*INDIRECT("AC105")+3*INDIRECT("AK105")+4*INDIRECT("AS105")+5*INDIRECT("BA105")+6*INDIRECT("BI105")</f>
        <v>0</v>
      </c>
      <c r="BZ105" s="1">
        <v>0</v>
      </c>
      <c r="CA105" s="1">
        <f ca="1">INDIRECT("V105")+2*INDIRECT("AD105")+3*INDIRECT("AL105")+4*INDIRECT("AT105")+5*INDIRECT("BB105")+6*INDIRECT("BJ105")</f>
        <v>0</v>
      </c>
      <c r="CB105" s="1">
        <v>0</v>
      </c>
      <c r="CC105" s="1">
        <f ca="1">INDIRECT("W105")+2*INDIRECT("AE105")+3*INDIRECT("AM105")+4*INDIRECT("AU105")+5*INDIRECT("BC105")+6*INDIRECT("BK105")</f>
        <v>0</v>
      </c>
      <c r="CD105" s="1">
        <v>0</v>
      </c>
      <c r="CE105" s="1">
        <f ca="1">INDIRECT("X105")+2*INDIRECT("AF105")+3*INDIRECT("AN105")+4*INDIRECT("AV105")+5*INDIRECT("BD105")+6*INDIRECT("BL105")</f>
        <v>0</v>
      </c>
      <c r="CF105" s="1">
        <v>0</v>
      </c>
      <c r="CG105" s="1">
        <f ca="1">INDIRECT("Y105")+2*INDIRECT("AG105")+3*INDIRECT("AO105")+4*INDIRECT("AW105")+5*INDIRECT("BE105")+6*INDIRECT("BM105")</f>
        <v>0</v>
      </c>
      <c r="CH105" s="1">
        <v>0</v>
      </c>
      <c r="CI105" s="1">
        <f ca="1">INDIRECT("Z105")+2*INDIRECT("AH105")+3*INDIRECT("AP105")+4*INDIRECT("AX105")+5*INDIRECT("BF105")+6*INDIRECT("BN105")</f>
        <v>0</v>
      </c>
      <c r="CJ105" s="1">
        <v>0</v>
      </c>
      <c r="CK105" s="1">
        <f ca="1">INDIRECT("AA105")+2*INDIRECT("AI105")+3*INDIRECT("AQ105")+4*INDIRECT("AY105")+5*INDIRECT("BG105")+6*INDIRECT("BO105")</f>
        <v>0</v>
      </c>
      <c r="CL105" s="1">
        <v>0</v>
      </c>
      <c r="CM105" s="1">
        <f ca="1">INDIRECT("T105")+2*INDIRECT("U105")+3*INDIRECT("V105")+4*INDIRECT("W105")+5*INDIRECT("X105")+6*INDIRECT("Y105")+7*INDIRECT("Z105")+8*INDIRECT("AA105")</f>
        <v>0</v>
      </c>
      <c r="CN105" s="1">
        <v>0</v>
      </c>
      <c r="CO105" s="1">
        <f ca="1">INDIRECT("AB105")+2*INDIRECT("AC105")+3*INDIRECT("AD105")+4*INDIRECT("AE105")+5*INDIRECT("AF105")+6*INDIRECT("AG105")+7*INDIRECT("AH105")+8*INDIRECT("AI105")</f>
        <v>222</v>
      </c>
      <c r="CP105" s="1">
        <v>222</v>
      </c>
      <c r="CQ105" s="1">
        <f ca="1">INDIRECT("AJ105")+2*INDIRECT("AK105")+3*INDIRECT("AL105")+4*INDIRECT("AM105")+5*INDIRECT("AN105")+6*INDIRECT("AO105")+7*INDIRECT("AP105")+8*INDIRECT("AQ105")</f>
        <v>2</v>
      </c>
      <c r="CR105" s="1">
        <v>2</v>
      </c>
      <c r="CS105" s="1">
        <f ca="1">INDIRECT("AR105")+2*INDIRECT("AS105")+3*INDIRECT("AT105")+4*INDIRECT("AU105")+5*INDIRECT("AV105")+6*INDIRECT("AW105")+7*INDIRECT("AX105")+8*INDIRECT("AY105")</f>
        <v>33</v>
      </c>
      <c r="CT105" s="1">
        <v>33</v>
      </c>
      <c r="CU105" s="1">
        <f ca="1">INDIRECT("AZ105")+2*INDIRECT("BA105")+3*INDIRECT("BB105")+4*INDIRECT("BC105")+5*INDIRECT("BD105")+6*INDIRECT("BE105")+7*INDIRECT("BF105")+8*INDIRECT("BG105")</f>
        <v>0</v>
      </c>
      <c r="CV105" s="1">
        <v>0</v>
      </c>
      <c r="CW105" s="1">
        <f ca="1">INDIRECT("BH105")+2*INDIRECT("BI105")+3*INDIRECT("BJ105")+4*INDIRECT("BK105")+5*INDIRECT("BL105")+6*INDIRECT("BM105")+7*INDIRECT("BN105")+8*INDIRECT("BO105")</f>
        <v>0</v>
      </c>
      <c r="CX105" s="1">
        <v>0</v>
      </c>
    </row>
    <row r="106" spans="1:73" ht="11.25">
      <c r="A106" s="25"/>
      <c r="B106" s="25"/>
      <c r="C106" s="27" t="s">
        <v>131</v>
      </c>
      <c r="D106" s="26" t="s">
        <v>0</v>
      </c>
      <c r="E106" s="1" t="s">
        <v>6</v>
      </c>
      <c r="F106" s="7">
        <f>SUM(F104:F105)</f>
        <v>257</v>
      </c>
      <c r="G106" s="6">
        <f>SUM(G104:G105)</f>
        <v>0</v>
      </c>
      <c r="H106" s="6">
        <f>SUM(H104:H105)</f>
        <v>0</v>
      </c>
      <c r="I106" s="6">
        <f>SUM(I104:I105)</f>
        <v>0</v>
      </c>
      <c r="J106" s="6">
        <f>SUM(J104:J105)</f>
        <v>413</v>
      </c>
      <c r="K106" s="6">
        <f>SUM(K104:K105)</f>
        <v>0</v>
      </c>
      <c r="L106" s="6">
        <f>SUM(L104:L105)</f>
        <v>0</v>
      </c>
      <c r="M106" s="6">
        <f>SUM(M104:M105)</f>
        <v>0</v>
      </c>
      <c r="N106" s="7">
        <f>SUM(N104:N105)</f>
        <v>0</v>
      </c>
      <c r="O106" s="6">
        <f>SUM(O104:O105)</f>
        <v>635</v>
      </c>
      <c r="P106" s="6">
        <f>SUM(P104:P105)</f>
        <v>2</v>
      </c>
      <c r="Q106" s="6">
        <f>SUM(Q104:Q105)</f>
        <v>33</v>
      </c>
      <c r="R106" s="6">
        <f>SUM(R104:R105)</f>
        <v>0</v>
      </c>
      <c r="S106" s="6">
        <f>SUM(S104:S105)</f>
        <v>0</v>
      </c>
      <c r="T106" s="8"/>
      <c r="U106" s="5"/>
      <c r="V106" s="5"/>
      <c r="W106" s="5"/>
      <c r="X106" s="5"/>
      <c r="Y106" s="5"/>
      <c r="Z106" s="5"/>
      <c r="AA106" s="5"/>
      <c r="AB106" s="8"/>
      <c r="AC106" s="5"/>
      <c r="AD106" s="5"/>
      <c r="AE106" s="5"/>
      <c r="AF106" s="5"/>
      <c r="AG106" s="5"/>
      <c r="AH106" s="5"/>
      <c r="AI106" s="5"/>
      <c r="AJ106" s="8"/>
      <c r="AK106" s="5"/>
      <c r="AL106" s="5"/>
      <c r="AM106" s="5"/>
      <c r="AN106" s="5"/>
      <c r="AO106" s="5"/>
      <c r="AP106" s="5"/>
      <c r="AQ106" s="5"/>
      <c r="AR106" s="8"/>
      <c r="AS106" s="5"/>
      <c r="AT106" s="5"/>
      <c r="AU106" s="5"/>
      <c r="AV106" s="5"/>
      <c r="AW106" s="5"/>
      <c r="AX106" s="5"/>
      <c r="AY106" s="5"/>
      <c r="AZ106" s="8"/>
      <c r="BA106" s="5"/>
      <c r="BB106" s="5"/>
      <c r="BC106" s="5"/>
      <c r="BD106" s="5"/>
      <c r="BE106" s="5"/>
      <c r="BF106" s="5"/>
      <c r="BG106" s="5"/>
      <c r="BH106" s="8"/>
      <c r="BI106" s="5"/>
      <c r="BJ106" s="5"/>
      <c r="BK106" s="5"/>
      <c r="BL106" s="5"/>
      <c r="BM106" s="5"/>
      <c r="BN106" s="5"/>
      <c r="BO106" s="5"/>
      <c r="BP106" s="9">
        <v>0</v>
      </c>
      <c r="BQ106" s="1" t="s">
        <v>0</v>
      </c>
      <c r="BR106" s="1" t="s">
        <v>0</v>
      </c>
      <c r="BS106" s="1" t="s">
        <v>0</v>
      </c>
      <c r="BT106" s="1" t="s">
        <v>0</v>
      </c>
      <c r="BU106" s="1" t="s">
        <v>0</v>
      </c>
    </row>
    <row r="107" spans="3:73" ht="11.25">
      <c r="C107" s="1" t="s">
        <v>0</v>
      </c>
      <c r="D107" s="1" t="s">
        <v>0</v>
      </c>
      <c r="E107" s="1" t="s">
        <v>0</v>
      </c>
      <c r="F107" s="7"/>
      <c r="G107" s="6"/>
      <c r="H107" s="6"/>
      <c r="I107" s="6"/>
      <c r="J107" s="6"/>
      <c r="K107" s="6"/>
      <c r="L107" s="6"/>
      <c r="M107" s="6"/>
      <c r="N107" s="7"/>
      <c r="O107" s="6"/>
      <c r="P107" s="6"/>
      <c r="Q107" s="6"/>
      <c r="R107" s="6"/>
      <c r="S107" s="6"/>
      <c r="T107" s="8"/>
      <c r="U107" s="5"/>
      <c r="V107" s="5"/>
      <c r="W107" s="5"/>
      <c r="X107" s="5"/>
      <c r="Y107" s="5"/>
      <c r="Z107" s="5"/>
      <c r="AA107" s="5"/>
      <c r="AB107" s="8"/>
      <c r="AC107" s="5"/>
      <c r="AD107" s="5"/>
      <c r="AE107" s="5"/>
      <c r="AF107" s="5"/>
      <c r="AG107" s="5"/>
      <c r="AH107" s="5"/>
      <c r="AI107" s="5"/>
      <c r="AJ107" s="8"/>
      <c r="AK107" s="5"/>
      <c r="AL107" s="5"/>
      <c r="AM107" s="5"/>
      <c r="AN107" s="5"/>
      <c r="AO107" s="5"/>
      <c r="AP107" s="5"/>
      <c r="AQ107" s="5"/>
      <c r="AR107" s="8"/>
      <c r="AS107" s="5"/>
      <c r="AT107" s="5"/>
      <c r="AU107" s="5"/>
      <c r="AV107" s="5"/>
      <c r="AW107" s="5"/>
      <c r="AX107" s="5"/>
      <c r="AY107" s="5"/>
      <c r="AZ107" s="8"/>
      <c r="BA107" s="5"/>
      <c r="BB107" s="5"/>
      <c r="BC107" s="5"/>
      <c r="BD107" s="5"/>
      <c r="BE107" s="5"/>
      <c r="BF107" s="5"/>
      <c r="BG107" s="5"/>
      <c r="BH107" s="8"/>
      <c r="BI107" s="5"/>
      <c r="BJ107" s="5"/>
      <c r="BK107" s="5"/>
      <c r="BL107" s="5"/>
      <c r="BM107" s="5"/>
      <c r="BN107" s="5"/>
      <c r="BO107" s="5"/>
      <c r="BP107" s="9"/>
      <c r="BT107" s="1" t="s">
        <v>0</v>
      </c>
      <c r="BU107" s="1" t="s">
        <v>0</v>
      </c>
    </row>
    <row r="108" spans="1:102" ht="11.25">
      <c r="A108" s="30" t="s">
        <v>1</v>
      </c>
      <c r="B108" s="31" t="str">
        <f>HYPERLINK("http://www.dot.ca.gov/hq/transprog/stip2004/ff_sheets/10-3k53.xls","3K53")</f>
        <v>3K53</v>
      </c>
      <c r="C108" s="30" t="s">
        <v>0</v>
      </c>
      <c r="D108" s="30" t="s">
        <v>23</v>
      </c>
      <c r="E108" s="30" t="s">
        <v>3</v>
      </c>
      <c r="F108" s="32">
        <f ca="1">INDIRECT("T108")+INDIRECT("AB108")+INDIRECT("AJ108")+INDIRECT("AR108")+INDIRECT("AZ108")+INDIRECT("BH108")</f>
        <v>0</v>
      </c>
      <c r="G108" s="33">
        <f ca="1">INDIRECT("U108")+INDIRECT("AC108")+INDIRECT("AK108")+INDIRECT("AS108")+INDIRECT("BA108")+INDIRECT("BI108")</f>
        <v>0</v>
      </c>
      <c r="H108" s="33">
        <f ca="1">INDIRECT("V108")+INDIRECT("AD108")+INDIRECT("AL108")+INDIRECT("AT108")+INDIRECT("BB108")+INDIRECT("BJ108")</f>
        <v>0</v>
      </c>
      <c r="I108" s="33">
        <f ca="1">INDIRECT("W108")+INDIRECT("AE108")+INDIRECT("AM108")+INDIRECT("AU108")+INDIRECT("BC108")+INDIRECT("BK108")</f>
        <v>0</v>
      </c>
      <c r="J108" s="33">
        <f ca="1">INDIRECT("X108")+INDIRECT("AF108")+INDIRECT("AN108")+INDIRECT("AV108")+INDIRECT("BD108")+INDIRECT("BL108")</f>
        <v>283</v>
      </c>
      <c r="K108" s="33">
        <f ca="1">INDIRECT("Y108")+INDIRECT("AG108")+INDIRECT("AO108")+INDIRECT("AW108")+INDIRECT("BE108")+INDIRECT("BM108")</f>
        <v>0</v>
      </c>
      <c r="L108" s="33">
        <f ca="1">INDIRECT("Z108")+INDIRECT("AH108")+INDIRECT("AP108")+INDIRECT("AX108")+INDIRECT("BF108")+INDIRECT("BN108")</f>
        <v>0</v>
      </c>
      <c r="M108" s="33">
        <f ca="1">INDIRECT("AA108")+INDIRECT("AI108")+INDIRECT("AQ108")+INDIRECT("AY108")+INDIRECT("BG108")+INDIRECT("BO108")</f>
        <v>0</v>
      </c>
      <c r="N108" s="32">
        <f ca="1">INDIRECT("T108")+INDIRECT("U108")+INDIRECT("V108")+INDIRECT("W108")+INDIRECT("X108")+INDIRECT("Y108")+INDIRECT("Z108")+INDIRECT("AA108")</f>
        <v>0</v>
      </c>
      <c r="O108" s="33">
        <f ca="1">INDIRECT("AB108")+INDIRECT("AC108")+INDIRECT("AD108")+INDIRECT("AE108")+INDIRECT("AF108")+INDIRECT("AG108")+INDIRECT("AH108")+INDIRECT("AI108")</f>
        <v>283</v>
      </c>
      <c r="P108" s="33">
        <f ca="1">INDIRECT("AJ108")+INDIRECT("AK108")+INDIRECT("AL108")+INDIRECT("AM108")+INDIRECT("AN108")+INDIRECT("AO108")+INDIRECT("AP108")+INDIRECT("AQ108")</f>
        <v>0</v>
      </c>
      <c r="Q108" s="33">
        <f ca="1">INDIRECT("AR108")+INDIRECT("AS108")+INDIRECT("AT108")+INDIRECT("AU108")+INDIRECT("AV108")+INDIRECT("AW108")+INDIRECT("AX108")+INDIRECT("AY108")</f>
        <v>0</v>
      </c>
      <c r="R108" s="33">
        <f ca="1">INDIRECT("AZ108")+INDIRECT("BA108")+INDIRECT("BB108")+INDIRECT("BC108")+INDIRECT("BD108")+INDIRECT("BE108")+INDIRECT("BF108")+INDIRECT("BG108")</f>
        <v>0</v>
      </c>
      <c r="S108" s="33">
        <f ca="1">INDIRECT("BH108")+INDIRECT("BI108")+INDIRECT("BJ108")+INDIRECT("BK108")+INDIRECT("BL108")+INDIRECT("BM108")+INDIRECT("BN108")+INDIRECT("BO108")</f>
        <v>0</v>
      </c>
      <c r="T108" s="34"/>
      <c r="U108" s="35"/>
      <c r="V108" s="35"/>
      <c r="W108" s="35"/>
      <c r="X108" s="35"/>
      <c r="Y108" s="35"/>
      <c r="Z108" s="35"/>
      <c r="AA108" s="35"/>
      <c r="AB108" s="34"/>
      <c r="AC108" s="35"/>
      <c r="AD108" s="35"/>
      <c r="AE108" s="35"/>
      <c r="AF108" s="35">
        <v>283</v>
      </c>
      <c r="AG108" s="35"/>
      <c r="AH108" s="35"/>
      <c r="AI108" s="35"/>
      <c r="AJ108" s="34"/>
      <c r="AK108" s="35"/>
      <c r="AL108" s="35"/>
      <c r="AM108" s="35"/>
      <c r="AN108" s="35"/>
      <c r="AO108" s="35"/>
      <c r="AP108" s="35"/>
      <c r="AQ108" s="35"/>
      <c r="AR108" s="34"/>
      <c r="AS108" s="35"/>
      <c r="AT108" s="35"/>
      <c r="AU108" s="35"/>
      <c r="AV108" s="35"/>
      <c r="AW108" s="35"/>
      <c r="AX108" s="35"/>
      <c r="AY108" s="35"/>
      <c r="AZ108" s="34"/>
      <c r="BA108" s="35"/>
      <c r="BB108" s="35"/>
      <c r="BC108" s="35"/>
      <c r="BD108" s="35"/>
      <c r="BE108" s="35"/>
      <c r="BF108" s="35"/>
      <c r="BG108" s="35"/>
      <c r="BH108" s="34"/>
      <c r="BI108" s="35"/>
      <c r="BJ108" s="35"/>
      <c r="BK108" s="35"/>
      <c r="BL108" s="35"/>
      <c r="BM108" s="35"/>
      <c r="BN108" s="35"/>
      <c r="BO108" s="36"/>
      <c r="BP108" s="9">
        <v>11200000168</v>
      </c>
      <c r="BQ108" s="1" t="s">
        <v>3</v>
      </c>
      <c r="BR108" s="1" t="s">
        <v>0</v>
      </c>
      <c r="BS108" s="1" t="s">
        <v>0</v>
      </c>
      <c r="BT108" s="1" t="s">
        <v>0</v>
      </c>
      <c r="BU108" s="1" t="s">
        <v>0</v>
      </c>
      <c r="BW108" s="1">
        <f ca="1">INDIRECT("T108")+2*INDIRECT("AB108")+3*INDIRECT("AJ108")+4*INDIRECT("AR108")+5*INDIRECT("AZ108")+6*INDIRECT("BH108")</f>
        <v>0</v>
      </c>
      <c r="BX108" s="1">
        <v>0</v>
      </c>
      <c r="BY108" s="1">
        <f ca="1">INDIRECT("U108")+2*INDIRECT("AC108")+3*INDIRECT("AK108")+4*INDIRECT("AS108")+5*INDIRECT("BA108")+6*INDIRECT("BI108")</f>
        <v>0</v>
      </c>
      <c r="BZ108" s="1">
        <v>0</v>
      </c>
      <c r="CA108" s="1">
        <f ca="1">INDIRECT("V108")+2*INDIRECT("AD108")+3*INDIRECT("AL108")+4*INDIRECT("AT108")+5*INDIRECT("BB108")+6*INDIRECT("BJ108")</f>
        <v>0</v>
      </c>
      <c r="CB108" s="1">
        <v>0</v>
      </c>
      <c r="CC108" s="1">
        <f ca="1">INDIRECT("W108")+2*INDIRECT("AE108")+3*INDIRECT("AM108")+4*INDIRECT("AU108")+5*INDIRECT("BC108")+6*INDIRECT("BK108")</f>
        <v>0</v>
      </c>
      <c r="CD108" s="1">
        <v>0</v>
      </c>
      <c r="CE108" s="1">
        <f ca="1">INDIRECT("X108")+2*INDIRECT("AF108")+3*INDIRECT("AN108")+4*INDIRECT("AV108")+5*INDIRECT("BD108")+6*INDIRECT("BL108")</f>
        <v>566</v>
      </c>
      <c r="CF108" s="1">
        <v>566</v>
      </c>
      <c r="CG108" s="1">
        <f ca="1">INDIRECT("Y108")+2*INDIRECT("AG108")+3*INDIRECT("AO108")+4*INDIRECT("AW108")+5*INDIRECT("BE108")+6*INDIRECT("BM108")</f>
        <v>0</v>
      </c>
      <c r="CH108" s="1">
        <v>0</v>
      </c>
      <c r="CI108" s="1">
        <f ca="1">INDIRECT("Z108")+2*INDIRECT("AH108")+3*INDIRECT("AP108")+4*INDIRECT("AX108")+5*INDIRECT("BF108")+6*INDIRECT("BN108")</f>
        <v>0</v>
      </c>
      <c r="CJ108" s="1">
        <v>0</v>
      </c>
      <c r="CK108" s="1">
        <f ca="1">INDIRECT("AA108")+2*INDIRECT("AI108")+3*INDIRECT("AQ108")+4*INDIRECT("AY108")+5*INDIRECT("BG108")+6*INDIRECT("BO108")</f>
        <v>0</v>
      </c>
      <c r="CL108" s="1">
        <v>0</v>
      </c>
      <c r="CM108" s="1">
        <f ca="1">INDIRECT("T108")+2*INDIRECT("U108")+3*INDIRECT("V108")+4*INDIRECT("W108")+5*INDIRECT("X108")+6*INDIRECT("Y108")+7*INDIRECT("Z108")+8*INDIRECT("AA108")</f>
        <v>0</v>
      </c>
      <c r="CN108" s="1">
        <v>0</v>
      </c>
      <c r="CO108" s="1">
        <f ca="1">INDIRECT("AB108")+2*INDIRECT("AC108")+3*INDIRECT("AD108")+4*INDIRECT("AE108")+5*INDIRECT("AF108")+6*INDIRECT("AG108")+7*INDIRECT("AH108")+8*INDIRECT("AI108")</f>
        <v>1415</v>
      </c>
      <c r="CP108" s="1">
        <v>1415</v>
      </c>
      <c r="CQ108" s="1">
        <f ca="1">INDIRECT("AJ108")+2*INDIRECT("AK108")+3*INDIRECT("AL108")+4*INDIRECT("AM108")+5*INDIRECT("AN108")+6*INDIRECT("AO108")+7*INDIRECT("AP108")+8*INDIRECT("AQ108")</f>
        <v>0</v>
      </c>
      <c r="CR108" s="1">
        <v>0</v>
      </c>
      <c r="CS108" s="1">
        <f ca="1">INDIRECT("AR108")+2*INDIRECT("AS108")+3*INDIRECT("AT108")+4*INDIRECT("AU108")+5*INDIRECT("AV108")+6*INDIRECT("AW108")+7*INDIRECT("AX108")+8*INDIRECT("AY108")</f>
        <v>0</v>
      </c>
      <c r="CT108" s="1">
        <v>0</v>
      </c>
      <c r="CU108" s="1">
        <f ca="1">INDIRECT("AZ108")+2*INDIRECT("BA108")+3*INDIRECT("BB108")+4*INDIRECT("BC108")+5*INDIRECT("BD108")+6*INDIRECT("BE108")+7*INDIRECT("BF108")+8*INDIRECT("BG108")</f>
        <v>0</v>
      </c>
      <c r="CV108" s="1">
        <v>0</v>
      </c>
      <c r="CW108" s="1">
        <f ca="1">INDIRECT("BH108")+2*INDIRECT("BI108")+3*INDIRECT("BJ108")+4*INDIRECT("BK108")+5*INDIRECT("BL108")+6*INDIRECT("BM108")+7*INDIRECT("BN108")+8*INDIRECT("BO108")</f>
        <v>0</v>
      </c>
      <c r="CX108" s="1">
        <v>0</v>
      </c>
    </row>
    <row r="109" spans="1:102" ht="11.25">
      <c r="A109" s="1" t="s">
        <v>0</v>
      </c>
      <c r="B109" s="1" t="s">
        <v>0</v>
      </c>
      <c r="C109" s="1" t="s">
        <v>0</v>
      </c>
      <c r="D109" s="1" t="s">
        <v>42</v>
      </c>
      <c r="E109" s="1" t="s">
        <v>26</v>
      </c>
      <c r="F109" s="7">
        <f ca="1">INDIRECT("T109")+INDIRECT("AB109")+INDIRECT("AJ109")+INDIRECT("AR109")+INDIRECT("AZ109")+INDIRECT("BH109")</f>
        <v>182</v>
      </c>
      <c r="G109" s="6">
        <f ca="1">INDIRECT("U109")+INDIRECT("AC109")+INDIRECT("AK109")+INDIRECT("AS109")+INDIRECT("BA109")+INDIRECT("BI109")</f>
        <v>0</v>
      </c>
      <c r="H109" s="6">
        <f ca="1">INDIRECT("V109")+INDIRECT("AD109")+INDIRECT("AL109")+INDIRECT("AT109")+INDIRECT("BB109")+INDIRECT("BJ109")</f>
        <v>0</v>
      </c>
      <c r="I109" s="6">
        <f ca="1">INDIRECT("W109")+INDIRECT("AE109")+INDIRECT("AM109")+INDIRECT("AU109")+INDIRECT("BC109")+INDIRECT("BK109")</f>
        <v>0</v>
      </c>
      <c r="J109" s="6">
        <f ca="1">INDIRECT("X109")+INDIRECT("AF109")+INDIRECT("AN109")+INDIRECT("AV109")+INDIRECT("BD109")+INDIRECT("BL109")</f>
        <v>0</v>
      </c>
      <c r="K109" s="6">
        <f ca="1">INDIRECT("Y109")+INDIRECT("AG109")+INDIRECT("AO109")+INDIRECT("AW109")+INDIRECT("BE109")+INDIRECT("BM109")</f>
        <v>0</v>
      </c>
      <c r="L109" s="6">
        <f ca="1">INDIRECT("Z109")+INDIRECT("AH109")+INDIRECT("AP109")+INDIRECT("AX109")+INDIRECT("BF109")+INDIRECT("BN109")</f>
        <v>0</v>
      </c>
      <c r="M109" s="6">
        <f ca="1">INDIRECT("AA109")+INDIRECT("AI109")+INDIRECT("AQ109")+INDIRECT("AY109")+INDIRECT("BG109")+INDIRECT("BO109")</f>
        <v>0</v>
      </c>
      <c r="N109" s="7">
        <f ca="1">INDIRECT("T109")+INDIRECT("U109")+INDIRECT("V109")+INDIRECT("W109")+INDIRECT("X109")+INDIRECT("Y109")+INDIRECT("Z109")+INDIRECT("AA109")</f>
        <v>0</v>
      </c>
      <c r="O109" s="6">
        <f ca="1">INDIRECT("AB109")+INDIRECT("AC109")+INDIRECT("AD109")+INDIRECT("AE109")+INDIRECT("AF109")+INDIRECT("AG109")+INDIRECT("AH109")+INDIRECT("AI109")</f>
        <v>152</v>
      </c>
      <c r="P109" s="6">
        <f ca="1">INDIRECT("AJ109")+INDIRECT("AK109")+INDIRECT("AL109")+INDIRECT("AM109")+INDIRECT("AN109")+INDIRECT("AO109")+INDIRECT("AP109")+INDIRECT("AQ109")</f>
        <v>2</v>
      </c>
      <c r="Q109" s="6">
        <f ca="1">INDIRECT("AR109")+INDIRECT("AS109")+INDIRECT("AT109")+INDIRECT("AU109")+INDIRECT("AV109")+INDIRECT("AW109")+INDIRECT("AX109")+INDIRECT("AY109")</f>
        <v>28</v>
      </c>
      <c r="R109" s="6">
        <f ca="1">INDIRECT("AZ109")+INDIRECT("BA109")+INDIRECT("BB109")+INDIRECT("BC109")+INDIRECT("BD109")+INDIRECT("BE109")+INDIRECT("BF109")+INDIRECT("BG109")</f>
        <v>0</v>
      </c>
      <c r="S109" s="6">
        <f ca="1">INDIRECT("BH109")+INDIRECT("BI109")+INDIRECT("BJ109")+INDIRECT("BK109")+INDIRECT("BL109")+INDIRECT("BM109")+INDIRECT("BN109")+INDIRECT("BO109")</f>
        <v>0</v>
      </c>
      <c r="T109" s="28"/>
      <c r="U109" s="29"/>
      <c r="V109" s="29"/>
      <c r="W109" s="29"/>
      <c r="X109" s="29"/>
      <c r="Y109" s="29"/>
      <c r="Z109" s="29"/>
      <c r="AA109" s="29"/>
      <c r="AB109" s="28">
        <v>152</v>
      </c>
      <c r="AC109" s="29"/>
      <c r="AD109" s="29"/>
      <c r="AE109" s="29"/>
      <c r="AF109" s="29"/>
      <c r="AG109" s="29"/>
      <c r="AH109" s="29"/>
      <c r="AI109" s="29"/>
      <c r="AJ109" s="28">
        <v>2</v>
      </c>
      <c r="AK109" s="29"/>
      <c r="AL109" s="29"/>
      <c r="AM109" s="29"/>
      <c r="AN109" s="29"/>
      <c r="AO109" s="29"/>
      <c r="AP109" s="29"/>
      <c r="AQ109" s="29"/>
      <c r="AR109" s="28">
        <v>28</v>
      </c>
      <c r="AS109" s="29"/>
      <c r="AT109" s="29"/>
      <c r="AU109" s="29"/>
      <c r="AV109" s="29"/>
      <c r="AW109" s="29"/>
      <c r="AX109" s="29"/>
      <c r="AY109" s="29"/>
      <c r="AZ109" s="28"/>
      <c r="BA109" s="29"/>
      <c r="BB109" s="29"/>
      <c r="BC109" s="29"/>
      <c r="BD109" s="29"/>
      <c r="BE109" s="29"/>
      <c r="BF109" s="29"/>
      <c r="BG109" s="29"/>
      <c r="BH109" s="28"/>
      <c r="BI109" s="29"/>
      <c r="BJ109" s="29"/>
      <c r="BK109" s="29"/>
      <c r="BL109" s="29"/>
      <c r="BM109" s="29"/>
      <c r="BN109" s="29"/>
      <c r="BO109" s="29"/>
      <c r="BP109" s="9">
        <v>0</v>
      </c>
      <c r="BQ109" s="1" t="s">
        <v>0</v>
      </c>
      <c r="BR109" s="1" t="s">
        <v>0</v>
      </c>
      <c r="BS109" s="1" t="s">
        <v>0</v>
      </c>
      <c r="BT109" s="1" t="s">
        <v>0</v>
      </c>
      <c r="BU109" s="1" t="s">
        <v>0</v>
      </c>
      <c r="BW109" s="1">
        <f ca="1">INDIRECT("T109")+2*INDIRECT("AB109")+3*INDIRECT("AJ109")+4*INDIRECT("AR109")+5*INDIRECT("AZ109")+6*INDIRECT("BH109")</f>
        <v>422</v>
      </c>
      <c r="BX109" s="1">
        <v>422</v>
      </c>
      <c r="BY109" s="1">
        <f ca="1">INDIRECT("U109")+2*INDIRECT("AC109")+3*INDIRECT("AK109")+4*INDIRECT("AS109")+5*INDIRECT("BA109")+6*INDIRECT("BI109")</f>
        <v>0</v>
      </c>
      <c r="BZ109" s="1">
        <v>0</v>
      </c>
      <c r="CA109" s="1">
        <f ca="1">INDIRECT("V109")+2*INDIRECT("AD109")+3*INDIRECT("AL109")+4*INDIRECT("AT109")+5*INDIRECT("BB109")+6*INDIRECT("BJ109")</f>
        <v>0</v>
      </c>
      <c r="CB109" s="1">
        <v>0</v>
      </c>
      <c r="CC109" s="1">
        <f ca="1">INDIRECT("W109")+2*INDIRECT("AE109")+3*INDIRECT("AM109")+4*INDIRECT("AU109")+5*INDIRECT("BC109")+6*INDIRECT("BK109")</f>
        <v>0</v>
      </c>
      <c r="CD109" s="1">
        <v>0</v>
      </c>
      <c r="CE109" s="1">
        <f ca="1">INDIRECT("X109")+2*INDIRECT("AF109")+3*INDIRECT("AN109")+4*INDIRECT("AV109")+5*INDIRECT("BD109")+6*INDIRECT("BL109")</f>
        <v>0</v>
      </c>
      <c r="CF109" s="1">
        <v>0</v>
      </c>
      <c r="CG109" s="1">
        <f ca="1">INDIRECT("Y109")+2*INDIRECT("AG109")+3*INDIRECT("AO109")+4*INDIRECT("AW109")+5*INDIRECT("BE109")+6*INDIRECT("BM109")</f>
        <v>0</v>
      </c>
      <c r="CH109" s="1">
        <v>0</v>
      </c>
      <c r="CI109" s="1">
        <f ca="1">INDIRECT("Z109")+2*INDIRECT("AH109")+3*INDIRECT("AP109")+4*INDIRECT("AX109")+5*INDIRECT("BF109")+6*INDIRECT("BN109")</f>
        <v>0</v>
      </c>
      <c r="CJ109" s="1">
        <v>0</v>
      </c>
      <c r="CK109" s="1">
        <f ca="1">INDIRECT("AA109")+2*INDIRECT("AI109")+3*INDIRECT("AQ109")+4*INDIRECT("AY109")+5*INDIRECT("BG109")+6*INDIRECT("BO109")</f>
        <v>0</v>
      </c>
      <c r="CL109" s="1">
        <v>0</v>
      </c>
      <c r="CM109" s="1">
        <f ca="1">INDIRECT("T109")+2*INDIRECT("U109")+3*INDIRECT("V109")+4*INDIRECT("W109")+5*INDIRECT("X109")+6*INDIRECT("Y109")+7*INDIRECT("Z109")+8*INDIRECT("AA109")</f>
        <v>0</v>
      </c>
      <c r="CN109" s="1">
        <v>0</v>
      </c>
      <c r="CO109" s="1">
        <f ca="1">INDIRECT("AB109")+2*INDIRECT("AC109")+3*INDIRECT("AD109")+4*INDIRECT("AE109")+5*INDIRECT("AF109")+6*INDIRECT("AG109")+7*INDIRECT("AH109")+8*INDIRECT("AI109")</f>
        <v>152</v>
      </c>
      <c r="CP109" s="1">
        <v>152</v>
      </c>
      <c r="CQ109" s="1">
        <f ca="1">INDIRECT("AJ109")+2*INDIRECT("AK109")+3*INDIRECT("AL109")+4*INDIRECT("AM109")+5*INDIRECT("AN109")+6*INDIRECT("AO109")+7*INDIRECT("AP109")+8*INDIRECT("AQ109")</f>
        <v>2</v>
      </c>
      <c r="CR109" s="1">
        <v>2</v>
      </c>
      <c r="CS109" s="1">
        <f ca="1">INDIRECT("AR109")+2*INDIRECT("AS109")+3*INDIRECT("AT109")+4*INDIRECT("AU109")+5*INDIRECT("AV109")+6*INDIRECT("AW109")+7*INDIRECT("AX109")+8*INDIRECT("AY109")</f>
        <v>28</v>
      </c>
      <c r="CT109" s="1">
        <v>28</v>
      </c>
      <c r="CU109" s="1">
        <f ca="1">INDIRECT("AZ109")+2*INDIRECT("BA109")+3*INDIRECT("BB109")+4*INDIRECT("BC109")+5*INDIRECT("BD109")+6*INDIRECT("BE109")+7*INDIRECT("BF109")+8*INDIRECT("BG109")</f>
        <v>0</v>
      </c>
      <c r="CV109" s="1">
        <v>0</v>
      </c>
      <c r="CW109" s="1">
        <f ca="1">INDIRECT("BH109")+2*INDIRECT("BI109")+3*INDIRECT("BJ109")+4*INDIRECT("BK109")+5*INDIRECT("BL109")+6*INDIRECT("BM109")+7*INDIRECT("BN109")+8*INDIRECT("BO109")</f>
        <v>0</v>
      </c>
      <c r="CX109" s="1">
        <v>0</v>
      </c>
    </row>
    <row r="110" spans="1:73" ht="11.25">
      <c r="A110" s="25"/>
      <c r="B110" s="25"/>
      <c r="C110" s="27" t="s">
        <v>131</v>
      </c>
      <c r="D110" s="26" t="s">
        <v>0</v>
      </c>
      <c r="E110" s="1" t="s">
        <v>6</v>
      </c>
      <c r="F110" s="7">
        <f>SUM(F108:F109)</f>
        <v>182</v>
      </c>
      <c r="G110" s="6">
        <f>SUM(G108:G109)</f>
        <v>0</v>
      </c>
      <c r="H110" s="6">
        <f>SUM(H108:H109)</f>
        <v>0</v>
      </c>
      <c r="I110" s="6">
        <f>SUM(I108:I109)</f>
        <v>0</v>
      </c>
      <c r="J110" s="6">
        <f>SUM(J108:J109)</f>
        <v>283</v>
      </c>
      <c r="K110" s="6">
        <f>SUM(K108:K109)</f>
        <v>0</v>
      </c>
      <c r="L110" s="6">
        <f>SUM(L108:L109)</f>
        <v>0</v>
      </c>
      <c r="M110" s="6">
        <f>SUM(M108:M109)</f>
        <v>0</v>
      </c>
      <c r="N110" s="7">
        <f>SUM(N108:N109)</f>
        <v>0</v>
      </c>
      <c r="O110" s="6">
        <f>SUM(O108:O109)</f>
        <v>435</v>
      </c>
      <c r="P110" s="6">
        <f>SUM(P108:P109)</f>
        <v>2</v>
      </c>
      <c r="Q110" s="6">
        <f>SUM(Q108:Q109)</f>
        <v>28</v>
      </c>
      <c r="R110" s="6">
        <f>SUM(R108:R109)</f>
        <v>0</v>
      </c>
      <c r="S110" s="6">
        <f>SUM(S108:S109)</f>
        <v>0</v>
      </c>
      <c r="T110" s="8"/>
      <c r="U110" s="5"/>
      <c r="V110" s="5"/>
      <c r="W110" s="5"/>
      <c r="X110" s="5"/>
      <c r="Y110" s="5"/>
      <c r="Z110" s="5"/>
      <c r="AA110" s="5"/>
      <c r="AB110" s="8"/>
      <c r="AC110" s="5"/>
      <c r="AD110" s="5"/>
      <c r="AE110" s="5"/>
      <c r="AF110" s="5"/>
      <c r="AG110" s="5"/>
      <c r="AH110" s="5"/>
      <c r="AI110" s="5"/>
      <c r="AJ110" s="8"/>
      <c r="AK110" s="5"/>
      <c r="AL110" s="5"/>
      <c r="AM110" s="5"/>
      <c r="AN110" s="5"/>
      <c r="AO110" s="5"/>
      <c r="AP110" s="5"/>
      <c r="AQ110" s="5"/>
      <c r="AR110" s="8"/>
      <c r="AS110" s="5"/>
      <c r="AT110" s="5"/>
      <c r="AU110" s="5"/>
      <c r="AV110" s="5"/>
      <c r="AW110" s="5"/>
      <c r="AX110" s="5"/>
      <c r="AY110" s="5"/>
      <c r="AZ110" s="8"/>
      <c r="BA110" s="5"/>
      <c r="BB110" s="5"/>
      <c r="BC110" s="5"/>
      <c r="BD110" s="5"/>
      <c r="BE110" s="5"/>
      <c r="BF110" s="5"/>
      <c r="BG110" s="5"/>
      <c r="BH110" s="8"/>
      <c r="BI110" s="5"/>
      <c r="BJ110" s="5"/>
      <c r="BK110" s="5"/>
      <c r="BL110" s="5"/>
      <c r="BM110" s="5"/>
      <c r="BN110" s="5"/>
      <c r="BO110" s="5"/>
      <c r="BP110" s="9">
        <v>0</v>
      </c>
      <c r="BQ110" s="1" t="s">
        <v>0</v>
      </c>
      <c r="BR110" s="1" t="s">
        <v>0</v>
      </c>
      <c r="BS110" s="1" t="s">
        <v>0</v>
      </c>
      <c r="BT110" s="1" t="s">
        <v>0</v>
      </c>
      <c r="BU110" s="1" t="s">
        <v>0</v>
      </c>
    </row>
    <row r="111" spans="3:73" ht="11.25">
      <c r="C111" s="1" t="s">
        <v>0</v>
      </c>
      <c r="D111" s="1" t="s">
        <v>0</v>
      </c>
      <c r="E111" s="1" t="s">
        <v>0</v>
      </c>
      <c r="F111" s="7"/>
      <c r="G111" s="6"/>
      <c r="H111" s="6"/>
      <c r="I111" s="6"/>
      <c r="J111" s="6"/>
      <c r="K111" s="6"/>
      <c r="L111" s="6"/>
      <c r="M111" s="6"/>
      <c r="N111" s="7"/>
      <c r="O111" s="6"/>
      <c r="P111" s="6"/>
      <c r="Q111" s="6"/>
      <c r="R111" s="6"/>
      <c r="S111" s="6"/>
      <c r="T111" s="8"/>
      <c r="U111" s="5"/>
      <c r="V111" s="5"/>
      <c r="W111" s="5"/>
      <c r="X111" s="5"/>
      <c r="Y111" s="5"/>
      <c r="Z111" s="5"/>
      <c r="AA111" s="5"/>
      <c r="AB111" s="8"/>
      <c r="AC111" s="5"/>
      <c r="AD111" s="5"/>
      <c r="AE111" s="5"/>
      <c r="AF111" s="5"/>
      <c r="AG111" s="5"/>
      <c r="AH111" s="5"/>
      <c r="AI111" s="5"/>
      <c r="AJ111" s="8"/>
      <c r="AK111" s="5"/>
      <c r="AL111" s="5"/>
      <c r="AM111" s="5"/>
      <c r="AN111" s="5"/>
      <c r="AO111" s="5"/>
      <c r="AP111" s="5"/>
      <c r="AQ111" s="5"/>
      <c r="AR111" s="8"/>
      <c r="AS111" s="5"/>
      <c r="AT111" s="5"/>
      <c r="AU111" s="5"/>
      <c r="AV111" s="5"/>
      <c r="AW111" s="5"/>
      <c r="AX111" s="5"/>
      <c r="AY111" s="5"/>
      <c r="AZ111" s="8"/>
      <c r="BA111" s="5"/>
      <c r="BB111" s="5"/>
      <c r="BC111" s="5"/>
      <c r="BD111" s="5"/>
      <c r="BE111" s="5"/>
      <c r="BF111" s="5"/>
      <c r="BG111" s="5"/>
      <c r="BH111" s="8"/>
      <c r="BI111" s="5"/>
      <c r="BJ111" s="5"/>
      <c r="BK111" s="5"/>
      <c r="BL111" s="5"/>
      <c r="BM111" s="5"/>
      <c r="BN111" s="5"/>
      <c r="BO111" s="5"/>
      <c r="BP111" s="9"/>
      <c r="BT111" s="1" t="s">
        <v>0</v>
      </c>
      <c r="BU111" s="1" t="s">
        <v>0</v>
      </c>
    </row>
    <row r="112" spans="1:102" ht="11.25">
      <c r="A112" s="30" t="s">
        <v>1</v>
      </c>
      <c r="B112" s="31" t="str">
        <f>HYPERLINK("http://www.dot.ca.gov/hq/transprog/stip2004/ff_sheets/10-3k54.xls","3K54")</f>
        <v>3K54</v>
      </c>
      <c r="C112" s="30" t="s">
        <v>0</v>
      </c>
      <c r="D112" s="30" t="s">
        <v>23</v>
      </c>
      <c r="E112" s="30" t="s">
        <v>3</v>
      </c>
      <c r="F112" s="32">
        <f ca="1">INDIRECT("T112")+INDIRECT("AB112")+INDIRECT("AJ112")+INDIRECT("AR112")+INDIRECT("AZ112")+INDIRECT("BH112")</f>
        <v>0</v>
      </c>
      <c r="G112" s="33">
        <f ca="1">INDIRECT("U112")+INDIRECT("AC112")+INDIRECT("AK112")+INDIRECT("AS112")+INDIRECT("BA112")+INDIRECT("BI112")</f>
        <v>0</v>
      </c>
      <c r="H112" s="33">
        <f ca="1">INDIRECT("V112")+INDIRECT("AD112")+INDIRECT("AL112")+INDIRECT("AT112")+INDIRECT("BB112")+INDIRECT("BJ112")</f>
        <v>0</v>
      </c>
      <c r="I112" s="33">
        <f ca="1">INDIRECT("W112")+INDIRECT("AE112")+INDIRECT("AM112")+INDIRECT("AU112")+INDIRECT("BC112")+INDIRECT("BK112")</f>
        <v>0</v>
      </c>
      <c r="J112" s="33">
        <f ca="1">INDIRECT("X112")+INDIRECT("AF112")+INDIRECT("AN112")+INDIRECT("AV112")+INDIRECT("BD112")+INDIRECT("BL112")</f>
        <v>311</v>
      </c>
      <c r="K112" s="33">
        <f ca="1">INDIRECT("Y112")+INDIRECT("AG112")+INDIRECT("AO112")+INDIRECT("AW112")+INDIRECT("BE112")+INDIRECT("BM112")</f>
        <v>0</v>
      </c>
      <c r="L112" s="33">
        <f ca="1">INDIRECT("Z112")+INDIRECT("AH112")+INDIRECT("AP112")+INDIRECT("AX112")+INDIRECT("BF112")+INDIRECT("BN112")</f>
        <v>0</v>
      </c>
      <c r="M112" s="33">
        <f ca="1">INDIRECT("AA112")+INDIRECT("AI112")+INDIRECT("AQ112")+INDIRECT("AY112")+INDIRECT("BG112")+INDIRECT("BO112")</f>
        <v>0</v>
      </c>
      <c r="N112" s="32">
        <f ca="1">INDIRECT("T112")+INDIRECT("U112")+INDIRECT("V112")+INDIRECT("W112")+INDIRECT("X112")+INDIRECT("Y112")+INDIRECT("Z112")+INDIRECT("AA112")</f>
        <v>0</v>
      </c>
      <c r="O112" s="33">
        <f ca="1">INDIRECT("AB112")+INDIRECT("AC112")+INDIRECT("AD112")+INDIRECT("AE112")+INDIRECT("AF112")+INDIRECT("AG112")+INDIRECT("AH112")+INDIRECT("AI112")</f>
        <v>311</v>
      </c>
      <c r="P112" s="33">
        <f ca="1">INDIRECT("AJ112")+INDIRECT("AK112")+INDIRECT("AL112")+INDIRECT("AM112")+INDIRECT("AN112")+INDIRECT("AO112")+INDIRECT("AP112")+INDIRECT("AQ112")</f>
        <v>0</v>
      </c>
      <c r="Q112" s="33">
        <f ca="1">INDIRECT("AR112")+INDIRECT("AS112")+INDIRECT("AT112")+INDIRECT("AU112")+INDIRECT("AV112")+INDIRECT("AW112")+INDIRECT("AX112")+INDIRECT("AY112")</f>
        <v>0</v>
      </c>
      <c r="R112" s="33">
        <f ca="1">INDIRECT("AZ112")+INDIRECT("BA112")+INDIRECT("BB112")+INDIRECT("BC112")+INDIRECT("BD112")+INDIRECT("BE112")+INDIRECT("BF112")+INDIRECT("BG112")</f>
        <v>0</v>
      </c>
      <c r="S112" s="33">
        <f ca="1">INDIRECT("BH112")+INDIRECT("BI112")+INDIRECT("BJ112")+INDIRECT("BK112")+INDIRECT("BL112")+INDIRECT("BM112")+INDIRECT("BN112")+INDIRECT("BO112")</f>
        <v>0</v>
      </c>
      <c r="T112" s="34"/>
      <c r="U112" s="35"/>
      <c r="V112" s="35"/>
      <c r="W112" s="35"/>
      <c r="X112" s="35"/>
      <c r="Y112" s="35"/>
      <c r="Z112" s="35"/>
      <c r="AA112" s="35"/>
      <c r="AB112" s="34"/>
      <c r="AC112" s="35"/>
      <c r="AD112" s="35"/>
      <c r="AE112" s="35"/>
      <c r="AF112" s="35">
        <v>311</v>
      </c>
      <c r="AG112" s="35"/>
      <c r="AH112" s="35"/>
      <c r="AI112" s="35"/>
      <c r="AJ112" s="34"/>
      <c r="AK112" s="35"/>
      <c r="AL112" s="35"/>
      <c r="AM112" s="35"/>
      <c r="AN112" s="35"/>
      <c r="AO112" s="35"/>
      <c r="AP112" s="35"/>
      <c r="AQ112" s="35"/>
      <c r="AR112" s="34"/>
      <c r="AS112" s="35"/>
      <c r="AT112" s="35"/>
      <c r="AU112" s="35"/>
      <c r="AV112" s="35"/>
      <c r="AW112" s="35"/>
      <c r="AX112" s="35"/>
      <c r="AY112" s="35"/>
      <c r="AZ112" s="34"/>
      <c r="BA112" s="35"/>
      <c r="BB112" s="35"/>
      <c r="BC112" s="35"/>
      <c r="BD112" s="35"/>
      <c r="BE112" s="35"/>
      <c r="BF112" s="35"/>
      <c r="BG112" s="35"/>
      <c r="BH112" s="34"/>
      <c r="BI112" s="35"/>
      <c r="BJ112" s="35"/>
      <c r="BK112" s="35"/>
      <c r="BL112" s="35"/>
      <c r="BM112" s="35"/>
      <c r="BN112" s="35"/>
      <c r="BO112" s="36"/>
      <c r="BP112" s="9">
        <v>11200000169</v>
      </c>
      <c r="BQ112" s="1" t="s">
        <v>3</v>
      </c>
      <c r="BR112" s="1" t="s">
        <v>0</v>
      </c>
      <c r="BS112" s="1" t="s">
        <v>0</v>
      </c>
      <c r="BT112" s="1" t="s">
        <v>0</v>
      </c>
      <c r="BU112" s="1" t="s">
        <v>0</v>
      </c>
      <c r="BW112" s="1">
        <f ca="1">INDIRECT("T112")+2*INDIRECT("AB112")+3*INDIRECT("AJ112")+4*INDIRECT("AR112")+5*INDIRECT("AZ112")+6*INDIRECT("BH112")</f>
        <v>0</v>
      </c>
      <c r="BX112" s="1">
        <v>0</v>
      </c>
      <c r="BY112" s="1">
        <f ca="1">INDIRECT("U112")+2*INDIRECT("AC112")+3*INDIRECT("AK112")+4*INDIRECT("AS112")+5*INDIRECT("BA112")+6*INDIRECT("BI112")</f>
        <v>0</v>
      </c>
      <c r="BZ112" s="1">
        <v>0</v>
      </c>
      <c r="CA112" s="1">
        <f ca="1">INDIRECT("V112")+2*INDIRECT("AD112")+3*INDIRECT("AL112")+4*INDIRECT("AT112")+5*INDIRECT("BB112")+6*INDIRECT("BJ112")</f>
        <v>0</v>
      </c>
      <c r="CB112" s="1">
        <v>0</v>
      </c>
      <c r="CC112" s="1">
        <f ca="1">INDIRECT("W112")+2*INDIRECT("AE112")+3*INDIRECT("AM112")+4*INDIRECT("AU112")+5*INDIRECT("BC112")+6*INDIRECT("BK112")</f>
        <v>0</v>
      </c>
      <c r="CD112" s="1">
        <v>0</v>
      </c>
      <c r="CE112" s="1">
        <f ca="1">INDIRECT("X112")+2*INDIRECT("AF112")+3*INDIRECT("AN112")+4*INDIRECT("AV112")+5*INDIRECT("BD112")+6*INDIRECT("BL112")</f>
        <v>622</v>
      </c>
      <c r="CF112" s="1">
        <v>622</v>
      </c>
      <c r="CG112" s="1">
        <f ca="1">INDIRECT("Y112")+2*INDIRECT("AG112")+3*INDIRECT("AO112")+4*INDIRECT("AW112")+5*INDIRECT("BE112")+6*INDIRECT("BM112")</f>
        <v>0</v>
      </c>
      <c r="CH112" s="1">
        <v>0</v>
      </c>
      <c r="CI112" s="1">
        <f ca="1">INDIRECT("Z112")+2*INDIRECT("AH112")+3*INDIRECT("AP112")+4*INDIRECT("AX112")+5*INDIRECT("BF112")+6*INDIRECT("BN112")</f>
        <v>0</v>
      </c>
      <c r="CJ112" s="1">
        <v>0</v>
      </c>
      <c r="CK112" s="1">
        <f ca="1">INDIRECT("AA112")+2*INDIRECT("AI112")+3*INDIRECT("AQ112")+4*INDIRECT("AY112")+5*INDIRECT("BG112")+6*INDIRECT("BO112")</f>
        <v>0</v>
      </c>
      <c r="CL112" s="1">
        <v>0</v>
      </c>
      <c r="CM112" s="1">
        <f ca="1">INDIRECT("T112")+2*INDIRECT("U112")+3*INDIRECT("V112")+4*INDIRECT("W112")+5*INDIRECT("X112")+6*INDIRECT("Y112")+7*INDIRECT("Z112")+8*INDIRECT("AA112")</f>
        <v>0</v>
      </c>
      <c r="CN112" s="1">
        <v>0</v>
      </c>
      <c r="CO112" s="1">
        <f ca="1">INDIRECT("AB112")+2*INDIRECT("AC112")+3*INDIRECT("AD112")+4*INDIRECT("AE112")+5*INDIRECT("AF112")+6*INDIRECT("AG112")+7*INDIRECT("AH112")+8*INDIRECT("AI112")</f>
        <v>1555</v>
      </c>
      <c r="CP112" s="1">
        <v>1555</v>
      </c>
      <c r="CQ112" s="1">
        <f ca="1">INDIRECT("AJ112")+2*INDIRECT("AK112")+3*INDIRECT("AL112")+4*INDIRECT("AM112")+5*INDIRECT("AN112")+6*INDIRECT("AO112")+7*INDIRECT("AP112")+8*INDIRECT("AQ112")</f>
        <v>0</v>
      </c>
      <c r="CR112" s="1">
        <v>0</v>
      </c>
      <c r="CS112" s="1">
        <f ca="1">INDIRECT("AR112")+2*INDIRECT("AS112")+3*INDIRECT("AT112")+4*INDIRECT("AU112")+5*INDIRECT("AV112")+6*INDIRECT("AW112")+7*INDIRECT("AX112")+8*INDIRECT("AY112")</f>
        <v>0</v>
      </c>
      <c r="CT112" s="1">
        <v>0</v>
      </c>
      <c r="CU112" s="1">
        <f ca="1">INDIRECT("AZ112")+2*INDIRECT("BA112")+3*INDIRECT("BB112")+4*INDIRECT("BC112")+5*INDIRECT("BD112")+6*INDIRECT("BE112")+7*INDIRECT("BF112")+8*INDIRECT("BG112")</f>
        <v>0</v>
      </c>
      <c r="CV112" s="1">
        <v>0</v>
      </c>
      <c r="CW112" s="1">
        <f ca="1">INDIRECT("BH112")+2*INDIRECT("BI112")+3*INDIRECT("BJ112")+4*INDIRECT("BK112")+5*INDIRECT("BL112")+6*INDIRECT("BM112")+7*INDIRECT("BN112")+8*INDIRECT("BO112")</f>
        <v>0</v>
      </c>
      <c r="CX112" s="1">
        <v>0</v>
      </c>
    </row>
    <row r="113" spans="1:102" ht="11.25">
      <c r="A113" s="1" t="s">
        <v>0</v>
      </c>
      <c r="B113" s="1" t="s">
        <v>0</v>
      </c>
      <c r="C113" s="1" t="s">
        <v>0</v>
      </c>
      <c r="D113" s="1" t="s">
        <v>43</v>
      </c>
      <c r="E113" s="1" t="s">
        <v>26</v>
      </c>
      <c r="F113" s="7">
        <f ca="1">INDIRECT("T113")+INDIRECT("AB113")+INDIRECT("AJ113")+INDIRECT("AR113")+INDIRECT("AZ113")+INDIRECT("BH113")</f>
        <v>205</v>
      </c>
      <c r="G113" s="6">
        <f ca="1">INDIRECT("U113")+INDIRECT("AC113")+INDIRECT("AK113")+INDIRECT("AS113")+INDIRECT("BA113")+INDIRECT("BI113")</f>
        <v>0</v>
      </c>
      <c r="H113" s="6">
        <f ca="1">INDIRECT("V113")+INDIRECT("AD113")+INDIRECT("AL113")+INDIRECT("AT113")+INDIRECT("BB113")+INDIRECT("BJ113")</f>
        <v>0</v>
      </c>
      <c r="I113" s="6">
        <f ca="1">INDIRECT("W113")+INDIRECT("AE113")+INDIRECT("AM113")+INDIRECT("AU113")+INDIRECT("BC113")+INDIRECT("BK113")</f>
        <v>0</v>
      </c>
      <c r="J113" s="6">
        <f ca="1">INDIRECT("X113")+INDIRECT("AF113")+INDIRECT("AN113")+INDIRECT("AV113")+INDIRECT("BD113")+INDIRECT("BL113")</f>
        <v>0</v>
      </c>
      <c r="K113" s="6">
        <f ca="1">INDIRECT("Y113")+INDIRECT("AG113")+INDIRECT("AO113")+INDIRECT("AW113")+INDIRECT("BE113")+INDIRECT("BM113")</f>
        <v>0</v>
      </c>
      <c r="L113" s="6">
        <f ca="1">INDIRECT("Z113")+INDIRECT("AH113")+INDIRECT("AP113")+INDIRECT("AX113")+INDIRECT("BF113")+INDIRECT("BN113")</f>
        <v>0</v>
      </c>
      <c r="M113" s="6">
        <f ca="1">INDIRECT("AA113")+INDIRECT("AI113")+INDIRECT("AQ113")+INDIRECT("AY113")+INDIRECT("BG113")+INDIRECT("BO113")</f>
        <v>0</v>
      </c>
      <c r="N113" s="7">
        <f ca="1">INDIRECT("T113")+INDIRECT("U113")+INDIRECT("V113")+INDIRECT("W113")+INDIRECT("X113")+INDIRECT("Y113")+INDIRECT("Z113")+INDIRECT("AA113")</f>
        <v>0</v>
      </c>
      <c r="O113" s="6">
        <f ca="1">INDIRECT("AB113")+INDIRECT("AC113")+INDIRECT("AD113")+INDIRECT("AE113")+INDIRECT("AF113")+INDIRECT("AG113")+INDIRECT("AH113")+INDIRECT("AI113")</f>
        <v>168</v>
      </c>
      <c r="P113" s="6">
        <f ca="1">INDIRECT("AJ113")+INDIRECT("AK113")+INDIRECT("AL113")+INDIRECT("AM113")+INDIRECT("AN113")+INDIRECT("AO113")+INDIRECT("AP113")+INDIRECT("AQ113")</f>
        <v>3</v>
      </c>
      <c r="Q113" s="6">
        <f ca="1">INDIRECT("AR113")+INDIRECT("AS113")+INDIRECT("AT113")+INDIRECT("AU113")+INDIRECT("AV113")+INDIRECT("AW113")+INDIRECT("AX113")+INDIRECT("AY113")</f>
        <v>34</v>
      </c>
      <c r="R113" s="6">
        <f ca="1">INDIRECT("AZ113")+INDIRECT("BA113")+INDIRECT("BB113")+INDIRECT("BC113")+INDIRECT("BD113")+INDIRECT("BE113")+INDIRECT("BF113")+INDIRECT("BG113")</f>
        <v>0</v>
      </c>
      <c r="S113" s="6">
        <f ca="1">INDIRECT("BH113")+INDIRECT("BI113")+INDIRECT("BJ113")+INDIRECT("BK113")+INDIRECT("BL113")+INDIRECT("BM113")+INDIRECT("BN113")+INDIRECT("BO113")</f>
        <v>0</v>
      </c>
      <c r="T113" s="28"/>
      <c r="U113" s="29"/>
      <c r="V113" s="29"/>
      <c r="W113" s="29"/>
      <c r="X113" s="29"/>
      <c r="Y113" s="29"/>
      <c r="Z113" s="29"/>
      <c r="AA113" s="29"/>
      <c r="AB113" s="28">
        <v>168</v>
      </c>
      <c r="AC113" s="29"/>
      <c r="AD113" s="29"/>
      <c r="AE113" s="29"/>
      <c r="AF113" s="29"/>
      <c r="AG113" s="29"/>
      <c r="AH113" s="29"/>
      <c r="AI113" s="29"/>
      <c r="AJ113" s="28">
        <v>3</v>
      </c>
      <c r="AK113" s="29"/>
      <c r="AL113" s="29"/>
      <c r="AM113" s="29"/>
      <c r="AN113" s="29"/>
      <c r="AO113" s="29"/>
      <c r="AP113" s="29"/>
      <c r="AQ113" s="29"/>
      <c r="AR113" s="28">
        <v>34</v>
      </c>
      <c r="AS113" s="29"/>
      <c r="AT113" s="29"/>
      <c r="AU113" s="29"/>
      <c r="AV113" s="29"/>
      <c r="AW113" s="29"/>
      <c r="AX113" s="29"/>
      <c r="AY113" s="29"/>
      <c r="AZ113" s="28"/>
      <c r="BA113" s="29"/>
      <c r="BB113" s="29"/>
      <c r="BC113" s="29"/>
      <c r="BD113" s="29"/>
      <c r="BE113" s="29"/>
      <c r="BF113" s="29"/>
      <c r="BG113" s="29"/>
      <c r="BH113" s="28"/>
      <c r="BI113" s="29"/>
      <c r="BJ113" s="29"/>
      <c r="BK113" s="29"/>
      <c r="BL113" s="29"/>
      <c r="BM113" s="29"/>
      <c r="BN113" s="29"/>
      <c r="BO113" s="29"/>
      <c r="BP113" s="9">
        <v>0</v>
      </c>
      <c r="BQ113" s="1" t="s">
        <v>0</v>
      </c>
      <c r="BR113" s="1" t="s">
        <v>0</v>
      </c>
      <c r="BS113" s="1" t="s">
        <v>0</v>
      </c>
      <c r="BT113" s="1" t="s">
        <v>0</v>
      </c>
      <c r="BU113" s="1" t="s">
        <v>0</v>
      </c>
      <c r="BW113" s="1">
        <f ca="1">INDIRECT("T113")+2*INDIRECT("AB113")+3*INDIRECT("AJ113")+4*INDIRECT("AR113")+5*INDIRECT("AZ113")+6*INDIRECT("BH113")</f>
        <v>481</v>
      </c>
      <c r="BX113" s="1">
        <v>481</v>
      </c>
      <c r="BY113" s="1">
        <f ca="1">INDIRECT("U113")+2*INDIRECT("AC113")+3*INDIRECT("AK113")+4*INDIRECT("AS113")+5*INDIRECT("BA113")+6*INDIRECT("BI113")</f>
        <v>0</v>
      </c>
      <c r="BZ113" s="1">
        <v>0</v>
      </c>
      <c r="CA113" s="1">
        <f ca="1">INDIRECT("V113")+2*INDIRECT("AD113")+3*INDIRECT("AL113")+4*INDIRECT("AT113")+5*INDIRECT("BB113")+6*INDIRECT("BJ113")</f>
        <v>0</v>
      </c>
      <c r="CB113" s="1">
        <v>0</v>
      </c>
      <c r="CC113" s="1">
        <f ca="1">INDIRECT("W113")+2*INDIRECT("AE113")+3*INDIRECT("AM113")+4*INDIRECT("AU113")+5*INDIRECT("BC113")+6*INDIRECT("BK113")</f>
        <v>0</v>
      </c>
      <c r="CD113" s="1">
        <v>0</v>
      </c>
      <c r="CE113" s="1">
        <f ca="1">INDIRECT("X113")+2*INDIRECT("AF113")+3*INDIRECT("AN113")+4*INDIRECT("AV113")+5*INDIRECT("BD113")+6*INDIRECT("BL113")</f>
        <v>0</v>
      </c>
      <c r="CF113" s="1">
        <v>0</v>
      </c>
      <c r="CG113" s="1">
        <f ca="1">INDIRECT("Y113")+2*INDIRECT("AG113")+3*INDIRECT("AO113")+4*INDIRECT("AW113")+5*INDIRECT("BE113")+6*INDIRECT("BM113")</f>
        <v>0</v>
      </c>
      <c r="CH113" s="1">
        <v>0</v>
      </c>
      <c r="CI113" s="1">
        <f ca="1">INDIRECT("Z113")+2*INDIRECT("AH113")+3*INDIRECT("AP113")+4*INDIRECT("AX113")+5*INDIRECT("BF113")+6*INDIRECT("BN113")</f>
        <v>0</v>
      </c>
      <c r="CJ113" s="1">
        <v>0</v>
      </c>
      <c r="CK113" s="1">
        <f ca="1">INDIRECT("AA113")+2*INDIRECT("AI113")+3*INDIRECT("AQ113")+4*INDIRECT("AY113")+5*INDIRECT("BG113")+6*INDIRECT("BO113")</f>
        <v>0</v>
      </c>
      <c r="CL113" s="1">
        <v>0</v>
      </c>
      <c r="CM113" s="1">
        <f ca="1">INDIRECT("T113")+2*INDIRECT("U113")+3*INDIRECT("V113")+4*INDIRECT("W113")+5*INDIRECT("X113")+6*INDIRECT("Y113")+7*INDIRECT("Z113")+8*INDIRECT("AA113")</f>
        <v>0</v>
      </c>
      <c r="CN113" s="1">
        <v>0</v>
      </c>
      <c r="CO113" s="1">
        <f ca="1">INDIRECT("AB113")+2*INDIRECT("AC113")+3*INDIRECT("AD113")+4*INDIRECT("AE113")+5*INDIRECT("AF113")+6*INDIRECT("AG113")+7*INDIRECT("AH113")+8*INDIRECT("AI113")</f>
        <v>168</v>
      </c>
      <c r="CP113" s="1">
        <v>168</v>
      </c>
      <c r="CQ113" s="1">
        <f ca="1">INDIRECT("AJ113")+2*INDIRECT("AK113")+3*INDIRECT("AL113")+4*INDIRECT("AM113")+5*INDIRECT("AN113")+6*INDIRECT("AO113")+7*INDIRECT("AP113")+8*INDIRECT("AQ113")</f>
        <v>3</v>
      </c>
      <c r="CR113" s="1">
        <v>3</v>
      </c>
      <c r="CS113" s="1">
        <f ca="1">INDIRECT("AR113")+2*INDIRECT("AS113")+3*INDIRECT("AT113")+4*INDIRECT("AU113")+5*INDIRECT("AV113")+6*INDIRECT("AW113")+7*INDIRECT("AX113")+8*INDIRECT("AY113")</f>
        <v>34</v>
      </c>
      <c r="CT113" s="1">
        <v>34</v>
      </c>
      <c r="CU113" s="1">
        <f ca="1">INDIRECT("AZ113")+2*INDIRECT("BA113")+3*INDIRECT("BB113")+4*INDIRECT("BC113")+5*INDIRECT("BD113")+6*INDIRECT("BE113")+7*INDIRECT("BF113")+8*INDIRECT("BG113")</f>
        <v>0</v>
      </c>
      <c r="CV113" s="1">
        <v>0</v>
      </c>
      <c r="CW113" s="1">
        <f ca="1">INDIRECT("BH113")+2*INDIRECT("BI113")+3*INDIRECT("BJ113")+4*INDIRECT("BK113")+5*INDIRECT("BL113")+6*INDIRECT("BM113")+7*INDIRECT("BN113")+8*INDIRECT("BO113")</f>
        <v>0</v>
      </c>
      <c r="CX113" s="1">
        <v>0</v>
      </c>
    </row>
    <row r="114" spans="1:73" ht="11.25">
      <c r="A114" s="25"/>
      <c r="B114" s="25"/>
      <c r="C114" s="27" t="s">
        <v>131</v>
      </c>
      <c r="D114" s="26" t="s">
        <v>0</v>
      </c>
      <c r="E114" s="1" t="s">
        <v>6</v>
      </c>
      <c r="F114" s="7">
        <f>SUM(F112:F113)</f>
        <v>205</v>
      </c>
      <c r="G114" s="6">
        <f>SUM(G112:G113)</f>
        <v>0</v>
      </c>
      <c r="H114" s="6">
        <f>SUM(H112:H113)</f>
        <v>0</v>
      </c>
      <c r="I114" s="6">
        <f>SUM(I112:I113)</f>
        <v>0</v>
      </c>
      <c r="J114" s="6">
        <f>SUM(J112:J113)</f>
        <v>311</v>
      </c>
      <c r="K114" s="6">
        <f>SUM(K112:K113)</f>
        <v>0</v>
      </c>
      <c r="L114" s="6">
        <f>SUM(L112:L113)</f>
        <v>0</v>
      </c>
      <c r="M114" s="6">
        <f>SUM(M112:M113)</f>
        <v>0</v>
      </c>
      <c r="N114" s="7">
        <f>SUM(N112:N113)</f>
        <v>0</v>
      </c>
      <c r="O114" s="6">
        <f>SUM(O112:O113)</f>
        <v>479</v>
      </c>
      <c r="P114" s="6">
        <f>SUM(P112:P113)</f>
        <v>3</v>
      </c>
      <c r="Q114" s="6">
        <f>SUM(Q112:Q113)</f>
        <v>34</v>
      </c>
      <c r="R114" s="6">
        <f>SUM(R112:R113)</f>
        <v>0</v>
      </c>
      <c r="S114" s="6">
        <f>SUM(S112:S113)</f>
        <v>0</v>
      </c>
      <c r="T114" s="8"/>
      <c r="U114" s="5"/>
      <c r="V114" s="5"/>
      <c r="W114" s="5"/>
      <c r="X114" s="5"/>
      <c r="Y114" s="5"/>
      <c r="Z114" s="5"/>
      <c r="AA114" s="5"/>
      <c r="AB114" s="8"/>
      <c r="AC114" s="5"/>
      <c r="AD114" s="5"/>
      <c r="AE114" s="5"/>
      <c r="AF114" s="5"/>
      <c r="AG114" s="5"/>
      <c r="AH114" s="5"/>
      <c r="AI114" s="5"/>
      <c r="AJ114" s="8"/>
      <c r="AK114" s="5"/>
      <c r="AL114" s="5"/>
      <c r="AM114" s="5"/>
      <c r="AN114" s="5"/>
      <c r="AO114" s="5"/>
      <c r="AP114" s="5"/>
      <c r="AQ114" s="5"/>
      <c r="AR114" s="8"/>
      <c r="AS114" s="5"/>
      <c r="AT114" s="5"/>
      <c r="AU114" s="5"/>
      <c r="AV114" s="5"/>
      <c r="AW114" s="5"/>
      <c r="AX114" s="5"/>
      <c r="AY114" s="5"/>
      <c r="AZ114" s="8"/>
      <c r="BA114" s="5"/>
      <c r="BB114" s="5"/>
      <c r="BC114" s="5"/>
      <c r="BD114" s="5"/>
      <c r="BE114" s="5"/>
      <c r="BF114" s="5"/>
      <c r="BG114" s="5"/>
      <c r="BH114" s="8"/>
      <c r="BI114" s="5"/>
      <c r="BJ114" s="5"/>
      <c r="BK114" s="5"/>
      <c r="BL114" s="5"/>
      <c r="BM114" s="5"/>
      <c r="BN114" s="5"/>
      <c r="BO114" s="5"/>
      <c r="BP114" s="9">
        <v>0</v>
      </c>
      <c r="BQ114" s="1" t="s">
        <v>0</v>
      </c>
      <c r="BR114" s="1" t="s">
        <v>0</v>
      </c>
      <c r="BS114" s="1" t="s">
        <v>0</v>
      </c>
      <c r="BT114" s="1" t="s">
        <v>0</v>
      </c>
      <c r="BU114" s="1" t="s">
        <v>0</v>
      </c>
    </row>
    <row r="115" spans="3:73" ht="11.25">
      <c r="C115" s="1" t="s">
        <v>0</v>
      </c>
      <c r="D115" s="1" t="s">
        <v>0</v>
      </c>
      <c r="E115" s="1" t="s">
        <v>0</v>
      </c>
      <c r="F115" s="7"/>
      <c r="G115" s="6"/>
      <c r="H115" s="6"/>
      <c r="I115" s="6"/>
      <c r="J115" s="6"/>
      <c r="K115" s="6"/>
      <c r="L115" s="6"/>
      <c r="M115" s="6"/>
      <c r="N115" s="7"/>
      <c r="O115" s="6"/>
      <c r="P115" s="6"/>
      <c r="Q115" s="6"/>
      <c r="R115" s="6"/>
      <c r="S115" s="6"/>
      <c r="T115" s="8"/>
      <c r="U115" s="5"/>
      <c r="V115" s="5"/>
      <c r="W115" s="5"/>
      <c r="X115" s="5"/>
      <c r="Y115" s="5"/>
      <c r="Z115" s="5"/>
      <c r="AA115" s="5"/>
      <c r="AB115" s="8"/>
      <c r="AC115" s="5"/>
      <c r="AD115" s="5"/>
      <c r="AE115" s="5"/>
      <c r="AF115" s="5"/>
      <c r="AG115" s="5"/>
      <c r="AH115" s="5"/>
      <c r="AI115" s="5"/>
      <c r="AJ115" s="8"/>
      <c r="AK115" s="5"/>
      <c r="AL115" s="5"/>
      <c r="AM115" s="5"/>
      <c r="AN115" s="5"/>
      <c r="AO115" s="5"/>
      <c r="AP115" s="5"/>
      <c r="AQ115" s="5"/>
      <c r="AR115" s="8"/>
      <c r="AS115" s="5"/>
      <c r="AT115" s="5"/>
      <c r="AU115" s="5"/>
      <c r="AV115" s="5"/>
      <c r="AW115" s="5"/>
      <c r="AX115" s="5"/>
      <c r="AY115" s="5"/>
      <c r="AZ115" s="8"/>
      <c r="BA115" s="5"/>
      <c r="BB115" s="5"/>
      <c r="BC115" s="5"/>
      <c r="BD115" s="5"/>
      <c r="BE115" s="5"/>
      <c r="BF115" s="5"/>
      <c r="BG115" s="5"/>
      <c r="BH115" s="8"/>
      <c r="BI115" s="5"/>
      <c r="BJ115" s="5"/>
      <c r="BK115" s="5"/>
      <c r="BL115" s="5"/>
      <c r="BM115" s="5"/>
      <c r="BN115" s="5"/>
      <c r="BO115" s="5"/>
      <c r="BP115" s="9"/>
      <c r="BT115" s="1" t="s">
        <v>0</v>
      </c>
      <c r="BU115" s="1" t="s">
        <v>0</v>
      </c>
    </row>
    <row r="116" spans="1:102" ht="11.25">
      <c r="A116" s="30" t="s">
        <v>1</v>
      </c>
      <c r="B116" s="31" t="str">
        <f>HYPERLINK("http://www.dot.ca.gov/hq/transprog/stip2004/ff_sheets/10-3k55.xls","3K55")</f>
        <v>3K55</v>
      </c>
      <c r="C116" s="30" t="s">
        <v>0</v>
      </c>
      <c r="D116" s="30" t="s">
        <v>23</v>
      </c>
      <c r="E116" s="30" t="s">
        <v>3</v>
      </c>
      <c r="F116" s="32">
        <f ca="1">INDIRECT("T116")+INDIRECT("AB116")+INDIRECT("AJ116")+INDIRECT("AR116")+INDIRECT("AZ116")+INDIRECT("BH116")</f>
        <v>0</v>
      </c>
      <c r="G116" s="33">
        <f ca="1">INDIRECT("U116")+INDIRECT("AC116")+INDIRECT("AK116")+INDIRECT("AS116")+INDIRECT("BA116")+INDIRECT("BI116")</f>
        <v>0</v>
      </c>
      <c r="H116" s="33">
        <f ca="1">INDIRECT("V116")+INDIRECT("AD116")+INDIRECT("AL116")+INDIRECT("AT116")+INDIRECT("BB116")+INDIRECT("BJ116")</f>
        <v>0</v>
      </c>
      <c r="I116" s="33">
        <f ca="1">INDIRECT("W116")+INDIRECT("AE116")+INDIRECT("AM116")+INDIRECT("AU116")+INDIRECT("BC116")+INDIRECT("BK116")</f>
        <v>0</v>
      </c>
      <c r="J116" s="33">
        <f ca="1">INDIRECT("X116")+INDIRECT("AF116")+INDIRECT("AN116")+INDIRECT("AV116")+INDIRECT("BD116")+INDIRECT("BL116")</f>
        <v>244</v>
      </c>
      <c r="K116" s="33">
        <f ca="1">INDIRECT("Y116")+INDIRECT("AG116")+INDIRECT("AO116")+INDIRECT("AW116")+INDIRECT("BE116")+INDIRECT("BM116")</f>
        <v>0</v>
      </c>
      <c r="L116" s="33">
        <f ca="1">INDIRECT("Z116")+INDIRECT("AH116")+INDIRECT("AP116")+INDIRECT("AX116")+INDIRECT("BF116")+INDIRECT("BN116")</f>
        <v>0</v>
      </c>
      <c r="M116" s="33">
        <f ca="1">INDIRECT("AA116")+INDIRECT("AI116")+INDIRECT("AQ116")+INDIRECT("AY116")+INDIRECT("BG116")+INDIRECT("BO116")</f>
        <v>0</v>
      </c>
      <c r="N116" s="32">
        <f ca="1">INDIRECT("T116")+INDIRECT("U116")+INDIRECT("V116")+INDIRECT("W116")+INDIRECT("X116")+INDIRECT("Y116")+INDIRECT("Z116")+INDIRECT("AA116")</f>
        <v>0</v>
      </c>
      <c r="O116" s="33">
        <f ca="1">INDIRECT("AB116")+INDIRECT("AC116")+INDIRECT("AD116")+INDIRECT("AE116")+INDIRECT("AF116")+INDIRECT("AG116")+INDIRECT("AH116")+INDIRECT("AI116")</f>
        <v>244</v>
      </c>
      <c r="P116" s="33">
        <f ca="1">INDIRECT("AJ116")+INDIRECT("AK116")+INDIRECT("AL116")+INDIRECT("AM116")+INDIRECT("AN116")+INDIRECT("AO116")+INDIRECT("AP116")+INDIRECT("AQ116")</f>
        <v>0</v>
      </c>
      <c r="Q116" s="33">
        <f ca="1">INDIRECT("AR116")+INDIRECT("AS116")+INDIRECT("AT116")+INDIRECT("AU116")+INDIRECT("AV116")+INDIRECT("AW116")+INDIRECT("AX116")+INDIRECT("AY116")</f>
        <v>0</v>
      </c>
      <c r="R116" s="33">
        <f ca="1">INDIRECT("AZ116")+INDIRECT("BA116")+INDIRECT("BB116")+INDIRECT("BC116")+INDIRECT("BD116")+INDIRECT("BE116")+INDIRECT("BF116")+INDIRECT("BG116")</f>
        <v>0</v>
      </c>
      <c r="S116" s="33">
        <f ca="1">INDIRECT("BH116")+INDIRECT("BI116")+INDIRECT("BJ116")+INDIRECT("BK116")+INDIRECT("BL116")+INDIRECT("BM116")+INDIRECT("BN116")+INDIRECT("BO116")</f>
        <v>0</v>
      </c>
      <c r="T116" s="34"/>
      <c r="U116" s="35"/>
      <c r="V116" s="35"/>
      <c r="W116" s="35"/>
      <c r="X116" s="35"/>
      <c r="Y116" s="35"/>
      <c r="Z116" s="35"/>
      <c r="AA116" s="35"/>
      <c r="AB116" s="34"/>
      <c r="AC116" s="35"/>
      <c r="AD116" s="35"/>
      <c r="AE116" s="35"/>
      <c r="AF116" s="35">
        <v>244</v>
      </c>
      <c r="AG116" s="35"/>
      <c r="AH116" s="35"/>
      <c r="AI116" s="35"/>
      <c r="AJ116" s="34"/>
      <c r="AK116" s="35"/>
      <c r="AL116" s="35"/>
      <c r="AM116" s="35"/>
      <c r="AN116" s="35"/>
      <c r="AO116" s="35"/>
      <c r="AP116" s="35"/>
      <c r="AQ116" s="35"/>
      <c r="AR116" s="34"/>
      <c r="AS116" s="35"/>
      <c r="AT116" s="35"/>
      <c r="AU116" s="35"/>
      <c r="AV116" s="35"/>
      <c r="AW116" s="35"/>
      <c r="AX116" s="35"/>
      <c r="AY116" s="35"/>
      <c r="AZ116" s="34"/>
      <c r="BA116" s="35"/>
      <c r="BB116" s="35"/>
      <c r="BC116" s="35"/>
      <c r="BD116" s="35"/>
      <c r="BE116" s="35"/>
      <c r="BF116" s="35"/>
      <c r="BG116" s="35"/>
      <c r="BH116" s="34"/>
      <c r="BI116" s="35"/>
      <c r="BJ116" s="35"/>
      <c r="BK116" s="35"/>
      <c r="BL116" s="35"/>
      <c r="BM116" s="35"/>
      <c r="BN116" s="35"/>
      <c r="BO116" s="36"/>
      <c r="BP116" s="9">
        <v>11200000170</v>
      </c>
      <c r="BQ116" s="1" t="s">
        <v>3</v>
      </c>
      <c r="BR116" s="1" t="s">
        <v>0</v>
      </c>
      <c r="BS116" s="1" t="s">
        <v>0</v>
      </c>
      <c r="BT116" s="1" t="s">
        <v>0</v>
      </c>
      <c r="BU116" s="1" t="s">
        <v>0</v>
      </c>
      <c r="BW116" s="1">
        <f ca="1">INDIRECT("T116")+2*INDIRECT("AB116")+3*INDIRECT("AJ116")+4*INDIRECT("AR116")+5*INDIRECT("AZ116")+6*INDIRECT("BH116")</f>
        <v>0</v>
      </c>
      <c r="BX116" s="1">
        <v>0</v>
      </c>
      <c r="BY116" s="1">
        <f ca="1">INDIRECT("U116")+2*INDIRECT("AC116")+3*INDIRECT("AK116")+4*INDIRECT("AS116")+5*INDIRECT("BA116")+6*INDIRECT("BI116")</f>
        <v>0</v>
      </c>
      <c r="BZ116" s="1">
        <v>0</v>
      </c>
      <c r="CA116" s="1">
        <f ca="1">INDIRECT("V116")+2*INDIRECT("AD116")+3*INDIRECT("AL116")+4*INDIRECT("AT116")+5*INDIRECT("BB116")+6*INDIRECT("BJ116")</f>
        <v>0</v>
      </c>
      <c r="CB116" s="1">
        <v>0</v>
      </c>
      <c r="CC116" s="1">
        <f ca="1">INDIRECT("W116")+2*INDIRECT("AE116")+3*INDIRECT("AM116")+4*INDIRECT("AU116")+5*INDIRECT("BC116")+6*INDIRECT("BK116")</f>
        <v>0</v>
      </c>
      <c r="CD116" s="1">
        <v>0</v>
      </c>
      <c r="CE116" s="1">
        <f ca="1">INDIRECT("X116")+2*INDIRECT("AF116")+3*INDIRECT("AN116")+4*INDIRECT("AV116")+5*INDIRECT("BD116")+6*INDIRECT("BL116")</f>
        <v>488</v>
      </c>
      <c r="CF116" s="1">
        <v>488</v>
      </c>
      <c r="CG116" s="1">
        <f ca="1">INDIRECT("Y116")+2*INDIRECT("AG116")+3*INDIRECT("AO116")+4*INDIRECT("AW116")+5*INDIRECT("BE116")+6*INDIRECT("BM116")</f>
        <v>0</v>
      </c>
      <c r="CH116" s="1">
        <v>0</v>
      </c>
      <c r="CI116" s="1">
        <f ca="1">INDIRECT("Z116")+2*INDIRECT("AH116")+3*INDIRECT("AP116")+4*INDIRECT("AX116")+5*INDIRECT("BF116")+6*INDIRECT("BN116")</f>
        <v>0</v>
      </c>
      <c r="CJ116" s="1">
        <v>0</v>
      </c>
      <c r="CK116" s="1">
        <f ca="1">INDIRECT("AA116")+2*INDIRECT("AI116")+3*INDIRECT("AQ116")+4*INDIRECT("AY116")+5*INDIRECT("BG116")+6*INDIRECT("BO116")</f>
        <v>0</v>
      </c>
      <c r="CL116" s="1">
        <v>0</v>
      </c>
      <c r="CM116" s="1">
        <f ca="1">INDIRECT("T116")+2*INDIRECT("U116")+3*INDIRECT("V116")+4*INDIRECT("W116")+5*INDIRECT("X116")+6*INDIRECT("Y116")+7*INDIRECT("Z116")+8*INDIRECT("AA116")</f>
        <v>0</v>
      </c>
      <c r="CN116" s="1">
        <v>0</v>
      </c>
      <c r="CO116" s="1">
        <f ca="1">INDIRECT("AB116")+2*INDIRECT("AC116")+3*INDIRECT("AD116")+4*INDIRECT("AE116")+5*INDIRECT("AF116")+6*INDIRECT("AG116")+7*INDIRECT("AH116")+8*INDIRECT("AI116")</f>
        <v>1220</v>
      </c>
      <c r="CP116" s="1">
        <v>1220</v>
      </c>
      <c r="CQ116" s="1">
        <f ca="1">INDIRECT("AJ116")+2*INDIRECT("AK116")+3*INDIRECT("AL116")+4*INDIRECT("AM116")+5*INDIRECT("AN116")+6*INDIRECT("AO116")+7*INDIRECT("AP116")+8*INDIRECT("AQ116")</f>
        <v>0</v>
      </c>
      <c r="CR116" s="1">
        <v>0</v>
      </c>
      <c r="CS116" s="1">
        <f ca="1">INDIRECT("AR116")+2*INDIRECT("AS116")+3*INDIRECT("AT116")+4*INDIRECT("AU116")+5*INDIRECT("AV116")+6*INDIRECT("AW116")+7*INDIRECT("AX116")+8*INDIRECT("AY116")</f>
        <v>0</v>
      </c>
      <c r="CT116" s="1">
        <v>0</v>
      </c>
      <c r="CU116" s="1">
        <f ca="1">INDIRECT("AZ116")+2*INDIRECT("BA116")+3*INDIRECT("BB116")+4*INDIRECT("BC116")+5*INDIRECT("BD116")+6*INDIRECT("BE116")+7*INDIRECT("BF116")+8*INDIRECT("BG116")</f>
        <v>0</v>
      </c>
      <c r="CV116" s="1">
        <v>0</v>
      </c>
      <c r="CW116" s="1">
        <f ca="1">INDIRECT("BH116")+2*INDIRECT("BI116")+3*INDIRECT("BJ116")+4*INDIRECT("BK116")+5*INDIRECT("BL116")+6*INDIRECT("BM116")+7*INDIRECT("BN116")+8*INDIRECT("BO116")</f>
        <v>0</v>
      </c>
      <c r="CX116" s="1">
        <v>0</v>
      </c>
    </row>
    <row r="117" spans="1:102" ht="11.25">
      <c r="A117" s="1" t="s">
        <v>0</v>
      </c>
      <c r="B117" s="1" t="s">
        <v>0</v>
      </c>
      <c r="C117" s="1" t="s">
        <v>0</v>
      </c>
      <c r="D117" s="1" t="s">
        <v>44</v>
      </c>
      <c r="E117" s="1" t="s">
        <v>26</v>
      </c>
      <c r="F117" s="7">
        <f ca="1">INDIRECT("T117")+INDIRECT("AB117")+INDIRECT("AJ117")+INDIRECT("AR117")+INDIRECT("AZ117")+INDIRECT("BH117")</f>
        <v>151</v>
      </c>
      <c r="G117" s="6">
        <f ca="1">INDIRECT("U117")+INDIRECT("AC117")+INDIRECT("AK117")+INDIRECT("AS117")+INDIRECT("BA117")+INDIRECT("BI117")</f>
        <v>0</v>
      </c>
      <c r="H117" s="6">
        <f ca="1">INDIRECT("V117")+INDIRECT("AD117")+INDIRECT("AL117")+INDIRECT("AT117")+INDIRECT("BB117")+INDIRECT("BJ117")</f>
        <v>0</v>
      </c>
      <c r="I117" s="6">
        <f ca="1">INDIRECT("W117")+INDIRECT("AE117")+INDIRECT("AM117")+INDIRECT("AU117")+INDIRECT("BC117")+INDIRECT("BK117")</f>
        <v>0</v>
      </c>
      <c r="J117" s="6">
        <f ca="1">INDIRECT("X117")+INDIRECT("AF117")+INDIRECT("AN117")+INDIRECT("AV117")+INDIRECT("BD117")+INDIRECT("BL117")</f>
        <v>0</v>
      </c>
      <c r="K117" s="6">
        <f ca="1">INDIRECT("Y117")+INDIRECT("AG117")+INDIRECT("AO117")+INDIRECT("AW117")+INDIRECT("BE117")+INDIRECT("BM117")</f>
        <v>0</v>
      </c>
      <c r="L117" s="6">
        <f ca="1">INDIRECT("Z117")+INDIRECT("AH117")+INDIRECT("AP117")+INDIRECT("AX117")+INDIRECT("BF117")+INDIRECT("BN117")</f>
        <v>0</v>
      </c>
      <c r="M117" s="6">
        <f ca="1">INDIRECT("AA117")+INDIRECT("AI117")+INDIRECT("AQ117")+INDIRECT("AY117")+INDIRECT("BG117")+INDIRECT("BO117")</f>
        <v>0</v>
      </c>
      <c r="N117" s="7">
        <f ca="1">INDIRECT("T117")+INDIRECT("U117")+INDIRECT("V117")+INDIRECT("W117")+INDIRECT("X117")+INDIRECT("Y117")+INDIRECT("Z117")+INDIRECT("AA117")</f>
        <v>0</v>
      </c>
      <c r="O117" s="6">
        <f ca="1">INDIRECT("AB117")+INDIRECT("AC117")+INDIRECT("AD117")+INDIRECT("AE117")+INDIRECT("AF117")+INDIRECT("AG117")+INDIRECT("AH117")+INDIRECT("AI117")</f>
        <v>131</v>
      </c>
      <c r="P117" s="6">
        <f ca="1">INDIRECT("AJ117")+INDIRECT("AK117")+INDIRECT("AL117")+INDIRECT("AM117")+INDIRECT("AN117")+INDIRECT("AO117")+INDIRECT("AP117")+INDIRECT("AQ117")</f>
        <v>3</v>
      </c>
      <c r="Q117" s="6">
        <f ca="1">INDIRECT("AR117")+INDIRECT("AS117")+INDIRECT("AT117")+INDIRECT("AU117")+INDIRECT("AV117")+INDIRECT("AW117")+INDIRECT("AX117")+INDIRECT("AY117")</f>
        <v>17</v>
      </c>
      <c r="R117" s="6">
        <f ca="1">INDIRECT("AZ117")+INDIRECT("BA117")+INDIRECT("BB117")+INDIRECT("BC117")+INDIRECT("BD117")+INDIRECT("BE117")+INDIRECT("BF117")+INDIRECT("BG117")</f>
        <v>0</v>
      </c>
      <c r="S117" s="6">
        <f ca="1">INDIRECT("BH117")+INDIRECT("BI117")+INDIRECT("BJ117")+INDIRECT("BK117")+INDIRECT("BL117")+INDIRECT("BM117")+INDIRECT("BN117")+INDIRECT("BO117")</f>
        <v>0</v>
      </c>
      <c r="T117" s="28"/>
      <c r="U117" s="29"/>
      <c r="V117" s="29"/>
      <c r="W117" s="29"/>
      <c r="X117" s="29"/>
      <c r="Y117" s="29"/>
      <c r="Z117" s="29"/>
      <c r="AA117" s="29"/>
      <c r="AB117" s="28">
        <v>131</v>
      </c>
      <c r="AC117" s="29"/>
      <c r="AD117" s="29"/>
      <c r="AE117" s="29"/>
      <c r="AF117" s="29"/>
      <c r="AG117" s="29"/>
      <c r="AH117" s="29"/>
      <c r="AI117" s="29"/>
      <c r="AJ117" s="28">
        <v>3</v>
      </c>
      <c r="AK117" s="29"/>
      <c r="AL117" s="29"/>
      <c r="AM117" s="29"/>
      <c r="AN117" s="29"/>
      <c r="AO117" s="29"/>
      <c r="AP117" s="29"/>
      <c r="AQ117" s="29"/>
      <c r="AR117" s="28">
        <v>17</v>
      </c>
      <c r="AS117" s="29"/>
      <c r="AT117" s="29"/>
      <c r="AU117" s="29"/>
      <c r="AV117" s="29"/>
      <c r="AW117" s="29"/>
      <c r="AX117" s="29"/>
      <c r="AY117" s="29"/>
      <c r="AZ117" s="28"/>
      <c r="BA117" s="29"/>
      <c r="BB117" s="29"/>
      <c r="BC117" s="29"/>
      <c r="BD117" s="29"/>
      <c r="BE117" s="29"/>
      <c r="BF117" s="29"/>
      <c r="BG117" s="29"/>
      <c r="BH117" s="28"/>
      <c r="BI117" s="29"/>
      <c r="BJ117" s="29"/>
      <c r="BK117" s="29"/>
      <c r="BL117" s="29"/>
      <c r="BM117" s="29"/>
      <c r="BN117" s="29"/>
      <c r="BO117" s="29"/>
      <c r="BP117" s="9">
        <v>0</v>
      </c>
      <c r="BQ117" s="1" t="s">
        <v>0</v>
      </c>
      <c r="BR117" s="1" t="s">
        <v>0</v>
      </c>
      <c r="BS117" s="1" t="s">
        <v>0</v>
      </c>
      <c r="BT117" s="1" t="s">
        <v>0</v>
      </c>
      <c r="BU117" s="1" t="s">
        <v>0</v>
      </c>
      <c r="BW117" s="1">
        <f ca="1">INDIRECT("T117")+2*INDIRECT("AB117")+3*INDIRECT("AJ117")+4*INDIRECT("AR117")+5*INDIRECT("AZ117")+6*INDIRECT("BH117")</f>
        <v>339</v>
      </c>
      <c r="BX117" s="1">
        <v>339</v>
      </c>
      <c r="BY117" s="1">
        <f ca="1">INDIRECT("U117")+2*INDIRECT("AC117")+3*INDIRECT("AK117")+4*INDIRECT("AS117")+5*INDIRECT("BA117")+6*INDIRECT("BI117")</f>
        <v>0</v>
      </c>
      <c r="BZ117" s="1">
        <v>0</v>
      </c>
      <c r="CA117" s="1">
        <f ca="1">INDIRECT("V117")+2*INDIRECT("AD117")+3*INDIRECT("AL117")+4*INDIRECT("AT117")+5*INDIRECT("BB117")+6*INDIRECT("BJ117")</f>
        <v>0</v>
      </c>
      <c r="CB117" s="1">
        <v>0</v>
      </c>
      <c r="CC117" s="1">
        <f ca="1">INDIRECT("W117")+2*INDIRECT("AE117")+3*INDIRECT("AM117")+4*INDIRECT("AU117")+5*INDIRECT("BC117")+6*INDIRECT("BK117")</f>
        <v>0</v>
      </c>
      <c r="CD117" s="1">
        <v>0</v>
      </c>
      <c r="CE117" s="1">
        <f ca="1">INDIRECT("X117")+2*INDIRECT("AF117")+3*INDIRECT("AN117")+4*INDIRECT("AV117")+5*INDIRECT("BD117")+6*INDIRECT("BL117")</f>
        <v>0</v>
      </c>
      <c r="CF117" s="1">
        <v>0</v>
      </c>
      <c r="CG117" s="1">
        <f ca="1">INDIRECT("Y117")+2*INDIRECT("AG117")+3*INDIRECT("AO117")+4*INDIRECT("AW117")+5*INDIRECT("BE117")+6*INDIRECT("BM117")</f>
        <v>0</v>
      </c>
      <c r="CH117" s="1">
        <v>0</v>
      </c>
      <c r="CI117" s="1">
        <f ca="1">INDIRECT("Z117")+2*INDIRECT("AH117")+3*INDIRECT("AP117")+4*INDIRECT("AX117")+5*INDIRECT("BF117")+6*INDIRECT("BN117")</f>
        <v>0</v>
      </c>
      <c r="CJ117" s="1">
        <v>0</v>
      </c>
      <c r="CK117" s="1">
        <f ca="1">INDIRECT("AA117")+2*INDIRECT("AI117")+3*INDIRECT("AQ117")+4*INDIRECT("AY117")+5*INDIRECT("BG117")+6*INDIRECT("BO117")</f>
        <v>0</v>
      </c>
      <c r="CL117" s="1">
        <v>0</v>
      </c>
      <c r="CM117" s="1">
        <f ca="1">INDIRECT("T117")+2*INDIRECT("U117")+3*INDIRECT("V117")+4*INDIRECT("W117")+5*INDIRECT("X117")+6*INDIRECT("Y117")+7*INDIRECT("Z117")+8*INDIRECT("AA117")</f>
        <v>0</v>
      </c>
      <c r="CN117" s="1">
        <v>0</v>
      </c>
      <c r="CO117" s="1">
        <f ca="1">INDIRECT("AB117")+2*INDIRECT("AC117")+3*INDIRECT("AD117")+4*INDIRECT("AE117")+5*INDIRECT("AF117")+6*INDIRECT("AG117")+7*INDIRECT("AH117")+8*INDIRECT("AI117")</f>
        <v>131</v>
      </c>
      <c r="CP117" s="1">
        <v>131</v>
      </c>
      <c r="CQ117" s="1">
        <f ca="1">INDIRECT("AJ117")+2*INDIRECT("AK117")+3*INDIRECT("AL117")+4*INDIRECT("AM117")+5*INDIRECT("AN117")+6*INDIRECT("AO117")+7*INDIRECT("AP117")+8*INDIRECT("AQ117")</f>
        <v>3</v>
      </c>
      <c r="CR117" s="1">
        <v>3</v>
      </c>
      <c r="CS117" s="1">
        <f ca="1">INDIRECT("AR117")+2*INDIRECT("AS117")+3*INDIRECT("AT117")+4*INDIRECT("AU117")+5*INDIRECT("AV117")+6*INDIRECT("AW117")+7*INDIRECT("AX117")+8*INDIRECT("AY117")</f>
        <v>17</v>
      </c>
      <c r="CT117" s="1">
        <v>17</v>
      </c>
      <c r="CU117" s="1">
        <f ca="1">INDIRECT("AZ117")+2*INDIRECT("BA117")+3*INDIRECT("BB117")+4*INDIRECT("BC117")+5*INDIRECT("BD117")+6*INDIRECT("BE117")+7*INDIRECT("BF117")+8*INDIRECT("BG117")</f>
        <v>0</v>
      </c>
      <c r="CV117" s="1">
        <v>0</v>
      </c>
      <c r="CW117" s="1">
        <f ca="1">INDIRECT("BH117")+2*INDIRECT("BI117")+3*INDIRECT("BJ117")+4*INDIRECT("BK117")+5*INDIRECT("BL117")+6*INDIRECT("BM117")+7*INDIRECT("BN117")+8*INDIRECT("BO117")</f>
        <v>0</v>
      </c>
      <c r="CX117" s="1">
        <v>0</v>
      </c>
    </row>
    <row r="118" spans="1:73" ht="11.25">
      <c r="A118" s="25"/>
      <c r="B118" s="25"/>
      <c r="C118" s="27" t="s">
        <v>131</v>
      </c>
      <c r="D118" s="26" t="s">
        <v>0</v>
      </c>
      <c r="E118" s="1" t="s">
        <v>6</v>
      </c>
      <c r="F118" s="7">
        <f>SUM(F116:F117)</f>
        <v>151</v>
      </c>
      <c r="G118" s="6">
        <f>SUM(G116:G117)</f>
        <v>0</v>
      </c>
      <c r="H118" s="6">
        <f>SUM(H116:H117)</f>
        <v>0</v>
      </c>
      <c r="I118" s="6">
        <f>SUM(I116:I117)</f>
        <v>0</v>
      </c>
      <c r="J118" s="6">
        <f>SUM(J116:J117)</f>
        <v>244</v>
      </c>
      <c r="K118" s="6">
        <f>SUM(K116:K117)</f>
        <v>0</v>
      </c>
      <c r="L118" s="6">
        <f>SUM(L116:L117)</f>
        <v>0</v>
      </c>
      <c r="M118" s="6">
        <f>SUM(M116:M117)</f>
        <v>0</v>
      </c>
      <c r="N118" s="7">
        <f>SUM(N116:N117)</f>
        <v>0</v>
      </c>
      <c r="O118" s="6">
        <f>SUM(O116:O117)</f>
        <v>375</v>
      </c>
      <c r="P118" s="6">
        <f>SUM(P116:P117)</f>
        <v>3</v>
      </c>
      <c r="Q118" s="6">
        <f>SUM(Q116:Q117)</f>
        <v>17</v>
      </c>
      <c r="R118" s="6">
        <f>SUM(R116:R117)</f>
        <v>0</v>
      </c>
      <c r="S118" s="6">
        <f>SUM(S116:S117)</f>
        <v>0</v>
      </c>
      <c r="T118" s="8"/>
      <c r="U118" s="5"/>
      <c r="V118" s="5"/>
      <c r="W118" s="5"/>
      <c r="X118" s="5"/>
      <c r="Y118" s="5"/>
      <c r="Z118" s="5"/>
      <c r="AA118" s="5"/>
      <c r="AB118" s="8"/>
      <c r="AC118" s="5"/>
      <c r="AD118" s="5"/>
      <c r="AE118" s="5"/>
      <c r="AF118" s="5"/>
      <c r="AG118" s="5"/>
      <c r="AH118" s="5"/>
      <c r="AI118" s="5"/>
      <c r="AJ118" s="8"/>
      <c r="AK118" s="5"/>
      <c r="AL118" s="5"/>
      <c r="AM118" s="5"/>
      <c r="AN118" s="5"/>
      <c r="AO118" s="5"/>
      <c r="AP118" s="5"/>
      <c r="AQ118" s="5"/>
      <c r="AR118" s="8"/>
      <c r="AS118" s="5"/>
      <c r="AT118" s="5"/>
      <c r="AU118" s="5"/>
      <c r="AV118" s="5"/>
      <c r="AW118" s="5"/>
      <c r="AX118" s="5"/>
      <c r="AY118" s="5"/>
      <c r="AZ118" s="8"/>
      <c r="BA118" s="5"/>
      <c r="BB118" s="5"/>
      <c r="BC118" s="5"/>
      <c r="BD118" s="5"/>
      <c r="BE118" s="5"/>
      <c r="BF118" s="5"/>
      <c r="BG118" s="5"/>
      <c r="BH118" s="8"/>
      <c r="BI118" s="5"/>
      <c r="BJ118" s="5"/>
      <c r="BK118" s="5"/>
      <c r="BL118" s="5"/>
      <c r="BM118" s="5"/>
      <c r="BN118" s="5"/>
      <c r="BO118" s="5"/>
      <c r="BP118" s="9">
        <v>0</v>
      </c>
      <c r="BQ118" s="1" t="s">
        <v>0</v>
      </c>
      <c r="BR118" s="1" t="s">
        <v>0</v>
      </c>
      <c r="BS118" s="1" t="s">
        <v>0</v>
      </c>
      <c r="BT118" s="1" t="s">
        <v>0</v>
      </c>
      <c r="BU118" s="1" t="s">
        <v>0</v>
      </c>
    </row>
    <row r="119" spans="3:73" ht="11.25">
      <c r="C119" s="1" t="s">
        <v>0</v>
      </c>
      <c r="D119" s="1" t="s">
        <v>0</v>
      </c>
      <c r="E119" s="1" t="s">
        <v>0</v>
      </c>
      <c r="F119" s="7"/>
      <c r="G119" s="6"/>
      <c r="H119" s="6"/>
      <c r="I119" s="6"/>
      <c r="J119" s="6"/>
      <c r="K119" s="6"/>
      <c r="L119" s="6"/>
      <c r="M119" s="6"/>
      <c r="N119" s="7"/>
      <c r="O119" s="6"/>
      <c r="P119" s="6"/>
      <c r="Q119" s="6"/>
      <c r="R119" s="6"/>
      <c r="S119" s="6"/>
      <c r="T119" s="8"/>
      <c r="U119" s="5"/>
      <c r="V119" s="5"/>
      <c r="W119" s="5"/>
      <c r="X119" s="5"/>
      <c r="Y119" s="5"/>
      <c r="Z119" s="5"/>
      <c r="AA119" s="5"/>
      <c r="AB119" s="8"/>
      <c r="AC119" s="5"/>
      <c r="AD119" s="5"/>
      <c r="AE119" s="5"/>
      <c r="AF119" s="5"/>
      <c r="AG119" s="5"/>
      <c r="AH119" s="5"/>
      <c r="AI119" s="5"/>
      <c r="AJ119" s="8"/>
      <c r="AK119" s="5"/>
      <c r="AL119" s="5"/>
      <c r="AM119" s="5"/>
      <c r="AN119" s="5"/>
      <c r="AO119" s="5"/>
      <c r="AP119" s="5"/>
      <c r="AQ119" s="5"/>
      <c r="AR119" s="8"/>
      <c r="AS119" s="5"/>
      <c r="AT119" s="5"/>
      <c r="AU119" s="5"/>
      <c r="AV119" s="5"/>
      <c r="AW119" s="5"/>
      <c r="AX119" s="5"/>
      <c r="AY119" s="5"/>
      <c r="AZ119" s="8"/>
      <c r="BA119" s="5"/>
      <c r="BB119" s="5"/>
      <c r="BC119" s="5"/>
      <c r="BD119" s="5"/>
      <c r="BE119" s="5"/>
      <c r="BF119" s="5"/>
      <c r="BG119" s="5"/>
      <c r="BH119" s="8"/>
      <c r="BI119" s="5"/>
      <c r="BJ119" s="5"/>
      <c r="BK119" s="5"/>
      <c r="BL119" s="5"/>
      <c r="BM119" s="5"/>
      <c r="BN119" s="5"/>
      <c r="BO119" s="5"/>
      <c r="BP119" s="9"/>
      <c r="BT119" s="1" t="s">
        <v>0</v>
      </c>
      <c r="BU119" s="1" t="s">
        <v>0</v>
      </c>
    </row>
    <row r="120" spans="1:102" ht="11.25">
      <c r="A120" s="30" t="s">
        <v>1</v>
      </c>
      <c r="B120" s="31" t="str">
        <f>HYPERLINK("http://www.dot.ca.gov/hq/transprog/stip2004/ff_sheets/10-3k56.xls","3K56")</f>
        <v>3K56</v>
      </c>
      <c r="C120" s="30" t="s">
        <v>0</v>
      </c>
      <c r="D120" s="30" t="s">
        <v>23</v>
      </c>
      <c r="E120" s="30" t="s">
        <v>3</v>
      </c>
      <c r="F120" s="32">
        <f ca="1">INDIRECT("T120")+INDIRECT("AB120")+INDIRECT("AJ120")+INDIRECT("AR120")+INDIRECT("AZ120")+INDIRECT("BH120")</f>
        <v>0</v>
      </c>
      <c r="G120" s="33">
        <f ca="1">INDIRECT("U120")+INDIRECT("AC120")+INDIRECT("AK120")+INDIRECT("AS120")+INDIRECT("BA120")+INDIRECT("BI120")</f>
        <v>0</v>
      </c>
      <c r="H120" s="33">
        <f ca="1">INDIRECT("V120")+INDIRECT("AD120")+INDIRECT("AL120")+INDIRECT("AT120")+INDIRECT("BB120")+INDIRECT("BJ120")</f>
        <v>0</v>
      </c>
      <c r="I120" s="33">
        <f ca="1">INDIRECT("W120")+INDIRECT("AE120")+INDIRECT("AM120")+INDIRECT("AU120")+INDIRECT("BC120")+INDIRECT("BK120")</f>
        <v>0</v>
      </c>
      <c r="J120" s="33">
        <f ca="1">INDIRECT("X120")+INDIRECT("AF120")+INDIRECT("AN120")+INDIRECT("AV120")+INDIRECT("BD120")+INDIRECT("BL120")</f>
        <v>88</v>
      </c>
      <c r="K120" s="33">
        <f ca="1">INDIRECT("Y120")+INDIRECT("AG120")+INDIRECT("AO120")+INDIRECT("AW120")+INDIRECT("BE120")+INDIRECT("BM120")</f>
        <v>0</v>
      </c>
      <c r="L120" s="33">
        <f ca="1">INDIRECT("Z120")+INDIRECT("AH120")+INDIRECT("AP120")+INDIRECT("AX120")+INDIRECT("BF120")+INDIRECT("BN120")</f>
        <v>0</v>
      </c>
      <c r="M120" s="33">
        <f ca="1">INDIRECT("AA120")+INDIRECT("AI120")+INDIRECT("AQ120")+INDIRECT("AY120")+INDIRECT("BG120")+INDIRECT("BO120")</f>
        <v>0</v>
      </c>
      <c r="N120" s="32">
        <f ca="1">INDIRECT("T120")+INDIRECT("U120")+INDIRECT("V120")+INDIRECT("W120")+INDIRECT("X120")+INDIRECT("Y120")+INDIRECT("Z120")+INDIRECT("AA120")</f>
        <v>0</v>
      </c>
      <c r="O120" s="33">
        <f ca="1">INDIRECT("AB120")+INDIRECT("AC120")+INDIRECT("AD120")+INDIRECT("AE120")+INDIRECT("AF120")+INDIRECT("AG120")+INDIRECT("AH120")+INDIRECT("AI120")</f>
        <v>88</v>
      </c>
      <c r="P120" s="33">
        <f ca="1">INDIRECT("AJ120")+INDIRECT("AK120")+INDIRECT("AL120")+INDIRECT("AM120")+INDIRECT("AN120")+INDIRECT("AO120")+INDIRECT("AP120")+INDIRECT("AQ120")</f>
        <v>0</v>
      </c>
      <c r="Q120" s="33">
        <f ca="1">INDIRECT("AR120")+INDIRECT("AS120")+INDIRECT("AT120")+INDIRECT("AU120")+INDIRECT("AV120")+INDIRECT("AW120")+INDIRECT("AX120")+INDIRECT("AY120")</f>
        <v>0</v>
      </c>
      <c r="R120" s="33">
        <f ca="1">INDIRECT("AZ120")+INDIRECT("BA120")+INDIRECT("BB120")+INDIRECT("BC120")+INDIRECT("BD120")+INDIRECT("BE120")+INDIRECT("BF120")+INDIRECT("BG120")</f>
        <v>0</v>
      </c>
      <c r="S120" s="33">
        <f ca="1">INDIRECT("BH120")+INDIRECT("BI120")+INDIRECT("BJ120")+INDIRECT("BK120")+INDIRECT("BL120")+INDIRECT("BM120")+INDIRECT("BN120")+INDIRECT("BO120")</f>
        <v>0</v>
      </c>
      <c r="T120" s="34"/>
      <c r="U120" s="35"/>
      <c r="V120" s="35"/>
      <c r="W120" s="35"/>
      <c r="X120" s="35"/>
      <c r="Y120" s="35"/>
      <c r="Z120" s="35"/>
      <c r="AA120" s="35"/>
      <c r="AB120" s="34"/>
      <c r="AC120" s="35"/>
      <c r="AD120" s="35"/>
      <c r="AE120" s="35"/>
      <c r="AF120" s="35">
        <v>88</v>
      </c>
      <c r="AG120" s="35"/>
      <c r="AH120" s="35"/>
      <c r="AI120" s="35"/>
      <c r="AJ120" s="34"/>
      <c r="AK120" s="35"/>
      <c r="AL120" s="35"/>
      <c r="AM120" s="35"/>
      <c r="AN120" s="35"/>
      <c r="AO120" s="35"/>
      <c r="AP120" s="35"/>
      <c r="AQ120" s="35"/>
      <c r="AR120" s="34"/>
      <c r="AS120" s="35"/>
      <c r="AT120" s="35"/>
      <c r="AU120" s="35"/>
      <c r="AV120" s="35"/>
      <c r="AW120" s="35"/>
      <c r="AX120" s="35"/>
      <c r="AY120" s="35"/>
      <c r="AZ120" s="34"/>
      <c r="BA120" s="35"/>
      <c r="BB120" s="35"/>
      <c r="BC120" s="35"/>
      <c r="BD120" s="35"/>
      <c r="BE120" s="35"/>
      <c r="BF120" s="35"/>
      <c r="BG120" s="35"/>
      <c r="BH120" s="34"/>
      <c r="BI120" s="35"/>
      <c r="BJ120" s="35"/>
      <c r="BK120" s="35"/>
      <c r="BL120" s="35"/>
      <c r="BM120" s="35"/>
      <c r="BN120" s="35"/>
      <c r="BO120" s="36"/>
      <c r="BP120" s="9">
        <v>11200000171</v>
      </c>
      <c r="BQ120" s="1" t="s">
        <v>3</v>
      </c>
      <c r="BR120" s="1" t="s">
        <v>0</v>
      </c>
      <c r="BS120" s="1" t="s">
        <v>0</v>
      </c>
      <c r="BT120" s="1" t="s">
        <v>0</v>
      </c>
      <c r="BU120" s="1" t="s">
        <v>0</v>
      </c>
      <c r="BW120" s="1">
        <f ca="1">INDIRECT("T120")+2*INDIRECT("AB120")+3*INDIRECT("AJ120")+4*INDIRECT("AR120")+5*INDIRECT("AZ120")+6*INDIRECT("BH120")</f>
        <v>0</v>
      </c>
      <c r="BX120" s="1">
        <v>0</v>
      </c>
      <c r="BY120" s="1">
        <f ca="1">INDIRECT("U120")+2*INDIRECT("AC120")+3*INDIRECT("AK120")+4*INDIRECT("AS120")+5*INDIRECT("BA120")+6*INDIRECT("BI120")</f>
        <v>0</v>
      </c>
      <c r="BZ120" s="1">
        <v>0</v>
      </c>
      <c r="CA120" s="1">
        <f ca="1">INDIRECT("V120")+2*INDIRECT("AD120")+3*INDIRECT("AL120")+4*INDIRECT("AT120")+5*INDIRECT("BB120")+6*INDIRECT("BJ120")</f>
        <v>0</v>
      </c>
      <c r="CB120" s="1">
        <v>0</v>
      </c>
      <c r="CC120" s="1">
        <f ca="1">INDIRECT("W120")+2*INDIRECT("AE120")+3*INDIRECT("AM120")+4*INDIRECT("AU120")+5*INDIRECT("BC120")+6*INDIRECT("BK120")</f>
        <v>0</v>
      </c>
      <c r="CD120" s="1">
        <v>0</v>
      </c>
      <c r="CE120" s="1">
        <f ca="1">INDIRECT("X120")+2*INDIRECT("AF120")+3*INDIRECT("AN120")+4*INDIRECT("AV120")+5*INDIRECT("BD120")+6*INDIRECT("BL120")</f>
        <v>176</v>
      </c>
      <c r="CF120" s="1">
        <v>176</v>
      </c>
      <c r="CG120" s="1">
        <f ca="1">INDIRECT("Y120")+2*INDIRECT("AG120")+3*INDIRECT("AO120")+4*INDIRECT("AW120")+5*INDIRECT("BE120")+6*INDIRECT("BM120")</f>
        <v>0</v>
      </c>
      <c r="CH120" s="1">
        <v>0</v>
      </c>
      <c r="CI120" s="1">
        <f ca="1">INDIRECT("Z120")+2*INDIRECT("AH120")+3*INDIRECT("AP120")+4*INDIRECT("AX120")+5*INDIRECT("BF120")+6*INDIRECT("BN120")</f>
        <v>0</v>
      </c>
      <c r="CJ120" s="1">
        <v>0</v>
      </c>
      <c r="CK120" s="1">
        <f ca="1">INDIRECT("AA120")+2*INDIRECT("AI120")+3*INDIRECT("AQ120")+4*INDIRECT("AY120")+5*INDIRECT("BG120")+6*INDIRECT("BO120")</f>
        <v>0</v>
      </c>
      <c r="CL120" s="1">
        <v>0</v>
      </c>
      <c r="CM120" s="1">
        <f ca="1">INDIRECT("T120")+2*INDIRECT("U120")+3*INDIRECT("V120")+4*INDIRECT("W120")+5*INDIRECT("X120")+6*INDIRECT("Y120")+7*INDIRECT("Z120")+8*INDIRECT("AA120")</f>
        <v>0</v>
      </c>
      <c r="CN120" s="1">
        <v>0</v>
      </c>
      <c r="CO120" s="1">
        <f ca="1">INDIRECT("AB120")+2*INDIRECT("AC120")+3*INDIRECT("AD120")+4*INDIRECT("AE120")+5*INDIRECT("AF120")+6*INDIRECT("AG120")+7*INDIRECT("AH120")+8*INDIRECT("AI120")</f>
        <v>440</v>
      </c>
      <c r="CP120" s="1">
        <v>440</v>
      </c>
      <c r="CQ120" s="1">
        <f ca="1">INDIRECT("AJ120")+2*INDIRECT("AK120")+3*INDIRECT("AL120")+4*INDIRECT("AM120")+5*INDIRECT("AN120")+6*INDIRECT("AO120")+7*INDIRECT("AP120")+8*INDIRECT("AQ120")</f>
        <v>0</v>
      </c>
      <c r="CR120" s="1">
        <v>0</v>
      </c>
      <c r="CS120" s="1">
        <f ca="1">INDIRECT("AR120")+2*INDIRECT("AS120")+3*INDIRECT("AT120")+4*INDIRECT("AU120")+5*INDIRECT("AV120")+6*INDIRECT("AW120")+7*INDIRECT("AX120")+8*INDIRECT("AY120")</f>
        <v>0</v>
      </c>
      <c r="CT120" s="1">
        <v>0</v>
      </c>
      <c r="CU120" s="1">
        <f ca="1">INDIRECT("AZ120")+2*INDIRECT("BA120")+3*INDIRECT("BB120")+4*INDIRECT("BC120")+5*INDIRECT("BD120")+6*INDIRECT("BE120")+7*INDIRECT("BF120")+8*INDIRECT("BG120")</f>
        <v>0</v>
      </c>
      <c r="CV120" s="1">
        <v>0</v>
      </c>
      <c r="CW120" s="1">
        <f ca="1">INDIRECT("BH120")+2*INDIRECT("BI120")+3*INDIRECT("BJ120")+4*INDIRECT("BK120")+5*INDIRECT("BL120")+6*INDIRECT("BM120")+7*INDIRECT("BN120")+8*INDIRECT("BO120")</f>
        <v>0</v>
      </c>
      <c r="CX120" s="1">
        <v>0</v>
      </c>
    </row>
    <row r="121" spans="1:102" ht="11.25">
      <c r="A121" s="1" t="s">
        <v>0</v>
      </c>
      <c r="B121" s="1" t="s">
        <v>0</v>
      </c>
      <c r="C121" s="1" t="s">
        <v>0</v>
      </c>
      <c r="D121" s="1" t="s">
        <v>45</v>
      </c>
      <c r="E121" s="1" t="s">
        <v>26</v>
      </c>
      <c r="F121" s="7">
        <f ca="1">INDIRECT("T121")+INDIRECT("AB121")+INDIRECT("AJ121")+INDIRECT("AR121")+INDIRECT("AZ121")+INDIRECT("BH121")</f>
        <v>64</v>
      </c>
      <c r="G121" s="6">
        <f ca="1">INDIRECT("U121")+INDIRECT("AC121")+INDIRECT("AK121")+INDIRECT("AS121")+INDIRECT("BA121")+INDIRECT("BI121")</f>
        <v>0</v>
      </c>
      <c r="H121" s="6">
        <f ca="1">INDIRECT("V121")+INDIRECT("AD121")+INDIRECT("AL121")+INDIRECT("AT121")+INDIRECT("BB121")+INDIRECT("BJ121")</f>
        <v>0</v>
      </c>
      <c r="I121" s="6">
        <f ca="1">INDIRECT("W121")+INDIRECT("AE121")+INDIRECT("AM121")+INDIRECT("AU121")+INDIRECT("BC121")+INDIRECT("BK121")</f>
        <v>0</v>
      </c>
      <c r="J121" s="6">
        <f ca="1">INDIRECT("X121")+INDIRECT("AF121")+INDIRECT("AN121")+INDIRECT("AV121")+INDIRECT("BD121")+INDIRECT("BL121")</f>
        <v>0</v>
      </c>
      <c r="K121" s="6">
        <f ca="1">INDIRECT("Y121")+INDIRECT("AG121")+INDIRECT("AO121")+INDIRECT("AW121")+INDIRECT("BE121")+INDIRECT("BM121")</f>
        <v>0</v>
      </c>
      <c r="L121" s="6">
        <f ca="1">INDIRECT("Z121")+INDIRECT("AH121")+INDIRECT("AP121")+INDIRECT("AX121")+INDIRECT("BF121")+INDIRECT("BN121")</f>
        <v>0</v>
      </c>
      <c r="M121" s="6">
        <f ca="1">INDIRECT("AA121")+INDIRECT("AI121")+INDIRECT("AQ121")+INDIRECT("AY121")+INDIRECT("BG121")+INDIRECT("BO121")</f>
        <v>0</v>
      </c>
      <c r="N121" s="7">
        <f ca="1">INDIRECT("T121")+INDIRECT("U121")+INDIRECT("V121")+INDIRECT("W121")+INDIRECT("X121")+INDIRECT("Y121")+INDIRECT("Z121")+INDIRECT("AA121")</f>
        <v>0</v>
      </c>
      <c r="O121" s="6">
        <f ca="1">INDIRECT("AB121")+INDIRECT("AC121")+INDIRECT("AD121")+INDIRECT("AE121")+INDIRECT("AF121")+INDIRECT("AG121")+INDIRECT("AH121")+INDIRECT("AI121")</f>
        <v>47</v>
      </c>
      <c r="P121" s="6">
        <f ca="1">INDIRECT("AJ121")+INDIRECT("AK121")+INDIRECT("AL121")+INDIRECT("AM121")+INDIRECT("AN121")+INDIRECT("AO121")+INDIRECT("AP121")+INDIRECT("AQ121")</f>
        <v>2</v>
      </c>
      <c r="Q121" s="6">
        <f ca="1">INDIRECT("AR121")+INDIRECT("AS121")+INDIRECT("AT121")+INDIRECT("AU121")+INDIRECT("AV121")+INDIRECT("AW121")+INDIRECT("AX121")+INDIRECT("AY121")</f>
        <v>15</v>
      </c>
      <c r="R121" s="6">
        <f ca="1">INDIRECT("AZ121")+INDIRECT("BA121")+INDIRECT("BB121")+INDIRECT("BC121")+INDIRECT("BD121")+INDIRECT("BE121")+INDIRECT("BF121")+INDIRECT("BG121")</f>
        <v>0</v>
      </c>
      <c r="S121" s="6">
        <f ca="1">INDIRECT("BH121")+INDIRECT("BI121")+INDIRECT("BJ121")+INDIRECT("BK121")+INDIRECT("BL121")+INDIRECT("BM121")+INDIRECT("BN121")+INDIRECT("BO121")</f>
        <v>0</v>
      </c>
      <c r="T121" s="28"/>
      <c r="U121" s="29"/>
      <c r="V121" s="29"/>
      <c r="W121" s="29"/>
      <c r="X121" s="29"/>
      <c r="Y121" s="29"/>
      <c r="Z121" s="29"/>
      <c r="AA121" s="29"/>
      <c r="AB121" s="28">
        <v>47</v>
      </c>
      <c r="AC121" s="29"/>
      <c r="AD121" s="29"/>
      <c r="AE121" s="29"/>
      <c r="AF121" s="29"/>
      <c r="AG121" s="29"/>
      <c r="AH121" s="29"/>
      <c r="AI121" s="29"/>
      <c r="AJ121" s="28">
        <v>2</v>
      </c>
      <c r="AK121" s="29"/>
      <c r="AL121" s="29"/>
      <c r="AM121" s="29"/>
      <c r="AN121" s="29"/>
      <c r="AO121" s="29"/>
      <c r="AP121" s="29"/>
      <c r="AQ121" s="29"/>
      <c r="AR121" s="28">
        <v>15</v>
      </c>
      <c r="AS121" s="29"/>
      <c r="AT121" s="29"/>
      <c r="AU121" s="29"/>
      <c r="AV121" s="29"/>
      <c r="AW121" s="29"/>
      <c r="AX121" s="29"/>
      <c r="AY121" s="29"/>
      <c r="AZ121" s="28"/>
      <c r="BA121" s="29"/>
      <c r="BB121" s="29"/>
      <c r="BC121" s="29"/>
      <c r="BD121" s="29"/>
      <c r="BE121" s="29"/>
      <c r="BF121" s="29"/>
      <c r="BG121" s="29"/>
      <c r="BH121" s="28"/>
      <c r="BI121" s="29"/>
      <c r="BJ121" s="29"/>
      <c r="BK121" s="29"/>
      <c r="BL121" s="29"/>
      <c r="BM121" s="29"/>
      <c r="BN121" s="29"/>
      <c r="BO121" s="29"/>
      <c r="BP121" s="9">
        <v>0</v>
      </c>
      <c r="BQ121" s="1" t="s">
        <v>0</v>
      </c>
      <c r="BR121" s="1" t="s">
        <v>0</v>
      </c>
      <c r="BS121" s="1" t="s">
        <v>0</v>
      </c>
      <c r="BT121" s="1" t="s">
        <v>0</v>
      </c>
      <c r="BU121" s="1" t="s">
        <v>0</v>
      </c>
      <c r="BW121" s="1">
        <f ca="1">INDIRECT("T121")+2*INDIRECT("AB121")+3*INDIRECT("AJ121")+4*INDIRECT("AR121")+5*INDIRECT("AZ121")+6*INDIRECT("BH121")</f>
        <v>160</v>
      </c>
      <c r="BX121" s="1">
        <v>160</v>
      </c>
      <c r="BY121" s="1">
        <f ca="1">INDIRECT("U121")+2*INDIRECT("AC121")+3*INDIRECT("AK121")+4*INDIRECT("AS121")+5*INDIRECT("BA121")+6*INDIRECT("BI121")</f>
        <v>0</v>
      </c>
      <c r="BZ121" s="1">
        <v>0</v>
      </c>
      <c r="CA121" s="1">
        <f ca="1">INDIRECT("V121")+2*INDIRECT("AD121")+3*INDIRECT("AL121")+4*INDIRECT("AT121")+5*INDIRECT("BB121")+6*INDIRECT("BJ121")</f>
        <v>0</v>
      </c>
      <c r="CB121" s="1">
        <v>0</v>
      </c>
      <c r="CC121" s="1">
        <f ca="1">INDIRECT("W121")+2*INDIRECT("AE121")+3*INDIRECT("AM121")+4*INDIRECT("AU121")+5*INDIRECT("BC121")+6*INDIRECT("BK121")</f>
        <v>0</v>
      </c>
      <c r="CD121" s="1">
        <v>0</v>
      </c>
      <c r="CE121" s="1">
        <f ca="1">INDIRECT("X121")+2*INDIRECT("AF121")+3*INDIRECT("AN121")+4*INDIRECT("AV121")+5*INDIRECT("BD121")+6*INDIRECT("BL121")</f>
        <v>0</v>
      </c>
      <c r="CF121" s="1">
        <v>0</v>
      </c>
      <c r="CG121" s="1">
        <f ca="1">INDIRECT("Y121")+2*INDIRECT("AG121")+3*INDIRECT("AO121")+4*INDIRECT("AW121")+5*INDIRECT("BE121")+6*INDIRECT("BM121")</f>
        <v>0</v>
      </c>
      <c r="CH121" s="1">
        <v>0</v>
      </c>
      <c r="CI121" s="1">
        <f ca="1">INDIRECT("Z121")+2*INDIRECT("AH121")+3*INDIRECT("AP121")+4*INDIRECT("AX121")+5*INDIRECT("BF121")+6*INDIRECT("BN121")</f>
        <v>0</v>
      </c>
      <c r="CJ121" s="1">
        <v>0</v>
      </c>
      <c r="CK121" s="1">
        <f ca="1">INDIRECT("AA121")+2*INDIRECT("AI121")+3*INDIRECT("AQ121")+4*INDIRECT("AY121")+5*INDIRECT("BG121")+6*INDIRECT("BO121")</f>
        <v>0</v>
      </c>
      <c r="CL121" s="1">
        <v>0</v>
      </c>
      <c r="CM121" s="1">
        <f ca="1">INDIRECT("T121")+2*INDIRECT("U121")+3*INDIRECT("V121")+4*INDIRECT("W121")+5*INDIRECT("X121")+6*INDIRECT("Y121")+7*INDIRECT("Z121")+8*INDIRECT("AA121")</f>
        <v>0</v>
      </c>
      <c r="CN121" s="1">
        <v>0</v>
      </c>
      <c r="CO121" s="1">
        <f ca="1">INDIRECT("AB121")+2*INDIRECT("AC121")+3*INDIRECT("AD121")+4*INDIRECT("AE121")+5*INDIRECT("AF121")+6*INDIRECT("AG121")+7*INDIRECT("AH121")+8*INDIRECT("AI121")</f>
        <v>47</v>
      </c>
      <c r="CP121" s="1">
        <v>47</v>
      </c>
      <c r="CQ121" s="1">
        <f ca="1">INDIRECT("AJ121")+2*INDIRECT("AK121")+3*INDIRECT("AL121")+4*INDIRECT("AM121")+5*INDIRECT("AN121")+6*INDIRECT("AO121")+7*INDIRECT("AP121")+8*INDIRECT("AQ121")</f>
        <v>2</v>
      </c>
      <c r="CR121" s="1">
        <v>2</v>
      </c>
      <c r="CS121" s="1">
        <f ca="1">INDIRECT("AR121")+2*INDIRECT("AS121")+3*INDIRECT("AT121")+4*INDIRECT("AU121")+5*INDIRECT("AV121")+6*INDIRECT("AW121")+7*INDIRECT("AX121")+8*INDIRECT("AY121")</f>
        <v>15</v>
      </c>
      <c r="CT121" s="1">
        <v>15</v>
      </c>
      <c r="CU121" s="1">
        <f ca="1">INDIRECT("AZ121")+2*INDIRECT("BA121")+3*INDIRECT("BB121")+4*INDIRECT("BC121")+5*INDIRECT("BD121")+6*INDIRECT("BE121")+7*INDIRECT("BF121")+8*INDIRECT("BG121")</f>
        <v>0</v>
      </c>
      <c r="CV121" s="1">
        <v>0</v>
      </c>
      <c r="CW121" s="1">
        <f ca="1">INDIRECT("BH121")+2*INDIRECT("BI121")+3*INDIRECT("BJ121")+4*INDIRECT("BK121")+5*INDIRECT("BL121")+6*INDIRECT("BM121")+7*INDIRECT("BN121")+8*INDIRECT("BO121")</f>
        <v>0</v>
      </c>
      <c r="CX121" s="1">
        <v>0</v>
      </c>
    </row>
    <row r="122" spans="1:73" ht="11.25">
      <c r="A122" s="25"/>
      <c r="B122" s="25"/>
      <c r="C122" s="27" t="s">
        <v>131</v>
      </c>
      <c r="D122" s="26" t="s">
        <v>0</v>
      </c>
      <c r="E122" s="1" t="s">
        <v>6</v>
      </c>
      <c r="F122" s="7">
        <f>SUM(F120:F121)</f>
        <v>64</v>
      </c>
      <c r="G122" s="6">
        <f>SUM(G120:G121)</f>
        <v>0</v>
      </c>
      <c r="H122" s="6">
        <f>SUM(H120:H121)</f>
        <v>0</v>
      </c>
      <c r="I122" s="6">
        <f>SUM(I120:I121)</f>
        <v>0</v>
      </c>
      <c r="J122" s="6">
        <f>SUM(J120:J121)</f>
        <v>88</v>
      </c>
      <c r="K122" s="6">
        <f>SUM(K120:K121)</f>
        <v>0</v>
      </c>
      <c r="L122" s="6">
        <f>SUM(L120:L121)</f>
        <v>0</v>
      </c>
      <c r="M122" s="6">
        <f>SUM(M120:M121)</f>
        <v>0</v>
      </c>
      <c r="N122" s="7">
        <f>SUM(N120:N121)</f>
        <v>0</v>
      </c>
      <c r="O122" s="6">
        <f>SUM(O120:O121)</f>
        <v>135</v>
      </c>
      <c r="P122" s="6">
        <f>SUM(P120:P121)</f>
        <v>2</v>
      </c>
      <c r="Q122" s="6">
        <f>SUM(Q120:Q121)</f>
        <v>15</v>
      </c>
      <c r="R122" s="6">
        <f>SUM(R120:R121)</f>
        <v>0</v>
      </c>
      <c r="S122" s="6">
        <f>SUM(S120:S121)</f>
        <v>0</v>
      </c>
      <c r="T122" s="8"/>
      <c r="U122" s="5"/>
      <c r="V122" s="5"/>
      <c r="W122" s="5"/>
      <c r="X122" s="5"/>
      <c r="Y122" s="5"/>
      <c r="Z122" s="5"/>
      <c r="AA122" s="5"/>
      <c r="AB122" s="8"/>
      <c r="AC122" s="5"/>
      <c r="AD122" s="5"/>
      <c r="AE122" s="5"/>
      <c r="AF122" s="5"/>
      <c r="AG122" s="5"/>
      <c r="AH122" s="5"/>
      <c r="AI122" s="5"/>
      <c r="AJ122" s="8"/>
      <c r="AK122" s="5"/>
      <c r="AL122" s="5"/>
      <c r="AM122" s="5"/>
      <c r="AN122" s="5"/>
      <c r="AO122" s="5"/>
      <c r="AP122" s="5"/>
      <c r="AQ122" s="5"/>
      <c r="AR122" s="8"/>
      <c r="AS122" s="5"/>
      <c r="AT122" s="5"/>
      <c r="AU122" s="5"/>
      <c r="AV122" s="5"/>
      <c r="AW122" s="5"/>
      <c r="AX122" s="5"/>
      <c r="AY122" s="5"/>
      <c r="AZ122" s="8"/>
      <c r="BA122" s="5"/>
      <c r="BB122" s="5"/>
      <c r="BC122" s="5"/>
      <c r="BD122" s="5"/>
      <c r="BE122" s="5"/>
      <c r="BF122" s="5"/>
      <c r="BG122" s="5"/>
      <c r="BH122" s="8"/>
      <c r="BI122" s="5"/>
      <c r="BJ122" s="5"/>
      <c r="BK122" s="5"/>
      <c r="BL122" s="5"/>
      <c r="BM122" s="5"/>
      <c r="BN122" s="5"/>
      <c r="BO122" s="5"/>
      <c r="BP122" s="9">
        <v>0</v>
      </c>
      <c r="BQ122" s="1" t="s">
        <v>0</v>
      </c>
      <c r="BR122" s="1" t="s">
        <v>0</v>
      </c>
      <c r="BS122" s="1" t="s">
        <v>0</v>
      </c>
      <c r="BT122" s="1" t="s">
        <v>0</v>
      </c>
      <c r="BU122" s="1" t="s">
        <v>0</v>
      </c>
    </row>
    <row r="123" spans="3:73" ht="11.25">
      <c r="C123" s="1" t="s">
        <v>0</v>
      </c>
      <c r="D123" s="1" t="s">
        <v>0</v>
      </c>
      <c r="E123" s="1" t="s">
        <v>0</v>
      </c>
      <c r="F123" s="7"/>
      <c r="G123" s="6"/>
      <c r="H123" s="6"/>
      <c r="I123" s="6"/>
      <c r="J123" s="6"/>
      <c r="K123" s="6"/>
      <c r="L123" s="6"/>
      <c r="M123" s="6"/>
      <c r="N123" s="7"/>
      <c r="O123" s="6"/>
      <c r="P123" s="6"/>
      <c r="Q123" s="6"/>
      <c r="R123" s="6"/>
      <c r="S123" s="6"/>
      <c r="T123" s="8"/>
      <c r="U123" s="5"/>
      <c r="V123" s="5"/>
      <c r="W123" s="5"/>
      <c r="X123" s="5"/>
      <c r="Y123" s="5"/>
      <c r="Z123" s="5"/>
      <c r="AA123" s="5"/>
      <c r="AB123" s="8"/>
      <c r="AC123" s="5"/>
      <c r="AD123" s="5"/>
      <c r="AE123" s="5"/>
      <c r="AF123" s="5"/>
      <c r="AG123" s="5"/>
      <c r="AH123" s="5"/>
      <c r="AI123" s="5"/>
      <c r="AJ123" s="8"/>
      <c r="AK123" s="5"/>
      <c r="AL123" s="5"/>
      <c r="AM123" s="5"/>
      <c r="AN123" s="5"/>
      <c r="AO123" s="5"/>
      <c r="AP123" s="5"/>
      <c r="AQ123" s="5"/>
      <c r="AR123" s="8"/>
      <c r="AS123" s="5"/>
      <c r="AT123" s="5"/>
      <c r="AU123" s="5"/>
      <c r="AV123" s="5"/>
      <c r="AW123" s="5"/>
      <c r="AX123" s="5"/>
      <c r="AY123" s="5"/>
      <c r="AZ123" s="8"/>
      <c r="BA123" s="5"/>
      <c r="BB123" s="5"/>
      <c r="BC123" s="5"/>
      <c r="BD123" s="5"/>
      <c r="BE123" s="5"/>
      <c r="BF123" s="5"/>
      <c r="BG123" s="5"/>
      <c r="BH123" s="8"/>
      <c r="BI123" s="5"/>
      <c r="BJ123" s="5"/>
      <c r="BK123" s="5"/>
      <c r="BL123" s="5"/>
      <c r="BM123" s="5"/>
      <c r="BN123" s="5"/>
      <c r="BO123" s="5"/>
      <c r="BP123" s="9"/>
      <c r="BT123" s="1" t="s">
        <v>0</v>
      </c>
      <c r="BU123" s="1" t="s">
        <v>0</v>
      </c>
    </row>
    <row r="124" spans="1:102" ht="11.25">
      <c r="A124" s="30" t="s">
        <v>1</v>
      </c>
      <c r="B124" s="31" t="str">
        <f>HYPERLINK("http://www.dot.ca.gov/hq/transprog/stip2004/ff_sheets/10-7950.xls","7950")</f>
        <v>7950</v>
      </c>
      <c r="C124" s="30" t="s">
        <v>0</v>
      </c>
      <c r="D124" s="30" t="s">
        <v>46</v>
      </c>
      <c r="E124" s="30" t="s">
        <v>3</v>
      </c>
      <c r="F124" s="32">
        <f ca="1">INDIRECT("T124")+INDIRECT("AB124")+INDIRECT("AJ124")+INDIRECT("AR124")+INDIRECT("AZ124")+INDIRECT("BH124")</f>
        <v>0</v>
      </c>
      <c r="G124" s="33">
        <f ca="1">INDIRECT("U124")+INDIRECT("AC124")+INDIRECT("AK124")+INDIRECT("AS124")+INDIRECT("BA124")+INDIRECT("BI124")</f>
        <v>0</v>
      </c>
      <c r="H124" s="33">
        <f ca="1">INDIRECT("V124")+INDIRECT("AD124")+INDIRECT("AL124")+INDIRECT("AT124")+INDIRECT("BB124")+INDIRECT("BJ124")</f>
        <v>167</v>
      </c>
      <c r="I124" s="33">
        <f ca="1">INDIRECT("W124")+INDIRECT("AE124")+INDIRECT("AM124")+INDIRECT("AU124")+INDIRECT("BC124")+INDIRECT("BK124")</f>
        <v>181</v>
      </c>
      <c r="J124" s="33">
        <f ca="1">INDIRECT("X124")+INDIRECT("AF124")+INDIRECT("AN124")+INDIRECT("AV124")+INDIRECT("BD124")+INDIRECT("BL124")</f>
        <v>0</v>
      </c>
      <c r="K124" s="33">
        <f ca="1">INDIRECT("Y124")+INDIRECT("AG124")+INDIRECT("AO124")+INDIRECT("AW124")+INDIRECT("BE124")+INDIRECT("BM124")</f>
        <v>0</v>
      </c>
      <c r="L124" s="33">
        <f ca="1">INDIRECT("Z124")+INDIRECT("AH124")+INDIRECT("AP124")+INDIRECT("AX124")+INDIRECT("BF124")+INDIRECT("BN124")</f>
        <v>0</v>
      </c>
      <c r="M124" s="33">
        <f ca="1">INDIRECT("AA124")+INDIRECT("AI124")+INDIRECT("AQ124")+INDIRECT("AY124")+INDIRECT("BG124")+INDIRECT("BO124")</f>
        <v>0</v>
      </c>
      <c r="N124" s="32">
        <f ca="1">INDIRECT("T124")+INDIRECT("U124")+INDIRECT("V124")+INDIRECT("W124")+INDIRECT("X124")+INDIRECT("Y124")+INDIRECT("Z124")+INDIRECT("AA124")</f>
        <v>0</v>
      </c>
      <c r="O124" s="33">
        <f ca="1">INDIRECT("AB124")+INDIRECT("AC124")+INDIRECT("AD124")+INDIRECT("AE124")+INDIRECT("AF124")+INDIRECT("AG124")+INDIRECT("AH124")+INDIRECT("AI124")</f>
        <v>348</v>
      </c>
      <c r="P124" s="33">
        <f ca="1">INDIRECT("AJ124")+INDIRECT("AK124")+INDIRECT("AL124")+INDIRECT("AM124")+INDIRECT("AN124")+INDIRECT("AO124")+INDIRECT("AP124")+INDIRECT("AQ124")</f>
        <v>0</v>
      </c>
      <c r="Q124" s="33">
        <f ca="1">INDIRECT("AR124")+INDIRECT("AS124")+INDIRECT("AT124")+INDIRECT("AU124")+INDIRECT("AV124")+INDIRECT("AW124")+INDIRECT("AX124")+INDIRECT("AY124")</f>
        <v>0</v>
      </c>
      <c r="R124" s="33">
        <f ca="1">INDIRECT("AZ124")+INDIRECT("BA124")+INDIRECT("BB124")+INDIRECT("BC124")+INDIRECT("BD124")+INDIRECT("BE124")+INDIRECT("BF124")+INDIRECT("BG124")</f>
        <v>0</v>
      </c>
      <c r="S124" s="33">
        <f ca="1">INDIRECT("BH124")+INDIRECT("BI124")+INDIRECT("BJ124")+INDIRECT("BK124")+INDIRECT("BL124")+INDIRECT("BM124")+INDIRECT("BN124")+INDIRECT("BO124")</f>
        <v>0</v>
      </c>
      <c r="T124" s="34"/>
      <c r="U124" s="35"/>
      <c r="V124" s="35"/>
      <c r="W124" s="35"/>
      <c r="X124" s="35"/>
      <c r="Y124" s="35"/>
      <c r="Z124" s="35"/>
      <c r="AA124" s="35"/>
      <c r="AB124" s="34"/>
      <c r="AC124" s="35"/>
      <c r="AD124" s="35">
        <v>167</v>
      </c>
      <c r="AE124" s="35">
        <v>181</v>
      </c>
      <c r="AF124" s="35"/>
      <c r="AG124" s="35"/>
      <c r="AH124" s="35"/>
      <c r="AI124" s="35"/>
      <c r="AJ124" s="34"/>
      <c r="AK124" s="35"/>
      <c r="AL124" s="35"/>
      <c r="AM124" s="35"/>
      <c r="AN124" s="35"/>
      <c r="AO124" s="35"/>
      <c r="AP124" s="35"/>
      <c r="AQ124" s="35"/>
      <c r="AR124" s="34"/>
      <c r="AS124" s="35"/>
      <c r="AT124" s="35"/>
      <c r="AU124" s="35"/>
      <c r="AV124" s="35"/>
      <c r="AW124" s="35"/>
      <c r="AX124" s="35"/>
      <c r="AY124" s="35"/>
      <c r="AZ124" s="34"/>
      <c r="BA124" s="35"/>
      <c r="BB124" s="35"/>
      <c r="BC124" s="35"/>
      <c r="BD124" s="35"/>
      <c r="BE124" s="35"/>
      <c r="BF124" s="35"/>
      <c r="BG124" s="35"/>
      <c r="BH124" s="34"/>
      <c r="BI124" s="35"/>
      <c r="BJ124" s="35"/>
      <c r="BK124" s="35"/>
      <c r="BL124" s="35"/>
      <c r="BM124" s="35"/>
      <c r="BN124" s="35"/>
      <c r="BO124" s="36"/>
      <c r="BP124" s="9">
        <v>11200000025</v>
      </c>
      <c r="BQ124" s="1" t="s">
        <v>3</v>
      </c>
      <c r="BR124" s="1" t="s">
        <v>0</v>
      </c>
      <c r="BS124" s="1" t="s">
        <v>0</v>
      </c>
      <c r="BT124" s="1" t="s">
        <v>0</v>
      </c>
      <c r="BU124" s="1" t="s">
        <v>0</v>
      </c>
      <c r="BW124" s="1">
        <f ca="1">INDIRECT("T124")+2*INDIRECT("AB124")+3*INDIRECT("AJ124")+4*INDIRECT("AR124")+5*INDIRECT("AZ124")+6*INDIRECT("BH124")</f>
        <v>0</v>
      </c>
      <c r="BX124" s="1">
        <v>0</v>
      </c>
      <c r="BY124" s="1">
        <f ca="1">INDIRECT("U124")+2*INDIRECT("AC124")+3*INDIRECT("AK124")+4*INDIRECT("AS124")+5*INDIRECT("BA124")+6*INDIRECT("BI124")</f>
        <v>0</v>
      </c>
      <c r="BZ124" s="1">
        <v>0</v>
      </c>
      <c r="CA124" s="1">
        <f ca="1">INDIRECT("V124")+2*INDIRECT("AD124")+3*INDIRECT("AL124")+4*INDIRECT("AT124")+5*INDIRECT("BB124")+6*INDIRECT("BJ124")</f>
        <v>334</v>
      </c>
      <c r="CB124" s="1">
        <v>334</v>
      </c>
      <c r="CC124" s="1">
        <f ca="1">INDIRECT("W124")+2*INDIRECT("AE124")+3*INDIRECT("AM124")+4*INDIRECT("AU124")+5*INDIRECT("BC124")+6*INDIRECT("BK124")</f>
        <v>362</v>
      </c>
      <c r="CD124" s="1">
        <v>362</v>
      </c>
      <c r="CE124" s="1">
        <f ca="1">INDIRECT("X124")+2*INDIRECT("AF124")+3*INDIRECT("AN124")+4*INDIRECT("AV124")+5*INDIRECT("BD124")+6*INDIRECT("BL124")</f>
        <v>0</v>
      </c>
      <c r="CF124" s="1">
        <v>0</v>
      </c>
      <c r="CG124" s="1">
        <f ca="1">INDIRECT("Y124")+2*INDIRECT("AG124")+3*INDIRECT("AO124")+4*INDIRECT("AW124")+5*INDIRECT("BE124")+6*INDIRECT("BM124")</f>
        <v>0</v>
      </c>
      <c r="CH124" s="1">
        <v>0</v>
      </c>
      <c r="CI124" s="1">
        <f ca="1">INDIRECT("Z124")+2*INDIRECT("AH124")+3*INDIRECT("AP124")+4*INDIRECT("AX124")+5*INDIRECT("BF124")+6*INDIRECT("BN124")</f>
        <v>0</v>
      </c>
      <c r="CJ124" s="1">
        <v>0</v>
      </c>
      <c r="CK124" s="1">
        <f ca="1">INDIRECT("AA124")+2*INDIRECT("AI124")+3*INDIRECT("AQ124")+4*INDIRECT("AY124")+5*INDIRECT("BG124")+6*INDIRECT("BO124")</f>
        <v>0</v>
      </c>
      <c r="CL124" s="1">
        <v>0</v>
      </c>
      <c r="CM124" s="1">
        <f ca="1">INDIRECT("T124")+2*INDIRECT("U124")+3*INDIRECT("V124")+4*INDIRECT("W124")+5*INDIRECT("X124")+6*INDIRECT("Y124")+7*INDIRECT("Z124")+8*INDIRECT("AA124")</f>
        <v>0</v>
      </c>
      <c r="CN124" s="1">
        <v>0</v>
      </c>
      <c r="CO124" s="1">
        <f ca="1">INDIRECT("AB124")+2*INDIRECT("AC124")+3*INDIRECT("AD124")+4*INDIRECT("AE124")+5*INDIRECT("AF124")+6*INDIRECT("AG124")+7*INDIRECT("AH124")+8*INDIRECT("AI124")</f>
        <v>1225</v>
      </c>
      <c r="CP124" s="1">
        <v>1225</v>
      </c>
      <c r="CQ124" s="1">
        <f ca="1">INDIRECT("AJ124")+2*INDIRECT("AK124")+3*INDIRECT("AL124")+4*INDIRECT("AM124")+5*INDIRECT("AN124")+6*INDIRECT("AO124")+7*INDIRECT("AP124")+8*INDIRECT("AQ124")</f>
        <v>0</v>
      </c>
      <c r="CR124" s="1">
        <v>0</v>
      </c>
      <c r="CS124" s="1">
        <f ca="1">INDIRECT("AR124")+2*INDIRECT("AS124")+3*INDIRECT("AT124")+4*INDIRECT("AU124")+5*INDIRECT("AV124")+6*INDIRECT("AW124")+7*INDIRECT("AX124")+8*INDIRECT("AY124")</f>
        <v>0</v>
      </c>
      <c r="CT124" s="1">
        <v>0</v>
      </c>
      <c r="CU124" s="1">
        <f ca="1">INDIRECT("AZ124")+2*INDIRECT("BA124")+3*INDIRECT("BB124")+4*INDIRECT("BC124")+5*INDIRECT("BD124")+6*INDIRECT("BE124")+7*INDIRECT("BF124")+8*INDIRECT("BG124")</f>
        <v>0</v>
      </c>
      <c r="CV124" s="1">
        <v>0</v>
      </c>
      <c r="CW124" s="1">
        <f ca="1">INDIRECT("BH124")+2*INDIRECT("BI124")+3*INDIRECT("BJ124")+4*INDIRECT("BK124")+5*INDIRECT("BL124")+6*INDIRECT("BM124")+7*INDIRECT("BN124")+8*INDIRECT("BO124")</f>
        <v>0</v>
      </c>
      <c r="CX124" s="1">
        <v>0</v>
      </c>
    </row>
    <row r="125" spans="1:102" ht="11.25">
      <c r="A125" s="1" t="s">
        <v>0</v>
      </c>
      <c r="B125" s="1" t="s">
        <v>47</v>
      </c>
      <c r="C125" s="1" t="s">
        <v>0</v>
      </c>
      <c r="D125" s="1" t="s">
        <v>48</v>
      </c>
      <c r="E125" s="1" t="s">
        <v>49</v>
      </c>
      <c r="F125" s="7">
        <f ca="1">INDIRECT("T125")+INDIRECT("AB125")+INDIRECT("AJ125")+INDIRECT("AR125")+INDIRECT("AZ125")+INDIRECT("BH125")</f>
        <v>317</v>
      </c>
      <c r="G125" s="6">
        <f ca="1">INDIRECT("U125")+INDIRECT("AC125")+INDIRECT("AK125")+INDIRECT("AS125")+INDIRECT("BA125")+INDIRECT("BI125")</f>
        <v>164</v>
      </c>
      <c r="H125" s="6">
        <f ca="1">INDIRECT("V125")+INDIRECT("AD125")+INDIRECT("AL125")+INDIRECT("AT125")+INDIRECT("BB125")+INDIRECT("BJ125")</f>
        <v>0</v>
      </c>
      <c r="I125" s="6">
        <f ca="1">INDIRECT("W125")+INDIRECT("AE125")+INDIRECT("AM125")+INDIRECT("AU125")+INDIRECT("BC125")+INDIRECT("BK125")</f>
        <v>0</v>
      </c>
      <c r="J125" s="6">
        <f ca="1">INDIRECT("X125")+INDIRECT("AF125")+INDIRECT("AN125")+INDIRECT("AV125")+INDIRECT("BD125")+INDIRECT("BL125")</f>
        <v>0</v>
      </c>
      <c r="K125" s="6">
        <f ca="1">INDIRECT("Y125")+INDIRECT("AG125")+INDIRECT("AO125")+INDIRECT("AW125")+INDIRECT("BE125")+INDIRECT("BM125")</f>
        <v>0</v>
      </c>
      <c r="L125" s="6">
        <f ca="1">INDIRECT("Z125")+INDIRECT("AH125")+INDIRECT("AP125")+INDIRECT("AX125")+INDIRECT("BF125")+INDIRECT("BN125")</f>
        <v>0</v>
      </c>
      <c r="M125" s="6">
        <f ca="1">INDIRECT("AA125")+INDIRECT("AI125")+INDIRECT("AQ125")+INDIRECT("AY125")+INDIRECT("BG125")+INDIRECT("BO125")</f>
        <v>0</v>
      </c>
      <c r="N125" s="7">
        <f ca="1">INDIRECT("T125")+INDIRECT("U125")+INDIRECT("V125")+INDIRECT("W125")+INDIRECT("X125")+INDIRECT("Y125")+INDIRECT("Z125")+INDIRECT("AA125")</f>
        <v>0</v>
      </c>
      <c r="O125" s="6">
        <f ca="1">INDIRECT("AB125")+INDIRECT("AC125")+INDIRECT("AD125")+INDIRECT("AE125")+INDIRECT("AF125")+INDIRECT("AG125")+INDIRECT("AH125")+INDIRECT("AI125")</f>
        <v>481</v>
      </c>
      <c r="P125" s="6">
        <f ca="1">INDIRECT("AJ125")+INDIRECT("AK125")+INDIRECT("AL125")+INDIRECT("AM125")+INDIRECT("AN125")+INDIRECT("AO125")+INDIRECT("AP125")+INDIRECT("AQ125")</f>
        <v>0</v>
      </c>
      <c r="Q125" s="6">
        <f ca="1">INDIRECT("AR125")+INDIRECT("AS125")+INDIRECT("AT125")+INDIRECT("AU125")+INDIRECT("AV125")+INDIRECT("AW125")+INDIRECT("AX125")+INDIRECT("AY125")</f>
        <v>0</v>
      </c>
      <c r="R125" s="6">
        <f ca="1">INDIRECT("AZ125")+INDIRECT("BA125")+INDIRECT("BB125")+INDIRECT("BC125")+INDIRECT("BD125")+INDIRECT("BE125")+INDIRECT("BF125")+INDIRECT("BG125")</f>
        <v>0</v>
      </c>
      <c r="S125" s="6">
        <f ca="1">INDIRECT("BH125")+INDIRECT("BI125")+INDIRECT("BJ125")+INDIRECT("BK125")+INDIRECT("BL125")+INDIRECT("BM125")+INDIRECT("BN125")+INDIRECT("BO125")</f>
        <v>0</v>
      </c>
      <c r="T125" s="28"/>
      <c r="U125" s="29"/>
      <c r="V125" s="29"/>
      <c r="W125" s="29"/>
      <c r="X125" s="29"/>
      <c r="Y125" s="29"/>
      <c r="Z125" s="29"/>
      <c r="AA125" s="29"/>
      <c r="AB125" s="28">
        <v>317</v>
      </c>
      <c r="AC125" s="29">
        <v>164</v>
      </c>
      <c r="AD125" s="29"/>
      <c r="AE125" s="29"/>
      <c r="AF125" s="29"/>
      <c r="AG125" s="29"/>
      <c r="AH125" s="29"/>
      <c r="AI125" s="29"/>
      <c r="AJ125" s="28"/>
      <c r="AK125" s="29"/>
      <c r="AL125" s="29"/>
      <c r="AM125" s="29"/>
      <c r="AN125" s="29"/>
      <c r="AO125" s="29"/>
      <c r="AP125" s="29"/>
      <c r="AQ125" s="29"/>
      <c r="AR125" s="28"/>
      <c r="AS125" s="29"/>
      <c r="AT125" s="29"/>
      <c r="AU125" s="29"/>
      <c r="AV125" s="29"/>
      <c r="AW125" s="29"/>
      <c r="AX125" s="29"/>
      <c r="AY125" s="29"/>
      <c r="AZ125" s="28"/>
      <c r="BA125" s="29"/>
      <c r="BB125" s="29"/>
      <c r="BC125" s="29"/>
      <c r="BD125" s="29"/>
      <c r="BE125" s="29"/>
      <c r="BF125" s="29"/>
      <c r="BG125" s="29"/>
      <c r="BH125" s="28"/>
      <c r="BI125" s="29"/>
      <c r="BJ125" s="29"/>
      <c r="BK125" s="29"/>
      <c r="BL125" s="29"/>
      <c r="BM125" s="29"/>
      <c r="BN125" s="29"/>
      <c r="BO125" s="29"/>
      <c r="BP125" s="9">
        <v>0</v>
      </c>
      <c r="BQ125" s="1" t="s">
        <v>0</v>
      </c>
      <c r="BR125" s="1" t="s">
        <v>0</v>
      </c>
      <c r="BS125" s="1" t="s">
        <v>0</v>
      </c>
      <c r="BT125" s="1" t="s">
        <v>0</v>
      </c>
      <c r="BU125" s="1" t="s">
        <v>0</v>
      </c>
      <c r="BW125" s="1">
        <f ca="1">INDIRECT("T125")+2*INDIRECT("AB125")+3*INDIRECT("AJ125")+4*INDIRECT("AR125")+5*INDIRECT("AZ125")+6*INDIRECT("BH125")</f>
        <v>634</v>
      </c>
      <c r="BX125" s="1">
        <v>634</v>
      </c>
      <c r="BY125" s="1">
        <f ca="1">INDIRECT("U125")+2*INDIRECT("AC125")+3*INDIRECT("AK125")+4*INDIRECT("AS125")+5*INDIRECT("BA125")+6*INDIRECT("BI125")</f>
        <v>328</v>
      </c>
      <c r="BZ125" s="1">
        <v>328</v>
      </c>
      <c r="CA125" s="1">
        <f ca="1">INDIRECT("V125")+2*INDIRECT("AD125")+3*INDIRECT("AL125")+4*INDIRECT("AT125")+5*INDIRECT("BB125")+6*INDIRECT("BJ125")</f>
        <v>0</v>
      </c>
      <c r="CB125" s="1">
        <v>0</v>
      </c>
      <c r="CC125" s="1">
        <f ca="1">INDIRECT("W125")+2*INDIRECT("AE125")+3*INDIRECT("AM125")+4*INDIRECT("AU125")+5*INDIRECT("BC125")+6*INDIRECT("BK125")</f>
        <v>0</v>
      </c>
      <c r="CD125" s="1">
        <v>0</v>
      </c>
      <c r="CE125" s="1">
        <f ca="1">INDIRECT("X125")+2*INDIRECT("AF125")+3*INDIRECT("AN125")+4*INDIRECT("AV125")+5*INDIRECT("BD125")+6*INDIRECT("BL125")</f>
        <v>0</v>
      </c>
      <c r="CF125" s="1">
        <v>0</v>
      </c>
      <c r="CG125" s="1">
        <f ca="1">INDIRECT("Y125")+2*INDIRECT("AG125")+3*INDIRECT("AO125")+4*INDIRECT("AW125")+5*INDIRECT("BE125")+6*INDIRECT("BM125")</f>
        <v>0</v>
      </c>
      <c r="CH125" s="1">
        <v>0</v>
      </c>
      <c r="CI125" s="1">
        <f ca="1">INDIRECT("Z125")+2*INDIRECT("AH125")+3*INDIRECT("AP125")+4*INDIRECT("AX125")+5*INDIRECT("BF125")+6*INDIRECT("BN125")</f>
        <v>0</v>
      </c>
      <c r="CJ125" s="1">
        <v>0</v>
      </c>
      <c r="CK125" s="1">
        <f ca="1">INDIRECT("AA125")+2*INDIRECT("AI125")+3*INDIRECT("AQ125")+4*INDIRECT("AY125")+5*INDIRECT("BG125")+6*INDIRECT("BO125")</f>
        <v>0</v>
      </c>
      <c r="CL125" s="1">
        <v>0</v>
      </c>
      <c r="CM125" s="1">
        <f ca="1">INDIRECT("T125")+2*INDIRECT("U125")+3*INDIRECT("V125")+4*INDIRECT("W125")+5*INDIRECT("X125")+6*INDIRECT("Y125")+7*INDIRECT("Z125")+8*INDIRECT("AA125")</f>
        <v>0</v>
      </c>
      <c r="CN125" s="1">
        <v>0</v>
      </c>
      <c r="CO125" s="1">
        <f ca="1">INDIRECT("AB125")+2*INDIRECT("AC125")+3*INDIRECT("AD125")+4*INDIRECT("AE125")+5*INDIRECT("AF125")+6*INDIRECT("AG125")+7*INDIRECT("AH125")+8*INDIRECT("AI125")</f>
        <v>645</v>
      </c>
      <c r="CP125" s="1">
        <v>645</v>
      </c>
      <c r="CQ125" s="1">
        <f ca="1">INDIRECT("AJ125")+2*INDIRECT("AK125")+3*INDIRECT("AL125")+4*INDIRECT("AM125")+5*INDIRECT("AN125")+6*INDIRECT("AO125")+7*INDIRECT("AP125")+8*INDIRECT("AQ125")</f>
        <v>0</v>
      </c>
      <c r="CR125" s="1">
        <v>0</v>
      </c>
      <c r="CS125" s="1">
        <f ca="1">INDIRECT("AR125")+2*INDIRECT("AS125")+3*INDIRECT("AT125")+4*INDIRECT("AU125")+5*INDIRECT("AV125")+6*INDIRECT("AW125")+7*INDIRECT("AX125")+8*INDIRECT("AY125")</f>
        <v>0</v>
      </c>
      <c r="CT125" s="1">
        <v>0</v>
      </c>
      <c r="CU125" s="1">
        <f ca="1">INDIRECT("AZ125")+2*INDIRECT("BA125")+3*INDIRECT("BB125")+4*INDIRECT("BC125")+5*INDIRECT("BD125")+6*INDIRECT("BE125")+7*INDIRECT("BF125")+8*INDIRECT("BG125")</f>
        <v>0</v>
      </c>
      <c r="CV125" s="1">
        <v>0</v>
      </c>
      <c r="CW125" s="1">
        <f ca="1">INDIRECT("BH125")+2*INDIRECT("BI125")+3*INDIRECT("BJ125")+4*INDIRECT("BK125")+5*INDIRECT("BL125")+6*INDIRECT("BM125")+7*INDIRECT("BN125")+8*INDIRECT("BO125")</f>
        <v>0</v>
      </c>
      <c r="CX125" s="1">
        <v>0</v>
      </c>
    </row>
    <row r="126" spans="1:102" ht="11.25">
      <c r="A126" s="25"/>
      <c r="B126" s="25"/>
      <c r="C126" s="27" t="s">
        <v>131</v>
      </c>
      <c r="D126" s="26" t="s">
        <v>0</v>
      </c>
      <c r="E126" s="1" t="s">
        <v>11</v>
      </c>
      <c r="F126" s="7">
        <f ca="1">INDIRECT("T126")+INDIRECT("AB126")+INDIRECT("AJ126")+INDIRECT("AR126")+INDIRECT("AZ126")+INDIRECT("BH126")</f>
        <v>0</v>
      </c>
      <c r="G126" s="6">
        <f ca="1">INDIRECT("U126")+INDIRECT("AC126")+INDIRECT("AK126")+INDIRECT("AS126")+INDIRECT("BA126")+INDIRECT("BI126")</f>
        <v>50</v>
      </c>
      <c r="H126" s="6">
        <f ca="1">INDIRECT("V126")+INDIRECT("AD126")+INDIRECT("AL126")+INDIRECT("AT126")+INDIRECT("BB126")+INDIRECT("BJ126")</f>
        <v>50</v>
      </c>
      <c r="I126" s="6">
        <f ca="1">INDIRECT("W126")+INDIRECT("AE126")+INDIRECT("AM126")+INDIRECT("AU126")+INDIRECT("BC126")+INDIRECT("BK126")</f>
        <v>50</v>
      </c>
      <c r="J126" s="6">
        <f ca="1">INDIRECT("X126")+INDIRECT("AF126")+INDIRECT("AN126")+INDIRECT("AV126")+INDIRECT("BD126")+INDIRECT("BL126")</f>
        <v>50</v>
      </c>
      <c r="K126" s="6">
        <f ca="1">INDIRECT("Y126")+INDIRECT("AG126")+INDIRECT("AO126")+INDIRECT("AW126")+INDIRECT("BE126")+INDIRECT("BM126")</f>
        <v>50</v>
      </c>
      <c r="L126" s="6">
        <f ca="1">INDIRECT("Z126")+INDIRECT("AH126")+INDIRECT("AP126")+INDIRECT("AX126")+INDIRECT("BF126")+INDIRECT("BN126")</f>
        <v>0</v>
      </c>
      <c r="M126" s="6">
        <f ca="1">INDIRECT("AA126")+INDIRECT("AI126")+INDIRECT("AQ126")+INDIRECT("AY126")+INDIRECT("BG126")+INDIRECT("BO126")</f>
        <v>0</v>
      </c>
      <c r="N126" s="7">
        <f ca="1">INDIRECT("T126")+INDIRECT("U126")+INDIRECT("V126")+INDIRECT("W126")+INDIRECT("X126")+INDIRECT("Y126")+INDIRECT("Z126")+INDIRECT("AA126")</f>
        <v>0</v>
      </c>
      <c r="O126" s="6">
        <f ca="1">INDIRECT("AB126")+INDIRECT("AC126")+INDIRECT("AD126")+INDIRECT("AE126")+INDIRECT("AF126")+INDIRECT("AG126")+INDIRECT("AH126")+INDIRECT("AI126")</f>
        <v>250</v>
      </c>
      <c r="P126" s="6">
        <f ca="1">INDIRECT("AJ126")+INDIRECT("AK126")+INDIRECT("AL126")+INDIRECT("AM126")+INDIRECT("AN126")+INDIRECT("AO126")+INDIRECT("AP126")+INDIRECT("AQ126")</f>
        <v>0</v>
      </c>
      <c r="Q126" s="6">
        <f ca="1">INDIRECT("AR126")+INDIRECT("AS126")+INDIRECT("AT126")+INDIRECT("AU126")+INDIRECT("AV126")+INDIRECT("AW126")+INDIRECT("AX126")+INDIRECT("AY126")</f>
        <v>0</v>
      </c>
      <c r="R126" s="6">
        <f ca="1">INDIRECT("AZ126")+INDIRECT("BA126")+INDIRECT("BB126")+INDIRECT("BC126")+INDIRECT("BD126")+INDIRECT("BE126")+INDIRECT("BF126")+INDIRECT("BG126")</f>
        <v>0</v>
      </c>
      <c r="S126" s="6">
        <f ca="1">INDIRECT("BH126")+INDIRECT("BI126")+INDIRECT("BJ126")+INDIRECT("BK126")+INDIRECT("BL126")+INDIRECT("BM126")+INDIRECT("BN126")+INDIRECT("BO126")</f>
        <v>0</v>
      </c>
      <c r="T126" s="28"/>
      <c r="U126" s="29"/>
      <c r="V126" s="29"/>
      <c r="W126" s="29"/>
      <c r="X126" s="29"/>
      <c r="Y126" s="29"/>
      <c r="Z126" s="29"/>
      <c r="AA126" s="29"/>
      <c r="AB126" s="28"/>
      <c r="AC126" s="29">
        <v>50</v>
      </c>
      <c r="AD126" s="29">
        <v>50</v>
      </c>
      <c r="AE126" s="29">
        <v>50</v>
      </c>
      <c r="AF126" s="29">
        <v>50</v>
      </c>
      <c r="AG126" s="29">
        <v>50</v>
      </c>
      <c r="AH126" s="29"/>
      <c r="AI126" s="29"/>
      <c r="AJ126" s="28"/>
      <c r="AK126" s="29"/>
      <c r="AL126" s="29"/>
      <c r="AM126" s="29"/>
      <c r="AN126" s="29"/>
      <c r="AO126" s="29"/>
      <c r="AP126" s="29"/>
      <c r="AQ126" s="29"/>
      <c r="AR126" s="28"/>
      <c r="AS126" s="29"/>
      <c r="AT126" s="29"/>
      <c r="AU126" s="29"/>
      <c r="AV126" s="29"/>
      <c r="AW126" s="29"/>
      <c r="AX126" s="29"/>
      <c r="AY126" s="29"/>
      <c r="AZ126" s="28"/>
      <c r="BA126" s="29"/>
      <c r="BB126" s="29"/>
      <c r="BC126" s="29"/>
      <c r="BD126" s="29"/>
      <c r="BE126" s="29"/>
      <c r="BF126" s="29"/>
      <c r="BG126" s="29"/>
      <c r="BH126" s="28"/>
      <c r="BI126" s="29"/>
      <c r="BJ126" s="29"/>
      <c r="BK126" s="29"/>
      <c r="BL126" s="29"/>
      <c r="BM126" s="29"/>
      <c r="BN126" s="29"/>
      <c r="BO126" s="29"/>
      <c r="BP126" s="9">
        <v>0</v>
      </c>
      <c r="BQ126" s="1" t="s">
        <v>0</v>
      </c>
      <c r="BR126" s="1" t="s">
        <v>0</v>
      </c>
      <c r="BS126" s="1" t="s">
        <v>0</v>
      </c>
      <c r="BT126" s="1" t="s">
        <v>0</v>
      </c>
      <c r="BU126" s="1" t="s">
        <v>0</v>
      </c>
      <c r="BW126" s="1">
        <f ca="1">INDIRECT("T126")+2*INDIRECT("AB126")+3*INDIRECT("AJ126")+4*INDIRECT("AR126")+5*INDIRECT("AZ126")+6*INDIRECT("BH126")</f>
        <v>0</v>
      </c>
      <c r="BX126" s="1">
        <v>0</v>
      </c>
      <c r="BY126" s="1">
        <f ca="1">INDIRECT("U126")+2*INDIRECT("AC126")+3*INDIRECT("AK126")+4*INDIRECT("AS126")+5*INDIRECT("BA126")+6*INDIRECT("BI126")</f>
        <v>100</v>
      </c>
      <c r="BZ126" s="1">
        <v>100</v>
      </c>
      <c r="CA126" s="1">
        <f ca="1">INDIRECT("V126")+2*INDIRECT("AD126")+3*INDIRECT("AL126")+4*INDIRECT("AT126")+5*INDIRECT("BB126")+6*INDIRECT("BJ126")</f>
        <v>100</v>
      </c>
      <c r="CB126" s="1">
        <v>100</v>
      </c>
      <c r="CC126" s="1">
        <f ca="1">INDIRECT("W126")+2*INDIRECT("AE126")+3*INDIRECT("AM126")+4*INDIRECT("AU126")+5*INDIRECT("BC126")+6*INDIRECT("BK126")</f>
        <v>100</v>
      </c>
      <c r="CD126" s="1">
        <v>100</v>
      </c>
      <c r="CE126" s="1">
        <f ca="1">INDIRECT("X126")+2*INDIRECT("AF126")+3*INDIRECT("AN126")+4*INDIRECT("AV126")+5*INDIRECT("BD126")+6*INDIRECT("BL126")</f>
        <v>100</v>
      </c>
      <c r="CF126" s="1">
        <v>100</v>
      </c>
      <c r="CG126" s="1">
        <f ca="1">INDIRECT("Y126")+2*INDIRECT("AG126")+3*INDIRECT("AO126")+4*INDIRECT("AW126")+5*INDIRECT("BE126")+6*INDIRECT("BM126")</f>
        <v>100</v>
      </c>
      <c r="CH126" s="1">
        <v>100</v>
      </c>
      <c r="CI126" s="1">
        <f ca="1">INDIRECT("Z126")+2*INDIRECT("AH126")+3*INDIRECT("AP126")+4*INDIRECT("AX126")+5*INDIRECT("BF126")+6*INDIRECT("BN126")</f>
        <v>0</v>
      </c>
      <c r="CJ126" s="1">
        <v>0</v>
      </c>
      <c r="CK126" s="1">
        <f ca="1">INDIRECT("AA126")+2*INDIRECT("AI126")+3*INDIRECT("AQ126")+4*INDIRECT("AY126")+5*INDIRECT("BG126")+6*INDIRECT("BO126")</f>
        <v>0</v>
      </c>
      <c r="CL126" s="1">
        <v>0</v>
      </c>
      <c r="CM126" s="1">
        <f ca="1">INDIRECT("T126")+2*INDIRECT("U126")+3*INDIRECT("V126")+4*INDIRECT("W126")+5*INDIRECT("X126")+6*INDIRECT("Y126")+7*INDIRECT("Z126")+8*INDIRECT("AA126")</f>
        <v>0</v>
      </c>
      <c r="CN126" s="1">
        <v>0</v>
      </c>
      <c r="CO126" s="1">
        <f ca="1">INDIRECT("AB126")+2*INDIRECT("AC126")+3*INDIRECT("AD126")+4*INDIRECT("AE126")+5*INDIRECT("AF126")+6*INDIRECT("AG126")+7*INDIRECT("AH126")+8*INDIRECT("AI126")</f>
        <v>1000</v>
      </c>
      <c r="CP126" s="1">
        <v>1000</v>
      </c>
      <c r="CQ126" s="1">
        <f ca="1">INDIRECT("AJ126")+2*INDIRECT("AK126")+3*INDIRECT("AL126")+4*INDIRECT("AM126")+5*INDIRECT("AN126")+6*INDIRECT("AO126")+7*INDIRECT("AP126")+8*INDIRECT("AQ126")</f>
        <v>0</v>
      </c>
      <c r="CR126" s="1">
        <v>0</v>
      </c>
      <c r="CS126" s="1">
        <f ca="1">INDIRECT("AR126")+2*INDIRECT("AS126")+3*INDIRECT("AT126")+4*INDIRECT("AU126")+5*INDIRECT("AV126")+6*INDIRECT("AW126")+7*INDIRECT("AX126")+8*INDIRECT("AY126")</f>
        <v>0</v>
      </c>
      <c r="CT126" s="1">
        <v>0</v>
      </c>
      <c r="CU126" s="1">
        <f ca="1">INDIRECT("AZ126")+2*INDIRECT("BA126")+3*INDIRECT("BB126")+4*INDIRECT("BC126")+5*INDIRECT("BD126")+6*INDIRECT("BE126")+7*INDIRECT("BF126")+8*INDIRECT("BG126")</f>
        <v>0</v>
      </c>
      <c r="CV126" s="1">
        <v>0</v>
      </c>
      <c r="CW126" s="1">
        <f ca="1">INDIRECT("BH126")+2*INDIRECT("BI126")+3*INDIRECT("BJ126")+4*INDIRECT("BK126")+5*INDIRECT("BL126")+6*INDIRECT("BM126")+7*INDIRECT("BN126")+8*INDIRECT("BO126")</f>
        <v>0</v>
      </c>
      <c r="CX126" s="1">
        <v>0</v>
      </c>
    </row>
    <row r="127" spans="1:73" ht="11.25">
      <c r="A127" s="1" t="s">
        <v>0</v>
      </c>
      <c r="B127" s="1" t="s">
        <v>0</v>
      </c>
      <c r="C127" s="1" t="s">
        <v>0</v>
      </c>
      <c r="D127" s="1" t="s">
        <v>0</v>
      </c>
      <c r="E127" s="1" t="s">
        <v>6</v>
      </c>
      <c r="F127" s="7">
        <f>SUM(F124:F126)</f>
        <v>317</v>
      </c>
      <c r="G127" s="6">
        <f>SUM(G124:G126)</f>
        <v>214</v>
      </c>
      <c r="H127" s="6">
        <f>SUM(H124:H126)</f>
        <v>217</v>
      </c>
      <c r="I127" s="6">
        <f>SUM(I124:I126)</f>
        <v>231</v>
      </c>
      <c r="J127" s="6">
        <f>SUM(J124:J126)</f>
        <v>50</v>
      </c>
      <c r="K127" s="6">
        <f>SUM(K124:K126)</f>
        <v>50</v>
      </c>
      <c r="L127" s="6">
        <f>SUM(L124:L126)</f>
        <v>0</v>
      </c>
      <c r="M127" s="6">
        <f>SUM(M124:M126)</f>
        <v>0</v>
      </c>
      <c r="N127" s="7">
        <f>SUM(N124:N126)</f>
        <v>0</v>
      </c>
      <c r="O127" s="6">
        <f>SUM(O124:O126)</f>
        <v>1079</v>
      </c>
      <c r="P127" s="6">
        <f>SUM(P124:P126)</f>
        <v>0</v>
      </c>
      <c r="Q127" s="6">
        <f>SUM(Q124:Q126)</f>
        <v>0</v>
      </c>
      <c r="R127" s="6">
        <f>SUM(R124:R126)</f>
        <v>0</v>
      </c>
      <c r="S127" s="6">
        <f>SUM(S124:S126)</f>
        <v>0</v>
      </c>
      <c r="T127" s="8"/>
      <c r="U127" s="5"/>
      <c r="V127" s="5"/>
      <c r="W127" s="5"/>
      <c r="X127" s="5"/>
      <c r="Y127" s="5"/>
      <c r="Z127" s="5"/>
      <c r="AA127" s="5"/>
      <c r="AB127" s="8"/>
      <c r="AC127" s="5"/>
      <c r="AD127" s="5"/>
      <c r="AE127" s="5"/>
      <c r="AF127" s="5"/>
      <c r="AG127" s="5"/>
      <c r="AH127" s="5"/>
      <c r="AI127" s="5"/>
      <c r="AJ127" s="8"/>
      <c r="AK127" s="5"/>
      <c r="AL127" s="5"/>
      <c r="AM127" s="5"/>
      <c r="AN127" s="5"/>
      <c r="AO127" s="5"/>
      <c r="AP127" s="5"/>
      <c r="AQ127" s="5"/>
      <c r="AR127" s="8"/>
      <c r="AS127" s="5"/>
      <c r="AT127" s="5"/>
      <c r="AU127" s="5"/>
      <c r="AV127" s="5"/>
      <c r="AW127" s="5"/>
      <c r="AX127" s="5"/>
      <c r="AY127" s="5"/>
      <c r="AZ127" s="8"/>
      <c r="BA127" s="5"/>
      <c r="BB127" s="5"/>
      <c r="BC127" s="5"/>
      <c r="BD127" s="5"/>
      <c r="BE127" s="5"/>
      <c r="BF127" s="5"/>
      <c r="BG127" s="5"/>
      <c r="BH127" s="8"/>
      <c r="BI127" s="5"/>
      <c r="BJ127" s="5"/>
      <c r="BK127" s="5"/>
      <c r="BL127" s="5"/>
      <c r="BM127" s="5"/>
      <c r="BN127" s="5"/>
      <c r="BO127" s="5"/>
      <c r="BP127" s="9">
        <v>0</v>
      </c>
      <c r="BQ127" s="1" t="s">
        <v>0</v>
      </c>
      <c r="BR127" s="1" t="s">
        <v>0</v>
      </c>
      <c r="BS127" s="1" t="s">
        <v>0</v>
      </c>
      <c r="BT127" s="1" t="s">
        <v>0</v>
      </c>
      <c r="BU127" s="1" t="s">
        <v>0</v>
      </c>
    </row>
    <row r="128" spans="3:73" ht="11.25">
      <c r="C128" s="1" t="s">
        <v>0</v>
      </c>
      <c r="D128" s="1" t="s">
        <v>0</v>
      </c>
      <c r="E128" s="1" t="s">
        <v>0</v>
      </c>
      <c r="F128" s="7"/>
      <c r="G128" s="6"/>
      <c r="H128" s="6"/>
      <c r="I128" s="6"/>
      <c r="J128" s="6"/>
      <c r="K128" s="6"/>
      <c r="L128" s="6"/>
      <c r="M128" s="6"/>
      <c r="N128" s="7"/>
      <c r="O128" s="6"/>
      <c r="P128" s="6"/>
      <c r="Q128" s="6"/>
      <c r="R128" s="6"/>
      <c r="S128" s="6"/>
      <c r="T128" s="8"/>
      <c r="U128" s="5"/>
      <c r="V128" s="5"/>
      <c r="W128" s="5"/>
      <c r="X128" s="5"/>
      <c r="Y128" s="5"/>
      <c r="Z128" s="5"/>
      <c r="AA128" s="5"/>
      <c r="AB128" s="8"/>
      <c r="AC128" s="5"/>
      <c r="AD128" s="5"/>
      <c r="AE128" s="5"/>
      <c r="AF128" s="5"/>
      <c r="AG128" s="5"/>
      <c r="AH128" s="5"/>
      <c r="AI128" s="5"/>
      <c r="AJ128" s="8"/>
      <c r="AK128" s="5"/>
      <c r="AL128" s="5"/>
      <c r="AM128" s="5"/>
      <c r="AN128" s="5"/>
      <c r="AO128" s="5"/>
      <c r="AP128" s="5"/>
      <c r="AQ128" s="5"/>
      <c r="AR128" s="8"/>
      <c r="AS128" s="5"/>
      <c r="AT128" s="5"/>
      <c r="AU128" s="5"/>
      <c r="AV128" s="5"/>
      <c r="AW128" s="5"/>
      <c r="AX128" s="5"/>
      <c r="AY128" s="5"/>
      <c r="AZ128" s="8"/>
      <c r="BA128" s="5"/>
      <c r="BB128" s="5"/>
      <c r="BC128" s="5"/>
      <c r="BD128" s="5"/>
      <c r="BE128" s="5"/>
      <c r="BF128" s="5"/>
      <c r="BG128" s="5"/>
      <c r="BH128" s="8"/>
      <c r="BI128" s="5"/>
      <c r="BJ128" s="5"/>
      <c r="BK128" s="5"/>
      <c r="BL128" s="5"/>
      <c r="BM128" s="5"/>
      <c r="BN128" s="5"/>
      <c r="BO128" s="5"/>
      <c r="BP128" s="9"/>
      <c r="BT128" s="1" t="s">
        <v>0</v>
      </c>
      <c r="BU128" s="1" t="s">
        <v>0</v>
      </c>
    </row>
    <row r="129" spans="1:102" ht="11.25">
      <c r="A129" s="30" t="s">
        <v>1</v>
      </c>
      <c r="B129" s="31" t="str">
        <f>HYPERLINK("http://www.dot.ca.gov/hq/transprog/stip2004/ff_sheets/10-7952.xls","7952")</f>
        <v>7952</v>
      </c>
      <c r="C129" s="30" t="s">
        <v>0</v>
      </c>
      <c r="D129" s="30" t="s">
        <v>46</v>
      </c>
      <c r="E129" s="30" t="s">
        <v>3</v>
      </c>
      <c r="F129" s="32">
        <f ca="1">INDIRECT("T129")+INDIRECT("AB129")+INDIRECT("AJ129")+INDIRECT("AR129")+INDIRECT("AZ129")+INDIRECT("BH129")</f>
        <v>0</v>
      </c>
      <c r="G129" s="33">
        <f ca="1">INDIRECT("U129")+INDIRECT("AC129")+INDIRECT("AK129")+INDIRECT("AS129")+INDIRECT("BA129")+INDIRECT("BI129")</f>
        <v>0</v>
      </c>
      <c r="H129" s="33">
        <f ca="1">INDIRECT("V129")+INDIRECT("AD129")+INDIRECT("AL129")+INDIRECT("AT129")+INDIRECT("BB129")+INDIRECT("BJ129")</f>
        <v>220</v>
      </c>
      <c r="I129" s="33">
        <f ca="1">INDIRECT("W129")+INDIRECT("AE129")+INDIRECT("AM129")+INDIRECT("AU129")+INDIRECT("BC129")+INDIRECT("BK129")</f>
        <v>0</v>
      </c>
      <c r="J129" s="33">
        <f ca="1">INDIRECT("X129")+INDIRECT("AF129")+INDIRECT("AN129")+INDIRECT("AV129")+INDIRECT("BD129")+INDIRECT("BL129")</f>
        <v>0</v>
      </c>
      <c r="K129" s="33">
        <f ca="1">INDIRECT("Y129")+INDIRECT("AG129")+INDIRECT("AO129")+INDIRECT("AW129")+INDIRECT("BE129")+INDIRECT("BM129")</f>
        <v>0</v>
      </c>
      <c r="L129" s="33">
        <f ca="1">INDIRECT("Z129")+INDIRECT("AH129")+INDIRECT("AP129")+INDIRECT("AX129")+INDIRECT("BF129")+INDIRECT("BN129")</f>
        <v>0</v>
      </c>
      <c r="M129" s="33">
        <f ca="1">INDIRECT("AA129")+INDIRECT("AI129")+INDIRECT("AQ129")+INDIRECT("AY129")+INDIRECT("BG129")+INDIRECT("BO129")</f>
        <v>0</v>
      </c>
      <c r="N129" s="32">
        <f ca="1">INDIRECT("T129")+INDIRECT("U129")+INDIRECT("V129")+INDIRECT("W129")+INDIRECT("X129")+INDIRECT("Y129")+INDIRECT("Z129")+INDIRECT("AA129")</f>
        <v>0</v>
      </c>
      <c r="O129" s="33">
        <f ca="1">INDIRECT("AB129")+INDIRECT("AC129")+INDIRECT("AD129")+INDIRECT("AE129")+INDIRECT("AF129")+INDIRECT("AG129")+INDIRECT("AH129")+INDIRECT("AI129")</f>
        <v>220</v>
      </c>
      <c r="P129" s="33">
        <f ca="1">INDIRECT("AJ129")+INDIRECT("AK129")+INDIRECT("AL129")+INDIRECT("AM129")+INDIRECT("AN129")+INDIRECT("AO129")+INDIRECT("AP129")+INDIRECT("AQ129")</f>
        <v>0</v>
      </c>
      <c r="Q129" s="33">
        <f ca="1">INDIRECT("AR129")+INDIRECT("AS129")+INDIRECT("AT129")+INDIRECT("AU129")+INDIRECT("AV129")+INDIRECT("AW129")+INDIRECT("AX129")+INDIRECT("AY129")</f>
        <v>0</v>
      </c>
      <c r="R129" s="33">
        <f ca="1">INDIRECT("AZ129")+INDIRECT("BA129")+INDIRECT("BB129")+INDIRECT("BC129")+INDIRECT("BD129")+INDIRECT("BE129")+INDIRECT("BF129")+INDIRECT("BG129")</f>
        <v>0</v>
      </c>
      <c r="S129" s="33">
        <f ca="1">INDIRECT("BH129")+INDIRECT("BI129")+INDIRECT("BJ129")+INDIRECT("BK129")+INDIRECT("BL129")+INDIRECT("BM129")+INDIRECT("BN129")+INDIRECT("BO129")</f>
        <v>0</v>
      </c>
      <c r="T129" s="34"/>
      <c r="U129" s="35"/>
      <c r="V129" s="35"/>
      <c r="W129" s="35"/>
      <c r="X129" s="35"/>
      <c r="Y129" s="35"/>
      <c r="Z129" s="35"/>
      <c r="AA129" s="35"/>
      <c r="AB129" s="34"/>
      <c r="AC129" s="35"/>
      <c r="AD129" s="35">
        <v>220</v>
      </c>
      <c r="AE129" s="35"/>
      <c r="AF129" s="35"/>
      <c r="AG129" s="35"/>
      <c r="AH129" s="35"/>
      <c r="AI129" s="35"/>
      <c r="AJ129" s="34"/>
      <c r="AK129" s="35"/>
      <c r="AL129" s="35"/>
      <c r="AM129" s="35"/>
      <c r="AN129" s="35"/>
      <c r="AO129" s="35"/>
      <c r="AP129" s="35"/>
      <c r="AQ129" s="35"/>
      <c r="AR129" s="34"/>
      <c r="AS129" s="35"/>
      <c r="AT129" s="35"/>
      <c r="AU129" s="35"/>
      <c r="AV129" s="35"/>
      <c r="AW129" s="35"/>
      <c r="AX129" s="35"/>
      <c r="AY129" s="35"/>
      <c r="AZ129" s="34"/>
      <c r="BA129" s="35"/>
      <c r="BB129" s="35"/>
      <c r="BC129" s="35"/>
      <c r="BD129" s="35"/>
      <c r="BE129" s="35"/>
      <c r="BF129" s="35"/>
      <c r="BG129" s="35"/>
      <c r="BH129" s="34"/>
      <c r="BI129" s="35"/>
      <c r="BJ129" s="35"/>
      <c r="BK129" s="35"/>
      <c r="BL129" s="35"/>
      <c r="BM129" s="35"/>
      <c r="BN129" s="35"/>
      <c r="BO129" s="36"/>
      <c r="BP129" s="9">
        <v>11200000026</v>
      </c>
      <c r="BQ129" s="1" t="s">
        <v>3</v>
      </c>
      <c r="BR129" s="1" t="s">
        <v>0</v>
      </c>
      <c r="BS129" s="1" t="s">
        <v>0</v>
      </c>
      <c r="BT129" s="1" t="s">
        <v>0</v>
      </c>
      <c r="BU129" s="1" t="s">
        <v>0</v>
      </c>
      <c r="BW129" s="1">
        <f ca="1">INDIRECT("T129")+2*INDIRECT("AB129")+3*INDIRECT("AJ129")+4*INDIRECT("AR129")+5*INDIRECT("AZ129")+6*INDIRECT("BH129")</f>
        <v>0</v>
      </c>
      <c r="BX129" s="1">
        <v>0</v>
      </c>
      <c r="BY129" s="1">
        <f ca="1">INDIRECT("U129")+2*INDIRECT("AC129")+3*INDIRECT("AK129")+4*INDIRECT("AS129")+5*INDIRECT("BA129")+6*INDIRECT("BI129")</f>
        <v>0</v>
      </c>
      <c r="BZ129" s="1">
        <v>0</v>
      </c>
      <c r="CA129" s="1">
        <f ca="1">INDIRECT("V129")+2*INDIRECT("AD129")+3*INDIRECT("AL129")+4*INDIRECT("AT129")+5*INDIRECT("BB129")+6*INDIRECT("BJ129")</f>
        <v>440</v>
      </c>
      <c r="CB129" s="1">
        <v>440</v>
      </c>
      <c r="CC129" s="1">
        <f ca="1">INDIRECT("W129")+2*INDIRECT("AE129")+3*INDIRECT("AM129")+4*INDIRECT("AU129")+5*INDIRECT("BC129")+6*INDIRECT("BK129")</f>
        <v>0</v>
      </c>
      <c r="CD129" s="1">
        <v>0</v>
      </c>
      <c r="CE129" s="1">
        <f ca="1">INDIRECT("X129")+2*INDIRECT("AF129")+3*INDIRECT("AN129")+4*INDIRECT("AV129")+5*INDIRECT("BD129")+6*INDIRECT("BL129")</f>
        <v>0</v>
      </c>
      <c r="CF129" s="1">
        <v>0</v>
      </c>
      <c r="CG129" s="1">
        <f ca="1">INDIRECT("Y129")+2*INDIRECT("AG129")+3*INDIRECT("AO129")+4*INDIRECT("AW129")+5*INDIRECT("BE129")+6*INDIRECT("BM129")</f>
        <v>0</v>
      </c>
      <c r="CH129" s="1">
        <v>0</v>
      </c>
      <c r="CI129" s="1">
        <f ca="1">INDIRECT("Z129")+2*INDIRECT("AH129")+3*INDIRECT("AP129")+4*INDIRECT("AX129")+5*INDIRECT("BF129")+6*INDIRECT("BN129")</f>
        <v>0</v>
      </c>
      <c r="CJ129" s="1">
        <v>0</v>
      </c>
      <c r="CK129" s="1">
        <f ca="1">INDIRECT("AA129")+2*INDIRECT("AI129")+3*INDIRECT("AQ129")+4*INDIRECT("AY129")+5*INDIRECT("BG129")+6*INDIRECT("BO129")</f>
        <v>0</v>
      </c>
      <c r="CL129" s="1">
        <v>0</v>
      </c>
      <c r="CM129" s="1">
        <f ca="1">INDIRECT("T129")+2*INDIRECT("U129")+3*INDIRECT("V129")+4*INDIRECT("W129")+5*INDIRECT("X129")+6*INDIRECT("Y129")+7*INDIRECT("Z129")+8*INDIRECT("AA129")</f>
        <v>0</v>
      </c>
      <c r="CN129" s="1">
        <v>0</v>
      </c>
      <c r="CO129" s="1">
        <f ca="1">INDIRECT("AB129")+2*INDIRECT("AC129")+3*INDIRECT("AD129")+4*INDIRECT("AE129")+5*INDIRECT("AF129")+6*INDIRECT("AG129")+7*INDIRECT("AH129")+8*INDIRECT("AI129")</f>
        <v>660</v>
      </c>
      <c r="CP129" s="1">
        <v>660</v>
      </c>
      <c r="CQ129" s="1">
        <f ca="1">INDIRECT("AJ129")+2*INDIRECT("AK129")+3*INDIRECT("AL129")+4*INDIRECT("AM129")+5*INDIRECT("AN129")+6*INDIRECT("AO129")+7*INDIRECT("AP129")+8*INDIRECT("AQ129")</f>
        <v>0</v>
      </c>
      <c r="CR129" s="1">
        <v>0</v>
      </c>
      <c r="CS129" s="1">
        <f ca="1">INDIRECT("AR129")+2*INDIRECT("AS129")+3*INDIRECT("AT129")+4*INDIRECT("AU129")+5*INDIRECT("AV129")+6*INDIRECT("AW129")+7*INDIRECT("AX129")+8*INDIRECT("AY129")</f>
        <v>0</v>
      </c>
      <c r="CT129" s="1">
        <v>0</v>
      </c>
      <c r="CU129" s="1">
        <f ca="1">INDIRECT("AZ129")+2*INDIRECT("BA129")+3*INDIRECT("BB129")+4*INDIRECT("BC129")+5*INDIRECT("BD129")+6*INDIRECT("BE129")+7*INDIRECT("BF129")+8*INDIRECT("BG129")</f>
        <v>0</v>
      </c>
      <c r="CV129" s="1">
        <v>0</v>
      </c>
      <c r="CW129" s="1">
        <f ca="1">INDIRECT("BH129")+2*INDIRECT("BI129")+3*INDIRECT("BJ129")+4*INDIRECT("BK129")+5*INDIRECT("BL129")+6*INDIRECT("BM129")+7*INDIRECT("BN129")+8*INDIRECT("BO129")</f>
        <v>0</v>
      </c>
      <c r="CX129" s="1">
        <v>0</v>
      </c>
    </row>
    <row r="130" spans="1:73" ht="11.25">
      <c r="A130" s="1" t="s">
        <v>0</v>
      </c>
      <c r="B130" s="1" t="s">
        <v>50</v>
      </c>
      <c r="C130" s="1" t="s">
        <v>0</v>
      </c>
      <c r="D130" s="1" t="s">
        <v>51</v>
      </c>
      <c r="E130" s="1" t="s">
        <v>6</v>
      </c>
      <c r="F130" s="7">
        <f>SUM(F129:F129)</f>
        <v>0</v>
      </c>
      <c r="G130" s="6">
        <f>SUM(G129:G129)</f>
        <v>0</v>
      </c>
      <c r="H130" s="6">
        <f>SUM(H129:H129)</f>
        <v>220</v>
      </c>
      <c r="I130" s="6">
        <f>SUM(I129:I129)</f>
        <v>0</v>
      </c>
      <c r="J130" s="6">
        <f>SUM(J129:J129)</f>
        <v>0</v>
      </c>
      <c r="K130" s="6">
        <f>SUM(K129:K129)</f>
        <v>0</v>
      </c>
      <c r="L130" s="6">
        <f>SUM(L129:L129)</f>
        <v>0</v>
      </c>
      <c r="M130" s="6">
        <f>SUM(M129:M129)</f>
        <v>0</v>
      </c>
      <c r="N130" s="7">
        <f>SUM(N129:N129)</f>
        <v>0</v>
      </c>
      <c r="O130" s="6">
        <f>SUM(O129:O129)</f>
        <v>220</v>
      </c>
      <c r="P130" s="6">
        <f>SUM(P129:P129)</f>
        <v>0</v>
      </c>
      <c r="Q130" s="6">
        <f>SUM(Q129:Q129)</f>
        <v>0</v>
      </c>
      <c r="R130" s="6">
        <f>SUM(R129:R129)</f>
        <v>0</v>
      </c>
      <c r="S130" s="6">
        <f>SUM(S129:S129)</f>
        <v>0</v>
      </c>
      <c r="T130" s="8"/>
      <c r="U130" s="5"/>
      <c r="V130" s="5"/>
      <c r="W130" s="5"/>
      <c r="X130" s="5"/>
      <c r="Y130" s="5"/>
      <c r="Z130" s="5"/>
      <c r="AA130" s="5"/>
      <c r="AB130" s="8"/>
      <c r="AC130" s="5"/>
      <c r="AD130" s="5"/>
      <c r="AE130" s="5"/>
      <c r="AF130" s="5"/>
      <c r="AG130" s="5"/>
      <c r="AH130" s="5"/>
      <c r="AI130" s="5"/>
      <c r="AJ130" s="8"/>
      <c r="AK130" s="5"/>
      <c r="AL130" s="5"/>
      <c r="AM130" s="5"/>
      <c r="AN130" s="5"/>
      <c r="AO130" s="5"/>
      <c r="AP130" s="5"/>
      <c r="AQ130" s="5"/>
      <c r="AR130" s="8"/>
      <c r="AS130" s="5"/>
      <c r="AT130" s="5"/>
      <c r="AU130" s="5"/>
      <c r="AV130" s="5"/>
      <c r="AW130" s="5"/>
      <c r="AX130" s="5"/>
      <c r="AY130" s="5"/>
      <c r="AZ130" s="8"/>
      <c r="BA130" s="5"/>
      <c r="BB130" s="5"/>
      <c r="BC130" s="5"/>
      <c r="BD130" s="5"/>
      <c r="BE130" s="5"/>
      <c r="BF130" s="5"/>
      <c r="BG130" s="5"/>
      <c r="BH130" s="8"/>
      <c r="BI130" s="5"/>
      <c r="BJ130" s="5"/>
      <c r="BK130" s="5"/>
      <c r="BL130" s="5"/>
      <c r="BM130" s="5"/>
      <c r="BN130" s="5"/>
      <c r="BO130" s="5"/>
      <c r="BP130" s="9">
        <v>0</v>
      </c>
      <c r="BQ130" s="1" t="s">
        <v>0</v>
      </c>
      <c r="BR130" s="1" t="s">
        <v>0</v>
      </c>
      <c r="BS130" s="1" t="s">
        <v>0</v>
      </c>
      <c r="BT130" s="1" t="s">
        <v>0</v>
      </c>
      <c r="BU130" s="1" t="s">
        <v>0</v>
      </c>
    </row>
    <row r="131" spans="1:73" ht="11.25">
      <c r="A131" s="25"/>
      <c r="B131" s="25"/>
      <c r="C131" s="27" t="s">
        <v>131</v>
      </c>
      <c r="D131" s="26" t="s">
        <v>0</v>
      </c>
      <c r="E131" s="1" t="s">
        <v>0</v>
      </c>
      <c r="F131" s="7"/>
      <c r="G131" s="6"/>
      <c r="H131" s="6"/>
      <c r="I131" s="6"/>
      <c r="J131" s="6"/>
      <c r="K131" s="6"/>
      <c r="L131" s="6"/>
      <c r="M131" s="6"/>
      <c r="N131" s="7"/>
      <c r="O131" s="6"/>
      <c r="P131" s="6"/>
      <c r="Q131" s="6"/>
      <c r="R131" s="6"/>
      <c r="S131" s="6"/>
      <c r="T131" s="8"/>
      <c r="U131" s="5"/>
      <c r="V131" s="5"/>
      <c r="W131" s="5"/>
      <c r="X131" s="5"/>
      <c r="Y131" s="5"/>
      <c r="Z131" s="5"/>
      <c r="AA131" s="5"/>
      <c r="AB131" s="8"/>
      <c r="AC131" s="5"/>
      <c r="AD131" s="5"/>
      <c r="AE131" s="5"/>
      <c r="AF131" s="5"/>
      <c r="AG131" s="5"/>
      <c r="AH131" s="5"/>
      <c r="AI131" s="5"/>
      <c r="AJ131" s="8"/>
      <c r="AK131" s="5"/>
      <c r="AL131" s="5"/>
      <c r="AM131" s="5"/>
      <c r="AN131" s="5"/>
      <c r="AO131" s="5"/>
      <c r="AP131" s="5"/>
      <c r="AQ131" s="5"/>
      <c r="AR131" s="8"/>
      <c r="AS131" s="5"/>
      <c r="AT131" s="5"/>
      <c r="AU131" s="5"/>
      <c r="AV131" s="5"/>
      <c r="AW131" s="5"/>
      <c r="AX131" s="5"/>
      <c r="AY131" s="5"/>
      <c r="AZ131" s="8"/>
      <c r="BA131" s="5"/>
      <c r="BB131" s="5"/>
      <c r="BC131" s="5"/>
      <c r="BD131" s="5"/>
      <c r="BE131" s="5"/>
      <c r="BF131" s="5"/>
      <c r="BG131" s="5"/>
      <c r="BH131" s="8"/>
      <c r="BI131" s="5"/>
      <c r="BJ131" s="5"/>
      <c r="BK131" s="5"/>
      <c r="BL131" s="5"/>
      <c r="BM131" s="5"/>
      <c r="BN131" s="5"/>
      <c r="BO131" s="5"/>
      <c r="BP131" s="9">
        <v>0</v>
      </c>
      <c r="BQ131" s="1" t="s">
        <v>0</v>
      </c>
      <c r="BR131" s="1" t="s">
        <v>0</v>
      </c>
      <c r="BS131" s="1" t="s">
        <v>0</v>
      </c>
      <c r="BT131" s="1" t="s">
        <v>0</v>
      </c>
      <c r="BU131" s="1" t="s">
        <v>0</v>
      </c>
    </row>
    <row r="132" spans="1:102" ht="11.25">
      <c r="A132" s="30" t="s">
        <v>1</v>
      </c>
      <c r="B132" s="31" t="str">
        <f>HYPERLINK("http://www.dot.ca.gov/hq/transprog/stip2004/ff_sheets/10-3k45.xls","3K45")</f>
        <v>3K45</v>
      </c>
      <c r="C132" s="30" t="s">
        <v>0</v>
      </c>
      <c r="D132" s="30" t="s">
        <v>52</v>
      </c>
      <c r="E132" s="30" t="s">
        <v>3</v>
      </c>
      <c r="F132" s="32">
        <f ca="1">INDIRECT("T132")+INDIRECT("AB132")+INDIRECT("AJ132")+INDIRECT("AR132")+INDIRECT("AZ132")+INDIRECT("BH132")</f>
        <v>0</v>
      </c>
      <c r="G132" s="33">
        <f ca="1">INDIRECT("U132")+INDIRECT("AC132")+INDIRECT("AK132")+INDIRECT("AS132")+INDIRECT("BA132")+INDIRECT("BI132")</f>
        <v>0</v>
      </c>
      <c r="H132" s="33">
        <f ca="1">INDIRECT("V132")+INDIRECT("AD132")+INDIRECT("AL132")+INDIRECT("AT132")+INDIRECT("BB132")+INDIRECT("BJ132")</f>
        <v>0</v>
      </c>
      <c r="I132" s="33">
        <f ca="1">INDIRECT("W132")+INDIRECT("AE132")+INDIRECT("AM132")+INDIRECT("AU132")+INDIRECT("BC132")+INDIRECT("BK132")</f>
        <v>0</v>
      </c>
      <c r="J132" s="33">
        <f ca="1">INDIRECT("X132")+INDIRECT("AF132")+INDIRECT("AN132")+INDIRECT("AV132")+INDIRECT("BD132")+INDIRECT("BL132")</f>
        <v>0</v>
      </c>
      <c r="K132" s="33">
        <f ca="1">INDIRECT("Y132")+INDIRECT("AG132")+INDIRECT("AO132")+INDIRECT("AW132")+INDIRECT("BE132")+INDIRECT("BM132")</f>
        <v>2000</v>
      </c>
      <c r="L132" s="33">
        <f ca="1">INDIRECT("Z132")+INDIRECT("AH132")+INDIRECT("AP132")+INDIRECT("AX132")+INDIRECT("BF132")+INDIRECT("BN132")</f>
        <v>0</v>
      </c>
      <c r="M132" s="33">
        <f ca="1">INDIRECT("AA132")+INDIRECT("AI132")+INDIRECT("AQ132")+INDIRECT("AY132")+INDIRECT("BG132")+INDIRECT("BO132")</f>
        <v>0</v>
      </c>
      <c r="N132" s="32">
        <f ca="1">INDIRECT("T132")+INDIRECT("U132")+INDIRECT("V132")+INDIRECT("W132")+INDIRECT("X132")+INDIRECT("Y132")+INDIRECT("Z132")+INDIRECT("AA132")</f>
        <v>0</v>
      </c>
      <c r="O132" s="33">
        <f ca="1">INDIRECT("AB132")+INDIRECT("AC132")+INDIRECT("AD132")+INDIRECT("AE132")+INDIRECT("AF132")+INDIRECT("AG132")+INDIRECT("AH132")+INDIRECT("AI132")</f>
        <v>2000</v>
      </c>
      <c r="P132" s="33">
        <f ca="1">INDIRECT("AJ132")+INDIRECT("AK132")+INDIRECT("AL132")+INDIRECT("AM132")+INDIRECT("AN132")+INDIRECT("AO132")+INDIRECT("AP132")+INDIRECT("AQ132")</f>
        <v>0</v>
      </c>
      <c r="Q132" s="33">
        <f ca="1">INDIRECT("AR132")+INDIRECT("AS132")+INDIRECT("AT132")+INDIRECT("AU132")+INDIRECT("AV132")+INDIRECT("AW132")+INDIRECT("AX132")+INDIRECT("AY132")</f>
        <v>0</v>
      </c>
      <c r="R132" s="33">
        <f ca="1">INDIRECT("AZ132")+INDIRECT("BA132")+INDIRECT("BB132")+INDIRECT("BC132")+INDIRECT("BD132")+INDIRECT("BE132")+INDIRECT("BF132")+INDIRECT("BG132")</f>
        <v>0</v>
      </c>
      <c r="S132" s="33">
        <f ca="1">INDIRECT("BH132")+INDIRECT("BI132")+INDIRECT("BJ132")+INDIRECT("BK132")+INDIRECT("BL132")+INDIRECT("BM132")+INDIRECT("BN132")+INDIRECT("BO132")</f>
        <v>0</v>
      </c>
      <c r="T132" s="34"/>
      <c r="U132" s="35"/>
      <c r="V132" s="35"/>
      <c r="W132" s="35"/>
      <c r="X132" s="35"/>
      <c r="Y132" s="35"/>
      <c r="Z132" s="35"/>
      <c r="AA132" s="35"/>
      <c r="AB132" s="34"/>
      <c r="AC132" s="35"/>
      <c r="AD132" s="35"/>
      <c r="AE132" s="35"/>
      <c r="AF132" s="35"/>
      <c r="AG132" s="35">
        <v>2000</v>
      </c>
      <c r="AH132" s="35"/>
      <c r="AI132" s="35"/>
      <c r="AJ132" s="34"/>
      <c r="AK132" s="35"/>
      <c r="AL132" s="35"/>
      <c r="AM132" s="35"/>
      <c r="AN132" s="35"/>
      <c r="AO132" s="35"/>
      <c r="AP132" s="35"/>
      <c r="AQ132" s="35"/>
      <c r="AR132" s="34"/>
      <c r="AS132" s="35"/>
      <c r="AT132" s="35"/>
      <c r="AU132" s="35"/>
      <c r="AV132" s="35"/>
      <c r="AW132" s="35"/>
      <c r="AX132" s="35"/>
      <c r="AY132" s="35"/>
      <c r="AZ132" s="34"/>
      <c r="BA132" s="35"/>
      <c r="BB132" s="35"/>
      <c r="BC132" s="35"/>
      <c r="BD132" s="35"/>
      <c r="BE132" s="35"/>
      <c r="BF132" s="35"/>
      <c r="BG132" s="35"/>
      <c r="BH132" s="34"/>
      <c r="BI132" s="35"/>
      <c r="BJ132" s="35"/>
      <c r="BK132" s="35"/>
      <c r="BL132" s="35"/>
      <c r="BM132" s="35"/>
      <c r="BN132" s="35"/>
      <c r="BO132" s="36"/>
      <c r="BP132" s="9">
        <v>11200000160</v>
      </c>
      <c r="BQ132" s="1" t="s">
        <v>3</v>
      </c>
      <c r="BR132" s="1" t="s">
        <v>0</v>
      </c>
      <c r="BS132" s="1" t="s">
        <v>0</v>
      </c>
      <c r="BT132" s="1" t="s">
        <v>0</v>
      </c>
      <c r="BU132" s="1" t="s">
        <v>0</v>
      </c>
      <c r="BW132" s="1">
        <f ca="1">INDIRECT("T132")+2*INDIRECT("AB132")+3*INDIRECT("AJ132")+4*INDIRECT("AR132")+5*INDIRECT("AZ132")+6*INDIRECT("BH132")</f>
        <v>0</v>
      </c>
      <c r="BX132" s="1">
        <v>0</v>
      </c>
      <c r="BY132" s="1">
        <f ca="1">INDIRECT("U132")+2*INDIRECT("AC132")+3*INDIRECT("AK132")+4*INDIRECT("AS132")+5*INDIRECT("BA132")+6*INDIRECT("BI132")</f>
        <v>0</v>
      </c>
      <c r="BZ132" s="1">
        <v>0</v>
      </c>
      <c r="CA132" s="1">
        <f ca="1">INDIRECT("V132")+2*INDIRECT("AD132")+3*INDIRECT("AL132")+4*INDIRECT("AT132")+5*INDIRECT("BB132")+6*INDIRECT("BJ132")</f>
        <v>0</v>
      </c>
      <c r="CB132" s="1">
        <v>0</v>
      </c>
      <c r="CC132" s="1">
        <f ca="1">INDIRECT("W132")+2*INDIRECT("AE132")+3*INDIRECT("AM132")+4*INDIRECT("AU132")+5*INDIRECT("BC132")+6*INDIRECT("BK132")</f>
        <v>0</v>
      </c>
      <c r="CD132" s="1">
        <v>0</v>
      </c>
      <c r="CE132" s="1">
        <f ca="1">INDIRECT("X132")+2*INDIRECT("AF132")+3*INDIRECT("AN132")+4*INDIRECT("AV132")+5*INDIRECT("BD132")+6*INDIRECT("BL132")</f>
        <v>0</v>
      </c>
      <c r="CF132" s="1">
        <v>0</v>
      </c>
      <c r="CG132" s="1">
        <f ca="1">INDIRECT("Y132")+2*INDIRECT("AG132")+3*INDIRECT("AO132")+4*INDIRECT("AW132")+5*INDIRECT("BE132")+6*INDIRECT("BM132")</f>
        <v>4000</v>
      </c>
      <c r="CH132" s="1">
        <v>4000</v>
      </c>
      <c r="CI132" s="1">
        <f ca="1">INDIRECT("Z132")+2*INDIRECT("AH132")+3*INDIRECT("AP132")+4*INDIRECT("AX132")+5*INDIRECT("BF132")+6*INDIRECT("BN132")</f>
        <v>0</v>
      </c>
      <c r="CJ132" s="1">
        <v>0</v>
      </c>
      <c r="CK132" s="1">
        <f ca="1">INDIRECT("AA132")+2*INDIRECT("AI132")+3*INDIRECT("AQ132")+4*INDIRECT("AY132")+5*INDIRECT("BG132")+6*INDIRECT("BO132")</f>
        <v>0</v>
      </c>
      <c r="CL132" s="1">
        <v>0</v>
      </c>
      <c r="CM132" s="1">
        <f ca="1">INDIRECT("T132")+2*INDIRECT("U132")+3*INDIRECT("V132")+4*INDIRECT("W132")+5*INDIRECT("X132")+6*INDIRECT("Y132")+7*INDIRECT("Z132")+8*INDIRECT("AA132")</f>
        <v>0</v>
      </c>
      <c r="CN132" s="1">
        <v>0</v>
      </c>
      <c r="CO132" s="1">
        <f ca="1">INDIRECT("AB132")+2*INDIRECT("AC132")+3*INDIRECT("AD132")+4*INDIRECT("AE132")+5*INDIRECT("AF132")+6*INDIRECT("AG132")+7*INDIRECT("AH132")+8*INDIRECT("AI132")</f>
        <v>12000</v>
      </c>
      <c r="CP132" s="1">
        <v>12000</v>
      </c>
      <c r="CQ132" s="1">
        <f ca="1">INDIRECT("AJ132")+2*INDIRECT("AK132")+3*INDIRECT("AL132")+4*INDIRECT("AM132")+5*INDIRECT("AN132")+6*INDIRECT("AO132")+7*INDIRECT("AP132")+8*INDIRECT("AQ132")</f>
        <v>0</v>
      </c>
      <c r="CR132" s="1">
        <v>0</v>
      </c>
      <c r="CS132" s="1">
        <f ca="1">INDIRECT("AR132")+2*INDIRECT("AS132")+3*INDIRECT("AT132")+4*INDIRECT("AU132")+5*INDIRECT("AV132")+6*INDIRECT("AW132")+7*INDIRECT("AX132")+8*INDIRECT("AY132")</f>
        <v>0</v>
      </c>
      <c r="CT132" s="1">
        <v>0</v>
      </c>
      <c r="CU132" s="1">
        <f ca="1">INDIRECT("AZ132")+2*INDIRECT("BA132")+3*INDIRECT("BB132")+4*INDIRECT("BC132")+5*INDIRECT("BD132")+6*INDIRECT("BE132")+7*INDIRECT("BF132")+8*INDIRECT("BG132")</f>
        <v>0</v>
      </c>
      <c r="CV132" s="1">
        <v>0</v>
      </c>
      <c r="CW132" s="1">
        <f ca="1">INDIRECT("BH132")+2*INDIRECT("BI132")+3*INDIRECT("BJ132")+4*INDIRECT("BK132")+5*INDIRECT("BL132")+6*INDIRECT("BM132")+7*INDIRECT("BN132")+8*INDIRECT("BO132")</f>
        <v>0</v>
      </c>
      <c r="CX132" s="1">
        <v>0</v>
      </c>
    </row>
    <row r="133" spans="1:102" ht="11.25">
      <c r="A133" s="1" t="s">
        <v>0</v>
      </c>
      <c r="B133" s="1" t="s">
        <v>0</v>
      </c>
      <c r="C133" s="1" t="s">
        <v>0</v>
      </c>
      <c r="D133" s="1" t="s">
        <v>53</v>
      </c>
      <c r="E133" s="1" t="s">
        <v>5</v>
      </c>
      <c r="F133" s="7">
        <f ca="1">INDIRECT("T133")+INDIRECT("AB133")+INDIRECT("AJ133")+INDIRECT("AR133")+INDIRECT("AZ133")+INDIRECT("BH133")</f>
        <v>0</v>
      </c>
      <c r="G133" s="6">
        <f ca="1">INDIRECT("U133")+INDIRECT("AC133")+INDIRECT("AK133")+INDIRECT("AS133")+INDIRECT("BA133")+INDIRECT("BI133")</f>
        <v>541</v>
      </c>
      <c r="H133" s="6">
        <f ca="1">INDIRECT("V133")+INDIRECT("AD133")+INDIRECT("AL133")+INDIRECT("AT133")+INDIRECT("BB133")+INDIRECT("BJ133")</f>
        <v>1572</v>
      </c>
      <c r="I133" s="6">
        <f ca="1">INDIRECT("W133")+INDIRECT("AE133")+INDIRECT("AM133")+INDIRECT("AU133")+INDIRECT("BC133")+INDIRECT("BK133")</f>
        <v>0</v>
      </c>
      <c r="J133" s="6">
        <f ca="1">INDIRECT("X133")+INDIRECT("AF133")+INDIRECT("AN133")+INDIRECT("AV133")+INDIRECT("BD133")+INDIRECT("BL133")</f>
        <v>0</v>
      </c>
      <c r="K133" s="6">
        <f ca="1">INDIRECT("Y133")+INDIRECT("AG133")+INDIRECT("AO133")+INDIRECT("AW133")+INDIRECT("BE133")+INDIRECT("BM133")</f>
        <v>0</v>
      </c>
      <c r="L133" s="6">
        <f ca="1">INDIRECT("Z133")+INDIRECT("AH133")+INDIRECT("AP133")+INDIRECT("AX133")+INDIRECT("BF133")+INDIRECT("BN133")</f>
        <v>0</v>
      </c>
      <c r="M133" s="6">
        <f ca="1">INDIRECT("AA133")+INDIRECT("AI133")+INDIRECT("AQ133")+INDIRECT("AY133")+INDIRECT("BG133")+INDIRECT("BO133")</f>
        <v>0</v>
      </c>
      <c r="N133" s="7">
        <f ca="1">INDIRECT("T133")+INDIRECT("U133")+INDIRECT("V133")+INDIRECT("W133")+INDIRECT("X133")+INDIRECT("Y133")+INDIRECT("Z133")+INDIRECT("AA133")</f>
        <v>1500</v>
      </c>
      <c r="O133" s="6">
        <f ca="1">INDIRECT("AB133")+INDIRECT("AC133")+INDIRECT("AD133")+INDIRECT("AE133")+INDIRECT("AF133")+INDIRECT("AG133")+INDIRECT("AH133")+INDIRECT("AI133")</f>
        <v>0</v>
      </c>
      <c r="P133" s="6">
        <f ca="1">INDIRECT("AJ133")+INDIRECT("AK133")+INDIRECT("AL133")+INDIRECT("AM133")+INDIRECT("AN133")+INDIRECT("AO133")+INDIRECT("AP133")+INDIRECT("AQ133")</f>
        <v>172</v>
      </c>
      <c r="Q133" s="6">
        <f ca="1">INDIRECT("AR133")+INDIRECT("AS133")+INDIRECT("AT133")+INDIRECT("AU133")+INDIRECT("AV133")+INDIRECT("AW133")+INDIRECT("AX133")+INDIRECT("AY133")</f>
        <v>441</v>
      </c>
      <c r="R133" s="6">
        <f ca="1">INDIRECT("AZ133")+INDIRECT("BA133")+INDIRECT("BB133")+INDIRECT("BC133")+INDIRECT("BD133")+INDIRECT("BE133")+INDIRECT("BF133")+INDIRECT("BG133")</f>
        <v>0</v>
      </c>
      <c r="S133" s="6">
        <f ca="1">INDIRECT("BH133")+INDIRECT("BI133")+INDIRECT("BJ133")+INDIRECT("BK133")+INDIRECT("BL133")+INDIRECT("BM133")+INDIRECT("BN133")+INDIRECT("BO133")</f>
        <v>0</v>
      </c>
      <c r="T133" s="28"/>
      <c r="U133" s="29"/>
      <c r="V133" s="29">
        <v>1500</v>
      </c>
      <c r="W133" s="29"/>
      <c r="X133" s="29"/>
      <c r="Y133" s="29"/>
      <c r="Z133" s="29"/>
      <c r="AA133" s="29"/>
      <c r="AB133" s="28"/>
      <c r="AC133" s="29"/>
      <c r="AD133" s="29"/>
      <c r="AE133" s="29"/>
      <c r="AF133" s="29"/>
      <c r="AG133" s="29"/>
      <c r="AH133" s="29"/>
      <c r="AI133" s="29"/>
      <c r="AJ133" s="28"/>
      <c r="AK133" s="29">
        <v>100</v>
      </c>
      <c r="AL133" s="29">
        <v>72</v>
      </c>
      <c r="AM133" s="29"/>
      <c r="AN133" s="29"/>
      <c r="AO133" s="29"/>
      <c r="AP133" s="29"/>
      <c r="AQ133" s="29"/>
      <c r="AR133" s="28"/>
      <c r="AS133" s="29">
        <v>441</v>
      </c>
      <c r="AT133" s="29"/>
      <c r="AU133" s="29"/>
      <c r="AV133" s="29"/>
      <c r="AW133" s="29"/>
      <c r="AX133" s="29"/>
      <c r="AY133" s="29"/>
      <c r="AZ133" s="28"/>
      <c r="BA133" s="29"/>
      <c r="BB133" s="29"/>
      <c r="BC133" s="29"/>
      <c r="BD133" s="29"/>
      <c r="BE133" s="29"/>
      <c r="BF133" s="29"/>
      <c r="BG133" s="29"/>
      <c r="BH133" s="28"/>
      <c r="BI133" s="29"/>
      <c r="BJ133" s="29"/>
      <c r="BK133" s="29"/>
      <c r="BL133" s="29"/>
      <c r="BM133" s="29"/>
      <c r="BN133" s="29"/>
      <c r="BO133" s="29"/>
      <c r="BP133" s="9">
        <v>0</v>
      </c>
      <c r="BQ133" s="1" t="s">
        <v>0</v>
      </c>
      <c r="BR133" s="1" t="s">
        <v>0</v>
      </c>
      <c r="BS133" s="1" t="s">
        <v>0</v>
      </c>
      <c r="BT133" s="1" t="s">
        <v>0</v>
      </c>
      <c r="BU133" s="1" t="s">
        <v>0</v>
      </c>
      <c r="BW133" s="1">
        <f ca="1">INDIRECT("T133")+2*INDIRECT("AB133")+3*INDIRECT("AJ133")+4*INDIRECT("AR133")+5*INDIRECT("AZ133")+6*INDIRECT("BH133")</f>
        <v>0</v>
      </c>
      <c r="BX133" s="1">
        <v>0</v>
      </c>
      <c r="BY133" s="1">
        <f ca="1">INDIRECT("U133")+2*INDIRECT("AC133")+3*INDIRECT("AK133")+4*INDIRECT("AS133")+5*INDIRECT("BA133")+6*INDIRECT("BI133")</f>
        <v>2064</v>
      </c>
      <c r="BZ133" s="1">
        <v>2064</v>
      </c>
      <c r="CA133" s="1">
        <f ca="1">INDIRECT("V133")+2*INDIRECT("AD133")+3*INDIRECT("AL133")+4*INDIRECT("AT133")+5*INDIRECT("BB133")+6*INDIRECT("BJ133")</f>
        <v>1716</v>
      </c>
      <c r="CB133" s="1">
        <v>1716</v>
      </c>
      <c r="CC133" s="1">
        <f ca="1">INDIRECT("W133")+2*INDIRECT("AE133")+3*INDIRECT("AM133")+4*INDIRECT("AU133")+5*INDIRECT("BC133")+6*INDIRECT("BK133")</f>
        <v>0</v>
      </c>
      <c r="CD133" s="1">
        <v>0</v>
      </c>
      <c r="CE133" s="1">
        <f ca="1">INDIRECT("X133")+2*INDIRECT("AF133")+3*INDIRECT("AN133")+4*INDIRECT("AV133")+5*INDIRECT("BD133")+6*INDIRECT("BL133")</f>
        <v>0</v>
      </c>
      <c r="CF133" s="1">
        <v>0</v>
      </c>
      <c r="CG133" s="1">
        <f ca="1">INDIRECT("Y133")+2*INDIRECT("AG133")+3*INDIRECT("AO133")+4*INDIRECT("AW133")+5*INDIRECT("BE133")+6*INDIRECT("BM133")</f>
        <v>0</v>
      </c>
      <c r="CH133" s="1">
        <v>0</v>
      </c>
      <c r="CI133" s="1">
        <f ca="1">INDIRECT("Z133")+2*INDIRECT("AH133")+3*INDIRECT("AP133")+4*INDIRECT("AX133")+5*INDIRECT("BF133")+6*INDIRECT("BN133")</f>
        <v>0</v>
      </c>
      <c r="CJ133" s="1">
        <v>0</v>
      </c>
      <c r="CK133" s="1">
        <f ca="1">INDIRECT("AA133")+2*INDIRECT("AI133")+3*INDIRECT("AQ133")+4*INDIRECT("AY133")+5*INDIRECT("BG133")+6*INDIRECT("BO133")</f>
        <v>0</v>
      </c>
      <c r="CL133" s="1">
        <v>0</v>
      </c>
      <c r="CM133" s="1">
        <f ca="1">INDIRECT("T133")+2*INDIRECT("U133")+3*INDIRECT("V133")+4*INDIRECT("W133")+5*INDIRECT("X133")+6*INDIRECT("Y133")+7*INDIRECT("Z133")+8*INDIRECT("AA133")</f>
        <v>4500</v>
      </c>
      <c r="CN133" s="1">
        <v>4500</v>
      </c>
      <c r="CO133" s="1">
        <f ca="1">INDIRECT("AB133")+2*INDIRECT("AC133")+3*INDIRECT("AD133")+4*INDIRECT("AE133")+5*INDIRECT("AF133")+6*INDIRECT("AG133")+7*INDIRECT("AH133")+8*INDIRECT("AI133")</f>
        <v>0</v>
      </c>
      <c r="CP133" s="1">
        <v>0</v>
      </c>
      <c r="CQ133" s="1">
        <f ca="1">INDIRECT("AJ133")+2*INDIRECT("AK133")+3*INDIRECT("AL133")+4*INDIRECT("AM133")+5*INDIRECT("AN133")+6*INDIRECT("AO133")+7*INDIRECT("AP133")+8*INDIRECT("AQ133")</f>
        <v>416</v>
      </c>
      <c r="CR133" s="1">
        <v>416</v>
      </c>
      <c r="CS133" s="1">
        <f ca="1">INDIRECT("AR133")+2*INDIRECT("AS133")+3*INDIRECT("AT133")+4*INDIRECT("AU133")+5*INDIRECT("AV133")+6*INDIRECT("AW133")+7*INDIRECT("AX133")+8*INDIRECT("AY133")</f>
        <v>882</v>
      </c>
      <c r="CT133" s="1">
        <v>882</v>
      </c>
      <c r="CU133" s="1">
        <f ca="1">INDIRECT("AZ133")+2*INDIRECT("BA133")+3*INDIRECT("BB133")+4*INDIRECT("BC133")+5*INDIRECT("BD133")+6*INDIRECT("BE133")+7*INDIRECT("BF133")+8*INDIRECT("BG133")</f>
        <v>0</v>
      </c>
      <c r="CV133" s="1">
        <v>0</v>
      </c>
      <c r="CW133" s="1">
        <f ca="1">INDIRECT("BH133")+2*INDIRECT("BI133")+3*INDIRECT("BJ133")+4*INDIRECT("BK133")+5*INDIRECT("BL133")+6*INDIRECT("BM133")+7*INDIRECT("BN133")+8*INDIRECT("BO133")</f>
        <v>0</v>
      </c>
      <c r="CX133" s="1">
        <v>0</v>
      </c>
    </row>
    <row r="134" spans="1:102" ht="11.25">
      <c r="A134" s="25"/>
      <c r="B134" s="25"/>
      <c r="C134" s="27" t="s">
        <v>131</v>
      </c>
      <c r="D134" s="26" t="s">
        <v>0</v>
      </c>
      <c r="E134" s="1" t="s">
        <v>26</v>
      </c>
      <c r="F134" s="7">
        <f ca="1">INDIRECT("T134")+INDIRECT("AB134")+INDIRECT("AJ134")+INDIRECT("AR134")+INDIRECT("AZ134")+INDIRECT("BH134")</f>
        <v>0</v>
      </c>
      <c r="G134" s="6">
        <f ca="1">INDIRECT("U134")+INDIRECT("AC134")+INDIRECT("AK134")+INDIRECT("AS134")+INDIRECT("BA134")+INDIRECT("BI134")</f>
        <v>0</v>
      </c>
      <c r="H134" s="6">
        <f ca="1">INDIRECT("V134")+INDIRECT("AD134")+INDIRECT("AL134")+INDIRECT("AT134")+INDIRECT("BB134")+INDIRECT("BJ134")</f>
        <v>713</v>
      </c>
      <c r="I134" s="6">
        <f ca="1">INDIRECT("W134")+INDIRECT("AE134")+INDIRECT("AM134")+INDIRECT("AU134")+INDIRECT("BC134")+INDIRECT("BK134")</f>
        <v>4137</v>
      </c>
      <c r="J134" s="6">
        <f ca="1">INDIRECT("X134")+INDIRECT("AF134")+INDIRECT("AN134")+INDIRECT("AV134")+INDIRECT("BD134")+INDIRECT("BL134")</f>
        <v>0</v>
      </c>
      <c r="K134" s="6">
        <f ca="1">INDIRECT("Y134")+INDIRECT("AG134")+INDIRECT("AO134")+INDIRECT("AW134")+INDIRECT("BE134")+INDIRECT("BM134")</f>
        <v>0</v>
      </c>
      <c r="L134" s="6">
        <f ca="1">INDIRECT("Z134")+INDIRECT("AH134")+INDIRECT("AP134")+INDIRECT("AX134")+INDIRECT("BF134")+INDIRECT("BN134")</f>
        <v>0</v>
      </c>
      <c r="M134" s="6">
        <f ca="1">INDIRECT("AA134")+INDIRECT("AI134")+INDIRECT("AQ134")+INDIRECT("AY134")+INDIRECT("BG134")+INDIRECT("BO134")</f>
        <v>0</v>
      </c>
      <c r="N134" s="7">
        <f ca="1">INDIRECT("T134")+INDIRECT("U134")+INDIRECT("V134")+INDIRECT("W134")+INDIRECT("X134")+INDIRECT("Y134")+INDIRECT("Z134")+INDIRECT("AA134")</f>
        <v>0</v>
      </c>
      <c r="O134" s="6">
        <f ca="1">INDIRECT("AB134")+INDIRECT("AC134")+INDIRECT("AD134")+INDIRECT("AE134")+INDIRECT("AF134")+INDIRECT("AG134")+INDIRECT("AH134")+INDIRECT("AI134")</f>
        <v>4137</v>
      </c>
      <c r="P134" s="6">
        <f ca="1">INDIRECT("AJ134")+INDIRECT("AK134")+INDIRECT("AL134")+INDIRECT("AM134")+INDIRECT("AN134")+INDIRECT("AO134")+INDIRECT("AP134")+INDIRECT("AQ134")</f>
        <v>0</v>
      </c>
      <c r="Q134" s="6">
        <f ca="1">INDIRECT("AR134")+INDIRECT("AS134")+INDIRECT("AT134")+INDIRECT("AU134")+INDIRECT("AV134")+INDIRECT("AW134")+INDIRECT("AX134")+INDIRECT("AY134")</f>
        <v>713</v>
      </c>
      <c r="R134" s="6">
        <f ca="1">INDIRECT("AZ134")+INDIRECT("BA134")+INDIRECT("BB134")+INDIRECT("BC134")+INDIRECT("BD134")+INDIRECT("BE134")+INDIRECT("BF134")+INDIRECT("BG134")</f>
        <v>0</v>
      </c>
      <c r="S134" s="6">
        <f ca="1">INDIRECT("BH134")+INDIRECT("BI134")+INDIRECT("BJ134")+INDIRECT("BK134")+INDIRECT("BL134")+INDIRECT("BM134")+INDIRECT("BN134")+INDIRECT("BO134")</f>
        <v>0</v>
      </c>
      <c r="T134" s="28"/>
      <c r="U134" s="29"/>
      <c r="V134" s="29"/>
      <c r="W134" s="29"/>
      <c r="X134" s="29"/>
      <c r="Y134" s="29"/>
      <c r="Z134" s="29"/>
      <c r="AA134" s="29"/>
      <c r="AB134" s="28"/>
      <c r="AC134" s="29"/>
      <c r="AD134" s="29"/>
      <c r="AE134" s="29">
        <v>4137</v>
      </c>
      <c r="AF134" s="29"/>
      <c r="AG134" s="29"/>
      <c r="AH134" s="29"/>
      <c r="AI134" s="29"/>
      <c r="AJ134" s="28"/>
      <c r="AK134" s="29"/>
      <c r="AL134" s="29"/>
      <c r="AM134" s="29"/>
      <c r="AN134" s="29"/>
      <c r="AO134" s="29"/>
      <c r="AP134" s="29"/>
      <c r="AQ134" s="29"/>
      <c r="AR134" s="28"/>
      <c r="AS134" s="29"/>
      <c r="AT134" s="29">
        <v>713</v>
      </c>
      <c r="AU134" s="29"/>
      <c r="AV134" s="29"/>
      <c r="AW134" s="29"/>
      <c r="AX134" s="29"/>
      <c r="AY134" s="29"/>
      <c r="AZ134" s="28"/>
      <c r="BA134" s="29"/>
      <c r="BB134" s="29"/>
      <c r="BC134" s="29"/>
      <c r="BD134" s="29"/>
      <c r="BE134" s="29"/>
      <c r="BF134" s="29"/>
      <c r="BG134" s="29"/>
      <c r="BH134" s="28"/>
      <c r="BI134" s="29"/>
      <c r="BJ134" s="29"/>
      <c r="BK134" s="29"/>
      <c r="BL134" s="29"/>
      <c r="BM134" s="29"/>
      <c r="BN134" s="29"/>
      <c r="BO134" s="29"/>
      <c r="BP134" s="9">
        <v>0</v>
      </c>
      <c r="BQ134" s="1" t="s">
        <v>0</v>
      </c>
      <c r="BR134" s="1" t="s">
        <v>0</v>
      </c>
      <c r="BS134" s="1" t="s">
        <v>0</v>
      </c>
      <c r="BT134" s="1" t="s">
        <v>0</v>
      </c>
      <c r="BU134" s="1" t="s">
        <v>0</v>
      </c>
      <c r="BW134" s="1">
        <f ca="1">INDIRECT("T134")+2*INDIRECT("AB134")+3*INDIRECT("AJ134")+4*INDIRECT("AR134")+5*INDIRECT("AZ134")+6*INDIRECT("BH134")</f>
        <v>0</v>
      </c>
      <c r="BX134" s="1">
        <v>0</v>
      </c>
      <c r="BY134" s="1">
        <f ca="1">INDIRECT("U134")+2*INDIRECT("AC134")+3*INDIRECT("AK134")+4*INDIRECT("AS134")+5*INDIRECT("BA134")+6*INDIRECT("BI134")</f>
        <v>0</v>
      </c>
      <c r="BZ134" s="1">
        <v>0</v>
      </c>
      <c r="CA134" s="1">
        <f ca="1">INDIRECT("V134")+2*INDIRECT("AD134")+3*INDIRECT("AL134")+4*INDIRECT("AT134")+5*INDIRECT("BB134")+6*INDIRECT("BJ134")</f>
        <v>2852</v>
      </c>
      <c r="CB134" s="1">
        <v>2852</v>
      </c>
      <c r="CC134" s="1">
        <f ca="1">INDIRECT("W134")+2*INDIRECT("AE134")+3*INDIRECT("AM134")+4*INDIRECT("AU134")+5*INDIRECT("BC134")+6*INDIRECT("BK134")</f>
        <v>8274</v>
      </c>
      <c r="CD134" s="1">
        <v>8274</v>
      </c>
      <c r="CE134" s="1">
        <f ca="1">INDIRECT("X134")+2*INDIRECT("AF134")+3*INDIRECT("AN134")+4*INDIRECT("AV134")+5*INDIRECT("BD134")+6*INDIRECT("BL134")</f>
        <v>0</v>
      </c>
      <c r="CF134" s="1">
        <v>0</v>
      </c>
      <c r="CG134" s="1">
        <f ca="1">INDIRECT("Y134")+2*INDIRECT("AG134")+3*INDIRECT("AO134")+4*INDIRECT("AW134")+5*INDIRECT("BE134")+6*INDIRECT("BM134")</f>
        <v>0</v>
      </c>
      <c r="CH134" s="1">
        <v>0</v>
      </c>
      <c r="CI134" s="1">
        <f ca="1">INDIRECT("Z134")+2*INDIRECT("AH134")+3*INDIRECT("AP134")+4*INDIRECT("AX134")+5*INDIRECT("BF134")+6*INDIRECT("BN134")</f>
        <v>0</v>
      </c>
      <c r="CJ134" s="1">
        <v>0</v>
      </c>
      <c r="CK134" s="1">
        <f ca="1">INDIRECT("AA134")+2*INDIRECT("AI134")+3*INDIRECT("AQ134")+4*INDIRECT("AY134")+5*INDIRECT("BG134")+6*INDIRECT("BO134")</f>
        <v>0</v>
      </c>
      <c r="CL134" s="1">
        <v>0</v>
      </c>
      <c r="CM134" s="1">
        <f ca="1">INDIRECT("T134")+2*INDIRECT("U134")+3*INDIRECT("V134")+4*INDIRECT("W134")+5*INDIRECT("X134")+6*INDIRECT("Y134")+7*INDIRECT("Z134")+8*INDIRECT("AA134")</f>
        <v>0</v>
      </c>
      <c r="CN134" s="1">
        <v>0</v>
      </c>
      <c r="CO134" s="1">
        <f ca="1">INDIRECT("AB134")+2*INDIRECT("AC134")+3*INDIRECT("AD134")+4*INDIRECT("AE134")+5*INDIRECT("AF134")+6*INDIRECT("AG134")+7*INDIRECT("AH134")+8*INDIRECT("AI134")</f>
        <v>16548</v>
      </c>
      <c r="CP134" s="1">
        <v>16548</v>
      </c>
      <c r="CQ134" s="1">
        <f ca="1">INDIRECT("AJ134")+2*INDIRECT("AK134")+3*INDIRECT("AL134")+4*INDIRECT("AM134")+5*INDIRECT("AN134")+6*INDIRECT("AO134")+7*INDIRECT("AP134")+8*INDIRECT("AQ134")</f>
        <v>0</v>
      </c>
      <c r="CR134" s="1">
        <v>0</v>
      </c>
      <c r="CS134" s="1">
        <f ca="1">INDIRECT("AR134")+2*INDIRECT("AS134")+3*INDIRECT("AT134")+4*INDIRECT("AU134")+5*INDIRECT("AV134")+6*INDIRECT("AW134")+7*INDIRECT("AX134")+8*INDIRECT("AY134")</f>
        <v>2139</v>
      </c>
      <c r="CT134" s="1">
        <v>2139</v>
      </c>
      <c r="CU134" s="1">
        <f ca="1">INDIRECT("AZ134")+2*INDIRECT("BA134")+3*INDIRECT("BB134")+4*INDIRECT("BC134")+5*INDIRECT("BD134")+6*INDIRECT("BE134")+7*INDIRECT("BF134")+8*INDIRECT("BG134")</f>
        <v>0</v>
      </c>
      <c r="CV134" s="1">
        <v>0</v>
      </c>
      <c r="CW134" s="1">
        <f ca="1">INDIRECT("BH134")+2*INDIRECT("BI134")+3*INDIRECT("BJ134")+4*INDIRECT("BK134")+5*INDIRECT("BL134")+6*INDIRECT("BM134")+7*INDIRECT("BN134")+8*INDIRECT("BO134")</f>
        <v>0</v>
      </c>
      <c r="CX134" s="1">
        <v>0</v>
      </c>
    </row>
    <row r="135" spans="1:73" ht="11.25">
      <c r="A135" s="1" t="s">
        <v>0</v>
      </c>
      <c r="B135" s="1" t="s">
        <v>0</v>
      </c>
      <c r="C135" s="1" t="s">
        <v>0</v>
      </c>
      <c r="D135" s="1" t="s">
        <v>0</v>
      </c>
      <c r="E135" s="1" t="s">
        <v>6</v>
      </c>
      <c r="F135" s="7">
        <f>SUM(F132:F134)</f>
        <v>0</v>
      </c>
      <c r="G135" s="6">
        <f>SUM(G132:G134)</f>
        <v>541</v>
      </c>
      <c r="H135" s="6">
        <f>SUM(H132:H134)</f>
        <v>2285</v>
      </c>
      <c r="I135" s="6">
        <f>SUM(I132:I134)</f>
        <v>4137</v>
      </c>
      <c r="J135" s="6">
        <f>SUM(J132:J134)</f>
        <v>0</v>
      </c>
      <c r="K135" s="6">
        <f>SUM(K132:K134)</f>
        <v>2000</v>
      </c>
      <c r="L135" s="6">
        <f>SUM(L132:L134)</f>
        <v>0</v>
      </c>
      <c r="M135" s="6">
        <f>SUM(M132:M134)</f>
        <v>0</v>
      </c>
      <c r="N135" s="7">
        <f>SUM(N132:N134)</f>
        <v>1500</v>
      </c>
      <c r="O135" s="6">
        <f>SUM(O132:O134)</f>
        <v>6137</v>
      </c>
      <c r="P135" s="6">
        <f>SUM(P132:P134)</f>
        <v>172</v>
      </c>
      <c r="Q135" s="6">
        <f>SUM(Q132:Q134)</f>
        <v>1154</v>
      </c>
      <c r="R135" s="6">
        <f>SUM(R132:R134)</f>
        <v>0</v>
      </c>
      <c r="S135" s="6">
        <f>SUM(S132:S134)</f>
        <v>0</v>
      </c>
      <c r="T135" s="8"/>
      <c r="U135" s="5"/>
      <c r="V135" s="5"/>
      <c r="W135" s="5"/>
      <c r="X135" s="5"/>
      <c r="Y135" s="5"/>
      <c r="Z135" s="5"/>
      <c r="AA135" s="5"/>
      <c r="AB135" s="8"/>
      <c r="AC135" s="5"/>
      <c r="AD135" s="5"/>
      <c r="AE135" s="5"/>
      <c r="AF135" s="5"/>
      <c r="AG135" s="5"/>
      <c r="AH135" s="5"/>
      <c r="AI135" s="5"/>
      <c r="AJ135" s="8"/>
      <c r="AK135" s="5"/>
      <c r="AL135" s="5"/>
      <c r="AM135" s="5"/>
      <c r="AN135" s="5"/>
      <c r="AO135" s="5"/>
      <c r="AP135" s="5"/>
      <c r="AQ135" s="5"/>
      <c r="AR135" s="8"/>
      <c r="AS135" s="5"/>
      <c r="AT135" s="5"/>
      <c r="AU135" s="5"/>
      <c r="AV135" s="5"/>
      <c r="AW135" s="5"/>
      <c r="AX135" s="5"/>
      <c r="AY135" s="5"/>
      <c r="AZ135" s="8"/>
      <c r="BA135" s="5"/>
      <c r="BB135" s="5"/>
      <c r="BC135" s="5"/>
      <c r="BD135" s="5"/>
      <c r="BE135" s="5"/>
      <c r="BF135" s="5"/>
      <c r="BG135" s="5"/>
      <c r="BH135" s="8"/>
      <c r="BI135" s="5"/>
      <c r="BJ135" s="5"/>
      <c r="BK135" s="5"/>
      <c r="BL135" s="5"/>
      <c r="BM135" s="5"/>
      <c r="BN135" s="5"/>
      <c r="BO135" s="5"/>
      <c r="BP135" s="9">
        <v>0</v>
      </c>
      <c r="BQ135" s="1" t="s">
        <v>0</v>
      </c>
      <c r="BR135" s="1" t="s">
        <v>0</v>
      </c>
      <c r="BS135" s="1" t="s">
        <v>0</v>
      </c>
      <c r="BT135" s="1" t="s">
        <v>0</v>
      </c>
      <c r="BU135" s="1" t="s">
        <v>0</v>
      </c>
    </row>
    <row r="136" spans="3:73" ht="11.25">
      <c r="C136" s="1" t="s">
        <v>0</v>
      </c>
      <c r="D136" s="1" t="s">
        <v>0</v>
      </c>
      <c r="E136" s="1" t="s">
        <v>0</v>
      </c>
      <c r="F136" s="7"/>
      <c r="G136" s="6"/>
      <c r="H136" s="6"/>
      <c r="I136" s="6"/>
      <c r="J136" s="6"/>
      <c r="K136" s="6"/>
      <c r="L136" s="6"/>
      <c r="M136" s="6"/>
      <c r="N136" s="7"/>
      <c r="O136" s="6"/>
      <c r="P136" s="6"/>
      <c r="Q136" s="6"/>
      <c r="R136" s="6"/>
      <c r="S136" s="6"/>
      <c r="T136" s="8"/>
      <c r="U136" s="5"/>
      <c r="V136" s="5"/>
      <c r="W136" s="5"/>
      <c r="X136" s="5"/>
      <c r="Y136" s="5"/>
      <c r="Z136" s="5"/>
      <c r="AA136" s="5"/>
      <c r="AB136" s="8"/>
      <c r="AC136" s="5"/>
      <c r="AD136" s="5"/>
      <c r="AE136" s="5"/>
      <c r="AF136" s="5"/>
      <c r="AG136" s="5"/>
      <c r="AH136" s="5"/>
      <c r="AI136" s="5"/>
      <c r="AJ136" s="8"/>
      <c r="AK136" s="5"/>
      <c r="AL136" s="5"/>
      <c r="AM136" s="5"/>
      <c r="AN136" s="5"/>
      <c r="AO136" s="5"/>
      <c r="AP136" s="5"/>
      <c r="AQ136" s="5"/>
      <c r="AR136" s="8"/>
      <c r="AS136" s="5"/>
      <c r="AT136" s="5"/>
      <c r="AU136" s="5"/>
      <c r="AV136" s="5"/>
      <c r="AW136" s="5"/>
      <c r="AX136" s="5"/>
      <c r="AY136" s="5"/>
      <c r="AZ136" s="8"/>
      <c r="BA136" s="5"/>
      <c r="BB136" s="5"/>
      <c r="BC136" s="5"/>
      <c r="BD136" s="5"/>
      <c r="BE136" s="5"/>
      <c r="BF136" s="5"/>
      <c r="BG136" s="5"/>
      <c r="BH136" s="8"/>
      <c r="BI136" s="5"/>
      <c r="BJ136" s="5"/>
      <c r="BK136" s="5"/>
      <c r="BL136" s="5"/>
      <c r="BM136" s="5"/>
      <c r="BN136" s="5"/>
      <c r="BO136" s="5"/>
      <c r="BP136" s="9"/>
      <c r="BT136" s="1" t="s">
        <v>0</v>
      </c>
      <c r="BU136" s="1" t="s">
        <v>0</v>
      </c>
    </row>
    <row r="137" spans="1:102" ht="11.25">
      <c r="A137" s="30" t="s">
        <v>1</v>
      </c>
      <c r="B137" s="31" t="str">
        <f>HYPERLINK("http://www.dot.ca.gov/hq/transprog/stip2004/ff_sheets/10-3k46a.xls","3K46A")</f>
        <v>3K46A</v>
      </c>
      <c r="C137" s="30" t="s">
        <v>0</v>
      </c>
      <c r="D137" s="30" t="s">
        <v>52</v>
      </c>
      <c r="E137" s="30" t="s">
        <v>54</v>
      </c>
      <c r="F137" s="32">
        <f ca="1">INDIRECT("T137")+INDIRECT("AB137")+INDIRECT("AJ137")+INDIRECT("AR137")+INDIRECT("AZ137")+INDIRECT("BH137")</f>
        <v>0</v>
      </c>
      <c r="G137" s="33">
        <f ca="1">INDIRECT("U137")+INDIRECT("AC137")+INDIRECT("AK137")+INDIRECT("AS137")+INDIRECT("BA137")+INDIRECT("BI137")</f>
        <v>0</v>
      </c>
      <c r="H137" s="33">
        <f ca="1">INDIRECT("V137")+INDIRECT("AD137")+INDIRECT("AL137")+INDIRECT("AT137")+INDIRECT("BB137")+INDIRECT("BJ137")</f>
        <v>250</v>
      </c>
      <c r="I137" s="33">
        <f ca="1">INDIRECT("W137")+INDIRECT("AE137")+INDIRECT("AM137")+INDIRECT("AU137")+INDIRECT("BC137")+INDIRECT("BK137")</f>
        <v>0</v>
      </c>
      <c r="J137" s="33">
        <f ca="1">INDIRECT("X137")+INDIRECT("AF137")+INDIRECT("AN137")+INDIRECT("AV137")+INDIRECT("BD137")+INDIRECT("BL137")</f>
        <v>0</v>
      </c>
      <c r="K137" s="33">
        <f ca="1">INDIRECT("Y137")+INDIRECT("AG137")+INDIRECT("AO137")+INDIRECT("AW137")+INDIRECT("BE137")+INDIRECT("BM137")</f>
        <v>0</v>
      </c>
      <c r="L137" s="33">
        <f ca="1">INDIRECT("Z137")+INDIRECT("AH137")+INDIRECT("AP137")+INDIRECT("AX137")+INDIRECT("BF137")+INDIRECT("BN137")</f>
        <v>0</v>
      </c>
      <c r="M137" s="33">
        <f ca="1">INDIRECT("AA137")+INDIRECT("AI137")+INDIRECT("AQ137")+INDIRECT("AY137")+INDIRECT("BG137")+INDIRECT("BO137")</f>
        <v>0</v>
      </c>
      <c r="N137" s="32">
        <f ca="1">INDIRECT("T137")+INDIRECT("U137")+INDIRECT("V137")+INDIRECT("W137")+INDIRECT("X137")+INDIRECT("Y137")+INDIRECT("Z137")+INDIRECT("AA137")</f>
        <v>0</v>
      </c>
      <c r="O137" s="33">
        <f ca="1">INDIRECT("AB137")+INDIRECT("AC137")+INDIRECT("AD137")+INDIRECT("AE137")+INDIRECT("AF137")+INDIRECT("AG137")+INDIRECT("AH137")+INDIRECT("AI137")</f>
        <v>250</v>
      </c>
      <c r="P137" s="33">
        <f ca="1">INDIRECT("AJ137")+INDIRECT("AK137")+INDIRECT("AL137")+INDIRECT("AM137")+INDIRECT("AN137")+INDIRECT("AO137")+INDIRECT("AP137")+INDIRECT("AQ137")</f>
        <v>0</v>
      </c>
      <c r="Q137" s="33">
        <f ca="1">INDIRECT("AR137")+INDIRECT("AS137")+INDIRECT("AT137")+INDIRECT("AU137")+INDIRECT("AV137")+INDIRECT("AW137")+INDIRECT("AX137")+INDIRECT("AY137")</f>
        <v>0</v>
      </c>
      <c r="R137" s="33">
        <f ca="1">INDIRECT("AZ137")+INDIRECT("BA137")+INDIRECT("BB137")+INDIRECT("BC137")+INDIRECT("BD137")+INDIRECT("BE137")+INDIRECT("BF137")+INDIRECT("BG137")</f>
        <v>0</v>
      </c>
      <c r="S137" s="33">
        <f ca="1">INDIRECT("BH137")+INDIRECT("BI137")+INDIRECT("BJ137")+INDIRECT("BK137")+INDIRECT("BL137")+INDIRECT("BM137")+INDIRECT("BN137")+INDIRECT("BO137")</f>
        <v>0</v>
      </c>
      <c r="T137" s="34"/>
      <c r="U137" s="35"/>
      <c r="V137" s="35"/>
      <c r="W137" s="35"/>
      <c r="X137" s="35"/>
      <c r="Y137" s="35"/>
      <c r="Z137" s="35"/>
      <c r="AA137" s="35"/>
      <c r="AB137" s="34"/>
      <c r="AC137" s="35"/>
      <c r="AD137" s="35">
        <v>250</v>
      </c>
      <c r="AE137" s="35"/>
      <c r="AF137" s="35"/>
      <c r="AG137" s="35"/>
      <c r="AH137" s="35"/>
      <c r="AI137" s="35"/>
      <c r="AJ137" s="34"/>
      <c r="AK137" s="35"/>
      <c r="AL137" s="35"/>
      <c r="AM137" s="35"/>
      <c r="AN137" s="35"/>
      <c r="AO137" s="35"/>
      <c r="AP137" s="35"/>
      <c r="AQ137" s="35"/>
      <c r="AR137" s="34"/>
      <c r="AS137" s="35"/>
      <c r="AT137" s="35"/>
      <c r="AU137" s="35"/>
      <c r="AV137" s="35"/>
      <c r="AW137" s="35"/>
      <c r="AX137" s="35"/>
      <c r="AY137" s="35"/>
      <c r="AZ137" s="34"/>
      <c r="BA137" s="35"/>
      <c r="BB137" s="35"/>
      <c r="BC137" s="35"/>
      <c r="BD137" s="35"/>
      <c r="BE137" s="35"/>
      <c r="BF137" s="35"/>
      <c r="BG137" s="35"/>
      <c r="BH137" s="34"/>
      <c r="BI137" s="35"/>
      <c r="BJ137" s="35"/>
      <c r="BK137" s="35"/>
      <c r="BL137" s="35"/>
      <c r="BM137" s="35"/>
      <c r="BN137" s="35"/>
      <c r="BO137" s="36"/>
      <c r="BP137" s="9">
        <v>11200000161</v>
      </c>
      <c r="BQ137" s="1" t="s">
        <v>0</v>
      </c>
      <c r="BR137" s="1" t="s">
        <v>0</v>
      </c>
      <c r="BS137" s="1" t="s">
        <v>0</v>
      </c>
      <c r="BT137" s="1" t="s">
        <v>0</v>
      </c>
      <c r="BU137" s="1" t="s">
        <v>0</v>
      </c>
      <c r="BW137" s="1">
        <f ca="1">INDIRECT("T137")+2*INDIRECT("AB137")+3*INDIRECT("AJ137")+4*INDIRECT("AR137")+5*INDIRECT("AZ137")+6*INDIRECT("BH137")</f>
        <v>0</v>
      </c>
      <c r="BX137" s="1">
        <v>0</v>
      </c>
      <c r="BY137" s="1">
        <f ca="1">INDIRECT("U137")+2*INDIRECT("AC137")+3*INDIRECT("AK137")+4*INDIRECT("AS137")+5*INDIRECT("BA137")+6*INDIRECT("BI137")</f>
        <v>0</v>
      </c>
      <c r="BZ137" s="1">
        <v>0</v>
      </c>
      <c r="CA137" s="1">
        <f ca="1">INDIRECT("V137")+2*INDIRECT("AD137")+3*INDIRECT("AL137")+4*INDIRECT("AT137")+5*INDIRECT("BB137")+6*INDIRECT("BJ137")</f>
        <v>500</v>
      </c>
      <c r="CB137" s="1">
        <v>500</v>
      </c>
      <c r="CC137" s="1">
        <f ca="1">INDIRECT("W137")+2*INDIRECT("AE137")+3*INDIRECT("AM137")+4*INDIRECT("AU137")+5*INDIRECT("BC137")+6*INDIRECT("BK137")</f>
        <v>0</v>
      </c>
      <c r="CD137" s="1">
        <v>0</v>
      </c>
      <c r="CE137" s="1">
        <f ca="1">INDIRECT("X137")+2*INDIRECT("AF137")+3*INDIRECT("AN137")+4*INDIRECT("AV137")+5*INDIRECT("BD137")+6*INDIRECT("BL137")</f>
        <v>0</v>
      </c>
      <c r="CF137" s="1">
        <v>0</v>
      </c>
      <c r="CG137" s="1">
        <f ca="1">INDIRECT("Y137")+2*INDIRECT("AG137")+3*INDIRECT("AO137")+4*INDIRECT("AW137")+5*INDIRECT("BE137")+6*INDIRECT("BM137")</f>
        <v>0</v>
      </c>
      <c r="CH137" s="1">
        <v>0</v>
      </c>
      <c r="CI137" s="1">
        <f ca="1">INDIRECT("Z137")+2*INDIRECT("AH137")+3*INDIRECT("AP137")+4*INDIRECT("AX137")+5*INDIRECT("BF137")+6*INDIRECT("BN137")</f>
        <v>0</v>
      </c>
      <c r="CJ137" s="1">
        <v>0</v>
      </c>
      <c r="CK137" s="1">
        <f ca="1">INDIRECT("AA137")+2*INDIRECT("AI137")+3*INDIRECT("AQ137")+4*INDIRECT("AY137")+5*INDIRECT("BG137")+6*INDIRECT("BO137")</f>
        <v>0</v>
      </c>
      <c r="CL137" s="1">
        <v>0</v>
      </c>
      <c r="CM137" s="1">
        <f ca="1">INDIRECT("T137")+2*INDIRECT("U137")+3*INDIRECT("V137")+4*INDIRECT("W137")+5*INDIRECT("X137")+6*INDIRECT("Y137")+7*INDIRECT("Z137")+8*INDIRECT("AA137")</f>
        <v>0</v>
      </c>
      <c r="CN137" s="1">
        <v>0</v>
      </c>
      <c r="CO137" s="1">
        <f ca="1">INDIRECT("AB137")+2*INDIRECT("AC137")+3*INDIRECT("AD137")+4*INDIRECT("AE137")+5*INDIRECT("AF137")+6*INDIRECT("AG137")+7*INDIRECT("AH137")+8*INDIRECT("AI137")</f>
        <v>750</v>
      </c>
      <c r="CP137" s="1">
        <v>750</v>
      </c>
      <c r="CQ137" s="1">
        <f ca="1">INDIRECT("AJ137")+2*INDIRECT("AK137")+3*INDIRECT("AL137")+4*INDIRECT("AM137")+5*INDIRECT("AN137")+6*INDIRECT("AO137")+7*INDIRECT("AP137")+8*INDIRECT("AQ137")</f>
        <v>0</v>
      </c>
      <c r="CR137" s="1">
        <v>0</v>
      </c>
      <c r="CS137" s="1">
        <f ca="1">INDIRECT("AR137")+2*INDIRECT("AS137")+3*INDIRECT("AT137")+4*INDIRECT("AU137")+5*INDIRECT("AV137")+6*INDIRECT("AW137")+7*INDIRECT("AX137")+8*INDIRECT("AY137")</f>
        <v>0</v>
      </c>
      <c r="CT137" s="1">
        <v>0</v>
      </c>
      <c r="CU137" s="1">
        <f ca="1">INDIRECT("AZ137")+2*INDIRECT("BA137")+3*INDIRECT("BB137")+4*INDIRECT("BC137")+5*INDIRECT("BD137")+6*INDIRECT("BE137")+7*INDIRECT("BF137")+8*INDIRECT("BG137")</f>
        <v>0</v>
      </c>
      <c r="CV137" s="1">
        <v>0</v>
      </c>
      <c r="CW137" s="1">
        <f ca="1">INDIRECT("BH137")+2*INDIRECT("BI137")+3*INDIRECT("BJ137")+4*INDIRECT("BK137")+5*INDIRECT("BL137")+6*INDIRECT("BM137")+7*INDIRECT("BN137")+8*INDIRECT("BO137")</f>
        <v>0</v>
      </c>
      <c r="CX137" s="1">
        <v>0</v>
      </c>
    </row>
    <row r="138" spans="1:102" ht="11.25">
      <c r="A138" s="1" t="s">
        <v>0</v>
      </c>
      <c r="B138" s="1" t="s">
        <v>0</v>
      </c>
      <c r="C138" s="1" t="s">
        <v>0</v>
      </c>
      <c r="D138" s="1" t="s">
        <v>55</v>
      </c>
      <c r="E138" s="1" t="s">
        <v>3</v>
      </c>
      <c r="F138" s="7">
        <f ca="1">INDIRECT("T138")+INDIRECT("AB138")+INDIRECT("AJ138")+INDIRECT("AR138")+INDIRECT("AZ138")+INDIRECT("BH138")</f>
        <v>0</v>
      </c>
      <c r="G138" s="6">
        <f ca="1">INDIRECT("U138")+INDIRECT("AC138")+INDIRECT("AK138")+INDIRECT("AS138")+INDIRECT("BA138")+INDIRECT("BI138")</f>
        <v>0</v>
      </c>
      <c r="H138" s="6">
        <f ca="1">INDIRECT("V138")+INDIRECT("AD138")+INDIRECT("AL138")+INDIRECT("AT138")+INDIRECT("BB138")+INDIRECT("BJ138")</f>
        <v>0</v>
      </c>
      <c r="I138" s="6">
        <f ca="1">INDIRECT("W138")+INDIRECT("AE138")+INDIRECT("AM138")+INDIRECT("AU138")+INDIRECT("BC138")+INDIRECT("BK138")</f>
        <v>0</v>
      </c>
      <c r="J138" s="6">
        <f ca="1">INDIRECT("X138")+INDIRECT("AF138")+INDIRECT("AN138")+INDIRECT("AV138")+INDIRECT("BD138")+INDIRECT("BL138")</f>
        <v>0</v>
      </c>
      <c r="K138" s="6">
        <f ca="1">INDIRECT("Y138")+INDIRECT("AG138")+INDIRECT("AO138")+INDIRECT("AW138")+INDIRECT("BE138")+INDIRECT("BM138")</f>
        <v>623</v>
      </c>
      <c r="L138" s="6">
        <f ca="1">INDIRECT("Z138")+INDIRECT("AH138")+INDIRECT("AP138")+INDIRECT("AX138")+INDIRECT("BF138")+INDIRECT("BN138")</f>
        <v>0</v>
      </c>
      <c r="M138" s="6">
        <f ca="1">INDIRECT("AA138")+INDIRECT("AI138")+INDIRECT("AQ138")+INDIRECT("AY138")+INDIRECT("BG138")+INDIRECT("BO138")</f>
        <v>0</v>
      </c>
      <c r="N138" s="7">
        <f ca="1">INDIRECT("T138")+INDIRECT("U138")+INDIRECT("V138")+INDIRECT("W138")+INDIRECT("X138")+INDIRECT("Y138")+INDIRECT("Z138")+INDIRECT("AA138")</f>
        <v>0</v>
      </c>
      <c r="O138" s="6">
        <f ca="1">INDIRECT("AB138")+INDIRECT("AC138")+INDIRECT("AD138")+INDIRECT("AE138")+INDIRECT("AF138")+INDIRECT("AG138")+INDIRECT("AH138")+INDIRECT("AI138")</f>
        <v>623</v>
      </c>
      <c r="P138" s="6">
        <f ca="1">INDIRECT("AJ138")+INDIRECT("AK138")+INDIRECT("AL138")+INDIRECT("AM138")+INDIRECT("AN138")+INDIRECT("AO138")+INDIRECT("AP138")+INDIRECT("AQ138")</f>
        <v>0</v>
      </c>
      <c r="Q138" s="6">
        <f ca="1">INDIRECT("AR138")+INDIRECT("AS138")+INDIRECT("AT138")+INDIRECT("AU138")+INDIRECT("AV138")+INDIRECT("AW138")+INDIRECT("AX138")+INDIRECT("AY138")</f>
        <v>0</v>
      </c>
      <c r="R138" s="6">
        <f ca="1">INDIRECT("AZ138")+INDIRECT("BA138")+INDIRECT("BB138")+INDIRECT("BC138")+INDIRECT("BD138")+INDIRECT("BE138")+INDIRECT("BF138")+INDIRECT("BG138")</f>
        <v>0</v>
      </c>
      <c r="S138" s="6">
        <f ca="1">INDIRECT("BH138")+INDIRECT("BI138")+INDIRECT("BJ138")+INDIRECT("BK138")+INDIRECT("BL138")+INDIRECT("BM138")+INDIRECT("BN138")+INDIRECT("BO138")</f>
        <v>0</v>
      </c>
      <c r="T138" s="28"/>
      <c r="U138" s="29"/>
      <c r="V138" s="29"/>
      <c r="W138" s="29"/>
      <c r="X138" s="29"/>
      <c r="Y138" s="29"/>
      <c r="Z138" s="29"/>
      <c r="AA138" s="29"/>
      <c r="AB138" s="28"/>
      <c r="AC138" s="29"/>
      <c r="AD138" s="29"/>
      <c r="AE138" s="29"/>
      <c r="AF138" s="29"/>
      <c r="AG138" s="29">
        <v>623</v>
      </c>
      <c r="AH138" s="29"/>
      <c r="AI138" s="29"/>
      <c r="AJ138" s="28"/>
      <c r="AK138" s="29"/>
      <c r="AL138" s="29"/>
      <c r="AM138" s="29"/>
      <c r="AN138" s="29"/>
      <c r="AO138" s="29"/>
      <c r="AP138" s="29"/>
      <c r="AQ138" s="29"/>
      <c r="AR138" s="28"/>
      <c r="AS138" s="29"/>
      <c r="AT138" s="29"/>
      <c r="AU138" s="29"/>
      <c r="AV138" s="29"/>
      <c r="AW138" s="29"/>
      <c r="AX138" s="29"/>
      <c r="AY138" s="29"/>
      <c r="AZ138" s="28"/>
      <c r="BA138" s="29"/>
      <c r="BB138" s="29"/>
      <c r="BC138" s="29"/>
      <c r="BD138" s="29"/>
      <c r="BE138" s="29"/>
      <c r="BF138" s="29"/>
      <c r="BG138" s="29"/>
      <c r="BH138" s="28"/>
      <c r="BI138" s="29"/>
      <c r="BJ138" s="29"/>
      <c r="BK138" s="29"/>
      <c r="BL138" s="29"/>
      <c r="BM138" s="29"/>
      <c r="BN138" s="29"/>
      <c r="BO138" s="29"/>
      <c r="BP138" s="9">
        <v>0</v>
      </c>
      <c r="BQ138" s="1" t="s">
        <v>3</v>
      </c>
      <c r="BR138" s="1" t="s">
        <v>0</v>
      </c>
      <c r="BS138" s="1" t="s">
        <v>0</v>
      </c>
      <c r="BT138" s="1" t="s">
        <v>0</v>
      </c>
      <c r="BU138" s="1" t="s">
        <v>0</v>
      </c>
      <c r="BW138" s="1">
        <f ca="1">INDIRECT("T138")+2*INDIRECT("AB138")+3*INDIRECT("AJ138")+4*INDIRECT("AR138")+5*INDIRECT("AZ138")+6*INDIRECT("BH138")</f>
        <v>0</v>
      </c>
      <c r="BX138" s="1">
        <v>0</v>
      </c>
      <c r="BY138" s="1">
        <f ca="1">INDIRECT("U138")+2*INDIRECT("AC138")+3*INDIRECT("AK138")+4*INDIRECT("AS138")+5*INDIRECT("BA138")+6*INDIRECT("BI138")</f>
        <v>0</v>
      </c>
      <c r="BZ138" s="1">
        <v>0</v>
      </c>
      <c r="CA138" s="1">
        <f ca="1">INDIRECT("V138")+2*INDIRECT("AD138")+3*INDIRECT("AL138")+4*INDIRECT("AT138")+5*INDIRECT("BB138")+6*INDIRECT("BJ138")</f>
        <v>0</v>
      </c>
      <c r="CB138" s="1">
        <v>0</v>
      </c>
      <c r="CC138" s="1">
        <f ca="1">INDIRECT("W138")+2*INDIRECT("AE138")+3*INDIRECT("AM138")+4*INDIRECT("AU138")+5*INDIRECT("BC138")+6*INDIRECT("BK138")</f>
        <v>0</v>
      </c>
      <c r="CD138" s="1">
        <v>0</v>
      </c>
      <c r="CE138" s="1">
        <f ca="1">INDIRECT("X138")+2*INDIRECT("AF138")+3*INDIRECT("AN138")+4*INDIRECT("AV138")+5*INDIRECT("BD138")+6*INDIRECT("BL138")</f>
        <v>0</v>
      </c>
      <c r="CF138" s="1">
        <v>0</v>
      </c>
      <c r="CG138" s="1">
        <f ca="1">INDIRECT("Y138")+2*INDIRECT("AG138")+3*INDIRECT("AO138")+4*INDIRECT("AW138")+5*INDIRECT("BE138")+6*INDIRECT("BM138")</f>
        <v>1246</v>
      </c>
      <c r="CH138" s="1">
        <v>1246</v>
      </c>
      <c r="CI138" s="1">
        <f ca="1">INDIRECT("Z138")+2*INDIRECT("AH138")+3*INDIRECT("AP138")+4*INDIRECT("AX138")+5*INDIRECT("BF138")+6*INDIRECT("BN138")</f>
        <v>0</v>
      </c>
      <c r="CJ138" s="1">
        <v>0</v>
      </c>
      <c r="CK138" s="1">
        <f ca="1">INDIRECT("AA138")+2*INDIRECT("AI138")+3*INDIRECT("AQ138")+4*INDIRECT("AY138")+5*INDIRECT("BG138")+6*INDIRECT("BO138")</f>
        <v>0</v>
      </c>
      <c r="CL138" s="1">
        <v>0</v>
      </c>
      <c r="CM138" s="1">
        <f ca="1">INDIRECT("T138")+2*INDIRECT("U138")+3*INDIRECT("V138")+4*INDIRECT("W138")+5*INDIRECT("X138")+6*INDIRECT("Y138")+7*INDIRECT("Z138")+8*INDIRECT("AA138")</f>
        <v>0</v>
      </c>
      <c r="CN138" s="1">
        <v>0</v>
      </c>
      <c r="CO138" s="1">
        <f ca="1">INDIRECT("AB138")+2*INDIRECT("AC138")+3*INDIRECT("AD138")+4*INDIRECT("AE138")+5*INDIRECT("AF138")+6*INDIRECT("AG138")+7*INDIRECT("AH138")+8*INDIRECT("AI138")</f>
        <v>3738</v>
      </c>
      <c r="CP138" s="1">
        <v>3738</v>
      </c>
      <c r="CQ138" s="1">
        <f ca="1">INDIRECT("AJ138")+2*INDIRECT("AK138")+3*INDIRECT("AL138")+4*INDIRECT("AM138")+5*INDIRECT("AN138")+6*INDIRECT("AO138")+7*INDIRECT("AP138")+8*INDIRECT("AQ138")</f>
        <v>0</v>
      </c>
      <c r="CR138" s="1">
        <v>0</v>
      </c>
      <c r="CS138" s="1">
        <f ca="1">INDIRECT("AR138")+2*INDIRECT("AS138")+3*INDIRECT("AT138")+4*INDIRECT("AU138")+5*INDIRECT("AV138")+6*INDIRECT("AW138")+7*INDIRECT("AX138")+8*INDIRECT("AY138")</f>
        <v>0</v>
      </c>
      <c r="CT138" s="1">
        <v>0</v>
      </c>
      <c r="CU138" s="1">
        <f ca="1">INDIRECT("AZ138")+2*INDIRECT("BA138")+3*INDIRECT("BB138")+4*INDIRECT("BC138")+5*INDIRECT("BD138")+6*INDIRECT("BE138")+7*INDIRECT("BF138")+8*INDIRECT("BG138")</f>
        <v>0</v>
      </c>
      <c r="CV138" s="1">
        <v>0</v>
      </c>
      <c r="CW138" s="1">
        <f ca="1">INDIRECT("BH138")+2*INDIRECT("BI138")+3*INDIRECT("BJ138")+4*INDIRECT("BK138")+5*INDIRECT("BL138")+6*INDIRECT("BM138")+7*INDIRECT("BN138")+8*INDIRECT("BO138")</f>
        <v>0</v>
      </c>
      <c r="CX138" s="1">
        <v>0</v>
      </c>
    </row>
    <row r="139" spans="1:102" ht="11.25">
      <c r="A139" s="25"/>
      <c r="B139" s="25"/>
      <c r="C139" s="27" t="s">
        <v>131</v>
      </c>
      <c r="D139" s="26" t="s">
        <v>0</v>
      </c>
      <c r="E139" s="1" t="s">
        <v>5</v>
      </c>
      <c r="F139" s="7">
        <f ca="1">INDIRECT("T139")+INDIRECT("AB139")+INDIRECT("AJ139")+INDIRECT("AR139")+INDIRECT("AZ139")+INDIRECT("BH139")</f>
        <v>0</v>
      </c>
      <c r="G139" s="6">
        <f ca="1">INDIRECT("U139")+INDIRECT("AC139")+INDIRECT("AK139")+INDIRECT("AS139")+INDIRECT("BA139")+INDIRECT("BI139")</f>
        <v>576</v>
      </c>
      <c r="H139" s="6">
        <f ca="1">INDIRECT("V139")+INDIRECT("AD139")+INDIRECT("AL139")+INDIRECT("AT139")+INDIRECT("BB139")+INDIRECT("BJ139")</f>
        <v>0</v>
      </c>
      <c r="I139" s="6">
        <f ca="1">INDIRECT("W139")+INDIRECT("AE139")+INDIRECT("AM139")+INDIRECT("AU139")+INDIRECT("BC139")+INDIRECT("BK139")</f>
        <v>0</v>
      </c>
      <c r="J139" s="6">
        <f ca="1">INDIRECT("X139")+INDIRECT("AF139")+INDIRECT("AN139")+INDIRECT("AV139")+INDIRECT("BD139")+INDIRECT("BL139")</f>
        <v>0</v>
      </c>
      <c r="K139" s="6">
        <f ca="1">INDIRECT("Y139")+INDIRECT("AG139")+INDIRECT("AO139")+INDIRECT("AW139")+INDIRECT("BE139")+INDIRECT("BM139")</f>
        <v>0</v>
      </c>
      <c r="L139" s="6">
        <f ca="1">INDIRECT("Z139")+INDIRECT("AH139")+INDIRECT("AP139")+INDIRECT("AX139")+INDIRECT("BF139")+INDIRECT("BN139")</f>
        <v>0</v>
      </c>
      <c r="M139" s="6">
        <f ca="1">INDIRECT("AA139")+INDIRECT("AI139")+INDIRECT("AQ139")+INDIRECT("AY139")+INDIRECT("BG139")+INDIRECT("BO139")</f>
        <v>0</v>
      </c>
      <c r="N139" s="7">
        <f ca="1">INDIRECT("T139")+INDIRECT("U139")+INDIRECT("V139")+INDIRECT("W139")+INDIRECT("X139")+INDIRECT("Y139")+INDIRECT("Z139")+INDIRECT("AA139")</f>
        <v>0</v>
      </c>
      <c r="O139" s="6">
        <f ca="1">INDIRECT("AB139")+INDIRECT("AC139")+INDIRECT("AD139")+INDIRECT("AE139")+INDIRECT("AF139")+INDIRECT("AG139")+INDIRECT("AH139")+INDIRECT("AI139")</f>
        <v>0</v>
      </c>
      <c r="P139" s="6">
        <f ca="1">INDIRECT("AJ139")+INDIRECT("AK139")+INDIRECT("AL139")+INDIRECT("AM139")+INDIRECT("AN139")+INDIRECT("AO139")+INDIRECT("AP139")+INDIRECT("AQ139")</f>
        <v>150</v>
      </c>
      <c r="Q139" s="6">
        <f ca="1">INDIRECT("AR139")+INDIRECT("AS139")+INDIRECT("AT139")+INDIRECT("AU139")+INDIRECT("AV139")+INDIRECT("AW139")+INDIRECT("AX139")+INDIRECT("AY139")</f>
        <v>426</v>
      </c>
      <c r="R139" s="6">
        <f ca="1">INDIRECT("AZ139")+INDIRECT("BA139")+INDIRECT("BB139")+INDIRECT("BC139")+INDIRECT("BD139")+INDIRECT("BE139")+INDIRECT("BF139")+INDIRECT("BG139")</f>
        <v>0</v>
      </c>
      <c r="S139" s="6">
        <f ca="1">INDIRECT("BH139")+INDIRECT("BI139")+INDIRECT("BJ139")+INDIRECT("BK139")+INDIRECT("BL139")+INDIRECT("BM139")+INDIRECT("BN139")+INDIRECT("BO139")</f>
        <v>0</v>
      </c>
      <c r="T139" s="28"/>
      <c r="U139" s="29"/>
      <c r="V139" s="29"/>
      <c r="W139" s="29"/>
      <c r="X139" s="29"/>
      <c r="Y139" s="29"/>
      <c r="Z139" s="29"/>
      <c r="AA139" s="29"/>
      <c r="AB139" s="28"/>
      <c r="AC139" s="29"/>
      <c r="AD139" s="29"/>
      <c r="AE139" s="29"/>
      <c r="AF139" s="29"/>
      <c r="AG139" s="29"/>
      <c r="AH139" s="29"/>
      <c r="AI139" s="29"/>
      <c r="AJ139" s="28"/>
      <c r="AK139" s="29">
        <v>150</v>
      </c>
      <c r="AL139" s="29"/>
      <c r="AM139" s="29"/>
      <c r="AN139" s="29"/>
      <c r="AO139" s="29"/>
      <c r="AP139" s="29"/>
      <c r="AQ139" s="29"/>
      <c r="AR139" s="28"/>
      <c r="AS139" s="29">
        <v>426</v>
      </c>
      <c r="AT139" s="29"/>
      <c r="AU139" s="29"/>
      <c r="AV139" s="29"/>
      <c r="AW139" s="29"/>
      <c r="AX139" s="29"/>
      <c r="AY139" s="29"/>
      <c r="AZ139" s="28"/>
      <c r="BA139" s="29"/>
      <c r="BB139" s="29"/>
      <c r="BC139" s="29"/>
      <c r="BD139" s="29"/>
      <c r="BE139" s="29"/>
      <c r="BF139" s="29"/>
      <c r="BG139" s="29"/>
      <c r="BH139" s="28"/>
      <c r="BI139" s="29"/>
      <c r="BJ139" s="29"/>
      <c r="BK139" s="29"/>
      <c r="BL139" s="29"/>
      <c r="BM139" s="29"/>
      <c r="BN139" s="29"/>
      <c r="BO139" s="29"/>
      <c r="BP139" s="9">
        <v>0</v>
      </c>
      <c r="BQ139" s="1" t="s">
        <v>0</v>
      </c>
      <c r="BR139" s="1" t="s">
        <v>0</v>
      </c>
      <c r="BS139" s="1" t="s">
        <v>0</v>
      </c>
      <c r="BT139" s="1" t="s">
        <v>0</v>
      </c>
      <c r="BU139" s="1" t="s">
        <v>0</v>
      </c>
      <c r="BW139" s="1">
        <f ca="1">INDIRECT("T139")+2*INDIRECT("AB139")+3*INDIRECT("AJ139")+4*INDIRECT("AR139")+5*INDIRECT("AZ139")+6*INDIRECT("BH139")</f>
        <v>0</v>
      </c>
      <c r="BX139" s="1">
        <v>0</v>
      </c>
      <c r="BY139" s="1">
        <f ca="1">INDIRECT("U139")+2*INDIRECT("AC139")+3*INDIRECT("AK139")+4*INDIRECT("AS139")+5*INDIRECT("BA139")+6*INDIRECT("BI139")</f>
        <v>2154</v>
      </c>
      <c r="BZ139" s="1">
        <v>2154</v>
      </c>
      <c r="CA139" s="1">
        <f ca="1">INDIRECT("V139")+2*INDIRECT("AD139")+3*INDIRECT("AL139")+4*INDIRECT("AT139")+5*INDIRECT("BB139")+6*INDIRECT("BJ139")</f>
        <v>0</v>
      </c>
      <c r="CB139" s="1">
        <v>0</v>
      </c>
      <c r="CC139" s="1">
        <f ca="1">INDIRECT("W139")+2*INDIRECT("AE139")+3*INDIRECT("AM139")+4*INDIRECT("AU139")+5*INDIRECT("BC139")+6*INDIRECT("BK139")</f>
        <v>0</v>
      </c>
      <c r="CD139" s="1">
        <v>0</v>
      </c>
      <c r="CE139" s="1">
        <f ca="1">INDIRECT("X139")+2*INDIRECT("AF139")+3*INDIRECT("AN139")+4*INDIRECT("AV139")+5*INDIRECT("BD139")+6*INDIRECT("BL139")</f>
        <v>0</v>
      </c>
      <c r="CF139" s="1">
        <v>0</v>
      </c>
      <c r="CG139" s="1">
        <f ca="1">INDIRECT("Y139")+2*INDIRECT("AG139")+3*INDIRECT("AO139")+4*INDIRECT("AW139")+5*INDIRECT("BE139")+6*INDIRECT("BM139")</f>
        <v>0</v>
      </c>
      <c r="CH139" s="1">
        <v>0</v>
      </c>
      <c r="CI139" s="1">
        <f ca="1">INDIRECT("Z139")+2*INDIRECT("AH139")+3*INDIRECT("AP139")+4*INDIRECT("AX139")+5*INDIRECT("BF139")+6*INDIRECT("BN139")</f>
        <v>0</v>
      </c>
      <c r="CJ139" s="1">
        <v>0</v>
      </c>
      <c r="CK139" s="1">
        <f ca="1">INDIRECT("AA139")+2*INDIRECT("AI139")+3*INDIRECT("AQ139")+4*INDIRECT("AY139")+5*INDIRECT("BG139")+6*INDIRECT("BO139")</f>
        <v>0</v>
      </c>
      <c r="CL139" s="1">
        <v>0</v>
      </c>
      <c r="CM139" s="1">
        <f ca="1">INDIRECT("T139")+2*INDIRECT("U139")+3*INDIRECT("V139")+4*INDIRECT("W139")+5*INDIRECT("X139")+6*INDIRECT("Y139")+7*INDIRECT("Z139")+8*INDIRECT("AA139")</f>
        <v>0</v>
      </c>
      <c r="CN139" s="1">
        <v>0</v>
      </c>
      <c r="CO139" s="1">
        <f ca="1">INDIRECT("AB139")+2*INDIRECT("AC139")+3*INDIRECT("AD139")+4*INDIRECT("AE139")+5*INDIRECT("AF139")+6*INDIRECT("AG139")+7*INDIRECT("AH139")+8*INDIRECT("AI139")</f>
        <v>0</v>
      </c>
      <c r="CP139" s="1">
        <v>0</v>
      </c>
      <c r="CQ139" s="1">
        <f ca="1">INDIRECT("AJ139")+2*INDIRECT("AK139")+3*INDIRECT("AL139")+4*INDIRECT("AM139")+5*INDIRECT("AN139")+6*INDIRECT("AO139")+7*INDIRECT("AP139")+8*INDIRECT("AQ139")</f>
        <v>300</v>
      </c>
      <c r="CR139" s="1">
        <v>300</v>
      </c>
      <c r="CS139" s="1">
        <f ca="1">INDIRECT("AR139")+2*INDIRECT("AS139")+3*INDIRECT("AT139")+4*INDIRECT("AU139")+5*INDIRECT("AV139")+6*INDIRECT("AW139")+7*INDIRECT("AX139")+8*INDIRECT("AY139")</f>
        <v>852</v>
      </c>
      <c r="CT139" s="1">
        <v>852</v>
      </c>
      <c r="CU139" s="1">
        <f ca="1">INDIRECT("AZ139")+2*INDIRECT("BA139")+3*INDIRECT("BB139")+4*INDIRECT("BC139")+5*INDIRECT("BD139")+6*INDIRECT("BE139")+7*INDIRECT("BF139")+8*INDIRECT("BG139")</f>
        <v>0</v>
      </c>
      <c r="CV139" s="1">
        <v>0</v>
      </c>
      <c r="CW139" s="1">
        <f ca="1">INDIRECT("BH139")+2*INDIRECT("BI139")+3*INDIRECT("BJ139")+4*INDIRECT("BK139")+5*INDIRECT("BL139")+6*INDIRECT("BM139")+7*INDIRECT("BN139")+8*INDIRECT("BO139")</f>
        <v>0</v>
      </c>
      <c r="CX139" s="1">
        <v>0</v>
      </c>
    </row>
    <row r="140" spans="1:73" ht="11.25">
      <c r="A140" s="1" t="s">
        <v>0</v>
      </c>
      <c r="B140" s="1" t="s">
        <v>0</v>
      </c>
      <c r="C140" s="1" t="s">
        <v>0</v>
      </c>
      <c r="D140" s="1" t="s">
        <v>0</v>
      </c>
      <c r="E140" s="1" t="s">
        <v>6</v>
      </c>
      <c r="F140" s="7">
        <f>SUM(F137:F139)</f>
        <v>0</v>
      </c>
      <c r="G140" s="6">
        <f>SUM(G137:G139)</f>
        <v>576</v>
      </c>
      <c r="H140" s="6">
        <f>SUM(H137:H139)</f>
        <v>250</v>
      </c>
      <c r="I140" s="6">
        <f>SUM(I137:I139)</f>
        <v>0</v>
      </c>
      <c r="J140" s="6">
        <f>SUM(J137:J139)</f>
        <v>0</v>
      </c>
      <c r="K140" s="6">
        <f>SUM(K137:K139)</f>
        <v>623</v>
      </c>
      <c r="L140" s="6">
        <f>SUM(L137:L139)</f>
        <v>0</v>
      </c>
      <c r="M140" s="6">
        <f>SUM(M137:M139)</f>
        <v>0</v>
      </c>
      <c r="N140" s="7">
        <f>SUM(N137:N139)</f>
        <v>0</v>
      </c>
      <c r="O140" s="6">
        <f>SUM(O137:O139)</f>
        <v>873</v>
      </c>
      <c r="P140" s="6">
        <f>SUM(P137:P139)</f>
        <v>150</v>
      </c>
      <c r="Q140" s="6">
        <f>SUM(Q137:Q139)</f>
        <v>426</v>
      </c>
      <c r="R140" s="6">
        <f>SUM(R137:R139)</f>
        <v>0</v>
      </c>
      <c r="S140" s="6">
        <f>SUM(S137:S139)</f>
        <v>0</v>
      </c>
      <c r="T140" s="8"/>
      <c r="U140" s="5"/>
      <c r="V140" s="5"/>
      <c r="W140" s="5"/>
      <c r="X140" s="5"/>
      <c r="Y140" s="5"/>
      <c r="Z140" s="5"/>
      <c r="AA140" s="5"/>
      <c r="AB140" s="8"/>
      <c r="AC140" s="5"/>
      <c r="AD140" s="5"/>
      <c r="AE140" s="5"/>
      <c r="AF140" s="5"/>
      <c r="AG140" s="5"/>
      <c r="AH140" s="5"/>
      <c r="AI140" s="5"/>
      <c r="AJ140" s="8"/>
      <c r="AK140" s="5"/>
      <c r="AL140" s="5"/>
      <c r="AM140" s="5"/>
      <c r="AN140" s="5"/>
      <c r="AO140" s="5"/>
      <c r="AP140" s="5"/>
      <c r="AQ140" s="5"/>
      <c r="AR140" s="8"/>
      <c r="AS140" s="5"/>
      <c r="AT140" s="5"/>
      <c r="AU140" s="5"/>
      <c r="AV140" s="5"/>
      <c r="AW140" s="5"/>
      <c r="AX140" s="5"/>
      <c r="AY140" s="5"/>
      <c r="AZ140" s="8"/>
      <c r="BA140" s="5"/>
      <c r="BB140" s="5"/>
      <c r="BC140" s="5"/>
      <c r="BD140" s="5"/>
      <c r="BE140" s="5"/>
      <c r="BF140" s="5"/>
      <c r="BG140" s="5"/>
      <c r="BH140" s="8"/>
      <c r="BI140" s="5"/>
      <c r="BJ140" s="5"/>
      <c r="BK140" s="5"/>
      <c r="BL140" s="5"/>
      <c r="BM140" s="5"/>
      <c r="BN140" s="5"/>
      <c r="BO140" s="5"/>
      <c r="BP140" s="9">
        <v>0</v>
      </c>
      <c r="BQ140" s="1" t="s">
        <v>0</v>
      </c>
      <c r="BR140" s="1" t="s">
        <v>0</v>
      </c>
      <c r="BS140" s="1" t="s">
        <v>0</v>
      </c>
      <c r="BT140" s="1" t="s">
        <v>0</v>
      </c>
      <c r="BU140" s="1" t="s">
        <v>0</v>
      </c>
    </row>
    <row r="141" spans="3:73" ht="11.25">
      <c r="C141" s="1" t="s">
        <v>0</v>
      </c>
      <c r="D141" s="1" t="s">
        <v>0</v>
      </c>
      <c r="E141" s="1" t="s">
        <v>0</v>
      </c>
      <c r="F141" s="7"/>
      <c r="G141" s="6"/>
      <c r="H141" s="6"/>
      <c r="I141" s="6"/>
      <c r="J141" s="6"/>
      <c r="K141" s="6"/>
      <c r="L141" s="6"/>
      <c r="M141" s="6"/>
      <c r="N141" s="7"/>
      <c r="O141" s="6"/>
      <c r="P141" s="6"/>
      <c r="Q141" s="6"/>
      <c r="R141" s="6"/>
      <c r="S141" s="6"/>
      <c r="T141" s="8"/>
      <c r="U141" s="5"/>
      <c r="V141" s="5"/>
      <c r="W141" s="5"/>
      <c r="X141" s="5"/>
      <c r="Y141" s="5"/>
      <c r="Z141" s="5"/>
      <c r="AA141" s="5"/>
      <c r="AB141" s="8"/>
      <c r="AC141" s="5"/>
      <c r="AD141" s="5"/>
      <c r="AE141" s="5"/>
      <c r="AF141" s="5"/>
      <c r="AG141" s="5"/>
      <c r="AH141" s="5"/>
      <c r="AI141" s="5"/>
      <c r="AJ141" s="8"/>
      <c r="AK141" s="5"/>
      <c r="AL141" s="5"/>
      <c r="AM141" s="5"/>
      <c r="AN141" s="5"/>
      <c r="AO141" s="5"/>
      <c r="AP141" s="5"/>
      <c r="AQ141" s="5"/>
      <c r="AR141" s="8"/>
      <c r="AS141" s="5"/>
      <c r="AT141" s="5"/>
      <c r="AU141" s="5"/>
      <c r="AV141" s="5"/>
      <c r="AW141" s="5"/>
      <c r="AX141" s="5"/>
      <c r="AY141" s="5"/>
      <c r="AZ141" s="8"/>
      <c r="BA141" s="5"/>
      <c r="BB141" s="5"/>
      <c r="BC141" s="5"/>
      <c r="BD141" s="5"/>
      <c r="BE141" s="5"/>
      <c r="BF141" s="5"/>
      <c r="BG141" s="5"/>
      <c r="BH141" s="8"/>
      <c r="BI141" s="5"/>
      <c r="BJ141" s="5"/>
      <c r="BK141" s="5"/>
      <c r="BL141" s="5"/>
      <c r="BM141" s="5"/>
      <c r="BN141" s="5"/>
      <c r="BO141" s="5"/>
      <c r="BP141" s="9"/>
      <c r="BT141" s="1" t="s">
        <v>0</v>
      </c>
      <c r="BU141" s="1" t="s">
        <v>0</v>
      </c>
    </row>
    <row r="142" spans="1:102" ht="11.25">
      <c r="A142" s="30" t="s">
        <v>1</v>
      </c>
      <c r="B142" s="31" t="str">
        <f>HYPERLINK("http://www.dot.ca.gov/hq/transprog/stip2004/ff_sheets/10-3k46b.xls","3K46B")</f>
        <v>3K46B</v>
      </c>
      <c r="C142" s="30" t="s">
        <v>0</v>
      </c>
      <c r="D142" s="30" t="s">
        <v>52</v>
      </c>
      <c r="E142" s="30" t="s">
        <v>3</v>
      </c>
      <c r="F142" s="32">
        <f ca="1">INDIRECT("T142")+INDIRECT("AB142")+INDIRECT("AJ142")+INDIRECT("AR142")+INDIRECT("AZ142")+INDIRECT("BH142")</f>
        <v>0</v>
      </c>
      <c r="G142" s="33">
        <f ca="1">INDIRECT("U142")+INDIRECT("AC142")+INDIRECT("AK142")+INDIRECT("AS142")+INDIRECT("BA142")+INDIRECT("BI142")</f>
        <v>0</v>
      </c>
      <c r="H142" s="33">
        <f ca="1">INDIRECT("V142")+INDIRECT("AD142")+INDIRECT("AL142")+INDIRECT("AT142")+INDIRECT("BB142")+INDIRECT("BJ142")</f>
        <v>0</v>
      </c>
      <c r="I142" s="33">
        <f ca="1">INDIRECT("W142")+INDIRECT("AE142")+INDIRECT("AM142")+INDIRECT("AU142")+INDIRECT("BC142")+INDIRECT("BK142")</f>
        <v>0</v>
      </c>
      <c r="J142" s="33">
        <f ca="1">INDIRECT("X142")+INDIRECT("AF142")+INDIRECT("AN142")+INDIRECT("AV142")+INDIRECT("BD142")+INDIRECT("BL142")</f>
        <v>0</v>
      </c>
      <c r="K142" s="33">
        <f ca="1">INDIRECT("Y142")+INDIRECT("AG142")+INDIRECT("AO142")+INDIRECT("AW142")+INDIRECT("BE142")+INDIRECT("BM142")</f>
        <v>1752</v>
      </c>
      <c r="L142" s="33">
        <f ca="1">INDIRECT("Z142")+INDIRECT("AH142")+INDIRECT("AP142")+INDIRECT("AX142")+INDIRECT("BF142")+INDIRECT("BN142")</f>
        <v>0</v>
      </c>
      <c r="M142" s="33">
        <f ca="1">INDIRECT("AA142")+INDIRECT("AI142")+INDIRECT("AQ142")+INDIRECT("AY142")+INDIRECT("BG142")+INDIRECT("BO142")</f>
        <v>0</v>
      </c>
      <c r="N142" s="32">
        <f ca="1">INDIRECT("T142")+INDIRECT("U142")+INDIRECT("V142")+INDIRECT("W142")+INDIRECT("X142")+INDIRECT("Y142")+INDIRECT("Z142")+INDIRECT("AA142")</f>
        <v>0</v>
      </c>
      <c r="O142" s="33">
        <f ca="1">INDIRECT("AB142")+INDIRECT("AC142")+INDIRECT("AD142")+INDIRECT("AE142")+INDIRECT("AF142")+INDIRECT("AG142")+INDIRECT("AH142")+INDIRECT("AI142")</f>
        <v>1752</v>
      </c>
      <c r="P142" s="33">
        <f ca="1">INDIRECT("AJ142")+INDIRECT("AK142")+INDIRECT("AL142")+INDIRECT("AM142")+INDIRECT("AN142")+INDIRECT("AO142")+INDIRECT("AP142")+INDIRECT("AQ142")</f>
        <v>0</v>
      </c>
      <c r="Q142" s="33">
        <f ca="1">INDIRECT("AR142")+INDIRECT("AS142")+INDIRECT("AT142")+INDIRECT("AU142")+INDIRECT("AV142")+INDIRECT("AW142")+INDIRECT("AX142")+INDIRECT("AY142")</f>
        <v>0</v>
      </c>
      <c r="R142" s="33">
        <f ca="1">INDIRECT("AZ142")+INDIRECT("BA142")+INDIRECT("BB142")+INDIRECT("BC142")+INDIRECT("BD142")+INDIRECT("BE142")+INDIRECT("BF142")+INDIRECT("BG142")</f>
        <v>0</v>
      </c>
      <c r="S142" s="33">
        <f ca="1">INDIRECT("BH142")+INDIRECT("BI142")+INDIRECT("BJ142")+INDIRECT("BK142")+INDIRECT("BL142")+INDIRECT("BM142")+INDIRECT("BN142")+INDIRECT("BO142")</f>
        <v>0</v>
      </c>
      <c r="T142" s="34"/>
      <c r="U142" s="35"/>
      <c r="V142" s="35"/>
      <c r="W142" s="35"/>
      <c r="X142" s="35"/>
      <c r="Y142" s="35"/>
      <c r="Z142" s="35"/>
      <c r="AA142" s="35"/>
      <c r="AB142" s="34"/>
      <c r="AC142" s="35"/>
      <c r="AD142" s="35"/>
      <c r="AE142" s="35"/>
      <c r="AF142" s="35"/>
      <c r="AG142" s="35">
        <v>1752</v>
      </c>
      <c r="AH142" s="35"/>
      <c r="AI142" s="35"/>
      <c r="AJ142" s="34"/>
      <c r="AK142" s="35"/>
      <c r="AL142" s="35"/>
      <c r="AM142" s="35"/>
      <c r="AN142" s="35"/>
      <c r="AO142" s="35"/>
      <c r="AP142" s="35"/>
      <c r="AQ142" s="35"/>
      <c r="AR142" s="34"/>
      <c r="AS142" s="35"/>
      <c r="AT142" s="35"/>
      <c r="AU142" s="35"/>
      <c r="AV142" s="35"/>
      <c r="AW142" s="35"/>
      <c r="AX142" s="35"/>
      <c r="AY142" s="35"/>
      <c r="AZ142" s="34"/>
      <c r="BA142" s="35"/>
      <c r="BB142" s="35"/>
      <c r="BC142" s="35"/>
      <c r="BD142" s="35"/>
      <c r="BE142" s="35"/>
      <c r="BF142" s="35"/>
      <c r="BG142" s="35"/>
      <c r="BH142" s="34"/>
      <c r="BI142" s="35"/>
      <c r="BJ142" s="35"/>
      <c r="BK142" s="35"/>
      <c r="BL142" s="35"/>
      <c r="BM142" s="35"/>
      <c r="BN142" s="35"/>
      <c r="BO142" s="36"/>
      <c r="BP142" s="9">
        <v>11200000173</v>
      </c>
      <c r="BQ142" s="1" t="s">
        <v>3</v>
      </c>
      <c r="BR142" s="1" t="s">
        <v>0</v>
      </c>
      <c r="BS142" s="1" t="s">
        <v>0</v>
      </c>
      <c r="BT142" s="1" t="s">
        <v>0</v>
      </c>
      <c r="BU142" s="1" t="s">
        <v>0</v>
      </c>
      <c r="BW142" s="1">
        <f ca="1">INDIRECT("T142")+2*INDIRECT("AB142")+3*INDIRECT("AJ142")+4*INDIRECT("AR142")+5*INDIRECT("AZ142")+6*INDIRECT("BH142")</f>
        <v>0</v>
      </c>
      <c r="BX142" s="1">
        <v>0</v>
      </c>
      <c r="BY142" s="1">
        <f ca="1">INDIRECT("U142")+2*INDIRECT("AC142")+3*INDIRECT("AK142")+4*INDIRECT("AS142")+5*INDIRECT("BA142")+6*INDIRECT("BI142")</f>
        <v>0</v>
      </c>
      <c r="BZ142" s="1">
        <v>0</v>
      </c>
      <c r="CA142" s="1">
        <f ca="1">INDIRECT("V142")+2*INDIRECT("AD142")+3*INDIRECT("AL142")+4*INDIRECT("AT142")+5*INDIRECT("BB142")+6*INDIRECT("BJ142")</f>
        <v>0</v>
      </c>
      <c r="CB142" s="1">
        <v>0</v>
      </c>
      <c r="CC142" s="1">
        <f ca="1">INDIRECT("W142")+2*INDIRECT("AE142")+3*INDIRECT("AM142")+4*INDIRECT("AU142")+5*INDIRECT("BC142")+6*INDIRECT("BK142")</f>
        <v>0</v>
      </c>
      <c r="CD142" s="1">
        <v>0</v>
      </c>
      <c r="CE142" s="1">
        <f ca="1">INDIRECT("X142")+2*INDIRECT("AF142")+3*INDIRECT("AN142")+4*INDIRECT("AV142")+5*INDIRECT("BD142")+6*INDIRECT("BL142")</f>
        <v>0</v>
      </c>
      <c r="CF142" s="1">
        <v>0</v>
      </c>
      <c r="CG142" s="1">
        <f ca="1">INDIRECT("Y142")+2*INDIRECT("AG142")+3*INDIRECT("AO142")+4*INDIRECT("AW142")+5*INDIRECT("BE142")+6*INDIRECT("BM142")</f>
        <v>3504</v>
      </c>
      <c r="CH142" s="1">
        <v>3504</v>
      </c>
      <c r="CI142" s="1">
        <f ca="1">INDIRECT("Z142")+2*INDIRECT("AH142")+3*INDIRECT("AP142")+4*INDIRECT("AX142")+5*INDIRECT("BF142")+6*INDIRECT("BN142")</f>
        <v>0</v>
      </c>
      <c r="CJ142" s="1">
        <v>0</v>
      </c>
      <c r="CK142" s="1">
        <f ca="1">INDIRECT("AA142")+2*INDIRECT("AI142")+3*INDIRECT("AQ142")+4*INDIRECT("AY142")+5*INDIRECT("BG142")+6*INDIRECT("BO142")</f>
        <v>0</v>
      </c>
      <c r="CL142" s="1">
        <v>0</v>
      </c>
      <c r="CM142" s="1">
        <f ca="1">INDIRECT("T142")+2*INDIRECT("U142")+3*INDIRECT("V142")+4*INDIRECT("W142")+5*INDIRECT("X142")+6*INDIRECT("Y142")+7*INDIRECT("Z142")+8*INDIRECT("AA142")</f>
        <v>0</v>
      </c>
      <c r="CN142" s="1">
        <v>0</v>
      </c>
      <c r="CO142" s="1">
        <f ca="1">INDIRECT("AB142")+2*INDIRECT("AC142")+3*INDIRECT("AD142")+4*INDIRECT("AE142")+5*INDIRECT("AF142")+6*INDIRECT("AG142")+7*INDIRECT("AH142")+8*INDIRECT("AI142")</f>
        <v>10512</v>
      </c>
      <c r="CP142" s="1">
        <v>10512</v>
      </c>
      <c r="CQ142" s="1">
        <f ca="1">INDIRECT("AJ142")+2*INDIRECT("AK142")+3*INDIRECT("AL142")+4*INDIRECT("AM142")+5*INDIRECT("AN142")+6*INDIRECT("AO142")+7*INDIRECT("AP142")+8*INDIRECT("AQ142")</f>
        <v>0</v>
      </c>
      <c r="CR142" s="1">
        <v>0</v>
      </c>
      <c r="CS142" s="1">
        <f ca="1">INDIRECT("AR142")+2*INDIRECT("AS142")+3*INDIRECT("AT142")+4*INDIRECT("AU142")+5*INDIRECT("AV142")+6*INDIRECT("AW142")+7*INDIRECT("AX142")+8*INDIRECT("AY142")</f>
        <v>0</v>
      </c>
      <c r="CT142" s="1">
        <v>0</v>
      </c>
      <c r="CU142" s="1">
        <f ca="1">INDIRECT("AZ142")+2*INDIRECT("BA142")+3*INDIRECT("BB142")+4*INDIRECT("BC142")+5*INDIRECT("BD142")+6*INDIRECT("BE142")+7*INDIRECT("BF142")+8*INDIRECT("BG142")</f>
        <v>0</v>
      </c>
      <c r="CV142" s="1">
        <v>0</v>
      </c>
      <c r="CW142" s="1">
        <f ca="1">INDIRECT("BH142")+2*INDIRECT("BI142")+3*INDIRECT("BJ142")+4*INDIRECT("BK142")+5*INDIRECT("BL142")+6*INDIRECT("BM142")+7*INDIRECT("BN142")+8*INDIRECT("BO142")</f>
        <v>0</v>
      </c>
      <c r="CX142" s="1">
        <v>0</v>
      </c>
    </row>
    <row r="143" spans="1:73" ht="11.25">
      <c r="A143" s="1" t="s">
        <v>0</v>
      </c>
      <c r="B143" s="1" t="s">
        <v>0</v>
      </c>
      <c r="C143" s="1" t="s">
        <v>0</v>
      </c>
      <c r="D143" s="1" t="s">
        <v>56</v>
      </c>
      <c r="E143" s="1" t="s">
        <v>6</v>
      </c>
      <c r="F143" s="7">
        <f>SUM(F142:F142)</f>
        <v>0</v>
      </c>
      <c r="G143" s="6">
        <f>SUM(G142:G142)</f>
        <v>0</v>
      </c>
      <c r="H143" s="6">
        <f>SUM(H142:H142)</f>
        <v>0</v>
      </c>
      <c r="I143" s="6">
        <f>SUM(I142:I142)</f>
        <v>0</v>
      </c>
      <c r="J143" s="6">
        <f>SUM(J142:J142)</f>
        <v>0</v>
      </c>
      <c r="K143" s="6">
        <f>SUM(K142:K142)</f>
        <v>1752</v>
      </c>
      <c r="L143" s="6">
        <f>SUM(L142:L142)</f>
        <v>0</v>
      </c>
      <c r="M143" s="6">
        <f>SUM(M142:M142)</f>
        <v>0</v>
      </c>
      <c r="N143" s="7">
        <f>SUM(N142:N142)</f>
        <v>0</v>
      </c>
      <c r="O143" s="6">
        <f>SUM(O142:O142)</f>
        <v>1752</v>
      </c>
      <c r="P143" s="6">
        <f>SUM(P142:P142)</f>
        <v>0</v>
      </c>
      <c r="Q143" s="6">
        <f>SUM(Q142:Q142)</f>
        <v>0</v>
      </c>
      <c r="R143" s="6">
        <f>SUM(R142:R142)</f>
        <v>0</v>
      </c>
      <c r="S143" s="6">
        <f>SUM(S142:S142)</f>
        <v>0</v>
      </c>
      <c r="T143" s="8"/>
      <c r="U143" s="5"/>
      <c r="V143" s="5"/>
      <c r="W143" s="5"/>
      <c r="X143" s="5"/>
      <c r="Y143" s="5"/>
      <c r="Z143" s="5"/>
      <c r="AA143" s="5"/>
      <c r="AB143" s="8"/>
      <c r="AC143" s="5"/>
      <c r="AD143" s="5"/>
      <c r="AE143" s="5"/>
      <c r="AF143" s="5"/>
      <c r="AG143" s="5"/>
      <c r="AH143" s="5"/>
      <c r="AI143" s="5"/>
      <c r="AJ143" s="8"/>
      <c r="AK143" s="5"/>
      <c r="AL143" s="5"/>
      <c r="AM143" s="5"/>
      <c r="AN143" s="5"/>
      <c r="AO143" s="5"/>
      <c r="AP143" s="5"/>
      <c r="AQ143" s="5"/>
      <c r="AR143" s="8"/>
      <c r="AS143" s="5"/>
      <c r="AT143" s="5"/>
      <c r="AU143" s="5"/>
      <c r="AV143" s="5"/>
      <c r="AW143" s="5"/>
      <c r="AX143" s="5"/>
      <c r="AY143" s="5"/>
      <c r="AZ143" s="8"/>
      <c r="BA143" s="5"/>
      <c r="BB143" s="5"/>
      <c r="BC143" s="5"/>
      <c r="BD143" s="5"/>
      <c r="BE143" s="5"/>
      <c r="BF143" s="5"/>
      <c r="BG143" s="5"/>
      <c r="BH143" s="8"/>
      <c r="BI143" s="5"/>
      <c r="BJ143" s="5"/>
      <c r="BK143" s="5"/>
      <c r="BL143" s="5"/>
      <c r="BM143" s="5"/>
      <c r="BN143" s="5"/>
      <c r="BO143" s="5"/>
      <c r="BP143" s="9">
        <v>0</v>
      </c>
      <c r="BQ143" s="1" t="s">
        <v>0</v>
      </c>
      <c r="BR143" s="1" t="s">
        <v>0</v>
      </c>
      <c r="BS143" s="1" t="s">
        <v>0</v>
      </c>
      <c r="BT143" s="1" t="s">
        <v>0</v>
      </c>
      <c r="BU143" s="1" t="s">
        <v>0</v>
      </c>
    </row>
    <row r="144" spans="1:73" ht="11.25">
      <c r="A144" s="25"/>
      <c r="B144" s="25"/>
      <c r="C144" s="27" t="s">
        <v>131</v>
      </c>
      <c r="D144" s="26" t="s">
        <v>0</v>
      </c>
      <c r="E144" s="1" t="s">
        <v>0</v>
      </c>
      <c r="F144" s="7"/>
      <c r="G144" s="6"/>
      <c r="H144" s="6"/>
      <c r="I144" s="6"/>
      <c r="J144" s="6"/>
      <c r="K144" s="6"/>
      <c r="L144" s="6"/>
      <c r="M144" s="6"/>
      <c r="N144" s="7"/>
      <c r="O144" s="6"/>
      <c r="P144" s="6"/>
      <c r="Q144" s="6"/>
      <c r="R144" s="6"/>
      <c r="S144" s="6"/>
      <c r="T144" s="8"/>
      <c r="U144" s="5"/>
      <c r="V144" s="5"/>
      <c r="W144" s="5"/>
      <c r="X144" s="5"/>
      <c r="Y144" s="5"/>
      <c r="Z144" s="5"/>
      <c r="AA144" s="5"/>
      <c r="AB144" s="8"/>
      <c r="AC144" s="5"/>
      <c r="AD144" s="5"/>
      <c r="AE144" s="5"/>
      <c r="AF144" s="5"/>
      <c r="AG144" s="5"/>
      <c r="AH144" s="5"/>
      <c r="AI144" s="5"/>
      <c r="AJ144" s="8"/>
      <c r="AK144" s="5"/>
      <c r="AL144" s="5"/>
      <c r="AM144" s="5"/>
      <c r="AN144" s="5"/>
      <c r="AO144" s="5"/>
      <c r="AP144" s="5"/>
      <c r="AQ144" s="5"/>
      <c r="AR144" s="8"/>
      <c r="AS144" s="5"/>
      <c r="AT144" s="5"/>
      <c r="AU144" s="5"/>
      <c r="AV144" s="5"/>
      <c r="AW144" s="5"/>
      <c r="AX144" s="5"/>
      <c r="AY144" s="5"/>
      <c r="AZ144" s="8"/>
      <c r="BA144" s="5"/>
      <c r="BB144" s="5"/>
      <c r="BC144" s="5"/>
      <c r="BD144" s="5"/>
      <c r="BE144" s="5"/>
      <c r="BF144" s="5"/>
      <c r="BG144" s="5"/>
      <c r="BH144" s="8"/>
      <c r="BI144" s="5"/>
      <c r="BJ144" s="5"/>
      <c r="BK144" s="5"/>
      <c r="BL144" s="5"/>
      <c r="BM144" s="5"/>
      <c r="BN144" s="5"/>
      <c r="BO144" s="5"/>
      <c r="BP144" s="9">
        <v>0</v>
      </c>
      <c r="BQ144" s="1" t="s">
        <v>0</v>
      </c>
      <c r="BR144" s="1" t="s">
        <v>0</v>
      </c>
      <c r="BS144" s="1" t="s">
        <v>0</v>
      </c>
      <c r="BT144" s="1" t="s">
        <v>0</v>
      </c>
      <c r="BU144" s="1" t="s">
        <v>0</v>
      </c>
    </row>
    <row r="145" spans="1:102" ht="11.25">
      <c r="A145" s="30" t="s">
        <v>1</v>
      </c>
      <c r="B145" s="31" t="str">
        <f>HYPERLINK("http://www.dot.ca.gov/hq/transprog/stip2004/ff_sheets/10-3k46c.xls","3K46C")</f>
        <v>3K46C</v>
      </c>
      <c r="C145" s="30" t="s">
        <v>0</v>
      </c>
      <c r="D145" s="30" t="s">
        <v>52</v>
      </c>
      <c r="E145" s="30" t="s">
        <v>3</v>
      </c>
      <c r="F145" s="32">
        <f ca="1">INDIRECT("T145")+INDIRECT("AB145")+INDIRECT("AJ145")+INDIRECT("AR145")+INDIRECT("AZ145")+INDIRECT("BH145")</f>
        <v>0</v>
      </c>
      <c r="G145" s="33">
        <f ca="1">INDIRECT("U145")+INDIRECT("AC145")+INDIRECT("AK145")+INDIRECT("AS145")+INDIRECT("BA145")+INDIRECT("BI145")</f>
        <v>0</v>
      </c>
      <c r="H145" s="33">
        <f ca="1">INDIRECT("V145")+INDIRECT("AD145")+INDIRECT("AL145")+INDIRECT("AT145")+INDIRECT("BB145")+INDIRECT("BJ145")</f>
        <v>0</v>
      </c>
      <c r="I145" s="33">
        <f ca="1">INDIRECT("W145")+INDIRECT("AE145")+INDIRECT("AM145")+INDIRECT("AU145")+INDIRECT("BC145")+INDIRECT("BK145")</f>
        <v>0</v>
      </c>
      <c r="J145" s="33">
        <f ca="1">INDIRECT("X145")+INDIRECT("AF145")+INDIRECT("AN145")+INDIRECT("AV145")+INDIRECT("BD145")+INDIRECT("BL145")</f>
        <v>0</v>
      </c>
      <c r="K145" s="33">
        <f ca="1">INDIRECT("Y145")+INDIRECT("AG145")+INDIRECT("AO145")+INDIRECT("AW145")+INDIRECT("BE145")+INDIRECT("BM145")</f>
        <v>1798</v>
      </c>
      <c r="L145" s="33">
        <f ca="1">INDIRECT("Z145")+INDIRECT("AH145")+INDIRECT("AP145")+INDIRECT("AX145")+INDIRECT("BF145")+INDIRECT("BN145")</f>
        <v>0</v>
      </c>
      <c r="M145" s="33">
        <f ca="1">INDIRECT("AA145")+INDIRECT("AI145")+INDIRECT("AQ145")+INDIRECT("AY145")+INDIRECT("BG145")+INDIRECT("BO145")</f>
        <v>0</v>
      </c>
      <c r="N145" s="32">
        <f ca="1">INDIRECT("T145")+INDIRECT("U145")+INDIRECT("V145")+INDIRECT("W145")+INDIRECT("X145")+INDIRECT("Y145")+INDIRECT("Z145")+INDIRECT("AA145")</f>
        <v>0</v>
      </c>
      <c r="O145" s="33">
        <f ca="1">INDIRECT("AB145")+INDIRECT("AC145")+INDIRECT("AD145")+INDIRECT("AE145")+INDIRECT("AF145")+INDIRECT("AG145")+INDIRECT("AH145")+INDIRECT("AI145")</f>
        <v>1798</v>
      </c>
      <c r="P145" s="33">
        <f ca="1">INDIRECT("AJ145")+INDIRECT("AK145")+INDIRECT("AL145")+INDIRECT("AM145")+INDIRECT("AN145")+INDIRECT("AO145")+INDIRECT("AP145")+INDIRECT("AQ145")</f>
        <v>0</v>
      </c>
      <c r="Q145" s="33">
        <f ca="1">INDIRECT("AR145")+INDIRECT("AS145")+INDIRECT("AT145")+INDIRECT("AU145")+INDIRECT("AV145")+INDIRECT("AW145")+INDIRECT("AX145")+INDIRECT("AY145")</f>
        <v>0</v>
      </c>
      <c r="R145" s="33">
        <f ca="1">INDIRECT("AZ145")+INDIRECT("BA145")+INDIRECT("BB145")+INDIRECT("BC145")+INDIRECT("BD145")+INDIRECT("BE145")+INDIRECT("BF145")+INDIRECT("BG145")</f>
        <v>0</v>
      </c>
      <c r="S145" s="33">
        <f ca="1">INDIRECT("BH145")+INDIRECT("BI145")+INDIRECT("BJ145")+INDIRECT("BK145")+INDIRECT("BL145")+INDIRECT("BM145")+INDIRECT("BN145")+INDIRECT("BO145")</f>
        <v>0</v>
      </c>
      <c r="T145" s="34"/>
      <c r="U145" s="35"/>
      <c r="V145" s="35"/>
      <c r="W145" s="35"/>
      <c r="X145" s="35"/>
      <c r="Y145" s="35"/>
      <c r="Z145" s="35"/>
      <c r="AA145" s="35"/>
      <c r="AB145" s="34"/>
      <c r="AC145" s="35"/>
      <c r="AD145" s="35"/>
      <c r="AE145" s="35"/>
      <c r="AF145" s="35"/>
      <c r="AG145" s="35">
        <v>1798</v>
      </c>
      <c r="AH145" s="35"/>
      <c r="AI145" s="35"/>
      <c r="AJ145" s="34"/>
      <c r="AK145" s="35"/>
      <c r="AL145" s="35"/>
      <c r="AM145" s="35"/>
      <c r="AN145" s="35"/>
      <c r="AO145" s="35"/>
      <c r="AP145" s="35"/>
      <c r="AQ145" s="35"/>
      <c r="AR145" s="34"/>
      <c r="AS145" s="35"/>
      <c r="AT145" s="35"/>
      <c r="AU145" s="35"/>
      <c r="AV145" s="35"/>
      <c r="AW145" s="35"/>
      <c r="AX145" s="35"/>
      <c r="AY145" s="35"/>
      <c r="AZ145" s="34"/>
      <c r="BA145" s="35"/>
      <c r="BB145" s="35"/>
      <c r="BC145" s="35"/>
      <c r="BD145" s="35"/>
      <c r="BE145" s="35"/>
      <c r="BF145" s="35"/>
      <c r="BG145" s="35"/>
      <c r="BH145" s="34"/>
      <c r="BI145" s="35"/>
      <c r="BJ145" s="35"/>
      <c r="BK145" s="35"/>
      <c r="BL145" s="35"/>
      <c r="BM145" s="35"/>
      <c r="BN145" s="35"/>
      <c r="BO145" s="36"/>
      <c r="BP145" s="9">
        <v>11200000174</v>
      </c>
      <c r="BQ145" s="1" t="s">
        <v>3</v>
      </c>
      <c r="BR145" s="1" t="s">
        <v>0</v>
      </c>
      <c r="BS145" s="1" t="s">
        <v>0</v>
      </c>
      <c r="BT145" s="1" t="s">
        <v>0</v>
      </c>
      <c r="BU145" s="1" t="s">
        <v>0</v>
      </c>
      <c r="BW145" s="1">
        <f ca="1">INDIRECT("T145")+2*INDIRECT("AB145")+3*INDIRECT("AJ145")+4*INDIRECT("AR145")+5*INDIRECT("AZ145")+6*INDIRECT("BH145")</f>
        <v>0</v>
      </c>
      <c r="BX145" s="1">
        <v>0</v>
      </c>
      <c r="BY145" s="1">
        <f ca="1">INDIRECT("U145")+2*INDIRECT("AC145")+3*INDIRECT("AK145")+4*INDIRECT("AS145")+5*INDIRECT("BA145")+6*INDIRECT("BI145")</f>
        <v>0</v>
      </c>
      <c r="BZ145" s="1">
        <v>0</v>
      </c>
      <c r="CA145" s="1">
        <f ca="1">INDIRECT("V145")+2*INDIRECT("AD145")+3*INDIRECT("AL145")+4*INDIRECT("AT145")+5*INDIRECT("BB145")+6*INDIRECT("BJ145")</f>
        <v>0</v>
      </c>
      <c r="CB145" s="1">
        <v>0</v>
      </c>
      <c r="CC145" s="1">
        <f ca="1">INDIRECT("W145")+2*INDIRECT("AE145")+3*INDIRECT("AM145")+4*INDIRECT("AU145")+5*INDIRECT("BC145")+6*INDIRECT("BK145")</f>
        <v>0</v>
      </c>
      <c r="CD145" s="1">
        <v>0</v>
      </c>
      <c r="CE145" s="1">
        <f ca="1">INDIRECT("X145")+2*INDIRECT("AF145")+3*INDIRECT("AN145")+4*INDIRECT("AV145")+5*INDIRECT("BD145")+6*INDIRECT("BL145")</f>
        <v>0</v>
      </c>
      <c r="CF145" s="1">
        <v>0</v>
      </c>
      <c r="CG145" s="1">
        <f ca="1">INDIRECT("Y145")+2*INDIRECT("AG145")+3*INDIRECT("AO145")+4*INDIRECT("AW145")+5*INDIRECT("BE145")+6*INDIRECT("BM145")</f>
        <v>3596</v>
      </c>
      <c r="CH145" s="1">
        <v>3596</v>
      </c>
      <c r="CI145" s="1">
        <f ca="1">INDIRECT("Z145")+2*INDIRECT("AH145")+3*INDIRECT("AP145")+4*INDIRECT("AX145")+5*INDIRECT("BF145")+6*INDIRECT("BN145")</f>
        <v>0</v>
      </c>
      <c r="CJ145" s="1">
        <v>0</v>
      </c>
      <c r="CK145" s="1">
        <f ca="1">INDIRECT("AA145")+2*INDIRECT("AI145")+3*INDIRECT("AQ145")+4*INDIRECT("AY145")+5*INDIRECT("BG145")+6*INDIRECT("BO145")</f>
        <v>0</v>
      </c>
      <c r="CL145" s="1">
        <v>0</v>
      </c>
      <c r="CM145" s="1">
        <f ca="1">INDIRECT("T145")+2*INDIRECT("U145")+3*INDIRECT("V145")+4*INDIRECT("W145")+5*INDIRECT("X145")+6*INDIRECT("Y145")+7*INDIRECT("Z145")+8*INDIRECT("AA145")</f>
        <v>0</v>
      </c>
      <c r="CN145" s="1">
        <v>0</v>
      </c>
      <c r="CO145" s="1">
        <f ca="1">INDIRECT("AB145")+2*INDIRECT("AC145")+3*INDIRECT("AD145")+4*INDIRECT("AE145")+5*INDIRECT("AF145")+6*INDIRECT("AG145")+7*INDIRECT("AH145")+8*INDIRECT("AI145")</f>
        <v>10788</v>
      </c>
      <c r="CP145" s="1">
        <v>10788</v>
      </c>
      <c r="CQ145" s="1">
        <f ca="1">INDIRECT("AJ145")+2*INDIRECT("AK145")+3*INDIRECT("AL145")+4*INDIRECT("AM145")+5*INDIRECT("AN145")+6*INDIRECT("AO145")+7*INDIRECT("AP145")+8*INDIRECT("AQ145")</f>
        <v>0</v>
      </c>
      <c r="CR145" s="1">
        <v>0</v>
      </c>
      <c r="CS145" s="1">
        <f ca="1">INDIRECT("AR145")+2*INDIRECT("AS145")+3*INDIRECT("AT145")+4*INDIRECT("AU145")+5*INDIRECT("AV145")+6*INDIRECT("AW145")+7*INDIRECT("AX145")+8*INDIRECT("AY145")</f>
        <v>0</v>
      </c>
      <c r="CT145" s="1">
        <v>0</v>
      </c>
      <c r="CU145" s="1">
        <f ca="1">INDIRECT("AZ145")+2*INDIRECT("BA145")+3*INDIRECT("BB145")+4*INDIRECT("BC145")+5*INDIRECT("BD145")+6*INDIRECT("BE145")+7*INDIRECT("BF145")+8*INDIRECT("BG145")</f>
        <v>0</v>
      </c>
      <c r="CV145" s="1">
        <v>0</v>
      </c>
      <c r="CW145" s="1">
        <f ca="1">INDIRECT("BH145")+2*INDIRECT("BI145")+3*INDIRECT("BJ145")+4*INDIRECT("BK145")+5*INDIRECT("BL145")+6*INDIRECT("BM145")+7*INDIRECT("BN145")+8*INDIRECT("BO145")</f>
        <v>0</v>
      </c>
      <c r="CX145" s="1">
        <v>0</v>
      </c>
    </row>
    <row r="146" spans="1:73" ht="11.25">
      <c r="A146" s="1" t="s">
        <v>0</v>
      </c>
      <c r="B146" s="1" t="s">
        <v>0</v>
      </c>
      <c r="C146" s="1" t="s">
        <v>0</v>
      </c>
      <c r="D146" s="1" t="s">
        <v>57</v>
      </c>
      <c r="E146" s="1" t="s">
        <v>6</v>
      </c>
      <c r="F146" s="7">
        <f>SUM(F145:F145)</f>
        <v>0</v>
      </c>
      <c r="G146" s="6">
        <f>SUM(G145:G145)</f>
        <v>0</v>
      </c>
      <c r="H146" s="6">
        <f>SUM(H145:H145)</f>
        <v>0</v>
      </c>
      <c r="I146" s="6">
        <f>SUM(I145:I145)</f>
        <v>0</v>
      </c>
      <c r="J146" s="6">
        <f>SUM(J145:J145)</f>
        <v>0</v>
      </c>
      <c r="K146" s="6">
        <f>SUM(K145:K145)</f>
        <v>1798</v>
      </c>
      <c r="L146" s="6">
        <f>SUM(L145:L145)</f>
        <v>0</v>
      </c>
      <c r="M146" s="6">
        <f>SUM(M145:M145)</f>
        <v>0</v>
      </c>
      <c r="N146" s="7">
        <f>SUM(N145:N145)</f>
        <v>0</v>
      </c>
      <c r="O146" s="6">
        <f>SUM(O145:O145)</f>
        <v>1798</v>
      </c>
      <c r="P146" s="6">
        <f>SUM(P145:P145)</f>
        <v>0</v>
      </c>
      <c r="Q146" s="6">
        <f>SUM(Q145:Q145)</f>
        <v>0</v>
      </c>
      <c r="R146" s="6">
        <f>SUM(R145:R145)</f>
        <v>0</v>
      </c>
      <c r="S146" s="6">
        <f>SUM(S145:S145)</f>
        <v>0</v>
      </c>
      <c r="T146" s="8"/>
      <c r="U146" s="5"/>
      <c r="V146" s="5"/>
      <c r="W146" s="5"/>
      <c r="X146" s="5"/>
      <c r="Y146" s="5"/>
      <c r="Z146" s="5"/>
      <c r="AA146" s="5"/>
      <c r="AB146" s="8"/>
      <c r="AC146" s="5"/>
      <c r="AD146" s="5"/>
      <c r="AE146" s="5"/>
      <c r="AF146" s="5"/>
      <c r="AG146" s="5"/>
      <c r="AH146" s="5"/>
      <c r="AI146" s="5"/>
      <c r="AJ146" s="8"/>
      <c r="AK146" s="5"/>
      <c r="AL146" s="5"/>
      <c r="AM146" s="5"/>
      <c r="AN146" s="5"/>
      <c r="AO146" s="5"/>
      <c r="AP146" s="5"/>
      <c r="AQ146" s="5"/>
      <c r="AR146" s="8"/>
      <c r="AS146" s="5"/>
      <c r="AT146" s="5"/>
      <c r="AU146" s="5"/>
      <c r="AV146" s="5"/>
      <c r="AW146" s="5"/>
      <c r="AX146" s="5"/>
      <c r="AY146" s="5"/>
      <c r="AZ146" s="8"/>
      <c r="BA146" s="5"/>
      <c r="BB146" s="5"/>
      <c r="BC146" s="5"/>
      <c r="BD146" s="5"/>
      <c r="BE146" s="5"/>
      <c r="BF146" s="5"/>
      <c r="BG146" s="5"/>
      <c r="BH146" s="8"/>
      <c r="BI146" s="5"/>
      <c r="BJ146" s="5"/>
      <c r="BK146" s="5"/>
      <c r="BL146" s="5"/>
      <c r="BM146" s="5"/>
      <c r="BN146" s="5"/>
      <c r="BO146" s="5"/>
      <c r="BP146" s="9">
        <v>0</v>
      </c>
      <c r="BQ146" s="1" t="s">
        <v>0</v>
      </c>
      <c r="BR146" s="1" t="s">
        <v>0</v>
      </c>
      <c r="BS146" s="1" t="s">
        <v>0</v>
      </c>
      <c r="BT146" s="1" t="s">
        <v>0</v>
      </c>
      <c r="BU146" s="1" t="s">
        <v>0</v>
      </c>
    </row>
    <row r="147" spans="1:73" ht="11.25">
      <c r="A147" s="25"/>
      <c r="B147" s="25"/>
      <c r="C147" s="27" t="s">
        <v>131</v>
      </c>
      <c r="D147" s="26" t="s">
        <v>0</v>
      </c>
      <c r="E147" s="1" t="s">
        <v>0</v>
      </c>
      <c r="F147" s="7"/>
      <c r="G147" s="6"/>
      <c r="H147" s="6"/>
      <c r="I147" s="6"/>
      <c r="J147" s="6"/>
      <c r="K147" s="6"/>
      <c r="L147" s="6"/>
      <c r="M147" s="6"/>
      <c r="N147" s="7"/>
      <c r="O147" s="6"/>
      <c r="P147" s="6"/>
      <c r="Q147" s="6"/>
      <c r="R147" s="6"/>
      <c r="S147" s="6"/>
      <c r="T147" s="8"/>
      <c r="U147" s="5"/>
      <c r="V147" s="5"/>
      <c r="W147" s="5"/>
      <c r="X147" s="5"/>
      <c r="Y147" s="5"/>
      <c r="Z147" s="5"/>
      <c r="AA147" s="5"/>
      <c r="AB147" s="8"/>
      <c r="AC147" s="5"/>
      <c r="AD147" s="5"/>
      <c r="AE147" s="5"/>
      <c r="AF147" s="5"/>
      <c r="AG147" s="5"/>
      <c r="AH147" s="5"/>
      <c r="AI147" s="5"/>
      <c r="AJ147" s="8"/>
      <c r="AK147" s="5"/>
      <c r="AL147" s="5"/>
      <c r="AM147" s="5"/>
      <c r="AN147" s="5"/>
      <c r="AO147" s="5"/>
      <c r="AP147" s="5"/>
      <c r="AQ147" s="5"/>
      <c r="AR147" s="8"/>
      <c r="AS147" s="5"/>
      <c r="AT147" s="5"/>
      <c r="AU147" s="5"/>
      <c r="AV147" s="5"/>
      <c r="AW147" s="5"/>
      <c r="AX147" s="5"/>
      <c r="AY147" s="5"/>
      <c r="AZ147" s="8"/>
      <c r="BA147" s="5"/>
      <c r="BB147" s="5"/>
      <c r="BC147" s="5"/>
      <c r="BD147" s="5"/>
      <c r="BE147" s="5"/>
      <c r="BF147" s="5"/>
      <c r="BG147" s="5"/>
      <c r="BH147" s="8"/>
      <c r="BI147" s="5"/>
      <c r="BJ147" s="5"/>
      <c r="BK147" s="5"/>
      <c r="BL147" s="5"/>
      <c r="BM147" s="5"/>
      <c r="BN147" s="5"/>
      <c r="BO147" s="5"/>
      <c r="BP147" s="9">
        <v>0</v>
      </c>
      <c r="BQ147" s="1" t="s">
        <v>0</v>
      </c>
      <c r="BR147" s="1" t="s">
        <v>0</v>
      </c>
      <c r="BS147" s="1" t="s">
        <v>0</v>
      </c>
      <c r="BT147" s="1" t="s">
        <v>0</v>
      </c>
      <c r="BU147" s="1" t="s">
        <v>0</v>
      </c>
    </row>
    <row r="148" spans="1:102" ht="11.25">
      <c r="A148" s="30" t="s">
        <v>1</v>
      </c>
      <c r="B148" s="31" t="str">
        <f>HYPERLINK("http://www.dot.ca.gov/hq/transprog/stip2004/ff_sheets/10-2k47.xls","2K47")</f>
        <v>2K47</v>
      </c>
      <c r="C148" s="30" t="s">
        <v>0</v>
      </c>
      <c r="D148" s="30" t="s">
        <v>58</v>
      </c>
      <c r="E148" s="30" t="s">
        <v>54</v>
      </c>
      <c r="F148" s="32">
        <f ca="1">INDIRECT("T148")+INDIRECT("AB148")+INDIRECT("AJ148")+INDIRECT("AR148")+INDIRECT("AZ148")+INDIRECT("BH148")</f>
        <v>72</v>
      </c>
      <c r="G148" s="33">
        <f ca="1">INDIRECT("U148")+INDIRECT("AC148")+INDIRECT("AK148")+INDIRECT("AS148")+INDIRECT("BA148")+INDIRECT("BI148")</f>
        <v>0</v>
      </c>
      <c r="H148" s="33">
        <f ca="1">INDIRECT("V148")+INDIRECT("AD148")+INDIRECT("AL148")+INDIRECT("AT148")+INDIRECT("BB148")+INDIRECT("BJ148")</f>
        <v>0</v>
      </c>
      <c r="I148" s="33">
        <f ca="1">INDIRECT("W148")+INDIRECT("AE148")+INDIRECT("AM148")+INDIRECT("AU148")+INDIRECT("BC148")+INDIRECT("BK148")</f>
        <v>0</v>
      </c>
      <c r="J148" s="33">
        <f ca="1">INDIRECT("X148")+INDIRECT("AF148")+INDIRECT("AN148")+INDIRECT("AV148")+INDIRECT("BD148")+INDIRECT("BL148")</f>
        <v>0</v>
      </c>
      <c r="K148" s="33">
        <f ca="1">INDIRECT("Y148")+INDIRECT("AG148")+INDIRECT("AO148")+INDIRECT("AW148")+INDIRECT("BE148")+INDIRECT("BM148")</f>
        <v>0</v>
      </c>
      <c r="L148" s="33">
        <f ca="1">INDIRECT("Z148")+INDIRECT("AH148")+INDIRECT("AP148")+INDIRECT("AX148")+INDIRECT("BF148")+INDIRECT("BN148")</f>
        <v>0</v>
      </c>
      <c r="M148" s="33">
        <f ca="1">INDIRECT("AA148")+INDIRECT("AI148")+INDIRECT("AQ148")+INDIRECT("AY148")+INDIRECT("BG148")+INDIRECT("BO148")</f>
        <v>0</v>
      </c>
      <c r="N148" s="32">
        <f ca="1">INDIRECT("T148")+INDIRECT("U148")+INDIRECT("V148")+INDIRECT("W148")+INDIRECT("X148")+INDIRECT("Y148")+INDIRECT("Z148")+INDIRECT("AA148")</f>
        <v>0</v>
      </c>
      <c r="O148" s="33">
        <f ca="1">INDIRECT("AB148")+INDIRECT("AC148")+INDIRECT("AD148")+INDIRECT("AE148")+INDIRECT("AF148")+INDIRECT("AG148")+INDIRECT("AH148")+INDIRECT("AI148")</f>
        <v>0</v>
      </c>
      <c r="P148" s="33">
        <f ca="1">INDIRECT("AJ148")+INDIRECT("AK148")+INDIRECT("AL148")+INDIRECT("AM148")+INDIRECT("AN148")+INDIRECT("AO148")+INDIRECT("AP148")+INDIRECT("AQ148")</f>
        <v>72</v>
      </c>
      <c r="Q148" s="33">
        <f ca="1">INDIRECT("AR148")+INDIRECT("AS148")+INDIRECT("AT148")+INDIRECT("AU148")+INDIRECT("AV148")+INDIRECT("AW148")+INDIRECT("AX148")+INDIRECT("AY148")</f>
        <v>0</v>
      </c>
      <c r="R148" s="33">
        <f ca="1">INDIRECT("AZ148")+INDIRECT("BA148")+INDIRECT("BB148")+INDIRECT("BC148")+INDIRECT("BD148")+INDIRECT("BE148")+INDIRECT("BF148")+INDIRECT("BG148")</f>
        <v>0</v>
      </c>
      <c r="S148" s="33">
        <f ca="1">INDIRECT("BH148")+INDIRECT("BI148")+INDIRECT("BJ148")+INDIRECT("BK148")+INDIRECT("BL148")+INDIRECT("BM148")+INDIRECT("BN148")+INDIRECT("BO148")</f>
        <v>0</v>
      </c>
      <c r="T148" s="34"/>
      <c r="U148" s="35"/>
      <c r="V148" s="35"/>
      <c r="W148" s="35"/>
      <c r="X148" s="35"/>
      <c r="Y148" s="35"/>
      <c r="Z148" s="35"/>
      <c r="AA148" s="35"/>
      <c r="AB148" s="34"/>
      <c r="AC148" s="35"/>
      <c r="AD148" s="35"/>
      <c r="AE148" s="35"/>
      <c r="AF148" s="35"/>
      <c r="AG148" s="35"/>
      <c r="AH148" s="35"/>
      <c r="AI148" s="35"/>
      <c r="AJ148" s="34">
        <v>72</v>
      </c>
      <c r="AK148" s="35"/>
      <c r="AL148" s="35"/>
      <c r="AM148" s="35"/>
      <c r="AN148" s="35"/>
      <c r="AO148" s="35"/>
      <c r="AP148" s="35"/>
      <c r="AQ148" s="35"/>
      <c r="AR148" s="34"/>
      <c r="AS148" s="35"/>
      <c r="AT148" s="35"/>
      <c r="AU148" s="35"/>
      <c r="AV148" s="35"/>
      <c r="AW148" s="35"/>
      <c r="AX148" s="35"/>
      <c r="AY148" s="35"/>
      <c r="AZ148" s="34"/>
      <c r="BA148" s="35"/>
      <c r="BB148" s="35"/>
      <c r="BC148" s="35"/>
      <c r="BD148" s="35"/>
      <c r="BE148" s="35"/>
      <c r="BF148" s="35"/>
      <c r="BG148" s="35"/>
      <c r="BH148" s="34"/>
      <c r="BI148" s="35"/>
      <c r="BJ148" s="35"/>
      <c r="BK148" s="35"/>
      <c r="BL148" s="35"/>
      <c r="BM148" s="35"/>
      <c r="BN148" s="35"/>
      <c r="BO148" s="36"/>
      <c r="BP148" s="9">
        <v>11200000104</v>
      </c>
      <c r="BQ148" s="1" t="s">
        <v>0</v>
      </c>
      <c r="BR148" s="1" t="s">
        <v>0</v>
      </c>
      <c r="BS148" s="1" t="s">
        <v>0</v>
      </c>
      <c r="BT148" s="1" t="s">
        <v>0</v>
      </c>
      <c r="BU148" s="1" t="s">
        <v>0</v>
      </c>
      <c r="BW148" s="1">
        <f ca="1">INDIRECT("T148")+2*INDIRECT("AB148")+3*INDIRECT("AJ148")+4*INDIRECT("AR148")+5*INDIRECT("AZ148")+6*INDIRECT("BH148")</f>
        <v>216</v>
      </c>
      <c r="BX148" s="1">
        <v>216</v>
      </c>
      <c r="BY148" s="1">
        <f ca="1">INDIRECT("U148")+2*INDIRECT("AC148")+3*INDIRECT("AK148")+4*INDIRECT("AS148")+5*INDIRECT("BA148")+6*INDIRECT("BI148")</f>
        <v>0</v>
      </c>
      <c r="BZ148" s="1">
        <v>0</v>
      </c>
      <c r="CA148" s="1">
        <f ca="1">INDIRECT("V148")+2*INDIRECT("AD148")+3*INDIRECT("AL148")+4*INDIRECT("AT148")+5*INDIRECT("BB148")+6*INDIRECT("BJ148")</f>
        <v>0</v>
      </c>
      <c r="CB148" s="1">
        <v>0</v>
      </c>
      <c r="CC148" s="1">
        <f ca="1">INDIRECT("W148")+2*INDIRECT("AE148")+3*INDIRECT("AM148")+4*INDIRECT("AU148")+5*INDIRECT("BC148")+6*INDIRECT("BK148")</f>
        <v>0</v>
      </c>
      <c r="CD148" s="1">
        <v>0</v>
      </c>
      <c r="CE148" s="1">
        <f ca="1">INDIRECT("X148")+2*INDIRECT("AF148")+3*INDIRECT("AN148")+4*INDIRECT("AV148")+5*INDIRECT("BD148")+6*INDIRECT("BL148")</f>
        <v>0</v>
      </c>
      <c r="CF148" s="1">
        <v>0</v>
      </c>
      <c r="CG148" s="1">
        <f ca="1">INDIRECT("Y148")+2*INDIRECT("AG148")+3*INDIRECT("AO148")+4*INDIRECT("AW148")+5*INDIRECT("BE148")+6*INDIRECT("BM148")</f>
        <v>0</v>
      </c>
      <c r="CH148" s="1">
        <v>0</v>
      </c>
      <c r="CI148" s="1">
        <f ca="1">INDIRECT("Z148")+2*INDIRECT("AH148")+3*INDIRECT("AP148")+4*INDIRECT("AX148")+5*INDIRECT("BF148")+6*INDIRECT("BN148")</f>
        <v>0</v>
      </c>
      <c r="CJ148" s="1">
        <v>0</v>
      </c>
      <c r="CK148" s="1">
        <f ca="1">INDIRECT("AA148")+2*INDIRECT("AI148")+3*INDIRECT("AQ148")+4*INDIRECT("AY148")+5*INDIRECT("BG148")+6*INDIRECT("BO148")</f>
        <v>0</v>
      </c>
      <c r="CL148" s="1">
        <v>0</v>
      </c>
      <c r="CM148" s="1">
        <f ca="1">INDIRECT("T148")+2*INDIRECT("U148")+3*INDIRECT("V148")+4*INDIRECT("W148")+5*INDIRECT("X148")+6*INDIRECT("Y148")+7*INDIRECT("Z148")+8*INDIRECT("AA148")</f>
        <v>0</v>
      </c>
      <c r="CN148" s="1">
        <v>0</v>
      </c>
      <c r="CO148" s="1">
        <f ca="1">INDIRECT("AB148")+2*INDIRECT("AC148")+3*INDIRECT("AD148")+4*INDIRECT("AE148")+5*INDIRECT("AF148")+6*INDIRECT("AG148")+7*INDIRECT("AH148")+8*INDIRECT("AI148")</f>
        <v>0</v>
      </c>
      <c r="CP148" s="1">
        <v>0</v>
      </c>
      <c r="CQ148" s="1">
        <f ca="1">INDIRECT("AJ148")+2*INDIRECT("AK148")+3*INDIRECT("AL148")+4*INDIRECT("AM148")+5*INDIRECT("AN148")+6*INDIRECT("AO148")+7*INDIRECT("AP148")+8*INDIRECT("AQ148")</f>
        <v>72</v>
      </c>
      <c r="CR148" s="1">
        <v>72</v>
      </c>
      <c r="CS148" s="1">
        <f ca="1">INDIRECT("AR148")+2*INDIRECT("AS148")+3*INDIRECT("AT148")+4*INDIRECT("AU148")+5*INDIRECT("AV148")+6*INDIRECT("AW148")+7*INDIRECT("AX148")+8*INDIRECT("AY148")</f>
        <v>0</v>
      </c>
      <c r="CT148" s="1">
        <v>0</v>
      </c>
      <c r="CU148" s="1">
        <f ca="1">INDIRECT("AZ148")+2*INDIRECT("BA148")+3*INDIRECT("BB148")+4*INDIRECT("BC148")+5*INDIRECT("BD148")+6*INDIRECT("BE148")+7*INDIRECT("BF148")+8*INDIRECT("BG148")</f>
        <v>0</v>
      </c>
      <c r="CV148" s="1">
        <v>0</v>
      </c>
      <c r="CW148" s="1">
        <f ca="1">INDIRECT("BH148")+2*INDIRECT("BI148")+3*INDIRECT("BJ148")+4*INDIRECT("BK148")+5*INDIRECT("BL148")+6*INDIRECT("BM148")+7*INDIRECT("BN148")+8*INDIRECT("BO148")</f>
        <v>0</v>
      </c>
      <c r="CX148" s="1">
        <v>0</v>
      </c>
    </row>
    <row r="149" spans="1:102" ht="11.25">
      <c r="A149" s="1" t="s">
        <v>0</v>
      </c>
      <c r="B149" s="1" t="s">
        <v>0</v>
      </c>
      <c r="C149" s="1" t="s">
        <v>0</v>
      </c>
      <c r="D149" s="1" t="s">
        <v>59</v>
      </c>
      <c r="E149" s="1" t="s">
        <v>3</v>
      </c>
      <c r="F149" s="7">
        <f ca="1">INDIRECT("T149")+INDIRECT("AB149")+INDIRECT("AJ149")+INDIRECT("AR149")+INDIRECT("AZ149")+INDIRECT("BH149")</f>
        <v>0</v>
      </c>
      <c r="G149" s="6">
        <f ca="1">INDIRECT("U149")+INDIRECT("AC149")+INDIRECT("AK149")+INDIRECT("AS149")+INDIRECT("BA149")+INDIRECT("BI149")</f>
        <v>2945</v>
      </c>
      <c r="H149" s="6">
        <f ca="1">INDIRECT("V149")+INDIRECT("AD149")+INDIRECT("AL149")+INDIRECT("AT149")+INDIRECT("BB149")+INDIRECT("BJ149")</f>
        <v>3705</v>
      </c>
      <c r="I149" s="6">
        <f ca="1">INDIRECT("W149")+INDIRECT("AE149")+INDIRECT("AM149")+INDIRECT("AU149")+INDIRECT("BC149")+INDIRECT("BK149")</f>
        <v>0</v>
      </c>
      <c r="J149" s="6">
        <f ca="1">INDIRECT("X149")+INDIRECT("AF149")+INDIRECT("AN149")+INDIRECT("AV149")+INDIRECT("BD149")+INDIRECT("BL149")</f>
        <v>0</v>
      </c>
      <c r="K149" s="6">
        <f ca="1">INDIRECT("Y149")+INDIRECT("AG149")+INDIRECT("AO149")+INDIRECT("AW149")+INDIRECT("BE149")+INDIRECT("BM149")</f>
        <v>0</v>
      </c>
      <c r="L149" s="6">
        <f ca="1">INDIRECT("Z149")+INDIRECT("AH149")+INDIRECT("AP149")+INDIRECT("AX149")+INDIRECT("BF149")+INDIRECT("BN149")</f>
        <v>0</v>
      </c>
      <c r="M149" s="6">
        <f ca="1">INDIRECT("AA149")+INDIRECT("AI149")+INDIRECT("AQ149")+INDIRECT("AY149")+INDIRECT("BG149")+INDIRECT("BO149")</f>
        <v>0</v>
      </c>
      <c r="N149" s="7">
        <f ca="1">INDIRECT("T149")+INDIRECT("U149")+INDIRECT("V149")+INDIRECT("W149")+INDIRECT("X149")+INDIRECT("Y149")+INDIRECT("Z149")+INDIRECT("AA149")</f>
        <v>2945</v>
      </c>
      <c r="O149" s="6">
        <f ca="1">INDIRECT("AB149")+INDIRECT("AC149")+INDIRECT("AD149")+INDIRECT("AE149")+INDIRECT("AF149")+INDIRECT("AG149")+INDIRECT("AH149")+INDIRECT("AI149")</f>
        <v>3705</v>
      </c>
      <c r="P149" s="6">
        <f ca="1">INDIRECT("AJ149")+INDIRECT("AK149")+INDIRECT("AL149")+INDIRECT("AM149")+INDIRECT("AN149")+INDIRECT("AO149")+INDIRECT("AP149")+INDIRECT("AQ149")</f>
        <v>0</v>
      </c>
      <c r="Q149" s="6">
        <f ca="1">INDIRECT("AR149")+INDIRECT("AS149")+INDIRECT("AT149")+INDIRECT("AU149")+INDIRECT("AV149")+INDIRECT("AW149")+INDIRECT("AX149")+INDIRECT("AY149")</f>
        <v>0</v>
      </c>
      <c r="R149" s="6">
        <f ca="1">INDIRECT("AZ149")+INDIRECT("BA149")+INDIRECT("BB149")+INDIRECT("BC149")+INDIRECT("BD149")+INDIRECT("BE149")+INDIRECT("BF149")+INDIRECT("BG149")</f>
        <v>0</v>
      </c>
      <c r="S149" s="6">
        <f ca="1">INDIRECT("BH149")+INDIRECT("BI149")+INDIRECT("BJ149")+INDIRECT("BK149")+INDIRECT("BL149")+INDIRECT("BM149")+INDIRECT("BN149")+INDIRECT("BO149")</f>
        <v>0</v>
      </c>
      <c r="T149" s="28"/>
      <c r="U149" s="29">
        <v>2945</v>
      </c>
      <c r="V149" s="29"/>
      <c r="W149" s="29"/>
      <c r="X149" s="29"/>
      <c r="Y149" s="29"/>
      <c r="Z149" s="29"/>
      <c r="AA149" s="29"/>
      <c r="AB149" s="28"/>
      <c r="AC149" s="29"/>
      <c r="AD149" s="29">
        <v>3705</v>
      </c>
      <c r="AE149" s="29"/>
      <c r="AF149" s="29"/>
      <c r="AG149" s="29"/>
      <c r="AH149" s="29"/>
      <c r="AI149" s="29"/>
      <c r="AJ149" s="28"/>
      <c r="AK149" s="29"/>
      <c r="AL149" s="29"/>
      <c r="AM149" s="29"/>
      <c r="AN149" s="29"/>
      <c r="AO149" s="29"/>
      <c r="AP149" s="29"/>
      <c r="AQ149" s="29"/>
      <c r="AR149" s="28"/>
      <c r="AS149" s="29"/>
      <c r="AT149" s="29"/>
      <c r="AU149" s="29"/>
      <c r="AV149" s="29"/>
      <c r="AW149" s="29"/>
      <c r="AX149" s="29"/>
      <c r="AY149" s="29"/>
      <c r="AZ149" s="28"/>
      <c r="BA149" s="29"/>
      <c r="BB149" s="29"/>
      <c r="BC149" s="29"/>
      <c r="BD149" s="29"/>
      <c r="BE149" s="29"/>
      <c r="BF149" s="29"/>
      <c r="BG149" s="29"/>
      <c r="BH149" s="28"/>
      <c r="BI149" s="29"/>
      <c r="BJ149" s="29"/>
      <c r="BK149" s="29"/>
      <c r="BL149" s="29"/>
      <c r="BM149" s="29"/>
      <c r="BN149" s="29"/>
      <c r="BO149" s="29"/>
      <c r="BP149" s="9">
        <v>0</v>
      </c>
      <c r="BQ149" s="1" t="s">
        <v>3</v>
      </c>
      <c r="BR149" s="1" t="s">
        <v>0</v>
      </c>
      <c r="BS149" s="1" t="s">
        <v>0</v>
      </c>
      <c r="BT149" s="1" t="s">
        <v>0</v>
      </c>
      <c r="BU149" s="1" t="s">
        <v>0</v>
      </c>
      <c r="BW149" s="1">
        <f ca="1">INDIRECT("T149")+2*INDIRECT("AB149")+3*INDIRECT("AJ149")+4*INDIRECT("AR149")+5*INDIRECT("AZ149")+6*INDIRECT("BH149")</f>
        <v>0</v>
      </c>
      <c r="BX149" s="1">
        <v>0</v>
      </c>
      <c r="BY149" s="1">
        <f ca="1">INDIRECT("U149")+2*INDIRECT("AC149")+3*INDIRECT("AK149")+4*INDIRECT("AS149")+5*INDIRECT("BA149")+6*INDIRECT("BI149")</f>
        <v>2945</v>
      </c>
      <c r="BZ149" s="1">
        <v>2945</v>
      </c>
      <c r="CA149" s="1">
        <f ca="1">INDIRECT("V149")+2*INDIRECT("AD149")+3*INDIRECT("AL149")+4*INDIRECT("AT149")+5*INDIRECT("BB149")+6*INDIRECT("BJ149")</f>
        <v>7410</v>
      </c>
      <c r="CB149" s="1">
        <v>7410</v>
      </c>
      <c r="CC149" s="1">
        <f ca="1">INDIRECT("W149")+2*INDIRECT("AE149")+3*INDIRECT("AM149")+4*INDIRECT("AU149")+5*INDIRECT("BC149")+6*INDIRECT("BK149")</f>
        <v>0</v>
      </c>
      <c r="CD149" s="1">
        <v>0</v>
      </c>
      <c r="CE149" s="1">
        <f ca="1">INDIRECT("X149")+2*INDIRECT("AF149")+3*INDIRECT("AN149")+4*INDIRECT("AV149")+5*INDIRECT("BD149")+6*INDIRECT("BL149")</f>
        <v>0</v>
      </c>
      <c r="CF149" s="1">
        <v>0</v>
      </c>
      <c r="CG149" s="1">
        <f ca="1">INDIRECT("Y149")+2*INDIRECT("AG149")+3*INDIRECT("AO149")+4*INDIRECT("AW149")+5*INDIRECT("BE149")+6*INDIRECT("BM149")</f>
        <v>0</v>
      </c>
      <c r="CH149" s="1">
        <v>0</v>
      </c>
      <c r="CI149" s="1">
        <f ca="1">INDIRECT("Z149")+2*INDIRECT("AH149")+3*INDIRECT("AP149")+4*INDIRECT("AX149")+5*INDIRECT("BF149")+6*INDIRECT("BN149")</f>
        <v>0</v>
      </c>
      <c r="CJ149" s="1">
        <v>0</v>
      </c>
      <c r="CK149" s="1">
        <f ca="1">INDIRECT("AA149")+2*INDIRECT("AI149")+3*INDIRECT("AQ149")+4*INDIRECT("AY149")+5*INDIRECT("BG149")+6*INDIRECT("BO149")</f>
        <v>0</v>
      </c>
      <c r="CL149" s="1">
        <v>0</v>
      </c>
      <c r="CM149" s="1">
        <f ca="1">INDIRECT("T149")+2*INDIRECT("U149")+3*INDIRECT("V149")+4*INDIRECT("W149")+5*INDIRECT("X149")+6*INDIRECT("Y149")+7*INDIRECT("Z149")+8*INDIRECT("AA149")</f>
        <v>5890</v>
      </c>
      <c r="CN149" s="1">
        <v>5890</v>
      </c>
      <c r="CO149" s="1">
        <f ca="1">INDIRECT("AB149")+2*INDIRECT("AC149")+3*INDIRECT("AD149")+4*INDIRECT("AE149")+5*INDIRECT("AF149")+6*INDIRECT("AG149")+7*INDIRECT("AH149")+8*INDIRECT("AI149")</f>
        <v>11115</v>
      </c>
      <c r="CP149" s="1">
        <v>11115</v>
      </c>
      <c r="CQ149" s="1">
        <f ca="1">INDIRECT("AJ149")+2*INDIRECT("AK149")+3*INDIRECT("AL149")+4*INDIRECT("AM149")+5*INDIRECT("AN149")+6*INDIRECT("AO149")+7*INDIRECT("AP149")+8*INDIRECT("AQ149")</f>
        <v>0</v>
      </c>
      <c r="CR149" s="1">
        <v>0</v>
      </c>
      <c r="CS149" s="1">
        <f ca="1">INDIRECT("AR149")+2*INDIRECT("AS149")+3*INDIRECT("AT149")+4*INDIRECT("AU149")+5*INDIRECT("AV149")+6*INDIRECT("AW149")+7*INDIRECT("AX149")+8*INDIRECT("AY149")</f>
        <v>0</v>
      </c>
      <c r="CT149" s="1">
        <v>0</v>
      </c>
      <c r="CU149" s="1">
        <f ca="1">INDIRECT("AZ149")+2*INDIRECT("BA149")+3*INDIRECT("BB149")+4*INDIRECT("BC149")+5*INDIRECT("BD149")+6*INDIRECT("BE149")+7*INDIRECT("BF149")+8*INDIRECT("BG149")</f>
        <v>0</v>
      </c>
      <c r="CV149" s="1">
        <v>0</v>
      </c>
      <c r="CW149" s="1">
        <f ca="1">INDIRECT("BH149")+2*INDIRECT("BI149")+3*INDIRECT("BJ149")+4*INDIRECT("BK149")+5*INDIRECT("BL149")+6*INDIRECT("BM149")+7*INDIRECT("BN149")+8*INDIRECT("BO149")</f>
        <v>0</v>
      </c>
      <c r="CX149" s="1">
        <v>0</v>
      </c>
    </row>
    <row r="150" spans="1:102" ht="11.25">
      <c r="A150" s="25"/>
      <c r="B150" s="25"/>
      <c r="C150" s="27" t="s">
        <v>131</v>
      </c>
      <c r="D150" s="26" t="s">
        <v>0</v>
      </c>
      <c r="E150" s="1" t="s">
        <v>5</v>
      </c>
      <c r="F150" s="7">
        <f ca="1">INDIRECT("T150")+INDIRECT("AB150")+INDIRECT("AJ150")+INDIRECT("AR150")+INDIRECT("AZ150")+INDIRECT("BH150")</f>
        <v>0</v>
      </c>
      <c r="G150" s="6">
        <f ca="1">INDIRECT("U150")+INDIRECT("AC150")+INDIRECT("AK150")+INDIRECT("AS150")+INDIRECT("BA150")+INDIRECT("BI150")</f>
        <v>50</v>
      </c>
      <c r="H150" s="6">
        <f ca="1">INDIRECT("V150")+INDIRECT("AD150")+INDIRECT("AL150")+INDIRECT("AT150")+INDIRECT("BB150")+INDIRECT("BJ150")</f>
        <v>200</v>
      </c>
      <c r="I150" s="6">
        <f ca="1">INDIRECT("W150")+INDIRECT("AE150")+INDIRECT("AM150")+INDIRECT("AU150")+INDIRECT("BC150")+INDIRECT("BK150")</f>
        <v>0</v>
      </c>
      <c r="J150" s="6">
        <f ca="1">INDIRECT("X150")+INDIRECT("AF150")+INDIRECT("AN150")+INDIRECT("AV150")+INDIRECT("BD150")+INDIRECT("BL150")</f>
        <v>0</v>
      </c>
      <c r="K150" s="6">
        <f ca="1">INDIRECT("Y150")+INDIRECT("AG150")+INDIRECT("AO150")+INDIRECT("AW150")+INDIRECT("BE150")+INDIRECT("BM150")</f>
        <v>0</v>
      </c>
      <c r="L150" s="6">
        <f ca="1">INDIRECT("Z150")+INDIRECT("AH150")+INDIRECT("AP150")+INDIRECT("AX150")+INDIRECT("BF150")+INDIRECT("BN150")</f>
        <v>0</v>
      </c>
      <c r="M150" s="6">
        <f ca="1">INDIRECT("AA150")+INDIRECT("AI150")+INDIRECT("AQ150")+INDIRECT("AY150")+INDIRECT("BG150")+INDIRECT("BO150")</f>
        <v>0</v>
      </c>
      <c r="N150" s="7">
        <f ca="1">INDIRECT("T150")+INDIRECT("U150")+INDIRECT("V150")+INDIRECT("W150")+INDIRECT("X150")+INDIRECT("Y150")+INDIRECT("Z150")+INDIRECT("AA150")</f>
        <v>50</v>
      </c>
      <c r="O150" s="6">
        <f ca="1">INDIRECT("AB150")+INDIRECT("AC150")+INDIRECT("AD150")+INDIRECT("AE150")+INDIRECT("AF150")+INDIRECT("AG150")+INDIRECT("AH150")+INDIRECT("AI150")</f>
        <v>200</v>
      </c>
      <c r="P150" s="6">
        <f ca="1">INDIRECT("AJ150")+INDIRECT("AK150")+INDIRECT("AL150")+INDIRECT("AM150")+INDIRECT("AN150")+INDIRECT("AO150")+INDIRECT("AP150")+INDIRECT("AQ150")</f>
        <v>0</v>
      </c>
      <c r="Q150" s="6">
        <f ca="1">INDIRECT("AR150")+INDIRECT("AS150")+INDIRECT("AT150")+INDIRECT("AU150")+INDIRECT("AV150")+INDIRECT("AW150")+INDIRECT("AX150")+INDIRECT("AY150")</f>
        <v>0</v>
      </c>
      <c r="R150" s="6">
        <f ca="1">INDIRECT("AZ150")+INDIRECT("BA150")+INDIRECT("BB150")+INDIRECT("BC150")+INDIRECT("BD150")+INDIRECT("BE150")+INDIRECT("BF150")+INDIRECT("BG150")</f>
        <v>0</v>
      </c>
      <c r="S150" s="6">
        <f ca="1">INDIRECT("BH150")+INDIRECT("BI150")+INDIRECT("BJ150")+INDIRECT("BK150")+INDIRECT("BL150")+INDIRECT("BM150")+INDIRECT("BN150")+INDIRECT("BO150")</f>
        <v>0</v>
      </c>
      <c r="T150" s="28"/>
      <c r="U150" s="29">
        <v>50</v>
      </c>
      <c r="V150" s="29"/>
      <c r="W150" s="29"/>
      <c r="X150" s="29"/>
      <c r="Y150" s="29"/>
      <c r="Z150" s="29"/>
      <c r="AA150" s="29"/>
      <c r="AB150" s="28"/>
      <c r="AC150" s="29"/>
      <c r="AD150" s="29">
        <v>200</v>
      </c>
      <c r="AE150" s="29"/>
      <c r="AF150" s="29"/>
      <c r="AG150" s="29"/>
      <c r="AH150" s="29"/>
      <c r="AI150" s="29"/>
      <c r="AJ150" s="28"/>
      <c r="AK150" s="29"/>
      <c r="AL150" s="29"/>
      <c r="AM150" s="29"/>
      <c r="AN150" s="29"/>
      <c r="AO150" s="29"/>
      <c r="AP150" s="29"/>
      <c r="AQ150" s="29"/>
      <c r="AR150" s="28"/>
      <c r="AS150" s="29"/>
      <c r="AT150" s="29"/>
      <c r="AU150" s="29"/>
      <c r="AV150" s="29"/>
      <c r="AW150" s="29"/>
      <c r="AX150" s="29"/>
      <c r="AY150" s="29"/>
      <c r="AZ150" s="28"/>
      <c r="BA150" s="29"/>
      <c r="BB150" s="29"/>
      <c r="BC150" s="29"/>
      <c r="BD150" s="29"/>
      <c r="BE150" s="29"/>
      <c r="BF150" s="29"/>
      <c r="BG150" s="29"/>
      <c r="BH150" s="28"/>
      <c r="BI150" s="29"/>
      <c r="BJ150" s="29"/>
      <c r="BK150" s="29"/>
      <c r="BL150" s="29"/>
      <c r="BM150" s="29"/>
      <c r="BN150" s="29"/>
      <c r="BO150" s="29"/>
      <c r="BP150" s="9">
        <v>0</v>
      </c>
      <c r="BQ150" s="1" t="s">
        <v>0</v>
      </c>
      <c r="BR150" s="1" t="s">
        <v>0</v>
      </c>
      <c r="BS150" s="1" t="s">
        <v>0</v>
      </c>
      <c r="BT150" s="1" t="s">
        <v>0</v>
      </c>
      <c r="BU150" s="1" t="s">
        <v>0</v>
      </c>
      <c r="BW150" s="1">
        <f ca="1">INDIRECT("T150")+2*INDIRECT("AB150")+3*INDIRECT("AJ150")+4*INDIRECT("AR150")+5*INDIRECT("AZ150")+6*INDIRECT("BH150")</f>
        <v>0</v>
      </c>
      <c r="BX150" s="1">
        <v>0</v>
      </c>
      <c r="BY150" s="1">
        <f ca="1">INDIRECT("U150")+2*INDIRECT("AC150")+3*INDIRECT("AK150")+4*INDIRECT("AS150")+5*INDIRECT("BA150")+6*INDIRECT("BI150")</f>
        <v>50</v>
      </c>
      <c r="BZ150" s="1">
        <v>50</v>
      </c>
      <c r="CA150" s="1">
        <f ca="1">INDIRECT("V150")+2*INDIRECT("AD150")+3*INDIRECT("AL150")+4*INDIRECT("AT150")+5*INDIRECT("BB150")+6*INDIRECT("BJ150")</f>
        <v>400</v>
      </c>
      <c r="CB150" s="1">
        <v>400</v>
      </c>
      <c r="CC150" s="1">
        <f ca="1">INDIRECT("W150")+2*INDIRECT("AE150")+3*INDIRECT("AM150")+4*INDIRECT("AU150")+5*INDIRECT("BC150")+6*INDIRECT("BK150")</f>
        <v>0</v>
      </c>
      <c r="CD150" s="1">
        <v>0</v>
      </c>
      <c r="CE150" s="1">
        <f ca="1">INDIRECT("X150")+2*INDIRECT("AF150")+3*INDIRECT("AN150")+4*INDIRECT("AV150")+5*INDIRECT("BD150")+6*INDIRECT("BL150")</f>
        <v>0</v>
      </c>
      <c r="CF150" s="1">
        <v>0</v>
      </c>
      <c r="CG150" s="1">
        <f ca="1">INDIRECT("Y150")+2*INDIRECT("AG150")+3*INDIRECT("AO150")+4*INDIRECT("AW150")+5*INDIRECT("BE150")+6*INDIRECT("BM150")</f>
        <v>0</v>
      </c>
      <c r="CH150" s="1">
        <v>0</v>
      </c>
      <c r="CI150" s="1">
        <f ca="1">INDIRECT("Z150")+2*INDIRECT("AH150")+3*INDIRECT("AP150")+4*INDIRECT("AX150")+5*INDIRECT("BF150")+6*INDIRECT("BN150")</f>
        <v>0</v>
      </c>
      <c r="CJ150" s="1">
        <v>0</v>
      </c>
      <c r="CK150" s="1">
        <f ca="1">INDIRECT("AA150")+2*INDIRECT("AI150")+3*INDIRECT("AQ150")+4*INDIRECT("AY150")+5*INDIRECT("BG150")+6*INDIRECT("BO150")</f>
        <v>0</v>
      </c>
      <c r="CL150" s="1">
        <v>0</v>
      </c>
      <c r="CM150" s="1">
        <f ca="1">INDIRECT("T150")+2*INDIRECT("U150")+3*INDIRECT("V150")+4*INDIRECT("W150")+5*INDIRECT("X150")+6*INDIRECT("Y150")+7*INDIRECT("Z150")+8*INDIRECT("AA150")</f>
        <v>100</v>
      </c>
      <c r="CN150" s="1">
        <v>100</v>
      </c>
      <c r="CO150" s="1">
        <f ca="1">INDIRECT("AB150")+2*INDIRECT("AC150")+3*INDIRECT("AD150")+4*INDIRECT("AE150")+5*INDIRECT("AF150")+6*INDIRECT("AG150")+7*INDIRECT("AH150")+8*INDIRECT("AI150")</f>
        <v>600</v>
      </c>
      <c r="CP150" s="1">
        <v>600</v>
      </c>
      <c r="CQ150" s="1">
        <f ca="1">INDIRECT("AJ150")+2*INDIRECT("AK150")+3*INDIRECT("AL150")+4*INDIRECT("AM150")+5*INDIRECT("AN150")+6*INDIRECT("AO150")+7*INDIRECT("AP150")+8*INDIRECT("AQ150")</f>
        <v>0</v>
      </c>
      <c r="CR150" s="1">
        <v>0</v>
      </c>
      <c r="CS150" s="1">
        <f ca="1">INDIRECT("AR150")+2*INDIRECT("AS150")+3*INDIRECT("AT150")+4*INDIRECT("AU150")+5*INDIRECT("AV150")+6*INDIRECT("AW150")+7*INDIRECT("AX150")+8*INDIRECT("AY150")</f>
        <v>0</v>
      </c>
      <c r="CT150" s="1">
        <v>0</v>
      </c>
      <c r="CU150" s="1">
        <f ca="1">INDIRECT("AZ150")+2*INDIRECT("BA150")+3*INDIRECT("BB150")+4*INDIRECT("BC150")+5*INDIRECT("BD150")+6*INDIRECT("BE150")+7*INDIRECT("BF150")+8*INDIRECT("BG150")</f>
        <v>0</v>
      </c>
      <c r="CV150" s="1">
        <v>0</v>
      </c>
      <c r="CW150" s="1">
        <f ca="1">INDIRECT("BH150")+2*INDIRECT("BI150")+3*INDIRECT("BJ150")+4*INDIRECT("BK150")+5*INDIRECT("BL150")+6*INDIRECT("BM150")+7*INDIRECT("BN150")+8*INDIRECT("BO150")</f>
        <v>0</v>
      </c>
      <c r="CX150" s="1">
        <v>0</v>
      </c>
    </row>
    <row r="151" spans="1:102" ht="11.25">
      <c r="A151" s="1" t="s">
        <v>0</v>
      </c>
      <c r="B151" s="1" t="s">
        <v>0</v>
      </c>
      <c r="C151" s="1" t="s">
        <v>0</v>
      </c>
      <c r="D151" s="1" t="s">
        <v>0</v>
      </c>
      <c r="E151" s="1" t="s">
        <v>11</v>
      </c>
      <c r="F151" s="7">
        <f ca="1">INDIRECT("T151")+INDIRECT("AB151")+INDIRECT("AJ151")+INDIRECT("AR151")+INDIRECT("AZ151")+INDIRECT("BH151")</f>
        <v>1216</v>
      </c>
      <c r="G151" s="6">
        <f ca="1">INDIRECT("U151")+INDIRECT("AC151")+INDIRECT("AK151")+INDIRECT("AS151")+INDIRECT("BA151")+INDIRECT("BI151")</f>
        <v>0</v>
      </c>
      <c r="H151" s="6">
        <f ca="1">INDIRECT("V151")+INDIRECT("AD151")+INDIRECT("AL151")+INDIRECT("AT151")+INDIRECT("BB151")+INDIRECT("BJ151")</f>
        <v>0</v>
      </c>
      <c r="I151" s="6">
        <f ca="1">INDIRECT("W151")+INDIRECT("AE151")+INDIRECT("AM151")+INDIRECT("AU151")+INDIRECT("BC151")+INDIRECT("BK151")</f>
        <v>0</v>
      </c>
      <c r="J151" s="6">
        <f ca="1">INDIRECT("X151")+INDIRECT("AF151")+INDIRECT("AN151")+INDIRECT("AV151")+INDIRECT("BD151")+INDIRECT("BL151")</f>
        <v>0</v>
      </c>
      <c r="K151" s="6">
        <f ca="1">INDIRECT("Y151")+INDIRECT("AG151")+INDIRECT("AO151")+INDIRECT("AW151")+INDIRECT("BE151")+INDIRECT("BM151")</f>
        <v>0</v>
      </c>
      <c r="L151" s="6">
        <f ca="1">INDIRECT("Z151")+INDIRECT("AH151")+INDIRECT("AP151")+INDIRECT("AX151")+INDIRECT("BF151")+INDIRECT("BN151")</f>
        <v>0</v>
      </c>
      <c r="M151" s="6">
        <f ca="1">INDIRECT("AA151")+INDIRECT("AI151")+INDIRECT("AQ151")+INDIRECT("AY151")+INDIRECT("BG151")+INDIRECT("BO151")</f>
        <v>0</v>
      </c>
      <c r="N151" s="7">
        <f ca="1">INDIRECT("T151")+INDIRECT("U151")+INDIRECT("V151")+INDIRECT("W151")+INDIRECT("X151")+INDIRECT("Y151")+INDIRECT("Z151")+INDIRECT("AA151")</f>
        <v>0</v>
      </c>
      <c r="O151" s="6">
        <f ca="1">INDIRECT("AB151")+INDIRECT("AC151")+INDIRECT("AD151")+INDIRECT("AE151")+INDIRECT("AF151")+INDIRECT("AG151")+INDIRECT("AH151")+INDIRECT("AI151")</f>
        <v>0</v>
      </c>
      <c r="P151" s="6">
        <f ca="1">INDIRECT("AJ151")+INDIRECT("AK151")+INDIRECT("AL151")+INDIRECT("AM151")+INDIRECT("AN151")+INDIRECT("AO151")+INDIRECT("AP151")+INDIRECT("AQ151")</f>
        <v>416</v>
      </c>
      <c r="Q151" s="6">
        <f ca="1">INDIRECT("AR151")+INDIRECT("AS151")+INDIRECT("AT151")+INDIRECT("AU151")+INDIRECT("AV151")+INDIRECT("AW151")+INDIRECT("AX151")+INDIRECT("AY151")</f>
        <v>800</v>
      </c>
      <c r="R151" s="6">
        <f ca="1">INDIRECT("AZ151")+INDIRECT("BA151")+INDIRECT("BB151")+INDIRECT("BC151")+INDIRECT("BD151")+INDIRECT("BE151")+INDIRECT("BF151")+INDIRECT("BG151")</f>
        <v>0</v>
      </c>
      <c r="S151" s="6">
        <f ca="1">INDIRECT("BH151")+INDIRECT("BI151")+INDIRECT("BJ151")+INDIRECT("BK151")+INDIRECT("BL151")+INDIRECT("BM151")+INDIRECT("BN151")+INDIRECT("BO151")</f>
        <v>0</v>
      </c>
      <c r="T151" s="28"/>
      <c r="U151" s="29"/>
      <c r="V151" s="29"/>
      <c r="W151" s="29"/>
      <c r="X151" s="29"/>
      <c r="Y151" s="29"/>
      <c r="Z151" s="29"/>
      <c r="AA151" s="29"/>
      <c r="AB151" s="28"/>
      <c r="AC151" s="29"/>
      <c r="AD151" s="29"/>
      <c r="AE151" s="29"/>
      <c r="AF151" s="29"/>
      <c r="AG151" s="29"/>
      <c r="AH151" s="29"/>
      <c r="AI151" s="29"/>
      <c r="AJ151" s="28">
        <v>416</v>
      </c>
      <c r="AK151" s="29"/>
      <c r="AL151" s="29"/>
      <c r="AM151" s="29"/>
      <c r="AN151" s="29"/>
      <c r="AO151" s="29"/>
      <c r="AP151" s="29"/>
      <c r="AQ151" s="29"/>
      <c r="AR151" s="28">
        <v>800</v>
      </c>
      <c r="AS151" s="29"/>
      <c r="AT151" s="29"/>
      <c r="AU151" s="29"/>
      <c r="AV151" s="29"/>
      <c r="AW151" s="29"/>
      <c r="AX151" s="29"/>
      <c r="AY151" s="29"/>
      <c r="AZ151" s="28"/>
      <c r="BA151" s="29"/>
      <c r="BB151" s="29"/>
      <c r="BC151" s="29"/>
      <c r="BD151" s="29"/>
      <c r="BE151" s="29"/>
      <c r="BF151" s="29"/>
      <c r="BG151" s="29"/>
      <c r="BH151" s="28"/>
      <c r="BI151" s="29"/>
      <c r="BJ151" s="29"/>
      <c r="BK151" s="29"/>
      <c r="BL151" s="29"/>
      <c r="BM151" s="29"/>
      <c r="BN151" s="29"/>
      <c r="BO151" s="29"/>
      <c r="BP151" s="9">
        <v>0</v>
      </c>
      <c r="BQ151" s="1" t="s">
        <v>0</v>
      </c>
      <c r="BR151" s="1" t="s">
        <v>0</v>
      </c>
      <c r="BS151" s="1" t="s">
        <v>0</v>
      </c>
      <c r="BT151" s="1" t="s">
        <v>0</v>
      </c>
      <c r="BU151" s="1" t="s">
        <v>0</v>
      </c>
      <c r="BW151" s="1">
        <f ca="1">INDIRECT("T151")+2*INDIRECT("AB151")+3*INDIRECT("AJ151")+4*INDIRECT("AR151")+5*INDIRECT("AZ151")+6*INDIRECT("BH151")</f>
        <v>4448</v>
      </c>
      <c r="BX151" s="1">
        <v>4448</v>
      </c>
      <c r="BY151" s="1">
        <f ca="1">INDIRECT("U151")+2*INDIRECT("AC151")+3*INDIRECT("AK151")+4*INDIRECT("AS151")+5*INDIRECT("BA151")+6*INDIRECT("BI151")</f>
        <v>0</v>
      </c>
      <c r="BZ151" s="1">
        <v>0</v>
      </c>
      <c r="CA151" s="1">
        <f ca="1">INDIRECT("V151")+2*INDIRECT("AD151")+3*INDIRECT("AL151")+4*INDIRECT("AT151")+5*INDIRECT("BB151")+6*INDIRECT("BJ151")</f>
        <v>0</v>
      </c>
      <c r="CB151" s="1">
        <v>0</v>
      </c>
      <c r="CC151" s="1">
        <f ca="1">INDIRECT("W151")+2*INDIRECT("AE151")+3*INDIRECT("AM151")+4*INDIRECT("AU151")+5*INDIRECT("BC151")+6*INDIRECT("BK151")</f>
        <v>0</v>
      </c>
      <c r="CD151" s="1">
        <v>0</v>
      </c>
      <c r="CE151" s="1">
        <f ca="1">INDIRECT("X151")+2*INDIRECT("AF151")+3*INDIRECT("AN151")+4*INDIRECT("AV151")+5*INDIRECT("BD151")+6*INDIRECT("BL151")</f>
        <v>0</v>
      </c>
      <c r="CF151" s="1">
        <v>0</v>
      </c>
      <c r="CG151" s="1">
        <f ca="1">INDIRECT("Y151")+2*INDIRECT("AG151")+3*INDIRECT("AO151")+4*INDIRECT("AW151")+5*INDIRECT("BE151")+6*INDIRECT("BM151")</f>
        <v>0</v>
      </c>
      <c r="CH151" s="1">
        <v>0</v>
      </c>
      <c r="CI151" s="1">
        <f ca="1">INDIRECT("Z151")+2*INDIRECT("AH151")+3*INDIRECT("AP151")+4*INDIRECT("AX151")+5*INDIRECT("BF151")+6*INDIRECT("BN151")</f>
        <v>0</v>
      </c>
      <c r="CJ151" s="1">
        <v>0</v>
      </c>
      <c r="CK151" s="1">
        <f ca="1">INDIRECT("AA151")+2*INDIRECT("AI151")+3*INDIRECT("AQ151")+4*INDIRECT("AY151")+5*INDIRECT("BG151")+6*INDIRECT("BO151")</f>
        <v>0</v>
      </c>
      <c r="CL151" s="1">
        <v>0</v>
      </c>
      <c r="CM151" s="1">
        <f ca="1">INDIRECT("T151")+2*INDIRECT("U151")+3*INDIRECT("V151")+4*INDIRECT("W151")+5*INDIRECT("X151")+6*INDIRECT("Y151")+7*INDIRECT("Z151")+8*INDIRECT("AA151")</f>
        <v>0</v>
      </c>
      <c r="CN151" s="1">
        <v>0</v>
      </c>
      <c r="CO151" s="1">
        <f ca="1">INDIRECT("AB151")+2*INDIRECT("AC151")+3*INDIRECT("AD151")+4*INDIRECT("AE151")+5*INDIRECT("AF151")+6*INDIRECT("AG151")+7*INDIRECT("AH151")+8*INDIRECT("AI151")</f>
        <v>0</v>
      </c>
      <c r="CP151" s="1">
        <v>0</v>
      </c>
      <c r="CQ151" s="1">
        <f ca="1">INDIRECT("AJ151")+2*INDIRECT("AK151")+3*INDIRECT("AL151")+4*INDIRECT("AM151")+5*INDIRECT("AN151")+6*INDIRECT("AO151")+7*INDIRECT("AP151")+8*INDIRECT("AQ151")</f>
        <v>416</v>
      </c>
      <c r="CR151" s="1">
        <v>416</v>
      </c>
      <c r="CS151" s="1">
        <f ca="1">INDIRECT("AR151")+2*INDIRECT("AS151")+3*INDIRECT("AT151")+4*INDIRECT("AU151")+5*INDIRECT("AV151")+6*INDIRECT("AW151")+7*INDIRECT("AX151")+8*INDIRECT("AY151")</f>
        <v>800</v>
      </c>
      <c r="CT151" s="1">
        <v>800</v>
      </c>
      <c r="CU151" s="1">
        <f ca="1">INDIRECT("AZ151")+2*INDIRECT("BA151")+3*INDIRECT("BB151")+4*INDIRECT("BC151")+5*INDIRECT("BD151")+6*INDIRECT("BE151")+7*INDIRECT("BF151")+8*INDIRECT("BG151")</f>
        <v>0</v>
      </c>
      <c r="CV151" s="1">
        <v>0</v>
      </c>
      <c r="CW151" s="1">
        <f ca="1">INDIRECT("BH151")+2*INDIRECT("BI151")+3*INDIRECT("BJ151")+4*INDIRECT("BK151")+5*INDIRECT("BL151")+6*INDIRECT("BM151")+7*INDIRECT("BN151")+8*INDIRECT("BO151")</f>
        <v>0</v>
      </c>
      <c r="CX151" s="1">
        <v>0</v>
      </c>
    </row>
    <row r="152" spans="1:73" ht="11.25">
      <c r="A152" s="1" t="s">
        <v>0</v>
      </c>
      <c r="B152" s="1" t="s">
        <v>0</v>
      </c>
      <c r="C152" s="1" t="s">
        <v>0</v>
      </c>
      <c r="D152" s="1" t="s">
        <v>0</v>
      </c>
      <c r="E152" s="1" t="s">
        <v>6</v>
      </c>
      <c r="F152" s="7">
        <f>SUM(F148:F151)</f>
        <v>1288</v>
      </c>
      <c r="G152" s="6">
        <f>SUM(G148:G151)</f>
        <v>2995</v>
      </c>
      <c r="H152" s="6">
        <f>SUM(H148:H151)</f>
        <v>3905</v>
      </c>
      <c r="I152" s="6">
        <f>SUM(I148:I151)</f>
        <v>0</v>
      </c>
      <c r="J152" s="6">
        <f>SUM(J148:J151)</f>
        <v>0</v>
      </c>
      <c r="K152" s="6">
        <f>SUM(K148:K151)</f>
        <v>0</v>
      </c>
      <c r="L152" s="6">
        <f>SUM(L148:L151)</f>
        <v>0</v>
      </c>
      <c r="M152" s="6">
        <f>SUM(M148:M151)</f>
        <v>0</v>
      </c>
      <c r="N152" s="7">
        <f>SUM(N148:N151)</f>
        <v>2995</v>
      </c>
      <c r="O152" s="6">
        <f>SUM(O148:O151)</f>
        <v>3905</v>
      </c>
      <c r="P152" s="6">
        <f>SUM(P148:P151)</f>
        <v>488</v>
      </c>
      <c r="Q152" s="6">
        <f>SUM(Q148:Q151)</f>
        <v>800</v>
      </c>
      <c r="R152" s="6">
        <f>SUM(R148:R151)</f>
        <v>0</v>
      </c>
      <c r="S152" s="6">
        <f>SUM(S148:S151)</f>
        <v>0</v>
      </c>
      <c r="T152" s="8"/>
      <c r="U152" s="5"/>
      <c r="V152" s="5"/>
      <c r="W152" s="5"/>
      <c r="X152" s="5"/>
      <c r="Y152" s="5"/>
      <c r="Z152" s="5"/>
      <c r="AA152" s="5"/>
      <c r="AB152" s="8"/>
      <c r="AC152" s="5"/>
      <c r="AD152" s="5"/>
      <c r="AE152" s="5"/>
      <c r="AF152" s="5"/>
      <c r="AG152" s="5"/>
      <c r="AH152" s="5"/>
      <c r="AI152" s="5"/>
      <c r="AJ152" s="8"/>
      <c r="AK152" s="5"/>
      <c r="AL152" s="5"/>
      <c r="AM152" s="5"/>
      <c r="AN152" s="5"/>
      <c r="AO152" s="5"/>
      <c r="AP152" s="5"/>
      <c r="AQ152" s="5"/>
      <c r="AR152" s="8"/>
      <c r="AS152" s="5"/>
      <c r="AT152" s="5"/>
      <c r="AU152" s="5"/>
      <c r="AV152" s="5"/>
      <c r="AW152" s="5"/>
      <c r="AX152" s="5"/>
      <c r="AY152" s="5"/>
      <c r="AZ152" s="8"/>
      <c r="BA152" s="5"/>
      <c r="BB152" s="5"/>
      <c r="BC152" s="5"/>
      <c r="BD152" s="5"/>
      <c r="BE152" s="5"/>
      <c r="BF152" s="5"/>
      <c r="BG152" s="5"/>
      <c r="BH152" s="8"/>
      <c r="BI152" s="5"/>
      <c r="BJ152" s="5"/>
      <c r="BK152" s="5"/>
      <c r="BL152" s="5"/>
      <c r="BM152" s="5"/>
      <c r="BN152" s="5"/>
      <c r="BO152" s="5"/>
      <c r="BP152" s="9">
        <v>0</v>
      </c>
      <c r="BQ152" s="1" t="s">
        <v>0</v>
      </c>
      <c r="BR152" s="1" t="s">
        <v>0</v>
      </c>
      <c r="BS152" s="1" t="s">
        <v>0</v>
      </c>
      <c r="BT152" s="1" t="s">
        <v>0</v>
      </c>
      <c r="BU152" s="1" t="s">
        <v>0</v>
      </c>
    </row>
    <row r="153" spans="3:73" ht="11.25">
      <c r="C153" s="1" t="s">
        <v>0</v>
      </c>
      <c r="D153" s="1" t="s">
        <v>0</v>
      </c>
      <c r="E153" s="1" t="s">
        <v>0</v>
      </c>
      <c r="F153" s="7"/>
      <c r="G153" s="6"/>
      <c r="H153" s="6"/>
      <c r="I153" s="6"/>
      <c r="J153" s="6"/>
      <c r="K153" s="6"/>
      <c r="L153" s="6"/>
      <c r="M153" s="6"/>
      <c r="N153" s="7"/>
      <c r="O153" s="6"/>
      <c r="P153" s="6"/>
      <c r="Q153" s="6"/>
      <c r="R153" s="6"/>
      <c r="S153" s="6"/>
      <c r="T153" s="8"/>
      <c r="U153" s="5"/>
      <c r="V153" s="5"/>
      <c r="W153" s="5"/>
      <c r="X153" s="5"/>
      <c r="Y153" s="5"/>
      <c r="Z153" s="5"/>
      <c r="AA153" s="5"/>
      <c r="AB153" s="8"/>
      <c r="AC153" s="5"/>
      <c r="AD153" s="5"/>
      <c r="AE153" s="5"/>
      <c r="AF153" s="5"/>
      <c r="AG153" s="5"/>
      <c r="AH153" s="5"/>
      <c r="AI153" s="5"/>
      <c r="AJ153" s="8"/>
      <c r="AK153" s="5"/>
      <c r="AL153" s="5"/>
      <c r="AM153" s="5"/>
      <c r="AN153" s="5"/>
      <c r="AO153" s="5"/>
      <c r="AP153" s="5"/>
      <c r="AQ153" s="5"/>
      <c r="AR153" s="8"/>
      <c r="AS153" s="5"/>
      <c r="AT153" s="5"/>
      <c r="AU153" s="5"/>
      <c r="AV153" s="5"/>
      <c r="AW153" s="5"/>
      <c r="AX153" s="5"/>
      <c r="AY153" s="5"/>
      <c r="AZ153" s="8"/>
      <c r="BA153" s="5"/>
      <c r="BB153" s="5"/>
      <c r="BC153" s="5"/>
      <c r="BD153" s="5"/>
      <c r="BE153" s="5"/>
      <c r="BF153" s="5"/>
      <c r="BG153" s="5"/>
      <c r="BH153" s="8"/>
      <c r="BI153" s="5"/>
      <c r="BJ153" s="5"/>
      <c r="BK153" s="5"/>
      <c r="BL153" s="5"/>
      <c r="BM153" s="5"/>
      <c r="BN153" s="5"/>
      <c r="BO153" s="5"/>
      <c r="BP153" s="9"/>
      <c r="BT153" s="1" t="s">
        <v>0</v>
      </c>
      <c r="BU153" s="1" t="s">
        <v>0</v>
      </c>
    </row>
    <row r="154" spans="1:102" ht="11.25">
      <c r="A154" s="30" t="s">
        <v>1</v>
      </c>
      <c r="B154" s="31" t="str">
        <f>HYPERLINK("http://www.dot.ca.gov/hq/transprog/stip2004/ff_sheets/10-7350.xls","7350")</f>
        <v>7350</v>
      </c>
      <c r="C154" s="30" t="s">
        <v>60</v>
      </c>
      <c r="D154" s="30" t="s">
        <v>61</v>
      </c>
      <c r="E154" s="30" t="s">
        <v>3</v>
      </c>
      <c r="F154" s="32">
        <f ca="1">INDIRECT("T154")+INDIRECT("AB154")+INDIRECT("AJ154")+INDIRECT("AR154")+INDIRECT("AZ154")+INDIRECT("BH154")</f>
        <v>1614</v>
      </c>
      <c r="G154" s="33">
        <f ca="1">INDIRECT("U154")+INDIRECT("AC154")+INDIRECT("AK154")+INDIRECT("AS154")+INDIRECT("BA154")+INDIRECT("BI154")</f>
        <v>711</v>
      </c>
      <c r="H154" s="33">
        <f ca="1">INDIRECT("V154")+INDIRECT("AD154")+INDIRECT("AL154")+INDIRECT("AT154")+INDIRECT("BB154")+INDIRECT("BJ154")</f>
        <v>0</v>
      </c>
      <c r="I154" s="33">
        <f ca="1">INDIRECT("W154")+INDIRECT("AE154")+INDIRECT("AM154")+INDIRECT("AU154")+INDIRECT("BC154")+INDIRECT("BK154")</f>
        <v>16040</v>
      </c>
      <c r="J154" s="33">
        <f ca="1">INDIRECT("X154")+INDIRECT("AF154")+INDIRECT("AN154")+INDIRECT("AV154")+INDIRECT("BD154")+INDIRECT("BL154")</f>
        <v>0</v>
      </c>
      <c r="K154" s="33">
        <f ca="1">INDIRECT("Y154")+INDIRECT("AG154")+INDIRECT("AO154")+INDIRECT("AW154")+INDIRECT("BE154")+INDIRECT("BM154")</f>
        <v>0</v>
      </c>
      <c r="L154" s="33">
        <f ca="1">INDIRECT("Z154")+INDIRECT("AH154")+INDIRECT("AP154")+INDIRECT("AX154")+INDIRECT("BF154")+INDIRECT("BN154")</f>
        <v>0</v>
      </c>
      <c r="M154" s="33">
        <f ca="1">INDIRECT("AA154")+INDIRECT("AI154")+INDIRECT("AQ154")+INDIRECT("AY154")+INDIRECT("BG154")+INDIRECT("BO154")</f>
        <v>0</v>
      </c>
      <c r="N154" s="32">
        <f ca="1">INDIRECT("T154")+INDIRECT("U154")+INDIRECT("V154")+INDIRECT("W154")+INDIRECT("X154")+INDIRECT("Y154")+INDIRECT("Z154")+INDIRECT("AA154")</f>
        <v>711</v>
      </c>
      <c r="O154" s="33">
        <f ca="1">INDIRECT("AB154")+INDIRECT("AC154")+INDIRECT("AD154")+INDIRECT("AE154")+INDIRECT("AF154")+INDIRECT("AG154")+INDIRECT("AH154")+INDIRECT("AI154")</f>
        <v>14856</v>
      </c>
      <c r="P154" s="33">
        <f ca="1">INDIRECT("AJ154")+INDIRECT("AK154")+INDIRECT("AL154")+INDIRECT("AM154")+INDIRECT("AN154")+INDIRECT("AO154")+INDIRECT("AP154")+INDIRECT("AQ154")</f>
        <v>673</v>
      </c>
      <c r="Q154" s="33">
        <f ca="1">INDIRECT("AR154")+INDIRECT("AS154")+INDIRECT("AT154")+INDIRECT("AU154")+INDIRECT("AV154")+INDIRECT("AW154")+INDIRECT("AX154")+INDIRECT("AY154")</f>
        <v>801</v>
      </c>
      <c r="R154" s="33">
        <f ca="1">INDIRECT("AZ154")+INDIRECT("BA154")+INDIRECT("BB154")+INDIRECT("BC154")+INDIRECT("BD154")+INDIRECT("BE154")+INDIRECT("BF154")+INDIRECT("BG154")</f>
        <v>140</v>
      </c>
      <c r="S154" s="33">
        <f ca="1">INDIRECT("BH154")+INDIRECT("BI154")+INDIRECT("BJ154")+INDIRECT("BK154")+INDIRECT("BL154")+INDIRECT("BM154")+INDIRECT("BN154")+INDIRECT("BO154")</f>
        <v>1184</v>
      </c>
      <c r="T154" s="34"/>
      <c r="U154" s="35">
        <v>711</v>
      </c>
      <c r="V154" s="35"/>
      <c r="W154" s="35"/>
      <c r="X154" s="35"/>
      <c r="Y154" s="35"/>
      <c r="Z154" s="35"/>
      <c r="AA154" s="35"/>
      <c r="AB154" s="34"/>
      <c r="AC154" s="35"/>
      <c r="AD154" s="35"/>
      <c r="AE154" s="35">
        <v>14856</v>
      </c>
      <c r="AF154" s="35"/>
      <c r="AG154" s="35"/>
      <c r="AH154" s="35"/>
      <c r="AI154" s="35"/>
      <c r="AJ154" s="34">
        <v>673</v>
      </c>
      <c r="AK154" s="35"/>
      <c r="AL154" s="35"/>
      <c r="AM154" s="35"/>
      <c r="AN154" s="35"/>
      <c r="AO154" s="35"/>
      <c r="AP154" s="35"/>
      <c r="AQ154" s="35"/>
      <c r="AR154" s="34">
        <v>801</v>
      </c>
      <c r="AS154" s="35"/>
      <c r="AT154" s="35"/>
      <c r="AU154" s="35"/>
      <c r="AV154" s="35"/>
      <c r="AW154" s="35"/>
      <c r="AX154" s="35"/>
      <c r="AY154" s="35"/>
      <c r="AZ154" s="34">
        <v>140</v>
      </c>
      <c r="BA154" s="35"/>
      <c r="BB154" s="35"/>
      <c r="BC154" s="35"/>
      <c r="BD154" s="35"/>
      <c r="BE154" s="35"/>
      <c r="BF154" s="35"/>
      <c r="BG154" s="35"/>
      <c r="BH154" s="34"/>
      <c r="BI154" s="35"/>
      <c r="BJ154" s="35"/>
      <c r="BK154" s="35">
        <v>1184</v>
      </c>
      <c r="BL154" s="35"/>
      <c r="BM154" s="35"/>
      <c r="BN154" s="35"/>
      <c r="BO154" s="36"/>
      <c r="BP154" s="9">
        <v>11200000036</v>
      </c>
      <c r="BQ154" s="1" t="s">
        <v>3</v>
      </c>
      <c r="BR154" s="1" t="s">
        <v>0</v>
      </c>
      <c r="BS154" s="1" t="s">
        <v>0</v>
      </c>
      <c r="BT154" s="1" t="s">
        <v>0</v>
      </c>
      <c r="BU154" s="1" t="s">
        <v>63</v>
      </c>
      <c r="BW154" s="1">
        <f ca="1">INDIRECT("T154")+2*INDIRECT("AB154")+3*INDIRECT("AJ154")+4*INDIRECT("AR154")+5*INDIRECT("AZ154")+6*INDIRECT("BH154")</f>
        <v>5923</v>
      </c>
      <c r="BX154" s="1">
        <v>5923</v>
      </c>
      <c r="BY154" s="1">
        <f ca="1">INDIRECT("U154")+2*INDIRECT("AC154")+3*INDIRECT("AK154")+4*INDIRECT("AS154")+5*INDIRECT("BA154")+6*INDIRECT("BI154")</f>
        <v>711</v>
      </c>
      <c r="BZ154" s="1">
        <v>711</v>
      </c>
      <c r="CA154" s="1">
        <f ca="1">INDIRECT("V154")+2*INDIRECT("AD154")+3*INDIRECT("AL154")+4*INDIRECT("AT154")+5*INDIRECT("BB154")+6*INDIRECT("BJ154")</f>
        <v>0</v>
      </c>
      <c r="CB154" s="1">
        <v>0</v>
      </c>
      <c r="CC154" s="1">
        <f ca="1">INDIRECT("W154")+2*INDIRECT("AE154")+3*INDIRECT("AM154")+4*INDIRECT("AU154")+5*INDIRECT("BC154")+6*INDIRECT("BK154")</f>
        <v>36816</v>
      </c>
      <c r="CD154" s="1">
        <v>36816</v>
      </c>
      <c r="CE154" s="1">
        <f ca="1">INDIRECT("X154")+2*INDIRECT("AF154")+3*INDIRECT("AN154")+4*INDIRECT("AV154")+5*INDIRECT("BD154")+6*INDIRECT("BL154")</f>
        <v>0</v>
      </c>
      <c r="CF154" s="1">
        <v>0</v>
      </c>
      <c r="CG154" s="1">
        <f ca="1">INDIRECT("Y154")+2*INDIRECT("AG154")+3*INDIRECT("AO154")+4*INDIRECT("AW154")+5*INDIRECT("BE154")+6*INDIRECT("BM154")</f>
        <v>0</v>
      </c>
      <c r="CH154" s="1">
        <v>0</v>
      </c>
      <c r="CI154" s="1">
        <f ca="1">INDIRECT("Z154")+2*INDIRECT("AH154")+3*INDIRECT("AP154")+4*INDIRECT("AX154")+5*INDIRECT("BF154")+6*INDIRECT("BN154")</f>
        <v>0</v>
      </c>
      <c r="CJ154" s="1">
        <v>0</v>
      </c>
      <c r="CK154" s="1">
        <f ca="1">INDIRECT("AA154")+2*INDIRECT("AI154")+3*INDIRECT("AQ154")+4*INDIRECT("AY154")+5*INDIRECT("BG154")+6*INDIRECT("BO154")</f>
        <v>0</v>
      </c>
      <c r="CL154" s="1">
        <v>0</v>
      </c>
      <c r="CM154" s="1">
        <f ca="1">INDIRECT("T154")+2*INDIRECT("U154")+3*INDIRECT("V154")+4*INDIRECT("W154")+5*INDIRECT("X154")+6*INDIRECT("Y154")+7*INDIRECT("Z154")+8*INDIRECT("AA154")</f>
        <v>1422</v>
      </c>
      <c r="CN154" s="1">
        <v>1422</v>
      </c>
      <c r="CO154" s="1">
        <f ca="1">INDIRECT("AB154")+2*INDIRECT("AC154")+3*INDIRECT("AD154")+4*INDIRECT("AE154")+5*INDIRECT("AF154")+6*INDIRECT("AG154")+7*INDIRECT("AH154")+8*INDIRECT("AI154")</f>
        <v>59424</v>
      </c>
      <c r="CP154" s="1">
        <v>59424</v>
      </c>
      <c r="CQ154" s="1">
        <f ca="1">INDIRECT("AJ154")+2*INDIRECT("AK154")+3*INDIRECT("AL154")+4*INDIRECT("AM154")+5*INDIRECT("AN154")+6*INDIRECT("AO154")+7*INDIRECT("AP154")+8*INDIRECT("AQ154")</f>
        <v>673</v>
      </c>
      <c r="CR154" s="1">
        <v>673</v>
      </c>
      <c r="CS154" s="1">
        <f ca="1">INDIRECT("AR154")+2*INDIRECT("AS154")+3*INDIRECT("AT154")+4*INDIRECT("AU154")+5*INDIRECT("AV154")+6*INDIRECT("AW154")+7*INDIRECT("AX154")+8*INDIRECT("AY154")</f>
        <v>801</v>
      </c>
      <c r="CT154" s="1">
        <v>801</v>
      </c>
      <c r="CU154" s="1">
        <f ca="1">INDIRECT("AZ154")+2*INDIRECT("BA154")+3*INDIRECT("BB154")+4*INDIRECT("BC154")+5*INDIRECT("BD154")+6*INDIRECT("BE154")+7*INDIRECT("BF154")+8*INDIRECT("BG154")</f>
        <v>140</v>
      </c>
      <c r="CV154" s="1">
        <v>140</v>
      </c>
      <c r="CW154" s="1">
        <f ca="1">INDIRECT("BH154")+2*INDIRECT("BI154")+3*INDIRECT("BJ154")+4*INDIRECT("BK154")+5*INDIRECT("BL154")+6*INDIRECT("BM154")+7*INDIRECT("BN154")+8*INDIRECT("BO154")</f>
        <v>4736</v>
      </c>
      <c r="CX154" s="1">
        <v>4736</v>
      </c>
    </row>
    <row r="155" spans="1:73" ht="11.25">
      <c r="A155" s="1" t="s">
        <v>0</v>
      </c>
      <c r="B155" s="1" t="s">
        <v>64</v>
      </c>
      <c r="C155" s="1" t="s">
        <v>65</v>
      </c>
      <c r="D155" s="1" t="s">
        <v>66</v>
      </c>
      <c r="E155" s="1" t="s">
        <v>6</v>
      </c>
      <c r="F155" s="7">
        <f>SUM(F154:F154)</f>
        <v>1614</v>
      </c>
      <c r="G155" s="6">
        <f>SUM(G154:G154)</f>
        <v>711</v>
      </c>
      <c r="H155" s="6">
        <f>SUM(H154:H154)</f>
        <v>0</v>
      </c>
      <c r="I155" s="6">
        <f>SUM(I154:I154)</f>
        <v>16040</v>
      </c>
      <c r="J155" s="6">
        <f>SUM(J154:J154)</f>
        <v>0</v>
      </c>
      <c r="K155" s="6">
        <f>SUM(K154:K154)</f>
        <v>0</v>
      </c>
      <c r="L155" s="6">
        <f>SUM(L154:L154)</f>
        <v>0</v>
      </c>
      <c r="M155" s="6">
        <f>SUM(M154:M154)</f>
        <v>0</v>
      </c>
      <c r="N155" s="7">
        <f>SUM(N154:N154)</f>
        <v>711</v>
      </c>
      <c r="O155" s="6">
        <f>SUM(O154:O154)</f>
        <v>14856</v>
      </c>
      <c r="P155" s="6">
        <f>SUM(P154:P154)</f>
        <v>673</v>
      </c>
      <c r="Q155" s="6">
        <f>SUM(Q154:Q154)</f>
        <v>801</v>
      </c>
      <c r="R155" s="6">
        <f>SUM(R154:R154)</f>
        <v>140</v>
      </c>
      <c r="S155" s="6">
        <f>SUM(S154:S154)</f>
        <v>1184</v>
      </c>
      <c r="T155" s="8"/>
      <c r="U155" s="5"/>
      <c r="V155" s="5"/>
      <c r="W155" s="5"/>
      <c r="X155" s="5"/>
      <c r="Y155" s="5"/>
      <c r="Z155" s="5"/>
      <c r="AA155" s="5"/>
      <c r="AB155" s="8"/>
      <c r="AC155" s="5"/>
      <c r="AD155" s="5"/>
      <c r="AE155" s="5"/>
      <c r="AF155" s="5"/>
      <c r="AG155" s="5"/>
      <c r="AH155" s="5"/>
      <c r="AI155" s="5"/>
      <c r="AJ155" s="8"/>
      <c r="AK155" s="5"/>
      <c r="AL155" s="5"/>
      <c r="AM155" s="5"/>
      <c r="AN155" s="5"/>
      <c r="AO155" s="5"/>
      <c r="AP155" s="5"/>
      <c r="AQ155" s="5"/>
      <c r="AR155" s="8"/>
      <c r="AS155" s="5"/>
      <c r="AT155" s="5"/>
      <c r="AU155" s="5"/>
      <c r="AV155" s="5"/>
      <c r="AW155" s="5"/>
      <c r="AX155" s="5"/>
      <c r="AY155" s="5"/>
      <c r="AZ155" s="8"/>
      <c r="BA155" s="5"/>
      <c r="BB155" s="5"/>
      <c r="BC155" s="5"/>
      <c r="BD155" s="5"/>
      <c r="BE155" s="5"/>
      <c r="BF155" s="5"/>
      <c r="BG155" s="5"/>
      <c r="BH155" s="8"/>
      <c r="BI155" s="5"/>
      <c r="BJ155" s="5"/>
      <c r="BK155" s="5"/>
      <c r="BL155" s="5"/>
      <c r="BM155" s="5"/>
      <c r="BN155" s="5"/>
      <c r="BO155" s="5"/>
      <c r="BP155" s="9">
        <v>0</v>
      </c>
      <c r="BQ155" s="1" t="s">
        <v>0</v>
      </c>
      <c r="BR155" s="1" t="s">
        <v>0</v>
      </c>
      <c r="BS155" s="1" t="s">
        <v>0</v>
      </c>
      <c r="BT155" s="1" t="s">
        <v>0</v>
      </c>
      <c r="BU155" s="1" t="s">
        <v>0</v>
      </c>
    </row>
    <row r="156" spans="1:73" ht="11.25">
      <c r="A156" s="25"/>
      <c r="B156" s="25"/>
      <c r="C156" s="27" t="s">
        <v>131</v>
      </c>
      <c r="D156" s="26" t="s">
        <v>0</v>
      </c>
      <c r="E156" s="1" t="s">
        <v>0</v>
      </c>
      <c r="F156" s="7"/>
      <c r="G156" s="6"/>
      <c r="H156" s="6"/>
      <c r="I156" s="6"/>
      <c r="J156" s="6"/>
      <c r="K156" s="6"/>
      <c r="L156" s="6"/>
      <c r="M156" s="6"/>
      <c r="N156" s="7"/>
      <c r="O156" s="6"/>
      <c r="P156" s="6"/>
      <c r="Q156" s="6"/>
      <c r="R156" s="6"/>
      <c r="S156" s="6"/>
      <c r="T156" s="8"/>
      <c r="U156" s="5"/>
      <c r="V156" s="5"/>
      <c r="W156" s="5"/>
      <c r="X156" s="5"/>
      <c r="Y156" s="5"/>
      <c r="Z156" s="5"/>
      <c r="AA156" s="5"/>
      <c r="AB156" s="8"/>
      <c r="AC156" s="5"/>
      <c r="AD156" s="5"/>
      <c r="AE156" s="5"/>
      <c r="AF156" s="5"/>
      <c r="AG156" s="5"/>
      <c r="AH156" s="5"/>
      <c r="AI156" s="5"/>
      <c r="AJ156" s="8"/>
      <c r="AK156" s="5"/>
      <c r="AL156" s="5"/>
      <c r="AM156" s="5"/>
      <c r="AN156" s="5"/>
      <c r="AO156" s="5"/>
      <c r="AP156" s="5"/>
      <c r="AQ156" s="5"/>
      <c r="AR156" s="8"/>
      <c r="AS156" s="5"/>
      <c r="AT156" s="5"/>
      <c r="AU156" s="5"/>
      <c r="AV156" s="5"/>
      <c r="AW156" s="5"/>
      <c r="AX156" s="5"/>
      <c r="AY156" s="5"/>
      <c r="AZ156" s="8"/>
      <c r="BA156" s="5"/>
      <c r="BB156" s="5"/>
      <c r="BC156" s="5"/>
      <c r="BD156" s="5"/>
      <c r="BE156" s="5"/>
      <c r="BF156" s="5"/>
      <c r="BG156" s="5"/>
      <c r="BH156" s="8"/>
      <c r="BI156" s="5"/>
      <c r="BJ156" s="5"/>
      <c r="BK156" s="5"/>
      <c r="BL156" s="5"/>
      <c r="BM156" s="5"/>
      <c r="BN156" s="5"/>
      <c r="BO156" s="5"/>
      <c r="BP156" s="9">
        <v>0</v>
      </c>
      <c r="BQ156" s="1" t="s">
        <v>0</v>
      </c>
      <c r="BR156" s="1" t="s">
        <v>0</v>
      </c>
      <c r="BS156" s="1" t="s">
        <v>0</v>
      </c>
      <c r="BT156" s="1" t="s">
        <v>0</v>
      </c>
      <c r="BU156" s="1" t="s">
        <v>0</v>
      </c>
    </row>
    <row r="157" spans="1:102" ht="11.25">
      <c r="A157" s="30" t="s">
        <v>1</v>
      </c>
      <c r="B157" s="31" t="str">
        <f>HYPERLINK("http://www.dot.ca.gov/hq/transprog/stip2004/ff_sheets/10-7398.xls","7398")</f>
        <v>7398</v>
      </c>
      <c r="C157" s="30" t="s">
        <v>60</v>
      </c>
      <c r="D157" s="30" t="s">
        <v>13</v>
      </c>
      <c r="E157" s="30" t="s">
        <v>3</v>
      </c>
      <c r="F157" s="32">
        <f ca="1">INDIRECT("T157")+INDIRECT("AB157")+INDIRECT("AJ157")+INDIRECT("AR157")+INDIRECT("AZ157")+INDIRECT("BH157")</f>
        <v>0</v>
      </c>
      <c r="G157" s="33">
        <f ca="1">INDIRECT("U157")+INDIRECT("AC157")+INDIRECT("AK157")+INDIRECT("AS157")+INDIRECT("BA157")+INDIRECT("BI157")</f>
        <v>0</v>
      </c>
      <c r="H157" s="33">
        <f ca="1">INDIRECT("V157")+INDIRECT("AD157")+INDIRECT("AL157")+INDIRECT("AT157")+INDIRECT("BB157")+INDIRECT("BJ157")</f>
        <v>0</v>
      </c>
      <c r="I157" s="33">
        <f ca="1">INDIRECT("W157")+INDIRECT("AE157")+INDIRECT("AM157")+INDIRECT("AU157")+INDIRECT("BC157")+INDIRECT("BK157")</f>
        <v>0</v>
      </c>
      <c r="J157" s="33">
        <f ca="1">INDIRECT("X157")+INDIRECT("AF157")+INDIRECT("AN157")+INDIRECT("AV157")+INDIRECT("BD157")+INDIRECT("BL157")</f>
        <v>336</v>
      </c>
      <c r="K157" s="33">
        <f ca="1">INDIRECT("Y157")+INDIRECT("AG157")+INDIRECT("AO157")+INDIRECT("AW157")+INDIRECT("BE157")+INDIRECT("BM157")</f>
        <v>2293</v>
      </c>
      <c r="L157" s="33">
        <f ca="1">INDIRECT("Z157")+INDIRECT("AH157")+INDIRECT("AP157")+INDIRECT("AX157")+INDIRECT("BF157")+INDIRECT("BN157")</f>
        <v>0</v>
      </c>
      <c r="M157" s="33">
        <f ca="1">INDIRECT("AA157")+INDIRECT("AI157")+INDIRECT("AQ157")+INDIRECT("AY157")+INDIRECT("BG157")+INDIRECT("BO157")</f>
        <v>0</v>
      </c>
      <c r="N157" s="32">
        <f ca="1">INDIRECT("T157")+INDIRECT("U157")+INDIRECT("V157")+INDIRECT("W157")+INDIRECT("X157")+INDIRECT("Y157")+INDIRECT("Z157")+INDIRECT("AA157")</f>
        <v>336</v>
      </c>
      <c r="O157" s="33">
        <f ca="1">INDIRECT("AB157")+INDIRECT("AC157")+INDIRECT("AD157")+INDIRECT("AE157")+INDIRECT("AF157")+INDIRECT("AG157")+INDIRECT("AH157")+INDIRECT("AI157")</f>
        <v>2293</v>
      </c>
      <c r="P157" s="33">
        <f ca="1">INDIRECT("AJ157")+INDIRECT("AK157")+INDIRECT("AL157")+INDIRECT("AM157")+INDIRECT("AN157")+INDIRECT("AO157")+INDIRECT("AP157")+INDIRECT("AQ157")</f>
        <v>0</v>
      </c>
      <c r="Q157" s="33">
        <f ca="1">INDIRECT("AR157")+INDIRECT("AS157")+INDIRECT("AT157")+INDIRECT("AU157")+INDIRECT("AV157")+INDIRECT("AW157")+INDIRECT("AX157")+INDIRECT("AY157")</f>
        <v>0</v>
      </c>
      <c r="R157" s="33">
        <f ca="1">INDIRECT("AZ157")+INDIRECT("BA157")+INDIRECT("BB157")+INDIRECT("BC157")+INDIRECT("BD157")+INDIRECT("BE157")+INDIRECT("BF157")+INDIRECT("BG157")</f>
        <v>0</v>
      </c>
      <c r="S157" s="33">
        <f ca="1">INDIRECT("BH157")+INDIRECT("BI157")+INDIRECT("BJ157")+INDIRECT("BK157")+INDIRECT("BL157")+INDIRECT("BM157")+INDIRECT("BN157")+INDIRECT("BO157")</f>
        <v>0</v>
      </c>
      <c r="T157" s="34"/>
      <c r="U157" s="35"/>
      <c r="V157" s="35"/>
      <c r="W157" s="35"/>
      <c r="X157" s="35">
        <v>336</v>
      </c>
      <c r="Y157" s="35"/>
      <c r="Z157" s="35"/>
      <c r="AA157" s="35"/>
      <c r="AB157" s="34"/>
      <c r="AC157" s="35"/>
      <c r="AD157" s="35"/>
      <c r="AE157" s="35"/>
      <c r="AF157" s="35"/>
      <c r="AG157" s="35">
        <v>2293</v>
      </c>
      <c r="AH157" s="35"/>
      <c r="AI157" s="35"/>
      <c r="AJ157" s="34"/>
      <c r="AK157" s="35"/>
      <c r="AL157" s="35"/>
      <c r="AM157" s="35"/>
      <c r="AN157" s="35"/>
      <c r="AO157" s="35"/>
      <c r="AP157" s="35"/>
      <c r="AQ157" s="35"/>
      <c r="AR157" s="34"/>
      <c r="AS157" s="35"/>
      <c r="AT157" s="35"/>
      <c r="AU157" s="35"/>
      <c r="AV157" s="35"/>
      <c r="AW157" s="35"/>
      <c r="AX157" s="35"/>
      <c r="AY157" s="35"/>
      <c r="AZ157" s="34"/>
      <c r="BA157" s="35"/>
      <c r="BB157" s="35"/>
      <c r="BC157" s="35"/>
      <c r="BD157" s="35"/>
      <c r="BE157" s="35"/>
      <c r="BF157" s="35"/>
      <c r="BG157" s="35"/>
      <c r="BH157" s="34"/>
      <c r="BI157" s="35"/>
      <c r="BJ157" s="35"/>
      <c r="BK157" s="35"/>
      <c r="BL157" s="35"/>
      <c r="BM157" s="35"/>
      <c r="BN157" s="35"/>
      <c r="BO157" s="36"/>
      <c r="BP157" s="9">
        <v>11200000159</v>
      </c>
      <c r="BQ157" s="1" t="s">
        <v>3</v>
      </c>
      <c r="BR157" s="1" t="s">
        <v>0</v>
      </c>
      <c r="BS157" s="1" t="s">
        <v>0</v>
      </c>
      <c r="BT157" s="1" t="s">
        <v>0</v>
      </c>
      <c r="BU157" s="1" t="s">
        <v>0</v>
      </c>
      <c r="BW157" s="1">
        <f ca="1">INDIRECT("T157")+2*INDIRECT("AB157")+3*INDIRECT("AJ157")+4*INDIRECT("AR157")+5*INDIRECT("AZ157")+6*INDIRECT("BH157")</f>
        <v>0</v>
      </c>
      <c r="BX157" s="1">
        <v>0</v>
      </c>
      <c r="BY157" s="1">
        <f ca="1">INDIRECT("U157")+2*INDIRECT("AC157")+3*INDIRECT("AK157")+4*INDIRECT("AS157")+5*INDIRECT("BA157")+6*INDIRECT("BI157")</f>
        <v>0</v>
      </c>
      <c r="BZ157" s="1">
        <v>0</v>
      </c>
      <c r="CA157" s="1">
        <f ca="1">INDIRECT("V157")+2*INDIRECT("AD157")+3*INDIRECT("AL157")+4*INDIRECT("AT157")+5*INDIRECT("BB157")+6*INDIRECT("BJ157")</f>
        <v>0</v>
      </c>
      <c r="CB157" s="1">
        <v>0</v>
      </c>
      <c r="CC157" s="1">
        <f ca="1">INDIRECT("W157")+2*INDIRECT("AE157")+3*INDIRECT("AM157")+4*INDIRECT("AU157")+5*INDIRECT("BC157")+6*INDIRECT("BK157")</f>
        <v>0</v>
      </c>
      <c r="CD157" s="1">
        <v>0</v>
      </c>
      <c r="CE157" s="1">
        <f ca="1">INDIRECT("X157")+2*INDIRECT("AF157")+3*INDIRECT("AN157")+4*INDIRECT("AV157")+5*INDIRECT("BD157")+6*INDIRECT("BL157")</f>
        <v>336</v>
      </c>
      <c r="CF157" s="1">
        <v>336</v>
      </c>
      <c r="CG157" s="1">
        <f ca="1">INDIRECT("Y157")+2*INDIRECT("AG157")+3*INDIRECT("AO157")+4*INDIRECT("AW157")+5*INDIRECT("BE157")+6*INDIRECT("BM157")</f>
        <v>4586</v>
      </c>
      <c r="CH157" s="1">
        <v>4586</v>
      </c>
      <c r="CI157" s="1">
        <f ca="1">INDIRECT("Z157")+2*INDIRECT("AH157")+3*INDIRECT("AP157")+4*INDIRECT("AX157")+5*INDIRECT("BF157")+6*INDIRECT("BN157")</f>
        <v>0</v>
      </c>
      <c r="CJ157" s="1">
        <v>0</v>
      </c>
      <c r="CK157" s="1">
        <f ca="1">INDIRECT("AA157")+2*INDIRECT("AI157")+3*INDIRECT("AQ157")+4*INDIRECT("AY157")+5*INDIRECT("BG157")+6*INDIRECT("BO157")</f>
        <v>0</v>
      </c>
      <c r="CL157" s="1">
        <v>0</v>
      </c>
      <c r="CM157" s="1">
        <f ca="1">INDIRECT("T157")+2*INDIRECT("U157")+3*INDIRECT("V157")+4*INDIRECT("W157")+5*INDIRECT("X157")+6*INDIRECT("Y157")+7*INDIRECT("Z157")+8*INDIRECT("AA157")</f>
        <v>1680</v>
      </c>
      <c r="CN157" s="1">
        <v>1680</v>
      </c>
      <c r="CO157" s="1">
        <f ca="1">INDIRECT("AB157")+2*INDIRECT("AC157")+3*INDIRECT("AD157")+4*INDIRECT("AE157")+5*INDIRECT("AF157")+6*INDIRECT("AG157")+7*INDIRECT("AH157")+8*INDIRECT("AI157")</f>
        <v>13758</v>
      </c>
      <c r="CP157" s="1">
        <v>13758</v>
      </c>
      <c r="CQ157" s="1">
        <f ca="1">INDIRECT("AJ157")+2*INDIRECT("AK157")+3*INDIRECT("AL157")+4*INDIRECT("AM157")+5*INDIRECT("AN157")+6*INDIRECT("AO157")+7*INDIRECT("AP157")+8*INDIRECT("AQ157")</f>
        <v>0</v>
      </c>
      <c r="CR157" s="1">
        <v>0</v>
      </c>
      <c r="CS157" s="1">
        <f ca="1">INDIRECT("AR157")+2*INDIRECT("AS157")+3*INDIRECT("AT157")+4*INDIRECT("AU157")+5*INDIRECT("AV157")+6*INDIRECT("AW157")+7*INDIRECT("AX157")+8*INDIRECT("AY157")</f>
        <v>0</v>
      </c>
      <c r="CT157" s="1">
        <v>0</v>
      </c>
      <c r="CU157" s="1">
        <f ca="1">INDIRECT("AZ157")+2*INDIRECT("BA157")+3*INDIRECT("BB157")+4*INDIRECT("BC157")+5*INDIRECT("BD157")+6*INDIRECT("BE157")+7*INDIRECT("BF157")+8*INDIRECT("BG157")</f>
        <v>0</v>
      </c>
      <c r="CV157" s="1">
        <v>0</v>
      </c>
      <c r="CW157" s="1">
        <f ca="1">INDIRECT("BH157")+2*INDIRECT("BI157")+3*INDIRECT("BJ157")+4*INDIRECT("BK157")+5*INDIRECT("BL157")+6*INDIRECT("BM157")+7*INDIRECT("BN157")+8*INDIRECT("BO157")</f>
        <v>0</v>
      </c>
      <c r="CX157" s="1">
        <v>0</v>
      </c>
    </row>
    <row r="158" spans="1:102" ht="11.25">
      <c r="A158" s="1" t="s">
        <v>0</v>
      </c>
      <c r="B158" s="1" t="s">
        <v>67</v>
      </c>
      <c r="C158" s="1" t="s">
        <v>68</v>
      </c>
      <c r="D158" s="1" t="s">
        <v>69</v>
      </c>
      <c r="E158" s="1" t="s">
        <v>11</v>
      </c>
      <c r="F158" s="7">
        <f ca="1">INDIRECT("T158")+INDIRECT("AB158")+INDIRECT("AJ158")+INDIRECT("AR158")+INDIRECT("AZ158")+INDIRECT("BH158")</f>
        <v>473</v>
      </c>
      <c r="G158" s="6">
        <f ca="1">INDIRECT("U158")+INDIRECT("AC158")+INDIRECT("AK158")+INDIRECT("AS158")+INDIRECT("BA158")+INDIRECT("BI158")</f>
        <v>241</v>
      </c>
      <c r="H158" s="6">
        <f ca="1">INDIRECT("V158")+INDIRECT("AD158")+INDIRECT("AL158")+INDIRECT("AT158")+INDIRECT("BB158")+INDIRECT("BJ158")</f>
        <v>109</v>
      </c>
      <c r="I158" s="6">
        <f ca="1">INDIRECT("W158")+INDIRECT("AE158")+INDIRECT("AM158")+INDIRECT("AU158")+INDIRECT("BC158")+INDIRECT("BK158")</f>
        <v>0</v>
      </c>
      <c r="J158" s="6">
        <f ca="1">INDIRECT("X158")+INDIRECT("AF158")+INDIRECT("AN158")+INDIRECT("AV158")+INDIRECT("BD158")+INDIRECT("BL158")</f>
        <v>0</v>
      </c>
      <c r="K158" s="6">
        <f ca="1">INDIRECT("Y158")+INDIRECT("AG158")+INDIRECT("AO158")+INDIRECT("AW158")+INDIRECT("BE158")+INDIRECT("BM158")</f>
        <v>0</v>
      </c>
      <c r="L158" s="6">
        <f ca="1">INDIRECT("Z158")+INDIRECT("AH158")+INDIRECT("AP158")+INDIRECT("AX158")+INDIRECT("BF158")+INDIRECT("BN158")</f>
        <v>0</v>
      </c>
      <c r="M158" s="6">
        <f ca="1">INDIRECT("AA158")+INDIRECT("AI158")+INDIRECT("AQ158")+INDIRECT("AY158")+INDIRECT("BG158")+INDIRECT("BO158")</f>
        <v>0</v>
      </c>
      <c r="N158" s="7">
        <f ca="1">INDIRECT("T158")+INDIRECT("U158")+INDIRECT("V158")+INDIRECT("W158")+INDIRECT("X158")+INDIRECT("Y158")+INDIRECT("Z158")+INDIRECT("AA158")</f>
        <v>186</v>
      </c>
      <c r="O158" s="6">
        <f ca="1">INDIRECT("AB158")+INDIRECT("AC158")+INDIRECT("AD158")+INDIRECT("AE158")+INDIRECT("AF158")+INDIRECT("AG158")+INDIRECT("AH158")+INDIRECT("AI158")</f>
        <v>109</v>
      </c>
      <c r="P158" s="6">
        <f ca="1">INDIRECT("AJ158")+INDIRECT("AK158")+INDIRECT("AL158")+INDIRECT("AM158")+INDIRECT("AN158")+INDIRECT("AO158")+INDIRECT("AP158")+INDIRECT("AQ158")</f>
        <v>140</v>
      </c>
      <c r="Q158" s="6">
        <f ca="1">INDIRECT("AR158")+INDIRECT("AS158")+INDIRECT("AT158")+INDIRECT("AU158")+INDIRECT("AV158")+INDIRECT("AW158")+INDIRECT("AX158")+INDIRECT("AY158")</f>
        <v>333</v>
      </c>
      <c r="R158" s="6">
        <f ca="1">INDIRECT("AZ158")+INDIRECT("BA158")+INDIRECT("BB158")+INDIRECT("BC158")+INDIRECT("BD158")+INDIRECT("BE158")+INDIRECT("BF158")+INDIRECT("BG158")</f>
        <v>55</v>
      </c>
      <c r="S158" s="6">
        <f ca="1">INDIRECT("BH158")+INDIRECT("BI158")+INDIRECT("BJ158")+INDIRECT("BK158")+INDIRECT("BL158")+INDIRECT("BM158")+INDIRECT("BN158")+INDIRECT("BO158")</f>
        <v>0</v>
      </c>
      <c r="T158" s="28"/>
      <c r="U158" s="29">
        <v>186</v>
      </c>
      <c r="V158" s="29"/>
      <c r="W158" s="29"/>
      <c r="X158" s="29"/>
      <c r="Y158" s="29"/>
      <c r="Z158" s="29"/>
      <c r="AA158" s="29"/>
      <c r="AB158" s="28"/>
      <c r="AC158" s="29"/>
      <c r="AD158" s="29">
        <v>109</v>
      </c>
      <c r="AE158" s="29"/>
      <c r="AF158" s="29"/>
      <c r="AG158" s="29"/>
      <c r="AH158" s="29"/>
      <c r="AI158" s="29"/>
      <c r="AJ158" s="28">
        <v>140</v>
      </c>
      <c r="AK158" s="29"/>
      <c r="AL158" s="29"/>
      <c r="AM158" s="29"/>
      <c r="AN158" s="29"/>
      <c r="AO158" s="29"/>
      <c r="AP158" s="29"/>
      <c r="AQ158" s="29"/>
      <c r="AR158" s="28">
        <v>333</v>
      </c>
      <c r="AS158" s="29"/>
      <c r="AT158" s="29"/>
      <c r="AU158" s="29"/>
      <c r="AV158" s="29"/>
      <c r="AW158" s="29"/>
      <c r="AX158" s="29"/>
      <c r="AY158" s="29"/>
      <c r="AZ158" s="28"/>
      <c r="BA158" s="29">
        <v>55</v>
      </c>
      <c r="BB158" s="29"/>
      <c r="BC158" s="29"/>
      <c r="BD158" s="29"/>
      <c r="BE158" s="29"/>
      <c r="BF158" s="29"/>
      <c r="BG158" s="29"/>
      <c r="BH158" s="28"/>
      <c r="BI158" s="29"/>
      <c r="BJ158" s="29"/>
      <c r="BK158" s="29"/>
      <c r="BL158" s="29"/>
      <c r="BM158" s="29"/>
      <c r="BN158" s="29"/>
      <c r="BO158" s="29"/>
      <c r="BP158" s="9">
        <v>0</v>
      </c>
      <c r="BQ158" s="1" t="s">
        <v>0</v>
      </c>
      <c r="BR158" s="1" t="s">
        <v>0</v>
      </c>
      <c r="BS158" s="1" t="s">
        <v>0</v>
      </c>
      <c r="BT158" s="1" t="s">
        <v>0</v>
      </c>
      <c r="BU158" s="1" t="s">
        <v>0</v>
      </c>
      <c r="BW158" s="1">
        <f ca="1">INDIRECT("T158")+2*INDIRECT("AB158")+3*INDIRECT("AJ158")+4*INDIRECT("AR158")+5*INDIRECT("AZ158")+6*INDIRECT("BH158")</f>
        <v>1752</v>
      </c>
      <c r="BX158" s="1">
        <v>1752</v>
      </c>
      <c r="BY158" s="1">
        <f ca="1">INDIRECT("U158")+2*INDIRECT("AC158")+3*INDIRECT("AK158")+4*INDIRECT("AS158")+5*INDIRECT("BA158")+6*INDIRECT("BI158")</f>
        <v>461</v>
      </c>
      <c r="BZ158" s="1">
        <v>461</v>
      </c>
      <c r="CA158" s="1">
        <f ca="1">INDIRECT("V158")+2*INDIRECT("AD158")+3*INDIRECT("AL158")+4*INDIRECT("AT158")+5*INDIRECT("BB158")+6*INDIRECT("BJ158")</f>
        <v>218</v>
      </c>
      <c r="CB158" s="1">
        <v>218</v>
      </c>
      <c r="CC158" s="1">
        <f ca="1">INDIRECT("W158")+2*INDIRECT("AE158")+3*INDIRECT("AM158")+4*INDIRECT("AU158")+5*INDIRECT("BC158")+6*INDIRECT("BK158")</f>
        <v>0</v>
      </c>
      <c r="CD158" s="1">
        <v>0</v>
      </c>
      <c r="CE158" s="1">
        <f ca="1">INDIRECT("X158")+2*INDIRECT("AF158")+3*INDIRECT("AN158")+4*INDIRECT("AV158")+5*INDIRECT("BD158")+6*INDIRECT("BL158")</f>
        <v>0</v>
      </c>
      <c r="CF158" s="1">
        <v>0</v>
      </c>
      <c r="CG158" s="1">
        <f ca="1">INDIRECT("Y158")+2*INDIRECT("AG158")+3*INDIRECT("AO158")+4*INDIRECT("AW158")+5*INDIRECT("BE158")+6*INDIRECT("BM158")</f>
        <v>0</v>
      </c>
      <c r="CH158" s="1">
        <v>0</v>
      </c>
      <c r="CI158" s="1">
        <f ca="1">INDIRECT("Z158")+2*INDIRECT("AH158")+3*INDIRECT("AP158")+4*INDIRECT("AX158")+5*INDIRECT("BF158")+6*INDIRECT("BN158")</f>
        <v>0</v>
      </c>
      <c r="CJ158" s="1">
        <v>0</v>
      </c>
      <c r="CK158" s="1">
        <f ca="1">INDIRECT("AA158")+2*INDIRECT("AI158")+3*INDIRECT("AQ158")+4*INDIRECT("AY158")+5*INDIRECT("BG158")+6*INDIRECT("BO158")</f>
        <v>0</v>
      </c>
      <c r="CL158" s="1">
        <v>0</v>
      </c>
      <c r="CM158" s="1">
        <f ca="1">INDIRECT("T158")+2*INDIRECT("U158")+3*INDIRECT("V158")+4*INDIRECT("W158")+5*INDIRECT("X158")+6*INDIRECT("Y158")+7*INDIRECT("Z158")+8*INDIRECT("AA158")</f>
        <v>372</v>
      </c>
      <c r="CN158" s="1">
        <v>372</v>
      </c>
      <c r="CO158" s="1">
        <f ca="1">INDIRECT("AB158")+2*INDIRECT("AC158")+3*INDIRECT("AD158")+4*INDIRECT("AE158")+5*INDIRECT("AF158")+6*INDIRECT("AG158")+7*INDIRECT("AH158")+8*INDIRECT("AI158")</f>
        <v>327</v>
      </c>
      <c r="CP158" s="1">
        <v>327</v>
      </c>
      <c r="CQ158" s="1">
        <f ca="1">INDIRECT("AJ158")+2*INDIRECT("AK158")+3*INDIRECT("AL158")+4*INDIRECT("AM158")+5*INDIRECT("AN158")+6*INDIRECT("AO158")+7*INDIRECT("AP158")+8*INDIRECT("AQ158")</f>
        <v>140</v>
      </c>
      <c r="CR158" s="1">
        <v>140</v>
      </c>
      <c r="CS158" s="1">
        <f ca="1">INDIRECT("AR158")+2*INDIRECT("AS158")+3*INDIRECT("AT158")+4*INDIRECT("AU158")+5*INDIRECT("AV158")+6*INDIRECT("AW158")+7*INDIRECT("AX158")+8*INDIRECT("AY158")</f>
        <v>333</v>
      </c>
      <c r="CT158" s="1">
        <v>333</v>
      </c>
      <c r="CU158" s="1">
        <f ca="1">INDIRECT("AZ158")+2*INDIRECT("BA158")+3*INDIRECT("BB158")+4*INDIRECT("BC158")+5*INDIRECT("BD158")+6*INDIRECT("BE158")+7*INDIRECT("BF158")+8*INDIRECT("BG158")</f>
        <v>110</v>
      </c>
      <c r="CV158" s="1">
        <v>110</v>
      </c>
      <c r="CW158" s="1">
        <f ca="1">INDIRECT("BH158")+2*INDIRECT("BI158")+3*INDIRECT("BJ158")+4*INDIRECT("BK158")+5*INDIRECT("BL158")+6*INDIRECT("BM158")+7*INDIRECT("BN158")+8*INDIRECT("BO158")</f>
        <v>0</v>
      </c>
      <c r="CX158" s="1">
        <v>0</v>
      </c>
    </row>
    <row r="159" spans="1:73" ht="11.25">
      <c r="A159" s="25"/>
      <c r="B159" s="25"/>
      <c r="C159" s="27" t="s">
        <v>131</v>
      </c>
      <c r="D159" s="26" t="s">
        <v>0</v>
      </c>
      <c r="E159" s="1" t="s">
        <v>6</v>
      </c>
      <c r="F159" s="7">
        <f>SUM(F157:F158)</f>
        <v>473</v>
      </c>
      <c r="G159" s="6">
        <f>SUM(G157:G158)</f>
        <v>241</v>
      </c>
      <c r="H159" s="6">
        <f>SUM(H157:H158)</f>
        <v>109</v>
      </c>
      <c r="I159" s="6">
        <f>SUM(I157:I158)</f>
        <v>0</v>
      </c>
      <c r="J159" s="6">
        <f>SUM(J157:J158)</f>
        <v>336</v>
      </c>
      <c r="K159" s="6">
        <f>SUM(K157:K158)</f>
        <v>2293</v>
      </c>
      <c r="L159" s="6">
        <f>SUM(L157:L158)</f>
        <v>0</v>
      </c>
      <c r="M159" s="6">
        <f>SUM(M157:M158)</f>
        <v>0</v>
      </c>
      <c r="N159" s="7">
        <f>SUM(N157:N158)</f>
        <v>522</v>
      </c>
      <c r="O159" s="6">
        <f>SUM(O157:O158)</f>
        <v>2402</v>
      </c>
      <c r="P159" s="6">
        <f>SUM(P157:P158)</f>
        <v>140</v>
      </c>
      <c r="Q159" s="6">
        <f>SUM(Q157:Q158)</f>
        <v>333</v>
      </c>
      <c r="R159" s="6">
        <f>SUM(R157:R158)</f>
        <v>55</v>
      </c>
      <c r="S159" s="6">
        <f>SUM(S157:S158)</f>
        <v>0</v>
      </c>
      <c r="T159" s="8"/>
      <c r="U159" s="5"/>
      <c r="V159" s="5"/>
      <c r="W159" s="5"/>
      <c r="X159" s="5"/>
      <c r="Y159" s="5"/>
      <c r="Z159" s="5"/>
      <c r="AA159" s="5"/>
      <c r="AB159" s="8"/>
      <c r="AC159" s="5"/>
      <c r="AD159" s="5"/>
      <c r="AE159" s="5"/>
      <c r="AF159" s="5"/>
      <c r="AG159" s="5"/>
      <c r="AH159" s="5"/>
      <c r="AI159" s="5"/>
      <c r="AJ159" s="8"/>
      <c r="AK159" s="5"/>
      <c r="AL159" s="5"/>
      <c r="AM159" s="5"/>
      <c r="AN159" s="5"/>
      <c r="AO159" s="5"/>
      <c r="AP159" s="5"/>
      <c r="AQ159" s="5"/>
      <c r="AR159" s="8"/>
      <c r="AS159" s="5"/>
      <c r="AT159" s="5"/>
      <c r="AU159" s="5"/>
      <c r="AV159" s="5"/>
      <c r="AW159" s="5"/>
      <c r="AX159" s="5"/>
      <c r="AY159" s="5"/>
      <c r="AZ159" s="8"/>
      <c r="BA159" s="5"/>
      <c r="BB159" s="5"/>
      <c r="BC159" s="5"/>
      <c r="BD159" s="5"/>
      <c r="BE159" s="5"/>
      <c r="BF159" s="5"/>
      <c r="BG159" s="5"/>
      <c r="BH159" s="8"/>
      <c r="BI159" s="5"/>
      <c r="BJ159" s="5"/>
      <c r="BK159" s="5"/>
      <c r="BL159" s="5"/>
      <c r="BM159" s="5"/>
      <c r="BN159" s="5"/>
      <c r="BO159" s="5"/>
      <c r="BP159" s="9">
        <v>0</v>
      </c>
      <c r="BQ159" s="1" t="s">
        <v>0</v>
      </c>
      <c r="BR159" s="1" t="s">
        <v>0</v>
      </c>
      <c r="BS159" s="1" t="s">
        <v>0</v>
      </c>
      <c r="BT159" s="1" t="s">
        <v>0</v>
      </c>
      <c r="BU159" s="1" t="s">
        <v>0</v>
      </c>
    </row>
    <row r="160" spans="3:73" ht="11.25">
      <c r="C160" s="1" t="s">
        <v>0</v>
      </c>
      <c r="D160" s="1" t="s">
        <v>0</v>
      </c>
      <c r="E160" s="1" t="s">
        <v>0</v>
      </c>
      <c r="F160" s="7"/>
      <c r="G160" s="6"/>
      <c r="H160" s="6"/>
      <c r="I160" s="6"/>
      <c r="J160" s="6"/>
      <c r="K160" s="6"/>
      <c r="L160" s="6"/>
      <c r="M160" s="6"/>
      <c r="N160" s="7"/>
      <c r="O160" s="6"/>
      <c r="P160" s="6"/>
      <c r="Q160" s="6"/>
      <c r="R160" s="6"/>
      <c r="S160" s="6"/>
      <c r="T160" s="8"/>
      <c r="U160" s="5"/>
      <c r="V160" s="5"/>
      <c r="W160" s="5"/>
      <c r="X160" s="5"/>
      <c r="Y160" s="5"/>
      <c r="Z160" s="5"/>
      <c r="AA160" s="5"/>
      <c r="AB160" s="8"/>
      <c r="AC160" s="5"/>
      <c r="AD160" s="5"/>
      <c r="AE160" s="5"/>
      <c r="AF160" s="5"/>
      <c r="AG160" s="5"/>
      <c r="AH160" s="5"/>
      <c r="AI160" s="5"/>
      <c r="AJ160" s="8"/>
      <c r="AK160" s="5"/>
      <c r="AL160" s="5"/>
      <c r="AM160" s="5"/>
      <c r="AN160" s="5"/>
      <c r="AO160" s="5"/>
      <c r="AP160" s="5"/>
      <c r="AQ160" s="5"/>
      <c r="AR160" s="8"/>
      <c r="AS160" s="5"/>
      <c r="AT160" s="5"/>
      <c r="AU160" s="5"/>
      <c r="AV160" s="5"/>
      <c r="AW160" s="5"/>
      <c r="AX160" s="5"/>
      <c r="AY160" s="5"/>
      <c r="AZ160" s="8"/>
      <c r="BA160" s="5"/>
      <c r="BB160" s="5"/>
      <c r="BC160" s="5"/>
      <c r="BD160" s="5"/>
      <c r="BE160" s="5"/>
      <c r="BF160" s="5"/>
      <c r="BG160" s="5"/>
      <c r="BH160" s="8"/>
      <c r="BI160" s="5"/>
      <c r="BJ160" s="5"/>
      <c r="BK160" s="5"/>
      <c r="BL160" s="5"/>
      <c r="BM160" s="5"/>
      <c r="BN160" s="5"/>
      <c r="BO160" s="5"/>
      <c r="BP160" s="9"/>
      <c r="BT160" s="1" t="s">
        <v>0</v>
      </c>
      <c r="BU160" s="1" t="s">
        <v>0</v>
      </c>
    </row>
    <row r="161" spans="1:102" ht="11.25">
      <c r="A161" s="30" t="s">
        <v>70</v>
      </c>
      <c r="B161" s="31" t="str">
        <f>HYPERLINK("http://www.dot.ca.gov/hq/transprog/stip2004/ff_sheets/10-7855.xls","7855")</f>
        <v>7855</v>
      </c>
      <c r="C161" s="30" t="s">
        <v>71</v>
      </c>
      <c r="D161" s="30" t="s">
        <v>61</v>
      </c>
      <c r="E161" s="30" t="s">
        <v>3</v>
      </c>
      <c r="F161" s="32">
        <f ca="1">INDIRECT("T161")+INDIRECT("AB161")+INDIRECT("AJ161")+INDIRECT("AR161")+INDIRECT("AZ161")+INDIRECT("BH161")</f>
        <v>0</v>
      </c>
      <c r="G161" s="33">
        <f ca="1">INDIRECT("U161")+INDIRECT("AC161")+INDIRECT("AK161")+INDIRECT("AS161")+INDIRECT("BA161")+INDIRECT("BI161")</f>
        <v>0</v>
      </c>
      <c r="H161" s="33">
        <f ca="1">INDIRECT("V161")+INDIRECT("AD161")+INDIRECT("AL161")+INDIRECT("AT161")+INDIRECT("BB161")+INDIRECT("BJ161")</f>
        <v>517</v>
      </c>
      <c r="I161" s="33">
        <f ca="1">INDIRECT("W161")+INDIRECT("AE161")+INDIRECT("AM161")+INDIRECT("AU161")+INDIRECT("BC161")+INDIRECT("BK161")</f>
        <v>0</v>
      </c>
      <c r="J161" s="33">
        <f ca="1">INDIRECT("X161")+INDIRECT("AF161")+INDIRECT("AN161")+INDIRECT("AV161")+INDIRECT("BD161")+INDIRECT("BL161")</f>
        <v>0</v>
      </c>
      <c r="K161" s="33">
        <f ca="1">INDIRECT("Y161")+INDIRECT("AG161")+INDIRECT("AO161")+INDIRECT("AW161")+INDIRECT("BE161")+INDIRECT("BM161")</f>
        <v>0</v>
      </c>
      <c r="L161" s="33">
        <f ca="1">INDIRECT("Z161")+INDIRECT("AH161")+INDIRECT("AP161")+INDIRECT("AX161")+INDIRECT("BF161")+INDIRECT("BN161")</f>
        <v>0</v>
      </c>
      <c r="M161" s="33">
        <f ca="1">INDIRECT("AA161")+INDIRECT("AI161")+INDIRECT("AQ161")+INDIRECT("AY161")+INDIRECT("BG161")+INDIRECT("BO161")</f>
        <v>0</v>
      </c>
      <c r="N161" s="32">
        <f ca="1">INDIRECT("T161")+INDIRECT("U161")+INDIRECT("V161")+INDIRECT("W161")+INDIRECT("X161")+INDIRECT("Y161")+INDIRECT("Z161")+INDIRECT("AA161")</f>
        <v>250</v>
      </c>
      <c r="O161" s="33">
        <f ca="1">INDIRECT("AB161")+INDIRECT("AC161")+INDIRECT("AD161")+INDIRECT("AE161")+INDIRECT("AF161")+INDIRECT("AG161")+INDIRECT("AH161")+INDIRECT("AI161")</f>
        <v>0</v>
      </c>
      <c r="P161" s="33">
        <f ca="1">INDIRECT("AJ161")+INDIRECT("AK161")+INDIRECT("AL161")+INDIRECT("AM161")+INDIRECT("AN161")+INDIRECT("AO161")+INDIRECT("AP161")+INDIRECT("AQ161")</f>
        <v>0</v>
      </c>
      <c r="Q161" s="33">
        <f ca="1">INDIRECT("AR161")+INDIRECT("AS161")+INDIRECT("AT161")+INDIRECT("AU161")+INDIRECT("AV161")+INDIRECT("AW161")+INDIRECT("AX161")+INDIRECT("AY161")</f>
        <v>0</v>
      </c>
      <c r="R161" s="33">
        <f ca="1">INDIRECT("AZ161")+INDIRECT("BA161")+INDIRECT("BB161")+INDIRECT("BC161")+INDIRECT("BD161")+INDIRECT("BE161")+INDIRECT("BF161")+INDIRECT("BG161")</f>
        <v>267</v>
      </c>
      <c r="S161" s="33">
        <f ca="1">INDIRECT("BH161")+INDIRECT("BI161")+INDIRECT("BJ161")+INDIRECT("BK161")+INDIRECT("BL161")+INDIRECT("BM161")+INDIRECT("BN161")+INDIRECT("BO161")</f>
        <v>0</v>
      </c>
      <c r="T161" s="34"/>
      <c r="U161" s="35"/>
      <c r="V161" s="35">
        <v>250</v>
      </c>
      <c r="W161" s="35"/>
      <c r="X161" s="35"/>
      <c r="Y161" s="35"/>
      <c r="Z161" s="35"/>
      <c r="AA161" s="35"/>
      <c r="AB161" s="34"/>
      <c r="AC161" s="35"/>
      <c r="AD161" s="35"/>
      <c r="AE161" s="35"/>
      <c r="AF161" s="35"/>
      <c r="AG161" s="35"/>
      <c r="AH161" s="35"/>
      <c r="AI161" s="35"/>
      <c r="AJ161" s="34"/>
      <c r="AK161" s="35"/>
      <c r="AL161" s="35"/>
      <c r="AM161" s="35"/>
      <c r="AN161" s="35"/>
      <c r="AO161" s="35"/>
      <c r="AP161" s="35"/>
      <c r="AQ161" s="35"/>
      <c r="AR161" s="34"/>
      <c r="AS161" s="35"/>
      <c r="AT161" s="35"/>
      <c r="AU161" s="35"/>
      <c r="AV161" s="35"/>
      <c r="AW161" s="35"/>
      <c r="AX161" s="35"/>
      <c r="AY161" s="35"/>
      <c r="AZ161" s="34"/>
      <c r="BA161" s="35"/>
      <c r="BB161" s="35">
        <v>267</v>
      </c>
      <c r="BC161" s="35"/>
      <c r="BD161" s="35"/>
      <c r="BE161" s="35"/>
      <c r="BF161" s="35"/>
      <c r="BG161" s="35"/>
      <c r="BH161" s="34"/>
      <c r="BI161" s="35"/>
      <c r="BJ161" s="35"/>
      <c r="BK161" s="35"/>
      <c r="BL161" s="35"/>
      <c r="BM161" s="35"/>
      <c r="BN161" s="35"/>
      <c r="BO161" s="36"/>
      <c r="BP161" s="9">
        <v>11400000054</v>
      </c>
      <c r="BQ161" s="1" t="s">
        <v>3</v>
      </c>
      <c r="BR161" s="1" t="s">
        <v>0</v>
      </c>
      <c r="BS161" s="1" t="s">
        <v>0</v>
      </c>
      <c r="BT161" s="1" t="s">
        <v>0</v>
      </c>
      <c r="BU161" s="1" t="s">
        <v>63</v>
      </c>
      <c r="BW161" s="1">
        <f ca="1">INDIRECT("T161")+2*INDIRECT("AB161")+3*INDIRECT("AJ161")+4*INDIRECT("AR161")+5*INDIRECT("AZ161")+6*INDIRECT("BH161")</f>
        <v>0</v>
      </c>
      <c r="BX161" s="1">
        <v>0</v>
      </c>
      <c r="BY161" s="1">
        <f ca="1">INDIRECT("U161")+2*INDIRECT("AC161")+3*INDIRECT("AK161")+4*INDIRECT("AS161")+5*INDIRECT("BA161")+6*INDIRECT("BI161")</f>
        <v>0</v>
      </c>
      <c r="BZ161" s="1">
        <v>0</v>
      </c>
      <c r="CA161" s="1">
        <f ca="1">INDIRECT("V161")+2*INDIRECT("AD161")+3*INDIRECT("AL161")+4*INDIRECT("AT161")+5*INDIRECT("BB161")+6*INDIRECT("BJ161")</f>
        <v>1585</v>
      </c>
      <c r="CB161" s="1">
        <v>1585</v>
      </c>
      <c r="CC161" s="1">
        <f ca="1">INDIRECT("W161")+2*INDIRECT("AE161")+3*INDIRECT("AM161")+4*INDIRECT("AU161")+5*INDIRECT("BC161")+6*INDIRECT("BK161")</f>
        <v>0</v>
      </c>
      <c r="CD161" s="1">
        <v>0</v>
      </c>
      <c r="CE161" s="1">
        <f ca="1">INDIRECT("X161")+2*INDIRECT("AF161")+3*INDIRECT("AN161")+4*INDIRECT("AV161")+5*INDIRECT("BD161")+6*INDIRECT("BL161")</f>
        <v>0</v>
      </c>
      <c r="CF161" s="1">
        <v>0</v>
      </c>
      <c r="CG161" s="1">
        <f ca="1">INDIRECT("Y161")+2*INDIRECT("AG161")+3*INDIRECT("AO161")+4*INDIRECT("AW161")+5*INDIRECT("BE161")+6*INDIRECT("BM161")</f>
        <v>0</v>
      </c>
      <c r="CH161" s="1">
        <v>0</v>
      </c>
      <c r="CI161" s="1">
        <f ca="1">INDIRECT("Z161")+2*INDIRECT("AH161")+3*INDIRECT("AP161")+4*INDIRECT("AX161")+5*INDIRECT("BF161")+6*INDIRECT("BN161")</f>
        <v>0</v>
      </c>
      <c r="CJ161" s="1">
        <v>0</v>
      </c>
      <c r="CK161" s="1">
        <f ca="1">INDIRECT("AA161")+2*INDIRECT("AI161")+3*INDIRECT("AQ161")+4*INDIRECT("AY161")+5*INDIRECT("BG161")+6*INDIRECT("BO161")</f>
        <v>0</v>
      </c>
      <c r="CL161" s="1">
        <v>0</v>
      </c>
      <c r="CM161" s="1">
        <f ca="1">INDIRECT("T161")+2*INDIRECT("U161")+3*INDIRECT("V161")+4*INDIRECT("W161")+5*INDIRECT("X161")+6*INDIRECT("Y161")+7*INDIRECT("Z161")+8*INDIRECT("AA161")</f>
        <v>750</v>
      </c>
      <c r="CN161" s="1">
        <v>750</v>
      </c>
      <c r="CO161" s="1">
        <f ca="1">INDIRECT("AB161")+2*INDIRECT("AC161")+3*INDIRECT("AD161")+4*INDIRECT("AE161")+5*INDIRECT("AF161")+6*INDIRECT("AG161")+7*INDIRECT("AH161")+8*INDIRECT("AI161")</f>
        <v>0</v>
      </c>
      <c r="CP161" s="1">
        <v>0</v>
      </c>
      <c r="CQ161" s="1">
        <f ca="1">INDIRECT("AJ161")+2*INDIRECT("AK161")+3*INDIRECT("AL161")+4*INDIRECT("AM161")+5*INDIRECT("AN161")+6*INDIRECT("AO161")+7*INDIRECT("AP161")+8*INDIRECT("AQ161")</f>
        <v>0</v>
      </c>
      <c r="CR161" s="1">
        <v>0</v>
      </c>
      <c r="CS161" s="1">
        <f ca="1">INDIRECT("AR161")+2*INDIRECT("AS161")+3*INDIRECT("AT161")+4*INDIRECT("AU161")+5*INDIRECT("AV161")+6*INDIRECT("AW161")+7*INDIRECT("AX161")+8*INDIRECT("AY161")</f>
        <v>0</v>
      </c>
      <c r="CT161" s="1">
        <v>0</v>
      </c>
      <c r="CU161" s="1">
        <f ca="1">INDIRECT("AZ161")+2*INDIRECT("BA161")+3*INDIRECT("BB161")+4*INDIRECT("BC161")+5*INDIRECT("BD161")+6*INDIRECT("BE161")+7*INDIRECT("BF161")+8*INDIRECT("BG161")</f>
        <v>801</v>
      </c>
      <c r="CV161" s="1">
        <v>801</v>
      </c>
      <c r="CW161" s="1">
        <f ca="1">INDIRECT("BH161")+2*INDIRECT("BI161")+3*INDIRECT("BJ161")+4*INDIRECT("BK161")+5*INDIRECT("BL161")+6*INDIRECT("BM161")+7*INDIRECT("BN161")+8*INDIRECT("BO161")</f>
        <v>0</v>
      </c>
      <c r="CX161" s="1">
        <v>0</v>
      </c>
    </row>
    <row r="162" spans="1:102" ht="11.25">
      <c r="A162" s="1" t="s">
        <v>0</v>
      </c>
      <c r="B162" s="1" t="s">
        <v>72</v>
      </c>
      <c r="C162" s="1" t="s">
        <v>73</v>
      </c>
      <c r="D162" s="1" t="s">
        <v>74</v>
      </c>
      <c r="E162" s="1" t="s">
        <v>75</v>
      </c>
      <c r="F162" s="7">
        <f ca="1">INDIRECT("T162")+INDIRECT("AB162")+INDIRECT("AJ162")+INDIRECT("AR162")+INDIRECT("AZ162")+INDIRECT("BH162")</f>
        <v>500</v>
      </c>
      <c r="G162" s="6">
        <f ca="1">INDIRECT("U162")+INDIRECT("AC162")+INDIRECT("AK162")+INDIRECT("AS162")+INDIRECT("BA162")+INDIRECT("BI162")</f>
        <v>0</v>
      </c>
      <c r="H162" s="6">
        <f ca="1">INDIRECT("V162")+INDIRECT("AD162")+INDIRECT("AL162")+INDIRECT("AT162")+INDIRECT("BB162")+INDIRECT("BJ162")</f>
        <v>0</v>
      </c>
      <c r="I162" s="6">
        <f ca="1">INDIRECT("W162")+INDIRECT("AE162")+INDIRECT("AM162")+INDIRECT("AU162")+INDIRECT("BC162")+INDIRECT("BK162")</f>
        <v>0</v>
      </c>
      <c r="J162" s="6">
        <f ca="1">INDIRECT("X162")+INDIRECT("AF162")+INDIRECT("AN162")+INDIRECT("AV162")+INDIRECT("BD162")+INDIRECT("BL162")</f>
        <v>0</v>
      </c>
      <c r="K162" s="6">
        <f ca="1">INDIRECT("Y162")+INDIRECT("AG162")+INDIRECT("AO162")+INDIRECT("AW162")+INDIRECT("BE162")+INDIRECT("BM162")</f>
        <v>0</v>
      </c>
      <c r="L162" s="6">
        <f ca="1">INDIRECT("Z162")+INDIRECT("AH162")+INDIRECT("AP162")+INDIRECT("AX162")+INDIRECT("BF162")+INDIRECT("BN162")</f>
        <v>0</v>
      </c>
      <c r="M162" s="6">
        <f ca="1">INDIRECT("AA162")+INDIRECT("AI162")+INDIRECT("AQ162")+INDIRECT("AY162")+INDIRECT("BG162")+INDIRECT("BO162")</f>
        <v>0</v>
      </c>
      <c r="N162" s="7">
        <f ca="1">INDIRECT("T162")+INDIRECT("U162")+INDIRECT("V162")+INDIRECT("W162")+INDIRECT("X162")+INDIRECT("Y162")+INDIRECT("Z162")+INDIRECT("AA162")</f>
        <v>0</v>
      </c>
      <c r="O162" s="6">
        <f ca="1">INDIRECT("AB162")+INDIRECT("AC162")+INDIRECT("AD162")+INDIRECT("AE162")+INDIRECT("AF162")+INDIRECT("AG162")+INDIRECT("AH162")+INDIRECT("AI162")</f>
        <v>0</v>
      </c>
      <c r="P162" s="6">
        <f ca="1">INDIRECT("AJ162")+INDIRECT("AK162")+INDIRECT("AL162")+INDIRECT("AM162")+INDIRECT("AN162")+INDIRECT("AO162")+INDIRECT("AP162")+INDIRECT("AQ162")</f>
        <v>500</v>
      </c>
      <c r="Q162" s="6">
        <f ca="1">INDIRECT("AR162")+INDIRECT("AS162")+INDIRECT("AT162")+INDIRECT("AU162")+INDIRECT("AV162")+INDIRECT("AW162")+INDIRECT("AX162")+INDIRECT("AY162")</f>
        <v>0</v>
      </c>
      <c r="R162" s="6">
        <f ca="1">INDIRECT("AZ162")+INDIRECT("BA162")+INDIRECT("BB162")+INDIRECT("BC162")+INDIRECT("BD162")+INDIRECT("BE162")+INDIRECT("BF162")+INDIRECT("BG162")</f>
        <v>0</v>
      </c>
      <c r="S162" s="6">
        <f ca="1">INDIRECT("BH162")+INDIRECT("BI162")+INDIRECT("BJ162")+INDIRECT("BK162")+INDIRECT("BL162")+INDIRECT("BM162")+INDIRECT("BN162")+INDIRECT("BO162")</f>
        <v>0</v>
      </c>
      <c r="T162" s="28"/>
      <c r="U162" s="29"/>
      <c r="V162" s="29"/>
      <c r="W162" s="29"/>
      <c r="X162" s="29"/>
      <c r="Y162" s="29"/>
      <c r="Z162" s="29"/>
      <c r="AA162" s="29"/>
      <c r="AB162" s="28"/>
      <c r="AC162" s="29"/>
      <c r="AD162" s="29"/>
      <c r="AE162" s="29"/>
      <c r="AF162" s="29"/>
      <c r="AG162" s="29"/>
      <c r="AH162" s="29"/>
      <c r="AI162" s="29"/>
      <c r="AJ162" s="28">
        <v>500</v>
      </c>
      <c r="AK162" s="29"/>
      <c r="AL162" s="29"/>
      <c r="AM162" s="29"/>
      <c r="AN162" s="29"/>
      <c r="AO162" s="29"/>
      <c r="AP162" s="29"/>
      <c r="AQ162" s="29"/>
      <c r="AR162" s="28"/>
      <c r="AS162" s="29"/>
      <c r="AT162" s="29"/>
      <c r="AU162" s="29"/>
      <c r="AV162" s="29"/>
      <c r="AW162" s="29"/>
      <c r="AX162" s="29"/>
      <c r="AY162" s="29"/>
      <c r="AZ162" s="28"/>
      <c r="BA162" s="29"/>
      <c r="BB162" s="29"/>
      <c r="BC162" s="29"/>
      <c r="BD162" s="29"/>
      <c r="BE162" s="29"/>
      <c r="BF162" s="29"/>
      <c r="BG162" s="29"/>
      <c r="BH162" s="28"/>
      <c r="BI162" s="29"/>
      <c r="BJ162" s="29"/>
      <c r="BK162" s="29"/>
      <c r="BL162" s="29"/>
      <c r="BM162" s="29"/>
      <c r="BN162" s="29"/>
      <c r="BO162" s="29"/>
      <c r="BP162" s="9">
        <v>0</v>
      </c>
      <c r="BQ162" s="1" t="s">
        <v>0</v>
      </c>
      <c r="BR162" s="1" t="s">
        <v>0</v>
      </c>
      <c r="BS162" s="1" t="s">
        <v>0</v>
      </c>
      <c r="BT162" s="1" t="s">
        <v>0</v>
      </c>
      <c r="BU162" s="1" t="s">
        <v>0</v>
      </c>
      <c r="BW162" s="1">
        <f ca="1">INDIRECT("T162")+2*INDIRECT("AB162")+3*INDIRECT("AJ162")+4*INDIRECT("AR162")+5*INDIRECT("AZ162")+6*INDIRECT("BH162")</f>
        <v>1500</v>
      </c>
      <c r="BX162" s="1">
        <v>1500</v>
      </c>
      <c r="BY162" s="1">
        <f ca="1">INDIRECT("U162")+2*INDIRECT("AC162")+3*INDIRECT("AK162")+4*INDIRECT("AS162")+5*INDIRECT("BA162")+6*INDIRECT("BI162")</f>
        <v>0</v>
      </c>
      <c r="BZ162" s="1">
        <v>0</v>
      </c>
      <c r="CA162" s="1">
        <f ca="1">INDIRECT("V162")+2*INDIRECT("AD162")+3*INDIRECT("AL162")+4*INDIRECT("AT162")+5*INDIRECT("BB162")+6*INDIRECT("BJ162")</f>
        <v>0</v>
      </c>
      <c r="CB162" s="1">
        <v>0</v>
      </c>
      <c r="CC162" s="1">
        <f ca="1">INDIRECT("W162")+2*INDIRECT("AE162")+3*INDIRECT("AM162")+4*INDIRECT("AU162")+5*INDIRECT("BC162")+6*INDIRECT("BK162")</f>
        <v>0</v>
      </c>
      <c r="CD162" s="1">
        <v>0</v>
      </c>
      <c r="CE162" s="1">
        <f ca="1">INDIRECT("X162")+2*INDIRECT("AF162")+3*INDIRECT("AN162")+4*INDIRECT("AV162")+5*INDIRECT("BD162")+6*INDIRECT("BL162")</f>
        <v>0</v>
      </c>
      <c r="CF162" s="1">
        <v>0</v>
      </c>
      <c r="CG162" s="1">
        <f ca="1">INDIRECT("Y162")+2*INDIRECT("AG162")+3*INDIRECT("AO162")+4*INDIRECT("AW162")+5*INDIRECT("BE162")+6*INDIRECT("BM162")</f>
        <v>0</v>
      </c>
      <c r="CH162" s="1">
        <v>0</v>
      </c>
      <c r="CI162" s="1">
        <f ca="1">INDIRECT("Z162")+2*INDIRECT("AH162")+3*INDIRECT("AP162")+4*INDIRECT("AX162")+5*INDIRECT("BF162")+6*INDIRECT("BN162")</f>
        <v>0</v>
      </c>
      <c r="CJ162" s="1">
        <v>0</v>
      </c>
      <c r="CK162" s="1">
        <f ca="1">INDIRECT("AA162")+2*INDIRECT("AI162")+3*INDIRECT("AQ162")+4*INDIRECT("AY162")+5*INDIRECT("BG162")+6*INDIRECT("BO162")</f>
        <v>0</v>
      </c>
      <c r="CL162" s="1">
        <v>0</v>
      </c>
      <c r="CM162" s="1">
        <f ca="1">INDIRECT("T162")+2*INDIRECT("U162")+3*INDIRECT("V162")+4*INDIRECT("W162")+5*INDIRECT("X162")+6*INDIRECT("Y162")+7*INDIRECT("Z162")+8*INDIRECT("AA162")</f>
        <v>0</v>
      </c>
      <c r="CN162" s="1">
        <v>0</v>
      </c>
      <c r="CO162" s="1">
        <f ca="1">INDIRECT("AB162")+2*INDIRECT("AC162")+3*INDIRECT("AD162")+4*INDIRECT("AE162")+5*INDIRECT("AF162")+6*INDIRECT("AG162")+7*INDIRECT("AH162")+8*INDIRECT("AI162")</f>
        <v>0</v>
      </c>
      <c r="CP162" s="1">
        <v>0</v>
      </c>
      <c r="CQ162" s="1">
        <f ca="1">INDIRECT("AJ162")+2*INDIRECT("AK162")+3*INDIRECT("AL162")+4*INDIRECT("AM162")+5*INDIRECT("AN162")+6*INDIRECT("AO162")+7*INDIRECT("AP162")+8*INDIRECT("AQ162")</f>
        <v>500</v>
      </c>
      <c r="CR162" s="1">
        <v>500</v>
      </c>
      <c r="CS162" s="1">
        <f ca="1">INDIRECT("AR162")+2*INDIRECT("AS162")+3*INDIRECT("AT162")+4*INDIRECT("AU162")+5*INDIRECT("AV162")+6*INDIRECT("AW162")+7*INDIRECT("AX162")+8*INDIRECT("AY162")</f>
        <v>0</v>
      </c>
      <c r="CT162" s="1">
        <v>0</v>
      </c>
      <c r="CU162" s="1">
        <f ca="1">INDIRECT("AZ162")+2*INDIRECT("BA162")+3*INDIRECT("BB162")+4*INDIRECT("BC162")+5*INDIRECT("BD162")+6*INDIRECT("BE162")+7*INDIRECT("BF162")+8*INDIRECT("BG162")</f>
        <v>0</v>
      </c>
      <c r="CV162" s="1">
        <v>0</v>
      </c>
      <c r="CW162" s="1">
        <f ca="1">INDIRECT("BH162")+2*INDIRECT("BI162")+3*INDIRECT("BJ162")+4*INDIRECT("BK162")+5*INDIRECT("BL162")+6*INDIRECT("BM162")+7*INDIRECT("BN162")+8*INDIRECT("BO162")</f>
        <v>0</v>
      </c>
      <c r="CX162" s="1">
        <v>0</v>
      </c>
    </row>
    <row r="163" spans="1:102" ht="11.25">
      <c r="A163" s="25"/>
      <c r="B163" s="25"/>
      <c r="C163" s="27" t="s">
        <v>131</v>
      </c>
      <c r="D163" s="26" t="s">
        <v>0</v>
      </c>
      <c r="E163" s="1" t="s">
        <v>22</v>
      </c>
      <c r="F163" s="7">
        <f ca="1">INDIRECT("T163")+INDIRECT("AB163")+INDIRECT("AJ163")+INDIRECT("AR163")+INDIRECT("AZ163")+INDIRECT("BH163")</f>
        <v>0</v>
      </c>
      <c r="G163" s="6">
        <f ca="1">INDIRECT("U163")+INDIRECT("AC163")+INDIRECT("AK163")+INDIRECT("AS163")+INDIRECT("BA163")+INDIRECT("BI163")</f>
        <v>0</v>
      </c>
      <c r="H163" s="6">
        <f ca="1">INDIRECT("V163")+INDIRECT("AD163")+INDIRECT("AL163")+INDIRECT("AT163")+INDIRECT("BB163")+INDIRECT("BJ163")</f>
        <v>517</v>
      </c>
      <c r="I163" s="6">
        <f ca="1">INDIRECT("W163")+INDIRECT("AE163")+INDIRECT("AM163")+INDIRECT("AU163")+INDIRECT("BC163")+INDIRECT("BK163")</f>
        <v>0</v>
      </c>
      <c r="J163" s="6">
        <f ca="1">INDIRECT("X163")+INDIRECT("AF163")+INDIRECT("AN163")+INDIRECT("AV163")+INDIRECT("BD163")+INDIRECT("BL163")</f>
        <v>0</v>
      </c>
      <c r="K163" s="6">
        <f ca="1">INDIRECT("Y163")+INDIRECT("AG163")+INDIRECT("AO163")+INDIRECT("AW163")+INDIRECT("BE163")+INDIRECT("BM163")</f>
        <v>0</v>
      </c>
      <c r="L163" s="6">
        <f ca="1">INDIRECT("Z163")+INDIRECT("AH163")+INDIRECT("AP163")+INDIRECT("AX163")+INDIRECT("BF163")+INDIRECT("BN163")</f>
        <v>0</v>
      </c>
      <c r="M163" s="6">
        <f ca="1">INDIRECT("AA163")+INDIRECT("AI163")+INDIRECT("AQ163")+INDIRECT("AY163")+INDIRECT("BG163")+INDIRECT("BO163")</f>
        <v>0</v>
      </c>
      <c r="N163" s="7">
        <f ca="1">INDIRECT("T163")+INDIRECT("U163")+INDIRECT("V163")+INDIRECT("W163")+INDIRECT("X163")+INDIRECT("Y163")+INDIRECT("Z163")+INDIRECT("AA163")</f>
        <v>517</v>
      </c>
      <c r="O163" s="6">
        <f ca="1">INDIRECT("AB163")+INDIRECT("AC163")+INDIRECT("AD163")+INDIRECT("AE163")+INDIRECT("AF163")+INDIRECT("AG163")+INDIRECT("AH163")+INDIRECT("AI163")</f>
        <v>0</v>
      </c>
      <c r="P163" s="6">
        <f ca="1">INDIRECT("AJ163")+INDIRECT("AK163")+INDIRECT("AL163")+INDIRECT("AM163")+INDIRECT("AN163")+INDIRECT("AO163")+INDIRECT("AP163")+INDIRECT("AQ163")</f>
        <v>0</v>
      </c>
      <c r="Q163" s="6">
        <f ca="1">INDIRECT("AR163")+INDIRECT("AS163")+INDIRECT("AT163")+INDIRECT("AU163")+INDIRECT("AV163")+INDIRECT("AW163")+INDIRECT("AX163")+INDIRECT("AY163")</f>
        <v>0</v>
      </c>
      <c r="R163" s="6">
        <f ca="1">INDIRECT("AZ163")+INDIRECT("BA163")+INDIRECT("BB163")+INDIRECT("BC163")+INDIRECT("BD163")+INDIRECT("BE163")+INDIRECT("BF163")+INDIRECT("BG163")</f>
        <v>0</v>
      </c>
      <c r="S163" s="6">
        <f ca="1">INDIRECT("BH163")+INDIRECT("BI163")+INDIRECT("BJ163")+INDIRECT("BK163")+INDIRECT("BL163")+INDIRECT("BM163")+INDIRECT("BN163")+INDIRECT("BO163")</f>
        <v>0</v>
      </c>
      <c r="T163" s="28"/>
      <c r="U163" s="29"/>
      <c r="V163" s="29">
        <v>517</v>
      </c>
      <c r="W163" s="29"/>
      <c r="X163" s="29"/>
      <c r="Y163" s="29"/>
      <c r="Z163" s="29"/>
      <c r="AA163" s="29"/>
      <c r="AB163" s="28"/>
      <c r="AC163" s="29"/>
      <c r="AD163" s="29"/>
      <c r="AE163" s="29"/>
      <c r="AF163" s="29"/>
      <c r="AG163" s="29"/>
      <c r="AH163" s="29"/>
      <c r="AI163" s="29"/>
      <c r="AJ163" s="28"/>
      <c r="AK163" s="29"/>
      <c r="AL163" s="29"/>
      <c r="AM163" s="29"/>
      <c r="AN163" s="29"/>
      <c r="AO163" s="29"/>
      <c r="AP163" s="29"/>
      <c r="AQ163" s="29"/>
      <c r="AR163" s="28"/>
      <c r="AS163" s="29"/>
      <c r="AT163" s="29"/>
      <c r="AU163" s="29"/>
      <c r="AV163" s="29"/>
      <c r="AW163" s="29"/>
      <c r="AX163" s="29"/>
      <c r="AY163" s="29"/>
      <c r="AZ163" s="28"/>
      <c r="BA163" s="29"/>
      <c r="BB163" s="29"/>
      <c r="BC163" s="29"/>
      <c r="BD163" s="29"/>
      <c r="BE163" s="29"/>
      <c r="BF163" s="29"/>
      <c r="BG163" s="29"/>
      <c r="BH163" s="28"/>
      <c r="BI163" s="29"/>
      <c r="BJ163" s="29"/>
      <c r="BK163" s="29"/>
      <c r="BL163" s="29"/>
      <c r="BM163" s="29"/>
      <c r="BN163" s="29"/>
      <c r="BO163" s="29"/>
      <c r="BP163" s="9">
        <v>0</v>
      </c>
      <c r="BQ163" s="1" t="s">
        <v>0</v>
      </c>
      <c r="BR163" s="1" t="s">
        <v>0</v>
      </c>
      <c r="BS163" s="1" t="s">
        <v>0</v>
      </c>
      <c r="BT163" s="1" t="s">
        <v>0</v>
      </c>
      <c r="BU163" s="1" t="s">
        <v>0</v>
      </c>
      <c r="BW163" s="1">
        <f ca="1">INDIRECT("T163")+2*INDIRECT("AB163")+3*INDIRECT("AJ163")+4*INDIRECT("AR163")+5*INDIRECT("AZ163")+6*INDIRECT("BH163")</f>
        <v>0</v>
      </c>
      <c r="BX163" s="1">
        <v>0</v>
      </c>
      <c r="BY163" s="1">
        <f ca="1">INDIRECT("U163")+2*INDIRECT("AC163")+3*INDIRECT("AK163")+4*INDIRECT("AS163")+5*INDIRECT("BA163")+6*INDIRECT("BI163")</f>
        <v>0</v>
      </c>
      <c r="BZ163" s="1">
        <v>0</v>
      </c>
      <c r="CA163" s="1">
        <f ca="1">INDIRECT("V163")+2*INDIRECT("AD163")+3*INDIRECT("AL163")+4*INDIRECT("AT163")+5*INDIRECT("BB163")+6*INDIRECT("BJ163")</f>
        <v>517</v>
      </c>
      <c r="CB163" s="1">
        <v>517</v>
      </c>
      <c r="CC163" s="1">
        <f ca="1">INDIRECT("W163")+2*INDIRECT("AE163")+3*INDIRECT("AM163")+4*INDIRECT("AU163")+5*INDIRECT("BC163")+6*INDIRECT("BK163")</f>
        <v>0</v>
      </c>
      <c r="CD163" s="1">
        <v>0</v>
      </c>
      <c r="CE163" s="1">
        <f ca="1">INDIRECT("X163")+2*INDIRECT("AF163")+3*INDIRECT("AN163")+4*INDIRECT("AV163")+5*INDIRECT("BD163")+6*INDIRECT("BL163")</f>
        <v>0</v>
      </c>
      <c r="CF163" s="1">
        <v>0</v>
      </c>
      <c r="CG163" s="1">
        <f ca="1">INDIRECT("Y163")+2*INDIRECT("AG163")+3*INDIRECT("AO163")+4*INDIRECT("AW163")+5*INDIRECT("BE163")+6*INDIRECT("BM163")</f>
        <v>0</v>
      </c>
      <c r="CH163" s="1">
        <v>0</v>
      </c>
      <c r="CI163" s="1">
        <f ca="1">INDIRECT("Z163")+2*INDIRECT("AH163")+3*INDIRECT("AP163")+4*INDIRECT("AX163")+5*INDIRECT("BF163")+6*INDIRECT("BN163")</f>
        <v>0</v>
      </c>
      <c r="CJ163" s="1">
        <v>0</v>
      </c>
      <c r="CK163" s="1">
        <f ca="1">INDIRECT("AA163")+2*INDIRECT("AI163")+3*INDIRECT("AQ163")+4*INDIRECT("AY163")+5*INDIRECT("BG163")+6*INDIRECT("BO163")</f>
        <v>0</v>
      </c>
      <c r="CL163" s="1">
        <v>0</v>
      </c>
      <c r="CM163" s="1">
        <f ca="1">INDIRECT("T163")+2*INDIRECT("U163")+3*INDIRECT("V163")+4*INDIRECT("W163")+5*INDIRECT("X163")+6*INDIRECT("Y163")+7*INDIRECT("Z163")+8*INDIRECT("AA163")</f>
        <v>1551</v>
      </c>
      <c r="CN163" s="1">
        <v>1551</v>
      </c>
      <c r="CO163" s="1">
        <f ca="1">INDIRECT("AB163")+2*INDIRECT("AC163")+3*INDIRECT("AD163")+4*INDIRECT("AE163")+5*INDIRECT("AF163")+6*INDIRECT("AG163")+7*INDIRECT("AH163")+8*INDIRECT("AI163")</f>
        <v>0</v>
      </c>
      <c r="CP163" s="1">
        <v>0</v>
      </c>
      <c r="CQ163" s="1">
        <f ca="1">INDIRECT("AJ163")+2*INDIRECT("AK163")+3*INDIRECT("AL163")+4*INDIRECT("AM163")+5*INDIRECT("AN163")+6*INDIRECT("AO163")+7*INDIRECT("AP163")+8*INDIRECT("AQ163")</f>
        <v>0</v>
      </c>
      <c r="CR163" s="1">
        <v>0</v>
      </c>
      <c r="CS163" s="1">
        <f ca="1">INDIRECT("AR163")+2*INDIRECT("AS163")+3*INDIRECT("AT163")+4*INDIRECT("AU163")+5*INDIRECT("AV163")+6*INDIRECT("AW163")+7*INDIRECT("AX163")+8*INDIRECT("AY163")</f>
        <v>0</v>
      </c>
      <c r="CT163" s="1">
        <v>0</v>
      </c>
      <c r="CU163" s="1">
        <f ca="1">INDIRECT("AZ163")+2*INDIRECT("BA163")+3*INDIRECT("BB163")+4*INDIRECT("BC163")+5*INDIRECT("BD163")+6*INDIRECT("BE163")+7*INDIRECT("BF163")+8*INDIRECT("BG163")</f>
        <v>0</v>
      </c>
      <c r="CV163" s="1">
        <v>0</v>
      </c>
      <c r="CW163" s="1">
        <f ca="1">INDIRECT("BH163")+2*INDIRECT("BI163")+3*INDIRECT("BJ163")+4*INDIRECT("BK163")+5*INDIRECT("BL163")+6*INDIRECT("BM163")+7*INDIRECT("BN163")+8*INDIRECT("BO163")</f>
        <v>0</v>
      </c>
      <c r="CX163" s="1">
        <v>0</v>
      </c>
    </row>
    <row r="164" spans="1:102" ht="11.25">
      <c r="A164" s="1" t="s">
        <v>0</v>
      </c>
      <c r="B164" s="1" t="s">
        <v>0</v>
      </c>
      <c r="C164" s="1" t="s">
        <v>0</v>
      </c>
      <c r="D164" s="1" t="s">
        <v>0</v>
      </c>
      <c r="E164" s="1" t="s">
        <v>76</v>
      </c>
      <c r="F164" s="7">
        <f ca="1">INDIRECT("T164")+INDIRECT("AB164")+INDIRECT("AJ164")+INDIRECT("AR164")+INDIRECT("AZ164")+INDIRECT("BH164")</f>
        <v>500</v>
      </c>
      <c r="G164" s="6">
        <f ca="1">INDIRECT("U164")+INDIRECT("AC164")+INDIRECT("AK164")+INDIRECT("AS164")+INDIRECT("BA164")+INDIRECT("BI164")</f>
        <v>0</v>
      </c>
      <c r="H164" s="6">
        <f ca="1">INDIRECT("V164")+INDIRECT("AD164")+INDIRECT("AL164")+INDIRECT("AT164")+INDIRECT("BB164")+INDIRECT("BJ164")</f>
        <v>1500</v>
      </c>
      <c r="I164" s="6">
        <f ca="1">INDIRECT("W164")+INDIRECT("AE164")+INDIRECT("AM164")+INDIRECT("AU164")+INDIRECT("BC164")+INDIRECT("BK164")</f>
        <v>0</v>
      </c>
      <c r="J164" s="6">
        <f ca="1">INDIRECT("X164")+INDIRECT("AF164")+INDIRECT("AN164")+INDIRECT("AV164")+INDIRECT("BD164")+INDIRECT("BL164")</f>
        <v>0</v>
      </c>
      <c r="K164" s="6">
        <f ca="1">INDIRECT("Y164")+INDIRECT("AG164")+INDIRECT("AO164")+INDIRECT("AW164")+INDIRECT("BE164")+INDIRECT("BM164")</f>
        <v>0</v>
      </c>
      <c r="L164" s="6">
        <f ca="1">INDIRECT("Z164")+INDIRECT("AH164")+INDIRECT("AP164")+INDIRECT("AX164")+INDIRECT("BF164")+INDIRECT("BN164")</f>
        <v>0</v>
      </c>
      <c r="M164" s="6">
        <f ca="1">INDIRECT("AA164")+INDIRECT("AI164")+INDIRECT("AQ164")+INDIRECT("AY164")+INDIRECT("BG164")+INDIRECT("BO164")</f>
        <v>0</v>
      </c>
      <c r="N164" s="7">
        <f ca="1">INDIRECT("T164")+INDIRECT("U164")+INDIRECT("V164")+INDIRECT("W164")+INDIRECT("X164")+INDIRECT("Y164")+INDIRECT("Z164")+INDIRECT("AA164")</f>
        <v>0</v>
      </c>
      <c r="O164" s="6">
        <f ca="1">INDIRECT("AB164")+INDIRECT("AC164")+INDIRECT("AD164")+INDIRECT("AE164")+INDIRECT("AF164")+INDIRECT("AG164")+INDIRECT("AH164")+INDIRECT("AI164")</f>
        <v>0</v>
      </c>
      <c r="P164" s="6">
        <f ca="1">INDIRECT("AJ164")+INDIRECT("AK164")+INDIRECT("AL164")+INDIRECT("AM164")+INDIRECT("AN164")+INDIRECT("AO164")+INDIRECT("AP164")+INDIRECT("AQ164")</f>
        <v>500</v>
      </c>
      <c r="Q164" s="6">
        <f ca="1">INDIRECT("AR164")+INDIRECT("AS164")+INDIRECT("AT164")+INDIRECT("AU164")+INDIRECT("AV164")+INDIRECT("AW164")+INDIRECT("AX164")+INDIRECT("AY164")</f>
        <v>1500</v>
      </c>
      <c r="R164" s="6">
        <f ca="1">INDIRECT("AZ164")+INDIRECT("BA164")+INDIRECT("BB164")+INDIRECT("BC164")+INDIRECT("BD164")+INDIRECT("BE164")+INDIRECT("BF164")+INDIRECT("BG164")</f>
        <v>0</v>
      </c>
      <c r="S164" s="6">
        <f ca="1">INDIRECT("BH164")+INDIRECT("BI164")+INDIRECT("BJ164")+INDIRECT("BK164")+INDIRECT("BL164")+INDIRECT("BM164")+INDIRECT("BN164")+INDIRECT("BO164")</f>
        <v>0</v>
      </c>
      <c r="T164" s="28"/>
      <c r="U164" s="29"/>
      <c r="V164" s="29"/>
      <c r="W164" s="29"/>
      <c r="X164" s="29"/>
      <c r="Y164" s="29"/>
      <c r="Z164" s="29"/>
      <c r="AA164" s="29"/>
      <c r="AB164" s="28"/>
      <c r="AC164" s="29"/>
      <c r="AD164" s="29"/>
      <c r="AE164" s="29"/>
      <c r="AF164" s="29"/>
      <c r="AG164" s="29"/>
      <c r="AH164" s="29"/>
      <c r="AI164" s="29"/>
      <c r="AJ164" s="28">
        <v>500</v>
      </c>
      <c r="AK164" s="29"/>
      <c r="AL164" s="29"/>
      <c r="AM164" s="29"/>
      <c r="AN164" s="29"/>
      <c r="AO164" s="29"/>
      <c r="AP164" s="29"/>
      <c r="AQ164" s="29"/>
      <c r="AR164" s="28"/>
      <c r="AS164" s="29"/>
      <c r="AT164" s="29">
        <v>1500</v>
      </c>
      <c r="AU164" s="29"/>
      <c r="AV164" s="29"/>
      <c r="AW164" s="29"/>
      <c r="AX164" s="29"/>
      <c r="AY164" s="29"/>
      <c r="AZ164" s="28"/>
      <c r="BA164" s="29"/>
      <c r="BB164" s="29"/>
      <c r="BC164" s="29"/>
      <c r="BD164" s="29"/>
      <c r="BE164" s="29"/>
      <c r="BF164" s="29"/>
      <c r="BG164" s="29"/>
      <c r="BH164" s="28"/>
      <c r="BI164" s="29"/>
      <c r="BJ164" s="29"/>
      <c r="BK164" s="29"/>
      <c r="BL164" s="29"/>
      <c r="BM164" s="29"/>
      <c r="BN164" s="29"/>
      <c r="BO164" s="29"/>
      <c r="BP164" s="9">
        <v>0</v>
      </c>
      <c r="BQ164" s="1" t="s">
        <v>0</v>
      </c>
      <c r="BR164" s="1" t="s">
        <v>0</v>
      </c>
      <c r="BS164" s="1" t="s">
        <v>0</v>
      </c>
      <c r="BT164" s="1" t="s">
        <v>0</v>
      </c>
      <c r="BU164" s="1" t="s">
        <v>0</v>
      </c>
      <c r="BW164" s="1">
        <f ca="1">INDIRECT("T164")+2*INDIRECT("AB164")+3*INDIRECT("AJ164")+4*INDIRECT("AR164")+5*INDIRECT("AZ164")+6*INDIRECT("BH164")</f>
        <v>1500</v>
      </c>
      <c r="BX164" s="1">
        <v>1500</v>
      </c>
      <c r="BY164" s="1">
        <f ca="1">INDIRECT("U164")+2*INDIRECT("AC164")+3*INDIRECT("AK164")+4*INDIRECT("AS164")+5*INDIRECT("BA164")+6*INDIRECT("BI164")</f>
        <v>0</v>
      </c>
      <c r="BZ164" s="1">
        <v>0</v>
      </c>
      <c r="CA164" s="1">
        <f ca="1">INDIRECT("V164")+2*INDIRECT("AD164")+3*INDIRECT("AL164")+4*INDIRECT("AT164")+5*INDIRECT("BB164")+6*INDIRECT("BJ164")</f>
        <v>6000</v>
      </c>
      <c r="CB164" s="1">
        <v>6000</v>
      </c>
      <c r="CC164" s="1">
        <f ca="1">INDIRECT("W164")+2*INDIRECT("AE164")+3*INDIRECT("AM164")+4*INDIRECT("AU164")+5*INDIRECT("BC164")+6*INDIRECT("BK164")</f>
        <v>0</v>
      </c>
      <c r="CD164" s="1">
        <v>0</v>
      </c>
      <c r="CE164" s="1">
        <f ca="1">INDIRECT("X164")+2*INDIRECT("AF164")+3*INDIRECT("AN164")+4*INDIRECT("AV164")+5*INDIRECT("BD164")+6*INDIRECT("BL164")</f>
        <v>0</v>
      </c>
      <c r="CF164" s="1">
        <v>0</v>
      </c>
      <c r="CG164" s="1">
        <f ca="1">INDIRECT("Y164")+2*INDIRECT("AG164")+3*INDIRECT("AO164")+4*INDIRECT("AW164")+5*INDIRECT("BE164")+6*INDIRECT("BM164")</f>
        <v>0</v>
      </c>
      <c r="CH164" s="1">
        <v>0</v>
      </c>
      <c r="CI164" s="1">
        <f ca="1">INDIRECT("Z164")+2*INDIRECT("AH164")+3*INDIRECT("AP164")+4*INDIRECT("AX164")+5*INDIRECT("BF164")+6*INDIRECT("BN164")</f>
        <v>0</v>
      </c>
      <c r="CJ164" s="1">
        <v>0</v>
      </c>
      <c r="CK164" s="1">
        <f ca="1">INDIRECT("AA164")+2*INDIRECT("AI164")+3*INDIRECT("AQ164")+4*INDIRECT("AY164")+5*INDIRECT("BG164")+6*INDIRECT("BO164")</f>
        <v>0</v>
      </c>
      <c r="CL164" s="1">
        <v>0</v>
      </c>
      <c r="CM164" s="1">
        <f ca="1">INDIRECT("T164")+2*INDIRECT("U164")+3*INDIRECT("V164")+4*INDIRECT("W164")+5*INDIRECT("X164")+6*INDIRECT("Y164")+7*INDIRECT("Z164")+8*INDIRECT("AA164")</f>
        <v>0</v>
      </c>
      <c r="CN164" s="1">
        <v>0</v>
      </c>
      <c r="CO164" s="1">
        <f ca="1">INDIRECT("AB164")+2*INDIRECT("AC164")+3*INDIRECT("AD164")+4*INDIRECT("AE164")+5*INDIRECT("AF164")+6*INDIRECT("AG164")+7*INDIRECT("AH164")+8*INDIRECT("AI164")</f>
        <v>0</v>
      </c>
      <c r="CP164" s="1">
        <v>0</v>
      </c>
      <c r="CQ164" s="1">
        <f ca="1">INDIRECT("AJ164")+2*INDIRECT("AK164")+3*INDIRECT("AL164")+4*INDIRECT("AM164")+5*INDIRECT("AN164")+6*INDIRECT("AO164")+7*INDIRECT("AP164")+8*INDIRECT("AQ164")</f>
        <v>500</v>
      </c>
      <c r="CR164" s="1">
        <v>500</v>
      </c>
      <c r="CS164" s="1">
        <f ca="1">INDIRECT("AR164")+2*INDIRECT("AS164")+3*INDIRECT("AT164")+4*INDIRECT("AU164")+5*INDIRECT("AV164")+6*INDIRECT("AW164")+7*INDIRECT("AX164")+8*INDIRECT("AY164")</f>
        <v>4500</v>
      </c>
      <c r="CT164" s="1">
        <v>4500</v>
      </c>
      <c r="CU164" s="1">
        <f ca="1">INDIRECT("AZ164")+2*INDIRECT("BA164")+3*INDIRECT("BB164")+4*INDIRECT("BC164")+5*INDIRECT("BD164")+6*INDIRECT("BE164")+7*INDIRECT("BF164")+8*INDIRECT("BG164")</f>
        <v>0</v>
      </c>
      <c r="CV164" s="1">
        <v>0</v>
      </c>
      <c r="CW164" s="1">
        <f ca="1">INDIRECT("BH164")+2*INDIRECT("BI164")+3*INDIRECT("BJ164")+4*INDIRECT("BK164")+5*INDIRECT("BL164")+6*INDIRECT("BM164")+7*INDIRECT("BN164")+8*INDIRECT("BO164")</f>
        <v>0</v>
      </c>
      <c r="CX164" s="1">
        <v>0</v>
      </c>
    </row>
    <row r="165" spans="1:102" ht="11.25">
      <c r="A165" s="1" t="s">
        <v>0</v>
      </c>
      <c r="B165" s="1" t="s">
        <v>0</v>
      </c>
      <c r="C165" s="1" t="s">
        <v>0</v>
      </c>
      <c r="D165" s="1" t="s">
        <v>0</v>
      </c>
      <c r="E165" s="1" t="s">
        <v>9</v>
      </c>
      <c r="F165" s="7">
        <f ca="1">INDIRECT("T165")+INDIRECT("AB165")+INDIRECT("AJ165")+INDIRECT("AR165")+INDIRECT("AZ165")+INDIRECT("BH165")</f>
        <v>0</v>
      </c>
      <c r="G165" s="6">
        <f ca="1">INDIRECT("U165")+INDIRECT("AC165")+INDIRECT("AK165")+INDIRECT("AS165")+INDIRECT("BA165")+INDIRECT("BI165")</f>
        <v>0</v>
      </c>
      <c r="H165" s="6">
        <f ca="1">INDIRECT("V165")+INDIRECT("AD165")+INDIRECT("AL165")+INDIRECT("AT165")+INDIRECT("BB165")+INDIRECT("BJ165")</f>
        <v>0</v>
      </c>
      <c r="I165" s="6">
        <f ca="1">INDIRECT("W165")+INDIRECT("AE165")+INDIRECT("AM165")+INDIRECT("AU165")+INDIRECT("BC165")+INDIRECT("BK165")</f>
        <v>0</v>
      </c>
      <c r="J165" s="6">
        <f ca="1">INDIRECT("X165")+INDIRECT("AF165")+INDIRECT("AN165")+INDIRECT("AV165")+INDIRECT("BD165")+INDIRECT("BL165")</f>
        <v>15070</v>
      </c>
      <c r="K165" s="6">
        <f ca="1">INDIRECT("Y165")+INDIRECT("AG165")+INDIRECT("AO165")+INDIRECT("AW165")+INDIRECT("BE165")+INDIRECT("BM165")</f>
        <v>0</v>
      </c>
      <c r="L165" s="6">
        <f ca="1">INDIRECT("Z165")+INDIRECT("AH165")+INDIRECT("AP165")+INDIRECT("AX165")+INDIRECT("BF165")+INDIRECT("BN165")</f>
        <v>0</v>
      </c>
      <c r="M165" s="6">
        <f ca="1">INDIRECT("AA165")+INDIRECT("AI165")+INDIRECT("AQ165")+INDIRECT("AY165")+INDIRECT("BG165")+INDIRECT("BO165")</f>
        <v>0</v>
      </c>
      <c r="N165" s="7">
        <f ca="1">INDIRECT("T165")+INDIRECT("U165")+INDIRECT("V165")+INDIRECT("W165")+INDIRECT("X165")+INDIRECT("Y165")+INDIRECT("Z165")+INDIRECT("AA165")</f>
        <v>0</v>
      </c>
      <c r="O165" s="6">
        <f ca="1">INDIRECT("AB165")+INDIRECT("AC165")+INDIRECT("AD165")+INDIRECT("AE165")+INDIRECT("AF165")+INDIRECT("AG165")+INDIRECT("AH165")+INDIRECT("AI165")</f>
        <v>14300</v>
      </c>
      <c r="P165" s="6">
        <f ca="1">INDIRECT("AJ165")+INDIRECT("AK165")+INDIRECT("AL165")+INDIRECT("AM165")+INDIRECT("AN165")+INDIRECT("AO165")+INDIRECT("AP165")+INDIRECT("AQ165")</f>
        <v>0</v>
      </c>
      <c r="Q165" s="6">
        <f ca="1">INDIRECT("AR165")+INDIRECT("AS165")+INDIRECT("AT165")+INDIRECT("AU165")+INDIRECT("AV165")+INDIRECT("AW165")+INDIRECT("AX165")+INDIRECT("AY165")</f>
        <v>0</v>
      </c>
      <c r="R165" s="6">
        <f ca="1">INDIRECT("AZ165")+INDIRECT("BA165")+INDIRECT("BB165")+INDIRECT("BC165")+INDIRECT("BD165")+INDIRECT("BE165")+INDIRECT("BF165")+INDIRECT("BG165")</f>
        <v>0</v>
      </c>
      <c r="S165" s="6">
        <f ca="1">INDIRECT("BH165")+INDIRECT("BI165")+INDIRECT("BJ165")+INDIRECT("BK165")+INDIRECT("BL165")+INDIRECT("BM165")+INDIRECT("BN165")+INDIRECT("BO165")</f>
        <v>770</v>
      </c>
      <c r="T165" s="28"/>
      <c r="U165" s="29"/>
      <c r="V165" s="29"/>
      <c r="W165" s="29"/>
      <c r="X165" s="29"/>
      <c r="Y165" s="29"/>
      <c r="Z165" s="29"/>
      <c r="AA165" s="29"/>
      <c r="AB165" s="28"/>
      <c r="AC165" s="29"/>
      <c r="AD165" s="29"/>
      <c r="AE165" s="29"/>
      <c r="AF165" s="29">
        <v>14300</v>
      </c>
      <c r="AG165" s="29"/>
      <c r="AH165" s="29"/>
      <c r="AI165" s="29"/>
      <c r="AJ165" s="28"/>
      <c r="AK165" s="29"/>
      <c r="AL165" s="29"/>
      <c r="AM165" s="29"/>
      <c r="AN165" s="29"/>
      <c r="AO165" s="29"/>
      <c r="AP165" s="29"/>
      <c r="AQ165" s="29"/>
      <c r="AR165" s="28"/>
      <c r="AS165" s="29"/>
      <c r="AT165" s="29"/>
      <c r="AU165" s="29"/>
      <c r="AV165" s="29"/>
      <c r="AW165" s="29"/>
      <c r="AX165" s="29"/>
      <c r="AY165" s="29"/>
      <c r="AZ165" s="28"/>
      <c r="BA165" s="29"/>
      <c r="BB165" s="29"/>
      <c r="BC165" s="29"/>
      <c r="BD165" s="29"/>
      <c r="BE165" s="29"/>
      <c r="BF165" s="29"/>
      <c r="BG165" s="29"/>
      <c r="BH165" s="28"/>
      <c r="BI165" s="29"/>
      <c r="BJ165" s="29"/>
      <c r="BK165" s="29"/>
      <c r="BL165" s="29">
        <v>770</v>
      </c>
      <c r="BM165" s="29"/>
      <c r="BN165" s="29"/>
      <c r="BO165" s="29"/>
      <c r="BP165" s="9">
        <v>0</v>
      </c>
      <c r="BQ165" s="1" t="s">
        <v>0</v>
      </c>
      <c r="BR165" s="1" t="s">
        <v>0</v>
      </c>
      <c r="BS165" s="1" t="s">
        <v>0</v>
      </c>
      <c r="BT165" s="1" t="s">
        <v>0</v>
      </c>
      <c r="BU165" s="1" t="s">
        <v>0</v>
      </c>
      <c r="BW165" s="1">
        <f ca="1">INDIRECT("T165")+2*INDIRECT("AB165")+3*INDIRECT("AJ165")+4*INDIRECT("AR165")+5*INDIRECT("AZ165")+6*INDIRECT("BH165")</f>
        <v>0</v>
      </c>
      <c r="BX165" s="1">
        <v>0</v>
      </c>
      <c r="BY165" s="1">
        <f ca="1">INDIRECT("U165")+2*INDIRECT("AC165")+3*INDIRECT("AK165")+4*INDIRECT("AS165")+5*INDIRECT("BA165")+6*INDIRECT("BI165")</f>
        <v>0</v>
      </c>
      <c r="BZ165" s="1">
        <v>0</v>
      </c>
      <c r="CA165" s="1">
        <f ca="1">INDIRECT("V165")+2*INDIRECT("AD165")+3*INDIRECT("AL165")+4*INDIRECT("AT165")+5*INDIRECT("BB165")+6*INDIRECT("BJ165")</f>
        <v>0</v>
      </c>
      <c r="CB165" s="1">
        <v>0</v>
      </c>
      <c r="CC165" s="1">
        <f ca="1">INDIRECT("W165")+2*INDIRECT("AE165")+3*INDIRECT("AM165")+4*INDIRECT("AU165")+5*INDIRECT("BC165")+6*INDIRECT("BK165")</f>
        <v>0</v>
      </c>
      <c r="CD165" s="1">
        <v>0</v>
      </c>
      <c r="CE165" s="1">
        <f ca="1">INDIRECT("X165")+2*INDIRECT("AF165")+3*INDIRECT("AN165")+4*INDIRECT("AV165")+5*INDIRECT("BD165")+6*INDIRECT("BL165")</f>
        <v>33220</v>
      </c>
      <c r="CF165" s="1">
        <v>33220</v>
      </c>
      <c r="CG165" s="1">
        <f ca="1">INDIRECT("Y165")+2*INDIRECT("AG165")+3*INDIRECT("AO165")+4*INDIRECT("AW165")+5*INDIRECT("BE165")+6*INDIRECT("BM165")</f>
        <v>0</v>
      </c>
      <c r="CH165" s="1">
        <v>0</v>
      </c>
      <c r="CI165" s="1">
        <f ca="1">INDIRECT("Z165")+2*INDIRECT("AH165")+3*INDIRECT("AP165")+4*INDIRECT("AX165")+5*INDIRECT("BF165")+6*INDIRECT("BN165")</f>
        <v>0</v>
      </c>
      <c r="CJ165" s="1">
        <v>0</v>
      </c>
      <c r="CK165" s="1">
        <f ca="1">INDIRECT("AA165")+2*INDIRECT("AI165")+3*INDIRECT("AQ165")+4*INDIRECT("AY165")+5*INDIRECT("BG165")+6*INDIRECT("BO165")</f>
        <v>0</v>
      </c>
      <c r="CL165" s="1">
        <v>0</v>
      </c>
      <c r="CM165" s="1">
        <f ca="1">INDIRECT("T165")+2*INDIRECT("U165")+3*INDIRECT("V165")+4*INDIRECT("W165")+5*INDIRECT("X165")+6*INDIRECT("Y165")+7*INDIRECT("Z165")+8*INDIRECT("AA165")</f>
        <v>0</v>
      </c>
      <c r="CN165" s="1">
        <v>0</v>
      </c>
      <c r="CO165" s="1">
        <f ca="1">INDIRECT("AB165")+2*INDIRECT("AC165")+3*INDIRECT("AD165")+4*INDIRECT("AE165")+5*INDIRECT("AF165")+6*INDIRECT("AG165")+7*INDIRECT("AH165")+8*INDIRECT("AI165")</f>
        <v>71500</v>
      </c>
      <c r="CP165" s="1">
        <v>71500</v>
      </c>
      <c r="CQ165" s="1">
        <f ca="1">INDIRECT("AJ165")+2*INDIRECT("AK165")+3*INDIRECT("AL165")+4*INDIRECT("AM165")+5*INDIRECT("AN165")+6*INDIRECT("AO165")+7*INDIRECT("AP165")+8*INDIRECT("AQ165")</f>
        <v>0</v>
      </c>
      <c r="CR165" s="1">
        <v>0</v>
      </c>
      <c r="CS165" s="1">
        <f ca="1">INDIRECT("AR165")+2*INDIRECT("AS165")+3*INDIRECT("AT165")+4*INDIRECT("AU165")+5*INDIRECT("AV165")+6*INDIRECT("AW165")+7*INDIRECT("AX165")+8*INDIRECT("AY165")</f>
        <v>0</v>
      </c>
      <c r="CT165" s="1">
        <v>0</v>
      </c>
      <c r="CU165" s="1">
        <f ca="1">INDIRECT("AZ165")+2*INDIRECT("BA165")+3*INDIRECT("BB165")+4*INDIRECT("BC165")+5*INDIRECT("BD165")+6*INDIRECT("BE165")+7*INDIRECT("BF165")+8*INDIRECT("BG165")</f>
        <v>0</v>
      </c>
      <c r="CV165" s="1">
        <v>0</v>
      </c>
      <c r="CW165" s="1">
        <f ca="1">INDIRECT("BH165")+2*INDIRECT("BI165")+3*INDIRECT("BJ165")+4*INDIRECT("BK165")+5*INDIRECT("BL165")+6*INDIRECT("BM165")+7*INDIRECT("BN165")+8*INDIRECT("BO165")</f>
        <v>3850</v>
      </c>
      <c r="CX165" s="1">
        <v>3850</v>
      </c>
    </row>
    <row r="166" spans="1:73" ht="11.25">
      <c r="A166" s="1" t="s">
        <v>0</v>
      </c>
      <c r="B166" s="1" t="s">
        <v>0</v>
      </c>
      <c r="C166" s="1" t="s">
        <v>0</v>
      </c>
      <c r="D166" s="1" t="s">
        <v>0</v>
      </c>
      <c r="E166" s="1" t="s">
        <v>6</v>
      </c>
      <c r="F166" s="7">
        <f>SUM(F161:F165)</f>
        <v>1000</v>
      </c>
      <c r="G166" s="6">
        <f>SUM(G161:G165)</f>
        <v>0</v>
      </c>
      <c r="H166" s="6">
        <f>SUM(H161:H165)</f>
        <v>2534</v>
      </c>
      <c r="I166" s="6">
        <f>SUM(I161:I165)</f>
        <v>0</v>
      </c>
      <c r="J166" s="6">
        <f>SUM(J161:J165)</f>
        <v>15070</v>
      </c>
      <c r="K166" s="6">
        <f>SUM(K161:K165)</f>
        <v>0</v>
      </c>
      <c r="L166" s="6">
        <f>SUM(L161:L165)</f>
        <v>0</v>
      </c>
      <c r="M166" s="6">
        <f>SUM(M161:M165)</f>
        <v>0</v>
      </c>
      <c r="N166" s="7">
        <f>SUM(N161:N165)</f>
        <v>767</v>
      </c>
      <c r="O166" s="6">
        <f>SUM(O161:O165)</f>
        <v>14300</v>
      </c>
      <c r="P166" s="6">
        <f>SUM(P161:P165)</f>
        <v>1000</v>
      </c>
      <c r="Q166" s="6">
        <f>SUM(Q161:Q165)</f>
        <v>1500</v>
      </c>
      <c r="R166" s="6">
        <f>SUM(R161:R165)</f>
        <v>267</v>
      </c>
      <c r="S166" s="6">
        <f>SUM(S161:S165)</f>
        <v>770</v>
      </c>
      <c r="T166" s="8"/>
      <c r="U166" s="5"/>
      <c r="V166" s="5"/>
      <c r="W166" s="5"/>
      <c r="X166" s="5"/>
      <c r="Y166" s="5"/>
      <c r="Z166" s="5"/>
      <c r="AA166" s="5"/>
      <c r="AB166" s="8"/>
      <c r="AC166" s="5"/>
      <c r="AD166" s="5"/>
      <c r="AE166" s="5"/>
      <c r="AF166" s="5"/>
      <c r="AG166" s="5"/>
      <c r="AH166" s="5"/>
      <c r="AI166" s="5"/>
      <c r="AJ166" s="8"/>
      <c r="AK166" s="5"/>
      <c r="AL166" s="5"/>
      <c r="AM166" s="5"/>
      <c r="AN166" s="5"/>
      <c r="AO166" s="5"/>
      <c r="AP166" s="5"/>
      <c r="AQ166" s="5"/>
      <c r="AR166" s="8"/>
      <c r="AS166" s="5"/>
      <c r="AT166" s="5"/>
      <c r="AU166" s="5"/>
      <c r="AV166" s="5"/>
      <c r="AW166" s="5"/>
      <c r="AX166" s="5"/>
      <c r="AY166" s="5"/>
      <c r="AZ166" s="8"/>
      <c r="BA166" s="5"/>
      <c r="BB166" s="5"/>
      <c r="BC166" s="5"/>
      <c r="BD166" s="5"/>
      <c r="BE166" s="5"/>
      <c r="BF166" s="5"/>
      <c r="BG166" s="5"/>
      <c r="BH166" s="8"/>
      <c r="BI166" s="5"/>
      <c r="BJ166" s="5"/>
      <c r="BK166" s="5"/>
      <c r="BL166" s="5"/>
      <c r="BM166" s="5"/>
      <c r="BN166" s="5"/>
      <c r="BO166" s="5"/>
      <c r="BP166" s="9">
        <v>0</v>
      </c>
      <c r="BQ166" s="1" t="s">
        <v>0</v>
      </c>
      <c r="BR166" s="1" t="s">
        <v>0</v>
      </c>
      <c r="BS166" s="1" t="s">
        <v>0</v>
      </c>
      <c r="BT166" s="1" t="s">
        <v>0</v>
      </c>
      <c r="BU166" s="1" t="s">
        <v>0</v>
      </c>
    </row>
    <row r="167" spans="3:73" ht="11.25">
      <c r="C167" s="1" t="s">
        <v>0</v>
      </c>
      <c r="D167" s="1" t="s">
        <v>0</v>
      </c>
      <c r="E167" s="1" t="s">
        <v>0</v>
      </c>
      <c r="F167" s="7"/>
      <c r="G167" s="6"/>
      <c r="H167" s="6"/>
      <c r="I167" s="6"/>
      <c r="J167" s="6"/>
      <c r="K167" s="6"/>
      <c r="L167" s="6"/>
      <c r="M167" s="6"/>
      <c r="N167" s="7"/>
      <c r="O167" s="6"/>
      <c r="P167" s="6"/>
      <c r="Q167" s="6"/>
      <c r="R167" s="6"/>
      <c r="S167" s="6"/>
      <c r="T167" s="8"/>
      <c r="U167" s="5"/>
      <c r="V167" s="5"/>
      <c r="W167" s="5"/>
      <c r="X167" s="5"/>
      <c r="Y167" s="5"/>
      <c r="Z167" s="5"/>
      <c r="AA167" s="5"/>
      <c r="AB167" s="8"/>
      <c r="AC167" s="5"/>
      <c r="AD167" s="5"/>
      <c r="AE167" s="5"/>
      <c r="AF167" s="5"/>
      <c r="AG167" s="5"/>
      <c r="AH167" s="5"/>
      <c r="AI167" s="5"/>
      <c r="AJ167" s="8"/>
      <c r="AK167" s="5"/>
      <c r="AL167" s="5"/>
      <c r="AM167" s="5"/>
      <c r="AN167" s="5"/>
      <c r="AO167" s="5"/>
      <c r="AP167" s="5"/>
      <c r="AQ167" s="5"/>
      <c r="AR167" s="8"/>
      <c r="AS167" s="5"/>
      <c r="AT167" s="5"/>
      <c r="AU167" s="5"/>
      <c r="AV167" s="5"/>
      <c r="AW167" s="5"/>
      <c r="AX167" s="5"/>
      <c r="AY167" s="5"/>
      <c r="AZ167" s="8"/>
      <c r="BA167" s="5"/>
      <c r="BB167" s="5"/>
      <c r="BC167" s="5"/>
      <c r="BD167" s="5"/>
      <c r="BE167" s="5"/>
      <c r="BF167" s="5"/>
      <c r="BG167" s="5"/>
      <c r="BH167" s="8"/>
      <c r="BI167" s="5"/>
      <c r="BJ167" s="5"/>
      <c r="BK167" s="5"/>
      <c r="BL167" s="5"/>
      <c r="BM167" s="5"/>
      <c r="BN167" s="5"/>
      <c r="BO167" s="5"/>
      <c r="BP167" s="9"/>
      <c r="BT167" s="1" t="s">
        <v>0</v>
      </c>
      <c r="BU167" s="1" t="s">
        <v>0</v>
      </c>
    </row>
    <row r="168" spans="1:102" ht="11.25">
      <c r="A168" s="30" t="s">
        <v>1</v>
      </c>
      <c r="B168" s="31" t="str">
        <f>HYPERLINK("http://www.dot.ca.gov/hq/transprog/stip2004/ff_sheets/10-7965b.xls","7965B")</f>
        <v>7965B</v>
      </c>
      <c r="C168" s="30" t="s">
        <v>77</v>
      </c>
      <c r="D168" s="30" t="s">
        <v>61</v>
      </c>
      <c r="E168" s="30" t="s">
        <v>3</v>
      </c>
      <c r="F168" s="32">
        <f ca="1">INDIRECT("T168")+INDIRECT("AB168")+INDIRECT("AJ168")+INDIRECT("AR168")+INDIRECT("AZ168")+INDIRECT("BH168")</f>
        <v>821</v>
      </c>
      <c r="G168" s="33">
        <f ca="1">INDIRECT("U168")+INDIRECT("AC168")+INDIRECT("AK168")+INDIRECT("AS168")+INDIRECT("BA168")+INDIRECT("BI168")</f>
        <v>1580</v>
      </c>
      <c r="H168" s="33">
        <f ca="1">INDIRECT("V168")+INDIRECT("AD168")+INDIRECT("AL168")+INDIRECT("AT168")+INDIRECT("BB168")+INDIRECT("BJ168")</f>
        <v>27670</v>
      </c>
      <c r="I168" s="33">
        <f ca="1">INDIRECT("W168")+INDIRECT("AE168")+INDIRECT("AM168")+INDIRECT("AU168")+INDIRECT("BC168")+INDIRECT("BK168")</f>
        <v>0</v>
      </c>
      <c r="J168" s="33">
        <f ca="1">INDIRECT("X168")+INDIRECT("AF168")+INDIRECT("AN168")+INDIRECT("AV168")+INDIRECT("BD168")+INDIRECT("BL168")</f>
        <v>0</v>
      </c>
      <c r="K168" s="33">
        <f ca="1">INDIRECT("Y168")+INDIRECT("AG168")+INDIRECT("AO168")+INDIRECT("AW168")+INDIRECT("BE168")+INDIRECT("BM168")</f>
        <v>0</v>
      </c>
      <c r="L168" s="33">
        <f ca="1">INDIRECT("Z168")+INDIRECT("AH168")+INDIRECT("AP168")+INDIRECT("AX168")+INDIRECT("BF168")+INDIRECT("BN168")</f>
        <v>0</v>
      </c>
      <c r="M168" s="33">
        <f ca="1">INDIRECT("AA168")+INDIRECT("AI168")+INDIRECT("AQ168")+INDIRECT("AY168")+INDIRECT("BG168")+INDIRECT("BO168")</f>
        <v>0</v>
      </c>
      <c r="N168" s="32">
        <f ca="1">INDIRECT("T168")+INDIRECT("U168")+INDIRECT("V168")+INDIRECT("W168")+INDIRECT("X168")+INDIRECT("Y168")+INDIRECT("Z168")+INDIRECT("AA168")</f>
        <v>550</v>
      </c>
      <c r="O168" s="33">
        <f ca="1">INDIRECT("AB168")+INDIRECT("AC168")+INDIRECT("AD168")+INDIRECT("AE168")+INDIRECT("AF168")+INDIRECT("AG168")+INDIRECT("AH168")+INDIRECT("AI168")</f>
        <v>24618</v>
      </c>
      <c r="P168" s="33">
        <f ca="1">INDIRECT("AJ168")+INDIRECT("AK168")+INDIRECT("AL168")+INDIRECT("AM168")+INDIRECT("AN168")+INDIRECT("AO168")+INDIRECT("AP168")+INDIRECT("AQ168")</f>
        <v>821</v>
      </c>
      <c r="Q168" s="33">
        <f ca="1">INDIRECT("AR168")+INDIRECT("AS168")+INDIRECT("AT168")+INDIRECT("AU168")+INDIRECT("AV168")+INDIRECT("AW168")+INDIRECT("AX168")+INDIRECT("AY168")</f>
        <v>1473</v>
      </c>
      <c r="R168" s="33">
        <f ca="1">INDIRECT("AZ168")+INDIRECT("BA168")+INDIRECT("BB168")+INDIRECT("BC168")+INDIRECT("BD168")+INDIRECT("BE168")+INDIRECT("BF168")+INDIRECT("BG168")</f>
        <v>107</v>
      </c>
      <c r="S168" s="33">
        <f ca="1">INDIRECT("BH168")+INDIRECT("BI168")+INDIRECT("BJ168")+INDIRECT("BK168")+INDIRECT("BL168")+INDIRECT("BM168")+INDIRECT("BN168")+INDIRECT("BO168")</f>
        <v>2502</v>
      </c>
      <c r="T168" s="34"/>
      <c r="U168" s="35"/>
      <c r="V168" s="35">
        <v>550</v>
      </c>
      <c r="W168" s="35"/>
      <c r="X168" s="35"/>
      <c r="Y168" s="35"/>
      <c r="Z168" s="35"/>
      <c r="AA168" s="35"/>
      <c r="AB168" s="34"/>
      <c r="AC168" s="35"/>
      <c r="AD168" s="35">
        <v>24618</v>
      </c>
      <c r="AE168" s="35"/>
      <c r="AF168" s="35"/>
      <c r="AG168" s="35"/>
      <c r="AH168" s="35"/>
      <c r="AI168" s="35"/>
      <c r="AJ168" s="34">
        <v>821</v>
      </c>
      <c r="AK168" s="35"/>
      <c r="AL168" s="35"/>
      <c r="AM168" s="35"/>
      <c r="AN168" s="35"/>
      <c r="AO168" s="35"/>
      <c r="AP168" s="35"/>
      <c r="AQ168" s="35"/>
      <c r="AR168" s="34"/>
      <c r="AS168" s="35">
        <v>1473</v>
      </c>
      <c r="AT168" s="35"/>
      <c r="AU168" s="35"/>
      <c r="AV168" s="35"/>
      <c r="AW168" s="35"/>
      <c r="AX168" s="35"/>
      <c r="AY168" s="35"/>
      <c r="AZ168" s="34"/>
      <c r="BA168" s="35">
        <v>107</v>
      </c>
      <c r="BB168" s="35"/>
      <c r="BC168" s="35"/>
      <c r="BD168" s="35"/>
      <c r="BE168" s="35"/>
      <c r="BF168" s="35"/>
      <c r="BG168" s="35"/>
      <c r="BH168" s="34"/>
      <c r="BI168" s="35"/>
      <c r="BJ168" s="35">
        <v>2502</v>
      </c>
      <c r="BK168" s="35"/>
      <c r="BL168" s="35"/>
      <c r="BM168" s="35"/>
      <c r="BN168" s="35"/>
      <c r="BO168" s="36"/>
      <c r="BP168" s="9">
        <v>11200000040</v>
      </c>
      <c r="BQ168" s="1" t="s">
        <v>3</v>
      </c>
      <c r="BR168" s="1" t="s">
        <v>0</v>
      </c>
      <c r="BS168" s="1" t="s">
        <v>0</v>
      </c>
      <c r="BT168" s="1" t="s">
        <v>0</v>
      </c>
      <c r="BU168" s="1" t="s">
        <v>63</v>
      </c>
      <c r="BW168" s="1">
        <f ca="1">INDIRECT("T168")+2*INDIRECT("AB168")+3*INDIRECT("AJ168")+4*INDIRECT("AR168")+5*INDIRECT("AZ168")+6*INDIRECT("BH168")</f>
        <v>2463</v>
      </c>
      <c r="BX168" s="1">
        <v>2463</v>
      </c>
      <c r="BY168" s="1">
        <f ca="1">INDIRECT("U168")+2*INDIRECT("AC168")+3*INDIRECT("AK168")+4*INDIRECT("AS168")+5*INDIRECT("BA168")+6*INDIRECT("BI168")</f>
        <v>6427</v>
      </c>
      <c r="BZ168" s="1">
        <v>6427</v>
      </c>
      <c r="CA168" s="1">
        <f ca="1">INDIRECT("V168")+2*INDIRECT("AD168")+3*INDIRECT("AL168")+4*INDIRECT("AT168")+5*INDIRECT("BB168")+6*INDIRECT("BJ168")</f>
        <v>64798</v>
      </c>
      <c r="CB168" s="1">
        <v>64798</v>
      </c>
      <c r="CC168" s="1">
        <f ca="1">INDIRECT("W168")+2*INDIRECT("AE168")+3*INDIRECT("AM168")+4*INDIRECT("AU168")+5*INDIRECT("BC168")+6*INDIRECT("BK168")</f>
        <v>0</v>
      </c>
      <c r="CD168" s="1">
        <v>0</v>
      </c>
      <c r="CE168" s="1">
        <f ca="1">INDIRECT("X168")+2*INDIRECT("AF168")+3*INDIRECT("AN168")+4*INDIRECT("AV168")+5*INDIRECT("BD168")+6*INDIRECT("BL168")</f>
        <v>0</v>
      </c>
      <c r="CF168" s="1">
        <v>0</v>
      </c>
      <c r="CG168" s="1">
        <f ca="1">INDIRECT("Y168")+2*INDIRECT("AG168")+3*INDIRECT("AO168")+4*INDIRECT("AW168")+5*INDIRECT("BE168")+6*INDIRECT("BM168")</f>
        <v>0</v>
      </c>
      <c r="CH168" s="1">
        <v>0</v>
      </c>
      <c r="CI168" s="1">
        <f ca="1">INDIRECT("Z168")+2*INDIRECT("AH168")+3*INDIRECT("AP168")+4*INDIRECT("AX168")+5*INDIRECT("BF168")+6*INDIRECT("BN168")</f>
        <v>0</v>
      </c>
      <c r="CJ168" s="1">
        <v>0</v>
      </c>
      <c r="CK168" s="1">
        <f ca="1">INDIRECT("AA168")+2*INDIRECT("AI168")+3*INDIRECT("AQ168")+4*INDIRECT("AY168")+5*INDIRECT("BG168")+6*INDIRECT("BO168")</f>
        <v>0</v>
      </c>
      <c r="CL168" s="1">
        <v>0</v>
      </c>
      <c r="CM168" s="1">
        <f ca="1">INDIRECT("T168")+2*INDIRECT("U168")+3*INDIRECT("V168")+4*INDIRECT("W168")+5*INDIRECT("X168")+6*INDIRECT("Y168")+7*INDIRECT("Z168")+8*INDIRECT("AA168")</f>
        <v>1650</v>
      </c>
      <c r="CN168" s="1">
        <v>1650</v>
      </c>
      <c r="CO168" s="1">
        <f ca="1">INDIRECT("AB168")+2*INDIRECT("AC168")+3*INDIRECT("AD168")+4*INDIRECT("AE168")+5*INDIRECT("AF168")+6*INDIRECT("AG168")+7*INDIRECT("AH168")+8*INDIRECT("AI168")</f>
        <v>73854</v>
      </c>
      <c r="CP168" s="1">
        <v>73854</v>
      </c>
      <c r="CQ168" s="1">
        <f ca="1">INDIRECT("AJ168")+2*INDIRECT("AK168")+3*INDIRECT("AL168")+4*INDIRECT("AM168")+5*INDIRECT("AN168")+6*INDIRECT("AO168")+7*INDIRECT("AP168")+8*INDIRECT("AQ168")</f>
        <v>821</v>
      </c>
      <c r="CR168" s="1">
        <v>821</v>
      </c>
      <c r="CS168" s="1">
        <f ca="1">INDIRECT("AR168")+2*INDIRECT("AS168")+3*INDIRECT("AT168")+4*INDIRECT("AU168")+5*INDIRECT("AV168")+6*INDIRECT("AW168")+7*INDIRECT("AX168")+8*INDIRECT("AY168")</f>
        <v>2946</v>
      </c>
      <c r="CT168" s="1">
        <v>2946</v>
      </c>
      <c r="CU168" s="1">
        <f ca="1">INDIRECT("AZ168")+2*INDIRECT("BA168")+3*INDIRECT("BB168")+4*INDIRECT("BC168")+5*INDIRECT("BD168")+6*INDIRECT("BE168")+7*INDIRECT("BF168")+8*INDIRECT("BG168")</f>
        <v>214</v>
      </c>
      <c r="CV168" s="1">
        <v>214</v>
      </c>
      <c r="CW168" s="1">
        <f ca="1">INDIRECT("BH168")+2*INDIRECT("BI168")+3*INDIRECT("BJ168")+4*INDIRECT("BK168")+5*INDIRECT("BL168")+6*INDIRECT("BM168")+7*INDIRECT("BN168")+8*INDIRECT("BO168")</f>
        <v>7506</v>
      </c>
      <c r="CX168" s="1">
        <v>7506</v>
      </c>
    </row>
    <row r="169" spans="1:102" ht="11.25">
      <c r="A169" s="1" t="s">
        <v>0</v>
      </c>
      <c r="B169" s="1" t="s">
        <v>78</v>
      </c>
      <c r="C169" s="1" t="s">
        <v>79</v>
      </c>
      <c r="D169" s="1" t="s">
        <v>80</v>
      </c>
      <c r="E169" s="1" t="s">
        <v>22</v>
      </c>
      <c r="F169" s="7">
        <f ca="1">INDIRECT("T169")+INDIRECT("AB169")+INDIRECT("AJ169")+INDIRECT("AR169")+INDIRECT("AZ169")+INDIRECT("BH169")</f>
        <v>822</v>
      </c>
      <c r="G169" s="6">
        <f ca="1">INDIRECT("U169")+INDIRECT("AC169")+INDIRECT("AK169")+INDIRECT("AS169")+INDIRECT("BA169")+INDIRECT("BI169")</f>
        <v>1581</v>
      </c>
      <c r="H169" s="6">
        <f ca="1">INDIRECT("V169")+INDIRECT("AD169")+INDIRECT("AL169")+INDIRECT("AT169")+INDIRECT("BB169")+INDIRECT("BJ169")</f>
        <v>39132</v>
      </c>
      <c r="I169" s="6">
        <f ca="1">INDIRECT("W169")+INDIRECT("AE169")+INDIRECT("AM169")+INDIRECT("AU169")+INDIRECT("BC169")+INDIRECT("BK169")</f>
        <v>0</v>
      </c>
      <c r="J169" s="6">
        <f ca="1">INDIRECT("X169")+INDIRECT("AF169")+INDIRECT("AN169")+INDIRECT("AV169")+INDIRECT("BD169")+INDIRECT("BL169")</f>
        <v>0</v>
      </c>
      <c r="K169" s="6">
        <f ca="1">INDIRECT("Y169")+INDIRECT("AG169")+INDIRECT("AO169")+INDIRECT("AW169")+INDIRECT("BE169")+INDIRECT("BM169")</f>
        <v>0</v>
      </c>
      <c r="L169" s="6">
        <f ca="1">INDIRECT("Z169")+INDIRECT("AH169")+INDIRECT("AP169")+INDIRECT("AX169")+INDIRECT("BF169")+INDIRECT("BN169")</f>
        <v>0</v>
      </c>
      <c r="M169" s="6">
        <f ca="1">INDIRECT("AA169")+INDIRECT("AI169")+INDIRECT("AQ169")+INDIRECT("AY169")+INDIRECT("BG169")+INDIRECT("BO169")</f>
        <v>0</v>
      </c>
      <c r="N169" s="7">
        <f ca="1">INDIRECT("T169")+INDIRECT("U169")+INDIRECT("V169")+INDIRECT("W169")+INDIRECT("X169")+INDIRECT("Y169")+INDIRECT("Z169")+INDIRECT("AA169")</f>
        <v>550</v>
      </c>
      <c r="O169" s="6">
        <f ca="1">INDIRECT("AB169")+INDIRECT("AC169")+INDIRECT("AD169")+INDIRECT("AE169")+INDIRECT("AF169")+INDIRECT("AG169")+INDIRECT("AH169")+INDIRECT("AI169")</f>
        <v>36080</v>
      </c>
      <c r="P169" s="6">
        <f ca="1">INDIRECT("AJ169")+INDIRECT("AK169")+INDIRECT("AL169")+INDIRECT("AM169")+INDIRECT("AN169")+INDIRECT("AO169")+INDIRECT("AP169")+INDIRECT("AQ169")</f>
        <v>822</v>
      </c>
      <c r="Q169" s="6">
        <f ca="1">INDIRECT("AR169")+INDIRECT("AS169")+INDIRECT("AT169")+INDIRECT("AU169")+INDIRECT("AV169")+INDIRECT("AW169")+INDIRECT("AX169")+INDIRECT("AY169")</f>
        <v>1474</v>
      </c>
      <c r="R169" s="6">
        <f ca="1">INDIRECT("AZ169")+INDIRECT("BA169")+INDIRECT("BB169")+INDIRECT("BC169")+INDIRECT("BD169")+INDIRECT("BE169")+INDIRECT("BF169")+INDIRECT("BG169")</f>
        <v>107</v>
      </c>
      <c r="S169" s="6">
        <f ca="1">INDIRECT("BH169")+INDIRECT("BI169")+INDIRECT("BJ169")+INDIRECT("BK169")+INDIRECT("BL169")+INDIRECT("BM169")+INDIRECT("BN169")+INDIRECT("BO169")</f>
        <v>2502</v>
      </c>
      <c r="T169" s="28"/>
      <c r="U169" s="29"/>
      <c r="V169" s="29">
        <v>550</v>
      </c>
      <c r="W169" s="29"/>
      <c r="X169" s="29"/>
      <c r="Y169" s="29"/>
      <c r="Z169" s="29"/>
      <c r="AA169" s="29"/>
      <c r="AB169" s="28"/>
      <c r="AC169" s="29"/>
      <c r="AD169" s="29">
        <v>36080</v>
      </c>
      <c r="AE169" s="29"/>
      <c r="AF169" s="29"/>
      <c r="AG169" s="29"/>
      <c r="AH169" s="29"/>
      <c r="AI169" s="29"/>
      <c r="AJ169" s="28">
        <v>822</v>
      </c>
      <c r="AK169" s="29"/>
      <c r="AL169" s="29"/>
      <c r="AM169" s="29"/>
      <c r="AN169" s="29"/>
      <c r="AO169" s="29"/>
      <c r="AP169" s="29"/>
      <c r="AQ169" s="29"/>
      <c r="AR169" s="28"/>
      <c r="AS169" s="29">
        <v>1474</v>
      </c>
      <c r="AT169" s="29"/>
      <c r="AU169" s="29"/>
      <c r="AV169" s="29"/>
      <c r="AW169" s="29"/>
      <c r="AX169" s="29"/>
      <c r="AY169" s="29"/>
      <c r="AZ169" s="28"/>
      <c r="BA169" s="29">
        <v>107</v>
      </c>
      <c r="BB169" s="29"/>
      <c r="BC169" s="29"/>
      <c r="BD169" s="29"/>
      <c r="BE169" s="29"/>
      <c r="BF169" s="29"/>
      <c r="BG169" s="29"/>
      <c r="BH169" s="28"/>
      <c r="BI169" s="29"/>
      <c r="BJ169" s="29">
        <v>2502</v>
      </c>
      <c r="BK169" s="29"/>
      <c r="BL169" s="29"/>
      <c r="BM169" s="29"/>
      <c r="BN169" s="29"/>
      <c r="BO169" s="29"/>
      <c r="BP169" s="9">
        <v>0</v>
      </c>
      <c r="BQ169" s="1" t="s">
        <v>0</v>
      </c>
      <c r="BR169" s="1" t="s">
        <v>0</v>
      </c>
      <c r="BS169" s="1" t="s">
        <v>0</v>
      </c>
      <c r="BT169" s="1" t="s">
        <v>0</v>
      </c>
      <c r="BU169" s="1" t="s">
        <v>0</v>
      </c>
      <c r="BW169" s="1">
        <f ca="1">INDIRECT("T169")+2*INDIRECT("AB169")+3*INDIRECT("AJ169")+4*INDIRECT("AR169")+5*INDIRECT("AZ169")+6*INDIRECT("BH169")</f>
        <v>2466</v>
      </c>
      <c r="BX169" s="1">
        <v>2466</v>
      </c>
      <c r="BY169" s="1">
        <f ca="1">INDIRECT("U169")+2*INDIRECT("AC169")+3*INDIRECT("AK169")+4*INDIRECT("AS169")+5*INDIRECT("BA169")+6*INDIRECT("BI169")</f>
        <v>6431</v>
      </c>
      <c r="BZ169" s="1">
        <v>6431</v>
      </c>
      <c r="CA169" s="1">
        <f ca="1">INDIRECT("V169")+2*INDIRECT("AD169")+3*INDIRECT("AL169")+4*INDIRECT("AT169")+5*INDIRECT("BB169")+6*INDIRECT("BJ169")</f>
        <v>87722</v>
      </c>
      <c r="CB169" s="1">
        <v>87722</v>
      </c>
      <c r="CC169" s="1">
        <f ca="1">INDIRECT("W169")+2*INDIRECT("AE169")+3*INDIRECT("AM169")+4*INDIRECT("AU169")+5*INDIRECT("BC169")+6*INDIRECT("BK169")</f>
        <v>0</v>
      </c>
      <c r="CD169" s="1">
        <v>0</v>
      </c>
      <c r="CE169" s="1">
        <f ca="1">INDIRECT("X169")+2*INDIRECT("AF169")+3*INDIRECT("AN169")+4*INDIRECT("AV169")+5*INDIRECT("BD169")+6*INDIRECT("BL169")</f>
        <v>0</v>
      </c>
      <c r="CF169" s="1">
        <v>0</v>
      </c>
      <c r="CG169" s="1">
        <f ca="1">INDIRECT("Y169")+2*INDIRECT("AG169")+3*INDIRECT("AO169")+4*INDIRECT("AW169")+5*INDIRECT("BE169")+6*INDIRECT("BM169")</f>
        <v>0</v>
      </c>
      <c r="CH169" s="1">
        <v>0</v>
      </c>
      <c r="CI169" s="1">
        <f ca="1">INDIRECT("Z169")+2*INDIRECT("AH169")+3*INDIRECT("AP169")+4*INDIRECT("AX169")+5*INDIRECT("BF169")+6*INDIRECT("BN169")</f>
        <v>0</v>
      </c>
      <c r="CJ169" s="1">
        <v>0</v>
      </c>
      <c r="CK169" s="1">
        <f ca="1">INDIRECT("AA169")+2*INDIRECT("AI169")+3*INDIRECT("AQ169")+4*INDIRECT("AY169")+5*INDIRECT("BG169")+6*INDIRECT("BO169")</f>
        <v>0</v>
      </c>
      <c r="CL169" s="1">
        <v>0</v>
      </c>
      <c r="CM169" s="1">
        <f ca="1">INDIRECT("T169")+2*INDIRECT("U169")+3*INDIRECT("V169")+4*INDIRECT("W169")+5*INDIRECT("X169")+6*INDIRECT("Y169")+7*INDIRECT("Z169")+8*INDIRECT("AA169")</f>
        <v>1650</v>
      </c>
      <c r="CN169" s="1">
        <v>1650</v>
      </c>
      <c r="CO169" s="1">
        <f ca="1">INDIRECT("AB169")+2*INDIRECT("AC169")+3*INDIRECT("AD169")+4*INDIRECT("AE169")+5*INDIRECT("AF169")+6*INDIRECT("AG169")+7*INDIRECT("AH169")+8*INDIRECT("AI169")</f>
        <v>108240</v>
      </c>
      <c r="CP169" s="1">
        <v>108240</v>
      </c>
      <c r="CQ169" s="1">
        <f ca="1">INDIRECT("AJ169")+2*INDIRECT("AK169")+3*INDIRECT("AL169")+4*INDIRECT("AM169")+5*INDIRECT("AN169")+6*INDIRECT("AO169")+7*INDIRECT("AP169")+8*INDIRECT("AQ169")</f>
        <v>822</v>
      </c>
      <c r="CR169" s="1">
        <v>822</v>
      </c>
      <c r="CS169" s="1">
        <f ca="1">INDIRECT("AR169")+2*INDIRECT("AS169")+3*INDIRECT("AT169")+4*INDIRECT("AU169")+5*INDIRECT("AV169")+6*INDIRECT("AW169")+7*INDIRECT("AX169")+8*INDIRECT("AY169")</f>
        <v>2948</v>
      </c>
      <c r="CT169" s="1">
        <v>2948</v>
      </c>
      <c r="CU169" s="1">
        <f ca="1">INDIRECT("AZ169")+2*INDIRECT("BA169")+3*INDIRECT("BB169")+4*INDIRECT("BC169")+5*INDIRECT("BD169")+6*INDIRECT("BE169")+7*INDIRECT("BF169")+8*INDIRECT("BG169")</f>
        <v>214</v>
      </c>
      <c r="CV169" s="1">
        <v>214</v>
      </c>
      <c r="CW169" s="1">
        <f ca="1">INDIRECT("BH169")+2*INDIRECT("BI169")+3*INDIRECT("BJ169")+4*INDIRECT("BK169")+5*INDIRECT("BL169")+6*INDIRECT("BM169")+7*INDIRECT("BN169")+8*INDIRECT("BO169")</f>
        <v>7506</v>
      </c>
      <c r="CX169" s="1">
        <v>7506</v>
      </c>
    </row>
    <row r="170" spans="1:102" ht="11.25">
      <c r="A170" s="25"/>
      <c r="B170" s="25"/>
      <c r="C170" s="27" t="s">
        <v>131</v>
      </c>
      <c r="D170" s="26" t="s">
        <v>0</v>
      </c>
      <c r="E170" s="1" t="s">
        <v>76</v>
      </c>
      <c r="F170" s="7">
        <f ca="1">INDIRECT("T170")+INDIRECT("AB170")+INDIRECT("AJ170")+INDIRECT("AR170")+INDIRECT("AZ170")+INDIRECT("BH170")</f>
        <v>0</v>
      </c>
      <c r="G170" s="6">
        <f ca="1">INDIRECT("U170")+INDIRECT("AC170")+INDIRECT("AK170")+INDIRECT("AS170")+INDIRECT("BA170")+INDIRECT("BI170")</f>
        <v>0</v>
      </c>
      <c r="H170" s="6">
        <f ca="1">INDIRECT("V170")+INDIRECT("AD170")+INDIRECT("AL170")+INDIRECT("AT170")+INDIRECT("BB170")+INDIRECT("BJ170")</f>
        <v>25000</v>
      </c>
      <c r="I170" s="6">
        <f ca="1">INDIRECT("W170")+INDIRECT("AE170")+INDIRECT("AM170")+INDIRECT("AU170")+INDIRECT("BC170")+INDIRECT("BK170")</f>
        <v>0</v>
      </c>
      <c r="J170" s="6">
        <f ca="1">INDIRECT("X170")+INDIRECT("AF170")+INDIRECT("AN170")+INDIRECT("AV170")+INDIRECT("BD170")+INDIRECT("BL170")</f>
        <v>0</v>
      </c>
      <c r="K170" s="6">
        <f ca="1">INDIRECT("Y170")+INDIRECT("AG170")+INDIRECT("AO170")+INDIRECT("AW170")+INDIRECT("BE170")+INDIRECT("BM170")</f>
        <v>0</v>
      </c>
      <c r="L170" s="6">
        <f ca="1">INDIRECT("Z170")+INDIRECT("AH170")+INDIRECT("AP170")+INDIRECT("AX170")+INDIRECT("BF170")+INDIRECT("BN170")</f>
        <v>0</v>
      </c>
      <c r="M170" s="6">
        <f ca="1">INDIRECT("AA170")+INDIRECT("AI170")+INDIRECT("AQ170")+INDIRECT("AY170")+INDIRECT("BG170")+INDIRECT("BO170")</f>
        <v>0</v>
      </c>
      <c r="N170" s="7">
        <f ca="1">INDIRECT("T170")+INDIRECT("U170")+INDIRECT("V170")+INDIRECT("W170")+INDIRECT("X170")+INDIRECT("Y170")+INDIRECT("Z170")+INDIRECT("AA170")</f>
        <v>0</v>
      </c>
      <c r="O170" s="6">
        <f ca="1">INDIRECT("AB170")+INDIRECT("AC170")+INDIRECT("AD170")+INDIRECT("AE170")+INDIRECT("AF170")+INDIRECT("AG170")+INDIRECT("AH170")+INDIRECT("AI170")</f>
        <v>25000</v>
      </c>
      <c r="P170" s="6">
        <f ca="1">INDIRECT("AJ170")+INDIRECT("AK170")+INDIRECT("AL170")+INDIRECT("AM170")+INDIRECT("AN170")+INDIRECT("AO170")+INDIRECT("AP170")+INDIRECT("AQ170")</f>
        <v>0</v>
      </c>
      <c r="Q170" s="6">
        <f ca="1">INDIRECT("AR170")+INDIRECT("AS170")+INDIRECT("AT170")+INDIRECT("AU170")+INDIRECT("AV170")+INDIRECT("AW170")+INDIRECT("AX170")+INDIRECT("AY170")</f>
        <v>0</v>
      </c>
      <c r="R170" s="6">
        <f ca="1">INDIRECT("AZ170")+INDIRECT("BA170")+INDIRECT("BB170")+INDIRECT("BC170")+INDIRECT("BD170")+INDIRECT("BE170")+INDIRECT("BF170")+INDIRECT("BG170")</f>
        <v>0</v>
      </c>
      <c r="S170" s="6">
        <f ca="1">INDIRECT("BH170")+INDIRECT("BI170")+INDIRECT("BJ170")+INDIRECT("BK170")+INDIRECT("BL170")+INDIRECT("BM170")+INDIRECT("BN170")+INDIRECT("BO170")</f>
        <v>0</v>
      </c>
      <c r="T170" s="28"/>
      <c r="U170" s="29"/>
      <c r="V170" s="29"/>
      <c r="W170" s="29"/>
      <c r="X170" s="29"/>
      <c r="Y170" s="29"/>
      <c r="Z170" s="29"/>
      <c r="AA170" s="29"/>
      <c r="AB170" s="28"/>
      <c r="AC170" s="29"/>
      <c r="AD170" s="29">
        <v>25000</v>
      </c>
      <c r="AE170" s="29"/>
      <c r="AF170" s="29"/>
      <c r="AG170" s="29"/>
      <c r="AH170" s="29"/>
      <c r="AI170" s="29"/>
      <c r="AJ170" s="28"/>
      <c r="AK170" s="29"/>
      <c r="AL170" s="29"/>
      <c r="AM170" s="29"/>
      <c r="AN170" s="29"/>
      <c r="AO170" s="29"/>
      <c r="AP170" s="29"/>
      <c r="AQ170" s="29"/>
      <c r="AR170" s="28"/>
      <c r="AS170" s="29"/>
      <c r="AT170" s="29"/>
      <c r="AU170" s="29"/>
      <c r="AV170" s="29"/>
      <c r="AW170" s="29"/>
      <c r="AX170" s="29"/>
      <c r="AY170" s="29"/>
      <c r="AZ170" s="28"/>
      <c r="BA170" s="29"/>
      <c r="BB170" s="29"/>
      <c r="BC170" s="29"/>
      <c r="BD170" s="29"/>
      <c r="BE170" s="29"/>
      <c r="BF170" s="29"/>
      <c r="BG170" s="29"/>
      <c r="BH170" s="28"/>
      <c r="BI170" s="29"/>
      <c r="BJ170" s="29"/>
      <c r="BK170" s="29"/>
      <c r="BL170" s="29"/>
      <c r="BM170" s="29"/>
      <c r="BN170" s="29"/>
      <c r="BO170" s="29"/>
      <c r="BP170" s="9">
        <v>0</v>
      </c>
      <c r="BQ170" s="1" t="s">
        <v>0</v>
      </c>
      <c r="BR170" s="1" t="s">
        <v>0</v>
      </c>
      <c r="BS170" s="1" t="s">
        <v>0</v>
      </c>
      <c r="BT170" s="1" t="s">
        <v>0</v>
      </c>
      <c r="BU170" s="1" t="s">
        <v>0</v>
      </c>
      <c r="BW170" s="1">
        <f ca="1">INDIRECT("T170")+2*INDIRECT("AB170")+3*INDIRECT("AJ170")+4*INDIRECT("AR170")+5*INDIRECT("AZ170")+6*INDIRECT("BH170")</f>
        <v>0</v>
      </c>
      <c r="BX170" s="1">
        <v>0</v>
      </c>
      <c r="BY170" s="1">
        <f ca="1">INDIRECT("U170")+2*INDIRECT("AC170")+3*INDIRECT("AK170")+4*INDIRECT("AS170")+5*INDIRECT("BA170")+6*INDIRECT("BI170")</f>
        <v>0</v>
      </c>
      <c r="BZ170" s="1">
        <v>0</v>
      </c>
      <c r="CA170" s="1">
        <f ca="1">INDIRECT("V170")+2*INDIRECT("AD170")+3*INDIRECT("AL170")+4*INDIRECT("AT170")+5*INDIRECT("BB170")+6*INDIRECT("BJ170")</f>
        <v>50000</v>
      </c>
      <c r="CB170" s="1">
        <v>50000</v>
      </c>
      <c r="CC170" s="1">
        <f ca="1">INDIRECT("W170")+2*INDIRECT("AE170")+3*INDIRECT("AM170")+4*INDIRECT("AU170")+5*INDIRECT("BC170")+6*INDIRECT("BK170")</f>
        <v>0</v>
      </c>
      <c r="CD170" s="1">
        <v>0</v>
      </c>
      <c r="CE170" s="1">
        <f ca="1">INDIRECT("X170")+2*INDIRECT("AF170")+3*INDIRECT("AN170")+4*INDIRECT("AV170")+5*INDIRECT("BD170")+6*INDIRECT("BL170")</f>
        <v>0</v>
      </c>
      <c r="CF170" s="1">
        <v>0</v>
      </c>
      <c r="CG170" s="1">
        <f ca="1">INDIRECT("Y170")+2*INDIRECT("AG170")+3*INDIRECT("AO170")+4*INDIRECT("AW170")+5*INDIRECT("BE170")+6*INDIRECT("BM170")</f>
        <v>0</v>
      </c>
      <c r="CH170" s="1">
        <v>0</v>
      </c>
      <c r="CI170" s="1">
        <f ca="1">INDIRECT("Z170")+2*INDIRECT("AH170")+3*INDIRECT("AP170")+4*INDIRECT("AX170")+5*INDIRECT("BF170")+6*INDIRECT("BN170")</f>
        <v>0</v>
      </c>
      <c r="CJ170" s="1">
        <v>0</v>
      </c>
      <c r="CK170" s="1">
        <f ca="1">INDIRECT("AA170")+2*INDIRECT("AI170")+3*INDIRECT("AQ170")+4*INDIRECT("AY170")+5*INDIRECT("BG170")+6*INDIRECT("BO170")</f>
        <v>0</v>
      </c>
      <c r="CL170" s="1">
        <v>0</v>
      </c>
      <c r="CM170" s="1">
        <f ca="1">INDIRECT("T170")+2*INDIRECT("U170")+3*INDIRECT("V170")+4*INDIRECT("W170")+5*INDIRECT("X170")+6*INDIRECT("Y170")+7*INDIRECT("Z170")+8*INDIRECT("AA170")</f>
        <v>0</v>
      </c>
      <c r="CN170" s="1">
        <v>0</v>
      </c>
      <c r="CO170" s="1">
        <f ca="1">INDIRECT("AB170")+2*INDIRECT("AC170")+3*INDIRECT("AD170")+4*INDIRECT("AE170")+5*INDIRECT("AF170")+6*INDIRECT("AG170")+7*INDIRECT("AH170")+8*INDIRECT("AI170")</f>
        <v>75000</v>
      </c>
      <c r="CP170" s="1">
        <v>75000</v>
      </c>
      <c r="CQ170" s="1">
        <f ca="1">INDIRECT("AJ170")+2*INDIRECT("AK170")+3*INDIRECT("AL170")+4*INDIRECT("AM170")+5*INDIRECT("AN170")+6*INDIRECT("AO170")+7*INDIRECT("AP170")+8*INDIRECT("AQ170")</f>
        <v>0</v>
      </c>
      <c r="CR170" s="1">
        <v>0</v>
      </c>
      <c r="CS170" s="1">
        <f ca="1">INDIRECT("AR170")+2*INDIRECT("AS170")+3*INDIRECT("AT170")+4*INDIRECT("AU170")+5*INDIRECT("AV170")+6*INDIRECT("AW170")+7*INDIRECT("AX170")+8*INDIRECT("AY170")</f>
        <v>0</v>
      </c>
      <c r="CT170" s="1">
        <v>0</v>
      </c>
      <c r="CU170" s="1">
        <f ca="1">INDIRECT("AZ170")+2*INDIRECT("BA170")+3*INDIRECT("BB170")+4*INDIRECT("BC170")+5*INDIRECT("BD170")+6*INDIRECT("BE170")+7*INDIRECT("BF170")+8*INDIRECT("BG170")</f>
        <v>0</v>
      </c>
      <c r="CV170" s="1">
        <v>0</v>
      </c>
      <c r="CW170" s="1">
        <f ca="1">INDIRECT("BH170")+2*INDIRECT("BI170")+3*INDIRECT("BJ170")+4*INDIRECT("BK170")+5*INDIRECT("BL170")+6*INDIRECT("BM170")+7*INDIRECT("BN170")+8*INDIRECT("BO170")</f>
        <v>0</v>
      </c>
      <c r="CX170" s="1">
        <v>0</v>
      </c>
    </row>
    <row r="171" spans="1:73" ht="11.25">
      <c r="A171" s="1" t="s">
        <v>0</v>
      </c>
      <c r="B171" s="1" t="s">
        <v>0</v>
      </c>
      <c r="C171" s="1" t="s">
        <v>0</v>
      </c>
      <c r="D171" s="1" t="s">
        <v>0</v>
      </c>
      <c r="E171" s="1" t="s">
        <v>6</v>
      </c>
      <c r="F171" s="7">
        <f>SUM(F168:F170)</f>
        <v>1643</v>
      </c>
      <c r="G171" s="6">
        <f>SUM(G168:G170)</f>
        <v>3161</v>
      </c>
      <c r="H171" s="6">
        <f>SUM(H168:H170)</f>
        <v>91802</v>
      </c>
      <c r="I171" s="6">
        <f>SUM(I168:I170)</f>
        <v>0</v>
      </c>
      <c r="J171" s="6">
        <f>SUM(J168:J170)</f>
        <v>0</v>
      </c>
      <c r="K171" s="6">
        <f>SUM(K168:K170)</f>
        <v>0</v>
      </c>
      <c r="L171" s="6">
        <f>SUM(L168:L170)</f>
        <v>0</v>
      </c>
      <c r="M171" s="6">
        <f>SUM(M168:M170)</f>
        <v>0</v>
      </c>
      <c r="N171" s="7">
        <f>SUM(N168:N170)</f>
        <v>1100</v>
      </c>
      <c r="O171" s="6">
        <f>SUM(O168:O170)</f>
        <v>85698</v>
      </c>
      <c r="P171" s="6">
        <f>SUM(P168:P170)</f>
        <v>1643</v>
      </c>
      <c r="Q171" s="6">
        <f>SUM(Q168:Q170)</f>
        <v>2947</v>
      </c>
      <c r="R171" s="6">
        <f>SUM(R168:R170)</f>
        <v>214</v>
      </c>
      <c r="S171" s="6">
        <f>SUM(S168:S170)</f>
        <v>5004</v>
      </c>
      <c r="T171" s="8"/>
      <c r="U171" s="5"/>
      <c r="V171" s="5"/>
      <c r="W171" s="5"/>
      <c r="X171" s="5"/>
      <c r="Y171" s="5"/>
      <c r="Z171" s="5"/>
      <c r="AA171" s="5"/>
      <c r="AB171" s="8"/>
      <c r="AC171" s="5"/>
      <c r="AD171" s="5"/>
      <c r="AE171" s="5"/>
      <c r="AF171" s="5"/>
      <c r="AG171" s="5"/>
      <c r="AH171" s="5"/>
      <c r="AI171" s="5"/>
      <c r="AJ171" s="8"/>
      <c r="AK171" s="5"/>
      <c r="AL171" s="5"/>
      <c r="AM171" s="5"/>
      <c r="AN171" s="5"/>
      <c r="AO171" s="5"/>
      <c r="AP171" s="5"/>
      <c r="AQ171" s="5"/>
      <c r="AR171" s="8"/>
      <c r="AS171" s="5"/>
      <c r="AT171" s="5"/>
      <c r="AU171" s="5"/>
      <c r="AV171" s="5"/>
      <c r="AW171" s="5"/>
      <c r="AX171" s="5"/>
      <c r="AY171" s="5"/>
      <c r="AZ171" s="8"/>
      <c r="BA171" s="5"/>
      <c r="BB171" s="5"/>
      <c r="BC171" s="5"/>
      <c r="BD171" s="5"/>
      <c r="BE171" s="5"/>
      <c r="BF171" s="5"/>
      <c r="BG171" s="5"/>
      <c r="BH171" s="8"/>
      <c r="BI171" s="5"/>
      <c r="BJ171" s="5"/>
      <c r="BK171" s="5"/>
      <c r="BL171" s="5"/>
      <c r="BM171" s="5"/>
      <c r="BN171" s="5"/>
      <c r="BO171" s="5"/>
      <c r="BP171" s="9">
        <v>0</v>
      </c>
      <c r="BQ171" s="1" t="s">
        <v>0</v>
      </c>
      <c r="BR171" s="1" t="s">
        <v>0</v>
      </c>
      <c r="BS171" s="1" t="s">
        <v>0</v>
      </c>
      <c r="BT171" s="1" t="s">
        <v>0</v>
      </c>
      <c r="BU171" s="1" t="s">
        <v>0</v>
      </c>
    </row>
    <row r="172" spans="3:73" ht="11.25">
      <c r="C172" s="1" t="s">
        <v>0</v>
      </c>
      <c r="D172" s="1" t="s">
        <v>0</v>
      </c>
      <c r="E172" s="1" t="s">
        <v>0</v>
      </c>
      <c r="F172" s="7"/>
      <c r="G172" s="6"/>
      <c r="H172" s="6"/>
      <c r="I172" s="6"/>
      <c r="J172" s="6"/>
      <c r="K172" s="6"/>
      <c r="L172" s="6"/>
      <c r="M172" s="6"/>
      <c r="N172" s="7"/>
      <c r="O172" s="6"/>
      <c r="P172" s="6"/>
      <c r="Q172" s="6"/>
      <c r="R172" s="6"/>
      <c r="S172" s="6"/>
      <c r="T172" s="8"/>
      <c r="U172" s="5"/>
      <c r="V172" s="5"/>
      <c r="W172" s="5"/>
      <c r="X172" s="5"/>
      <c r="Y172" s="5"/>
      <c r="Z172" s="5"/>
      <c r="AA172" s="5"/>
      <c r="AB172" s="8"/>
      <c r="AC172" s="5"/>
      <c r="AD172" s="5"/>
      <c r="AE172" s="5"/>
      <c r="AF172" s="5"/>
      <c r="AG172" s="5"/>
      <c r="AH172" s="5"/>
      <c r="AI172" s="5"/>
      <c r="AJ172" s="8"/>
      <c r="AK172" s="5"/>
      <c r="AL172" s="5"/>
      <c r="AM172" s="5"/>
      <c r="AN172" s="5"/>
      <c r="AO172" s="5"/>
      <c r="AP172" s="5"/>
      <c r="AQ172" s="5"/>
      <c r="AR172" s="8"/>
      <c r="AS172" s="5"/>
      <c r="AT172" s="5"/>
      <c r="AU172" s="5"/>
      <c r="AV172" s="5"/>
      <c r="AW172" s="5"/>
      <c r="AX172" s="5"/>
      <c r="AY172" s="5"/>
      <c r="AZ172" s="8"/>
      <c r="BA172" s="5"/>
      <c r="BB172" s="5"/>
      <c r="BC172" s="5"/>
      <c r="BD172" s="5"/>
      <c r="BE172" s="5"/>
      <c r="BF172" s="5"/>
      <c r="BG172" s="5"/>
      <c r="BH172" s="8"/>
      <c r="BI172" s="5"/>
      <c r="BJ172" s="5"/>
      <c r="BK172" s="5"/>
      <c r="BL172" s="5"/>
      <c r="BM172" s="5"/>
      <c r="BN172" s="5"/>
      <c r="BO172" s="5"/>
      <c r="BP172" s="9"/>
      <c r="BT172" s="1" t="s">
        <v>0</v>
      </c>
      <c r="BU172" s="1" t="s">
        <v>0</v>
      </c>
    </row>
    <row r="173" spans="1:102" ht="11.25">
      <c r="A173" s="30" t="s">
        <v>1</v>
      </c>
      <c r="B173" s="31" t="str">
        <f>HYPERLINK("http://www.dot.ca.gov/hq/transprog/stip2004/ff_sheets/10-7213.xls","7213")</f>
        <v>7213</v>
      </c>
      <c r="C173" s="30" t="s">
        <v>81</v>
      </c>
      <c r="D173" s="30" t="s">
        <v>61</v>
      </c>
      <c r="E173" s="30" t="s">
        <v>3</v>
      </c>
      <c r="F173" s="32">
        <f ca="1">INDIRECT("T173")+INDIRECT("AB173")+INDIRECT("AJ173")+INDIRECT("AR173")+INDIRECT("AZ173")+INDIRECT("BH173")</f>
        <v>235</v>
      </c>
      <c r="G173" s="33">
        <f ca="1">INDIRECT("U173")+INDIRECT("AC173")+INDIRECT("AK173")+INDIRECT("AS173")+INDIRECT("BA173")+INDIRECT("BI173")</f>
        <v>0</v>
      </c>
      <c r="H173" s="33">
        <f ca="1">INDIRECT("V173")+INDIRECT("AD173")+INDIRECT("AL173")+INDIRECT("AT173")+INDIRECT("BB173")+INDIRECT("BJ173")</f>
        <v>4420</v>
      </c>
      <c r="I173" s="33">
        <f ca="1">INDIRECT("W173")+INDIRECT("AE173")+INDIRECT("AM173")+INDIRECT("AU173")+INDIRECT("BC173")+INDIRECT("BK173")</f>
        <v>0</v>
      </c>
      <c r="J173" s="33">
        <f ca="1">INDIRECT("X173")+INDIRECT("AF173")+INDIRECT("AN173")+INDIRECT("AV173")+INDIRECT("BD173")+INDIRECT("BL173")</f>
        <v>0</v>
      </c>
      <c r="K173" s="33">
        <f ca="1">INDIRECT("Y173")+INDIRECT("AG173")+INDIRECT("AO173")+INDIRECT("AW173")+INDIRECT("BE173")+INDIRECT("BM173")</f>
        <v>0</v>
      </c>
      <c r="L173" s="33">
        <f ca="1">INDIRECT("Z173")+INDIRECT("AH173")+INDIRECT("AP173")+INDIRECT("AX173")+INDIRECT("BF173")+INDIRECT("BN173")</f>
        <v>0</v>
      </c>
      <c r="M173" s="33">
        <f ca="1">INDIRECT("AA173")+INDIRECT("AI173")+INDIRECT("AQ173")+INDIRECT("AY173")+INDIRECT("BG173")+INDIRECT("BO173")</f>
        <v>0</v>
      </c>
      <c r="N173" s="32">
        <f ca="1">INDIRECT("T173")+INDIRECT("U173")+INDIRECT("V173")+INDIRECT("W173")+INDIRECT("X173")+INDIRECT("Y173")+INDIRECT("Z173")+INDIRECT("AA173")</f>
        <v>0</v>
      </c>
      <c r="O173" s="33">
        <f ca="1">INDIRECT("AB173")+INDIRECT("AC173")+INDIRECT("AD173")+INDIRECT("AE173")+INDIRECT("AF173")+INDIRECT("AG173")+INDIRECT("AH173")+INDIRECT("AI173")</f>
        <v>3244</v>
      </c>
      <c r="P173" s="33">
        <f ca="1">INDIRECT("AJ173")+INDIRECT("AK173")+INDIRECT("AL173")+INDIRECT("AM173")+INDIRECT("AN173")+INDIRECT("AO173")+INDIRECT("AP173")+INDIRECT("AQ173")</f>
        <v>235</v>
      </c>
      <c r="Q173" s="33">
        <f ca="1">INDIRECT("AR173")+INDIRECT("AS173")+INDIRECT("AT173")+INDIRECT("AU173")+INDIRECT("AV173")+INDIRECT("AW173")+INDIRECT("AX173")+INDIRECT("AY173")</f>
        <v>525</v>
      </c>
      <c r="R173" s="33">
        <f ca="1">INDIRECT("AZ173")+INDIRECT("BA173")+INDIRECT("BB173")+INDIRECT("BC173")+INDIRECT("BD173")+INDIRECT("BE173")+INDIRECT("BF173")+INDIRECT("BG173")</f>
        <v>1</v>
      </c>
      <c r="S173" s="33">
        <f ca="1">INDIRECT("BH173")+INDIRECT("BI173")+INDIRECT("BJ173")+INDIRECT("BK173")+INDIRECT("BL173")+INDIRECT("BM173")+INDIRECT("BN173")+INDIRECT("BO173")</f>
        <v>650</v>
      </c>
      <c r="T173" s="34"/>
      <c r="U173" s="35"/>
      <c r="V173" s="35"/>
      <c r="W173" s="35"/>
      <c r="X173" s="35"/>
      <c r="Y173" s="35"/>
      <c r="Z173" s="35"/>
      <c r="AA173" s="35"/>
      <c r="AB173" s="34"/>
      <c r="AC173" s="35"/>
      <c r="AD173" s="35">
        <v>3244</v>
      </c>
      <c r="AE173" s="35"/>
      <c r="AF173" s="35"/>
      <c r="AG173" s="35"/>
      <c r="AH173" s="35"/>
      <c r="AI173" s="35"/>
      <c r="AJ173" s="34">
        <v>235</v>
      </c>
      <c r="AK173" s="35"/>
      <c r="AL173" s="35"/>
      <c r="AM173" s="35"/>
      <c r="AN173" s="35"/>
      <c r="AO173" s="35"/>
      <c r="AP173" s="35"/>
      <c r="AQ173" s="35"/>
      <c r="AR173" s="34"/>
      <c r="AS173" s="35"/>
      <c r="AT173" s="35">
        <v>525</v>
      </c>
      <c r="AU173" s="35"/>
      <c r="AV173" s="35"/>
      <c r="AW173" s="35"/>
      <c r="AX173" s="35"/>
      <c r="AY173" s="35"/>
      <c r="AZ173" s="34"/>
      <c r="BA173" s="35"/>
      <c r="BB173" s="35">
        <v>1</v>
      </c>
      <c r="BC173" s="35"/>
      <c r="BD173" s="35"/>
      <c r="BE173" s="35"/>
      <c r="BF173" s="35"/>
      <c r="BG173" s="35"/>
      <c r="BH173" s="34"/>
      <c r="BI173" s="35"/>
      <c r="BJ173" s="35">
        <v>650</v>
      </c>
      <c r="BK173" s="35"/>
      <c r="BL173" s="35"/>
      <c r="BM173" s="35"/>
      <c r="BN173" s="35"/>
      <c r="BO173" s="36"/>
      <c r="BP173" s="9">
        <v>21200000123</v>
      </c>
      <c r="BQ173" s="1" t="s">
        <v>3</v>
      </c>
      <c r="BR173" s="1" t="s">
        <v>0</v>
      </c>
      <c r="BS173" s="1" t="s">
        <v>0</v>
      </c>
      <c r="BT173" s="1" t="s">
        <v>0</v>
      </c>
      <c r="BU173" s="1" t="s">
        <v>63</v>
      </c>
      <c r="BW173" s="1">
        <f ca="1">INDIRECT("T173")+2*INDIRECT("AB173")+3*INDIRECT("AJ173")+4*INDIRECT("AR173")+5*INDIRECT("AZ173")+6*INDIRECT("BH173")</f>
        <v>705</v>
      </c>
      <c r="BX173" s="1">
        <v>705</v>
      </c>
      <c r="BY173" s="1">
        <f ca="1">INDIRECT("U173")+2*INDIRECT("AC173")+3*INDIRECT("AK173")+4*INDIRECT("AS173")+5*INDIRECT("BA173")+6*INDIRECT("BI173")</f>
        <v>0</v>
      </c>
      <c r="BZ173" s="1">
        <v>0</v>
      </c>
      <c r="CA173" s="1">
        <f ca="1">INDIRECT("V173")+2*INDIRECT("AD173")+3*INDIRECT("AL173")+4*INDIRECT("AT173")+5*INDIRECT("BB173")+6*INDIRECT("BJ173")</f>
        <v>12493</v>
      </c>
      <c r="CB173" s="1">
        <v>12493</v>
      </c>
      <c r="CC173" s="1">
        <f ca="1">INDIRECT("W173")+2*INDIRECT("AE173")+3*INDIRECT("AM173")+4*INDIRECT("AU173")+5*INDIRECT("BC173")+6*INDIRECT("BK173")</f>
        <v>0</v>
      </c>
      <c r="CD173" s="1">
        <v>0</v>
      </c>
      <c r="CE173" s="1">
        <f ca="1">INDIRECT("X173")+2*INDIRECT("AF173")+3*INDIRECT("AN173")+4*INDIRECT("AV173")+5*INDIRECT("BD173")+6*INDIRECT("BL173")</f>
        <v>0</v>
      </c>
      <c r="CF173" s="1">
        <v>0</v>
      </c>
      <c r="CG173" s="1">
        <f ca="1">INDIRECT("Y173")+2*INDIRECT("AG173")+3*INDIRECT("AO173")+4*INDIRECT("AW173")+5*INDIRECT("BE173")+6*INDIRECT("BM173")</f>
        <v>0</v>
      </c>
      <c r="CH173" s="1">
        <v>0</v>
      </c>
      <c r="CI173" s="1">
        <f ca="1">INDIRECT("Z173")+2*INDIRECT("AH173")+3*INDIRECT("AP173")+4*INDIRECT("AX173")+5*INDIRECT("BF173")+6*INDIRECT("BN173")</f>
        <v>0</v>
      </c>
      <c r="CJ173" s="1">
        <v>0</v>
      </c>
      <c r="CK173" s="1">
        <f ca="1">INDIRECT("AA173")+2*INDIRECT("AI173")+3*INDIRECT("AQ173")+4*INDIRECT("AY173")+5*INDIRECT("BG173")+6*INDIRECT("BO173")</f>
        <v>0</v>
      </c>
      <c r="CL173" s="1">
        <v>0</v>
      </c>
      <c r="CM173" s="1">
        <f ca="1">INDIRECT("T173")+2*INDIRECT("U173")+3*INDIRECT("V173")+4*INDIRECT("W173")+5*INDIRECT("X173")+6*INDIRECT("Y173")+7*INDIRECT("Z173")+8*INDIRECT("AA173")</f>
        <v>0</v>
      </c>
      <c r="CN173" s="1">
        <v>0</v>
      </c>
      <c r="CO173" s="1">
        <f ca="1">INDIRECT("AB173")+2*INDIRECT("AC173")+3*INDIRECT("AD173")+4*INDIRECT("AE173")+5*INDIRECT("AF173")+6*INDIRECT("AG173")+7*INDIRECT("AH173")+8*INDIRECT("AI173")</f>
        <v>9732</v>
      </c>
      <c r="CP173" s="1">
        <v>9732</v>
      </c>
      <c r="CQ173" s="1">
        <f ca="1">INDIRECT("AJ173")+2*INDIRECT("AK173")+3*INDIRECT("AL173")+4*INDIRECT("AM173")+5*INDIRECT("AN173")+6*INDIRECT("AO173")+7*INDIRECT("AP173")+8*INDIRECT("AQ173")</f>
        <v>235</v>
      </c>
      <c r="CR173" s="1">
        <v>235</v>
      </c>
      <c r="CS173" s="1">
        <f ca="1">INDIRECT("AR173")+2*INDIRECT("AS173")+3*INDIRECT("AT173")+4*INDIRECT("AU173")+5*INDIRECT("AV173")+6*INDIRECT("AW173")+7*INDIRECT("AX173")+8*INDIRECT("AY173")</f>
        <v>1575</v>
      </c>
      <c r="CT173" s="1">
        <v>1575</v>
      </c>
      <c r="CU173" s="1">
        <f ca="1">INDIRECT("AZ173")+2*INDIRECT("BA173")+3*INDIRECT("BB173")+4*INDIRECT("BC173")+5*INDIRECT("BD173")+6*INDIRECT("BE173")+7*INDIRECT("BF173")+8*INDIRECT("BG173")</f>
        <v>3</v>
      </c>
      <c r="CV173" s="1">
        <v>3</v>
      </c>
      <c r="CW173" s="1">
        <f ca="1">INDIRECT("BH173")+2*INDIRECT("BI173")+3*INDIRECT("BJ173")+4*INDIRECT("BK173")+5*INDIRECT("BL173")+6*INDIRECT("BM173")+7*INDIRECT("BN173")+8*INDIRECT("BO173")</f>
        <v>1950</v>
      </c>
      <c r="CX173" s="1">
        <v>1950</v>
      </c>
    </row>
    <row r="174" spans="1:102" ht="11.25">
      <c r="A174" s="1" t="s">
        <v>0</v>
      </c>
      <c r="B174" s="1" t="s">
        <v>82</v>
      </c>
      <c r="C174" s="1" t="s">
        <v>83</v>
      </c>
      <c r="D174" s="1" t="s">
        <v>84</v>
      </c>
      <c r="E174" s="1" t="s">
        <v>76</v>
      </c>
      <c r="F174" s="7">
        <f ca="1">INDIRECT("T174")+INDIRECT("AB174")+INDIRECT("AJ174")+INDIRECT("AR174")+INDIRECT("AZ174")+INDIRECT("BH174")</f>
        <v>235</v>
      </c>
      <c r="G174" s="6">
        <f ca="1">INDIRECT("U174")+INDIRECT("AC174")+INDIRECT("AK174")+INDIRECT("AS174")+INDIRECT("BA174")+INDIRECT("BI174")</f>
        <v>0</v>
      </c>
      <c r="H174" s="6">
        <f ca="1">INDIRECT("V174")+INDIRECT("AD174")+INDIRECT("AL174")+INDIRECT("AT174")+INDIRECT("BB174")+INDIRECT("BJ174")</f>
        <v>6765</v>
      </c>
      <c r="I174" s="6">
        <f ca="1">INDIRECT("W174")+INDIRECT("AE174")+INDIRECT("AM174")+INDIRECT("AU174")+INDIRECT("BC174")+INDIRECT("BK174")</f>
        <v>0</v>
      </c>
      <c r="J174" s="6">
        <f ca="1">INDIRECT("X174")+INDIRECT("AF174")+INDIRECT("AN174")+INDIRECT("AV174")+INDIRECT("BD174")+INDIRECT("BL174")</f>
        <v>0</v>
      </c>
      <c r="K174" s="6">
        <f ca="1">INDIRECT("Y174")+INDIRECT("AG174")+INDIRECT("AO174")+INDIRECT("AW174")+INDIRECT("BE174")+INDIRECT("BM174")</f>
        <v>0</v>
      </c>
      <c r="L174" s="6">
        <f ca="1">INDIRECT("Z174")+INDIRECT("AH174")+INDIRECT("AP174")+INDIRECT("AX174")+INDIRECT("BF174")+INDIRECT("BN174")</f>
        <v>0</v>
      </c>
      <c r="M174" s="6">
        <f ca="1">INDIRECT("AA174")+INDIRECT("AI174")+INDIRECT("AQ174")+INDIRECT("AY174")+INDIRECT("BG174")+INDIRECT("BO174")</f>
        <v>0</v>
      </c>
      <c r="N174" s="7">
        <f ca="1">INDIRECT("T174")+INDIRECT("U174")+INDIRECT("V174")+INDIRECT("W174")+INDIRECT("X174")+INDIRECT("Y174")+INDIRECT("Z174")+INDIRECT("AA174")</f>
        <v>0</v>
      </c>
      <c r="O174" s="6">
        <f ca="1">INDIRECT("AB174")+INDIRECT("AC174")+INDIRECT("AD174")+INDIRECT("AE174")+INDIRECT("AF174")+INDIRECT("AG174")+INDIRECT("AH174")+INDIRECT("AI174")</f>
        <v>5589</v>
      </c>
      <c r="P174" s="6">
        <f ca="1">INDIRECT("AJ174")+INDIRECT("AK174")+INDIRECT("AL174")+INDIRECT("AM174")+INDIRECT("AN174")+INDIRECT("AO174")+INDIRECT("AP174")+INDIRECT("AQ174")</f>
        <v>235</v>
      </c>
      <c r="Q174" s="6">
        <f ca="1">INDIRECT("AR174")+INDIRECT("AS174")+INDIRECT("AT174")+INDIRECT("AU174")+INDIRECT("AV174")+INDIRECT("AW174")+INDIRECT("AX174")+INDIRECT("AY174")</f>
        <v>525</v>
      </c>
      <c r="R174" s="6">
        <f ca="1">INDIRECT("AZ174")+INDIRECT("BA174")+INDIRECT("BB174")+INDIRECT("BC174")+INDIRECT("BD174")+INDIRECT("BE174")+INDIRECT("BF174")+INDIRECT("BG174")</f>
        <v>1</v>
      </c>
      <c r="S174" s="6">
        <f ca="1">INDIRECT("BH174")+INDIRECT("BI174")+INDIRECT("BJ174")+INDIRECT("BK174")+INDIRECT("BL174")+INDIRECT("BM174")+INDIRECT("BN174")+INDIRECT("BO174")</f>
        <v>650</v>
      </c>
      <c r="T174" s="28"/>
      <c r="U174" s="29"/>
      <c r="V174" s="29"/>
      <c r="W174" s="29"/>
      <c r="X174" s="29"/>
      <c r="Y174" s="29"/>
      <c r="Z174" s="29"/>
      <c r="AA174" s="29"/>
      <c r="AB174" s="28"/>
      <c r="AC174" s="29"/>
      <c r="AD174" s="29">
        <v>5589</v>
      </c>
      <c r="AE174" s="29"/>
      <c r="AF174" s="29"/>
      <c r="AG174" s="29"/>
      <c r="AH174" s="29"/>
      <c r="AI174" s="29"/>
      <c r="AJ174" s="28">
        <v>235</v>
      </c>
      <c r="AK174" s="29"/>
      <c r="AL174" s="29"/>
      <c r="AM174" s="29"/>
      <c r="AN174" s="29"/>
      <c r="AO174" s="29"/>
      <c r="AP174" s="29"/>
      <c r="AQ174" s="29"/>
      <c r="AR174" s="28"/>
      <c r="AS174" s="29"/>
      <c r="AT174" s="29">
        <v>525</v>
      </c>
      <c r="AU174" s="29"/>
      <c r="AV174" s="29"/>
      <c r="AW174" s="29"/>
      <c r="AX174" s="29"/>
      <c r="AY174" s="29"/>
      <c r="AZ174" s="28"/>
      <c r="BA174" s="29"/>
      <c r="BB174" s="29">
        <v>1</v>
      </c>
      <c r="BC174" s="29"/>
      <c r="BD174" s="29"/>
      <c r="BE174" s="29"/>
      <c r="BF174" s="29"/>
      <c r="BG174" s="29"/>
      <c r="BH174" s="28"/>
      <c r="BI174" s="29"/>
      <c r="BJ174" s="29">
        <v>650</v>
      </c>
      <c r="BK174" s="29"/>
      <c r="BL174" s="29"/>
      <c r="BM174" s="29"/>
      <c r="BN174" s="29"/>
      <c r="BO174" s="29"/>
      <c r="BP174" s="9">
        <v>0</v>
      </c>
      <c r="BQ174" s="1" t="s">
        <v>0</v>
      </c>
      <c r="BR174" s="1" t="s">
        <v>0</v>
      </c>
      <c r="BS174" s="1" t="s">
        <v>0</v>
      </c>
      <c r="BT174" s="1" t="s">
        <v>0</v>
      </c>
      <c r="BU174" s="1" t="s">
        <v>0</v>
      </c>
      <c r="BW174" s="1">
        <f ca="1">INDIRECT("T174")+2*INDIRECT("AB174")+3*INDIRECT("AJ174")+4*INDIRECT("AR174")+5*INDIRECT("AZ174")+6*INDIRECT("BH174")</f>
        <v>705</v>
      </c>
      <c r="BX174" s="1">
        <v>705</v>
      </c>
      <c r="BY174" s="1">
        <f ca="1">INDIRECT("U174")+2*INDIRECT("AC174")+3*INDIRECT("AK174")+4*INDIRECT("AS174")+5*INDIRECT("BA174")+6*INDIRECT("BI174")</f>
        <v>0</v>
      </c>
      <c r="BZ174" s="1">
        <v>0</v>
      </c>
      <c r="CA174" s="1">
        <f ca="1">INDIRECT("V174")+2*INDIRECT("AD174")+3*INDIRECT("AL174")+4*INDIRECT("AT174")+5*INDIRECT("BB174")+6*INDIRECT("BJ174")</f>
        <v>17183</v>
      </c>
      <c r="CB174" s="1">
        <v>17183</v>
      </c>
      <c r="CC174" s="1">
        <f ca="1">INDIRECT("W174")+2*INDIRECT("AE174")+3*INDIRECT("AM174")+4*INDIRECT("AU174")+5*INDIRECT("BC174")+6*INDIRECT("BK174")</f>
        <v>0</v>
      </c>
      <c r="CD174" s="1">
        <v>0</v>
      </c>
      <c r="CE174" s="1">
        <f ca="1">INDIRECT("X174")+2*INDIRECT("AF174")+3*INDIRECT("AN174")+4*INDIRECT("AV174")+5*INDIRECT("BD174")+6*INDIRECT("BL174")</f>
        <v>0</v>
      </c>
      <c r="CF174" s="1">
        <v>0</v>
      </c>
      <c r="CG174" s="1">
        <f ca="1">INDIRECT("Y174")+2*INDIRECT("AG174")+3*INDIRECT("AO174")+4*INDIRECT("AW174")+5*INDIRECT("BE174")+6*INDIRECT("BM174")</f>
        <v>0</v>
      </c>
      <c r="CH174" s="1">
        <v>0</v>
      </c>
      <c r="CI174" s="1">
        <f ca="1">INDIRECT("Z174")+2*INDIRECT("AH174")+3*INDIRECT("AP174")+4*INDIRECT("AX174")+5*INDIRECT("BF174")+6*INDIRECT("BN174")</f>
        <v>0</v>
      </c>
      <c r="CJ174" s="1">
        <v>0</v>
      </c>
      <c r="CK174" s="1">
        <f ca="1">INDIRECT("AA174")+2*INDIRECT("AI174")+3*INDIRECT("AQ174")+4*INDIRECT("AY174")+5*INDIRECT("BG174")+6*INDIRECT("BO174")</f>
        <v>0</v>
      </c>
      <c r="CL174" s="1">
        <v>0</v>
      </c>
      <c r="CM174" s="1">
        <f ca="1">INDIRECT("T174")+2*INDIRECT("U174")+3*INDIRECT("V174")+4*INDIRECT("W174")+5*INDIRECT("X174")+6*INDIRECT("Y174")+7*INDIRECT("Z174")+8*INDIRECT("AA174")</f>
        <v>0</v>
      </c>
      <c r="CN174" s="1">
        <v>0</v>
      </c>
      <c r="CO174" s="1">
        <f ca="1">INDIRECT("AB174")+2*INDIRECT("AC174")+3*INDIRECT("AD174")+4*INDIRECT("AE174")+5*INDIRECT("AF174")+6*INDIRECT("AG174")+7*INDIRECT("AH174")+8*INDIRECT("AI174")</f>
        <v>16767</v>
      </c>
      <c r="CP174" s="1">
        <v>16767</v>
      </c>
      <c r="CQ174" s="1">
        <f ca="1">INDIRECT("AJ174")+2*INDIRECT("AK174")+3*INDIRECT("AL174")+4*INDIRECT("AM174")+5*INDIRECT("AN174")+6*INDIRECT("AO174")+7*INDIRECT("AP174")+8*INDIRECT("AQ174")</f>
        <v>235</v>
      </c>
      <c r="CR174" s="1">
        <v>235</v>
      </c>
      <c r="CS174" s="1">
        <f ca="1">INDIRECT("AR174")+2*INDIRECT("AS174")+3*INDIRECT("AT174")+4*INDIRECT("AU174")+5*INDIRECT("AV174")+6*INDIRECT("AW174")+7*INDIRECT("AX174")+8*INDIRECT("AY174")</f>
        <v>1575</v>
      </c>
      <c r="CT174" s="1">
        <v>1575</v>
      </c>
      <c r="CU174" s="1">
        <f ca="1">INDIRECT("AZ174")+2*INDIRECT("BA174")+3*INDIRECT("BB174")+4*INDIRECT("BC174")+5*INDIRECT("BD174")+6*INDIRECT("BE174")+7*INDIRECT("BF174")+8*INDIRECT("BG174")</f>
        <v>3</v>
      </c>
      <c r="CV174" s="1">
        <v>3</v>
      </c>
      <c r="CW174" s="1">
        <f ca="1">INDIRECT("BH174")+2*INDIRECT("BI174")+3*INDIRECT("BJ174")+4*INDIRECT("BK174")+5*INDIRECT("BL174")+6*INDIRECT("BM174")+7*INDIRECT("BN174")+8*INDIRECT("BO174")</f>
        <v>1950</v>
      </c>
      <c r="CX174" s="1">
        <v>1950</v>
      </c>
    </row>
    <row r="175" spans="1:73" ht="11.25">
      <c r="A175" s="25"/>
      <c r="B175" s="25"/>
      <c r="C175" s="27" t="s">
        <v>131</v>
      </c>
      <c r="D175" s="26" t="s">
        <v>0</v>
      </c>
      <c r="E175" s="1" t="s">
        <v>6</v>
      </c>
      <c r="F175" s="7">
        <f>SUM(F173:F174)</f>
        <v>470</v>
      </c>
      <c r="G175" s="6">
        <f>SUM(G173:G174)</f>
        <v>0</v>
      </c>
      <c r="H175" s="6">
        <f>SUM(H173:H174)</f>
        <v>11185</v>
      </c>
      <c r="I175" s="6">
        <f>SUM(I173:I174)</f>
        <v>0</v>
      </c>
      <c r="J175" s="6">
        <f>SUM(J173:J174)</f>
        <v>0</v>
      </c>
      <c r="K175" s="6">
        <f>SUM(K173:K174)</f>
        <v>0</v>
      </c>
      <c r="L175" s="6">
        <f>SUM(L173:L174)</f>
        <v>0</v>
      </c>
      <c r="M175" s="6">
        <f>SUM(M173:M174)</f>
        <v>0</v>
      </c>
      <c r="N175" s="7">
        <f>SUM(N173:N174)</f>
        <v>0</v>
      </c>
      <c r="O175" s="6">
        <f>SUM(O173:O174)</f>
        <v>8833</v>
      </c>
      <c r="P175" s="6">
        <f>SUM(P173:P174)</f>
        <v>470</v>
      </c>
      <c r="Q175" s="6">
        <f>SUM(Q173:Q174)</f>
        <v>1050</v>
      </c>
      <c r="R175" s="6">
        <f>SUM(R173:R174)</f>
        <v>2</v>
      </c>
      <c r="S175" s="6">
        <f>SUM(S173:S174)</f>
        <v>1300</v>
      </c>
      <c r="T175" s="8"/>
      <c r="U175" s="5"/>
      <c r="V175" s="5"/>
      <c r="W175" s="5"/>
      <c r="X175" s="5"/>
      <c r="Y175" s="5"/>
      <c r="Z175" s="5"/>
      <c r="AA175" s="5"/>
      <c r="AB175" s="8"/>
      <c r="AC175" s="5"/>
      <c r="AD175" s="5"/>
      <c r="AE175" s="5"/>
      <c r="AF175" s="5"/>
      <c r="AG175" s="5"/>
      <c r="AH175" s="5"/>
      <c r="AI175" s="5"/>
      <c r="AJ175" s="8"/>
      <c r="AK175" s="5"/>
      <c r="AL175" s="5"/>
      <c r="AM175" s="5"/>
      <c r="AN175" s="5"/>
      <c r="AO175" s="5"/>
      <c r="AP175" s="5"/>
      <c r="AQ175" s="5"/>
      <c r="AR175" s="8"/>
      <c r="AS175" s="5"/>
      <c r="AT175" s="5"/>
      <c r="AU175" s="5"/>
      <c r="AV175" s="5"/>
      <c r="AW175" s="5"/>
      <c r="AX175" s="5"/>
      <c r="AY175" s="5"/>
      <c r="AZ175" s="8"/>
      <c r="BA175" s="5"/>
      <c r="BB175" s="5"/>
      <c r="BC175" s="5"/>
      <c r="BD175" s="5"/>
      <c r="BE175" s="5"/>
      <c r="BF175" s="5"/>
      <c r="BG175" s="5"/>
      <c r="BH175" s="8"/>
      <c r="BI175" s="5"/>
      <c r="BJ175" s="5"/>
      <c r="BK175" s="5"/>
      <c r="BL175" s="5"/>
      <c r="BM175" s="5"/>
      <c r="BN175" s="5"/>
      <c r="BO175" s="5"/>
      <c r="BP175" s="9">
        <v>0</v>
      </c>
      <c r="BQ175" s="1" t="s">
        <v>0</v>
      </c>
      <c r="BR175" s="1" t="s">
        <v>0</v>
      </c>
      <c r="BS175" s="1" t="s">
        <v>0</v>
      </c>
      <c r="BT175" s="1" t="s">
        <v>0</v>
      </c>
      <c r="BU175" s="1" t="s">
        <v>0</v>
      </c>
    </row>
    <row r="176" spans="3:73" ht="11.25">
      <c r="C176" s="1" t="s">
        <v>0</v>
      </c>
      <c r="D176" s="1" t="s">
        <v>0</v>
      </c>
      <c r="E176" s="1" t="s">
        <v>0</v>
      </c>
      <c r="F176" s="7"/>
      <c r="G176" s="6"/>
      <c r="H176" s="6"/>
      <c r="I176" s="6"/>
      <c r="J176" s="6"/>
      <c r="K176" s="6"/>
      <c r="L176" s="6"/>
      <c r="M176" s="6"/>
      <c r="N176" s="7"/>
      <c r="O176" s="6"/>
      <c r="P176" s="6"/>
      <c r="Q176" s="6"/>
      <c r="R176" s="6"/>
      <c r="S176" s="6"/>
      <c r="T176" s="8"/>
      <c r="U176" s="5"/>
      <c r="V176" s="5"/>
      <c r="W176" s="5"/>
      <c r="X176" s="5"/>
      <c r="Y176" s="5"/>
      <c r="Z176" s="5"/>
      <c r="AA176" s="5"/>
      <c r="AB176" s="8"/>
      <c r="AC176" s="5"/>
      <c r="AD176" s="5"/>
      <c r="AE176" s="5"/>
      <c r="AF176" s="5"/>
      <c r="AG176" s="5"/>
      <c r="AH176" s="5"/>
      <c r="AI176" s="5"/>
      <c r="AJ176" s="8"/>
      <c r="AK176" s="5"/>
      <c r="AL176" s="5"/>
      <c r="AM176" s="5"/>
      <c r="AN176" s="5"/>
      <c r="AO176" s="5"/>
      <c r="AP176" s="5"/>
      <c r="AQ176" s="5"/>
      <c r="AR176" s="8"/>
      <c r="AS176" s="5"/>
      <c r="AT176" s="5"/>
      <c r="AU176" s="5"/>
      <c r="AV176" s="5"/>
      <c r="AW176" s="5"/>
      <c r="AX176" s="5"/>
      <c r="AY176" s="5"/>
      <c r="AZ176" s="8"/>
      <c r="BA176" s="5"/>
      <c r="BB176" s="5"/>
      <c r="BC176" s="5"/>
      <c r="BD176" s="5"/>
      <c r="BE176" s="5"/>
      <c r="BF176" s="5"/>
      <c r="BG176" s="5"/>
      <c r="BH176" s="8"/>
      <c r="BI176" s="5"/>
      <c r="BJ176" s="5"/>
      <c r="BK176" s="5"/>
      <c r="BL176" s="5"/>
      <c r="BM176" s="5"/>
      <c r="BN176" s="5"/>
      <c r="BO176" s="5"/>
      <c r="BP176" s="9"/>
      <c r="BT176" s="1" t="s">
        <v>0</v>
      </c>
      <c r="BU176" s="1" t="s">
        <v>0</v>
      </c>
    </row>
    <row r="177" spans="1:102" ht="11.25">
      <c r="A177" s="30" t="s">
        <v>1</v>
      </c>
      <c r="B177" s="31" t="str">
        <f>HYPERLINK("http://www.dot.ca.gov/hq/transprog/stip2004/ff_sheets/10-7673.xls","7673")</f>
        <v>7673</v>
      </c>
      <c r="C177" s="30" t="s">
        <v>85</v>
      </c>
      <c r="D177" s="30" t="s">
        <v>61</v>
      </c>
      <c r="E177" s="30" t="s">
        <v>3</v>
      </c>
      <c r="F177" s="32">
        <f ca="1">INDIRECT("T177")+INDIRECT("AB177")+INDIRECT("AJ177")+INDIRECT("AR177")+INDIRECT("AZ177")+INDIRECT("BH177")</f>
        <v>0</v>
      </c>
      <c r="G177" s="33">
        <f ca="1">INDIRECT("U177")+INDIRECT("AC177")+INDIRECT("AK177")+INDIRECT("AS177")+INDIRECT("BA177")+INDIRECT("BI177")</f>
        <v>0</v>
      </c>
      <c r="H177" s="33">
        <f ca="1">INDIRECT("V177")+INDIRECT("AD177")+INDIRECT("AL177")+INDIRECT("AT177")+INDIRECT("BB177")+INDIRECT("BJ177")</f>
        <v>5233</v>
      </c>
      <c r="I177" s="33">
        <f ca="1">INDIRECT("W177")+INDIRECT("AE177")+INDIRECT("AM177")+INDIRECT("AU177")+INDIRECT("BC177")+INDIRECT("BK177")</f>
        <v>0</v>
      </c>
      <c r="J177" s="33">
        <f ca="1">INDIRECT("X177")+INDIRECT("AF177")+INDIRECT("AN177")+INDIRECT("AV177")+INDIRECT("BD177")+INDIRECT("BL177")</f>
        <v>0</v>
      </c>
      <c r="K177" s="33">
        <f ca="1">INDIRECT("Y177")+INDIRECT("AG177")+INDIRECT("AO177")+INDIRECT("AW177")+INDIRECT("BE177")+INDIRECT("BM177")</f>
        <v>0</v>
      </c>
      <c r="L177" s="33">
        <f ca="1">INDIRECT("Z177")+INDIRECT("AH177")+INDIRECT("AP177")+INDIRECT("AX177")+INDIRECT("BF177")+INDIRECT("BN177")</f>
        <v>0</v>
      </c>
      <c r="M177" s="33">
        <f ca="1">INDIRECT("AA177")+INDIRECT("AI177")+INDIRECT("AQ177")+INDIRECT("AY177")+INDIRECT("BG177")+INDIRECT("BO177")</f>
        <v>0</v>
      </c>
      <c r="N177" s="32">
        <f ca="1">INDIRECT("T177")+INDIRECT("U177")+INDIRECT("V177")+INDIRECT("W177")+INDIRECT("X177")+INDIRECT("Y177")+INDIRECT("Z177")+INDIRECT("AA177")</f>
        <v>0</v>
      </c>
      <c r="O177" s="33">
        <f ca="1">INDIRECT("AB177")+INDIRECT("AC177")+INDIRECT("AD177")+INDIRECT("AE177")+INDIRECT("AF177")+INDIRECT("AG177")+INDIRECT("AH177")+INDIRECT("AI177")</f>
        <v>5233</v>
      </c>
      <c r="P177" s="33">
        <f ca="1">INDIRECT("AJ177")+INDIRECT("AK177")+INDIRECT("AL177")+INDIRECT("AM177")+INDIRECT("AN177")+INDIRECT("AO177")+INDIRECT("AP177")+INDIRECT("AQ177")</f>
        <v>0</v>
      </c>
      <c r="Q177" s="33">
        <f ca="1">INDIRECT("AR177")+INDIRECT("AS177")+INDIRECT("AT177")+INDIRECT("AU177")+INDIRECT("AV177")+INDIRECT("AW177")+INDIRECT("AX177")+INDIRECT("AY177")</f>
        <v>0</v>
      </c>
      <c r="R177" s="33">
        <f ca="1">INDIRECT("AZ177")+INDIRECT("BA177")+INDIRECT("BB177")+INDIRECT("BC177")+INDIRECT("BD177")+INDIRECT("BE177")+INDIRECT("BF177")+INDIRECT("BG177")</f>
        <v>0</v>
      </c>
      <c r="S177" s="33">
        <f ca="1">INDIRECT("BH177")+INDIRECT("BI177")+INDIRECT("BJ177")+INDIRECT("BK177")+INDIRECT("BL177")+INDIRECT("BM177")+INDIRECT("BN177")+INDIRECT("BO177")</f>
        <v>0</v>
      </c>
      <c r="T177" s="34"/>
      <c r="U177" s="35"/>
      <c r="V177" s="35"/>
      <c r="W177" s="35"/>
      <c r="X177" s="35"/>
      <c r="Y177" s="35"/>
      <c r="Z177" s="35"/>
      <c r="AA177" s="35"/>
      <c r="AB177" s="34"/>
      <c r="AC177" s="35"/>
      <c r="AD177" s="35">
        <v>5233</v>
      </c>
      <c r="AE177" s="35"/>
      <c r="AF177" s="35"/>
      <c r="AG177" s="35"/>
      <c r="AH177" s="35"/>
      <c r="AI177" s="35"/>
      <c r="AJ177" s="34"/>
      <c r="AK177" s="35"/>
      <c r="AL177" s="35"/>
      <c r="AM177" s="35"/>
      <c r="AN177" s="35"/>
      <c r="AO177" s="35"/>
      <c r="AP177" s="35"/>
      <c r="AQ177" s="35"/>
      <c r="AR177" s="34"/>
      <c r="AS177" s="35"/>
      <c r="AT177" s="35"/>
      <c r="AU177" s="35"/>
      <c r="AV177" s="35"/>
      <c r="AW177" s="35"/>
      <c r="AX177" s="35"/>
      <c r="AY177" s="35"/>
      <c r="AZ177" s="34"/>
      <c r="BA177" s="35"/>
      <c r="BB177" s="35"/>
      <c r="BC177" s="35"/>
      <c r="BD177" s="35"/>
      <c r="BE177" s="35"/>
      <c r="BF177" s="35"/>
      <c r="BG177" s="35"/>
      <c r="BH177" s="34"/>
      <c r="BI177" s="35"/>
      <c r="BJ177" s="35"/>
      <c r="BK177" s="35"/>
      <c r="BL177" s="35"/>
      <c r="BM177" s="35"/>
      <c r="BN177" s="35"/>
      <c r="BO177" s="36"/>
      <c r="BP177" s="9">
        <v>11200000039</v>
      </c>
      <c r="BQ177" s="1" t="s">
        <v>3</v>
      </c>
      <c r="BR177" s="1" t="s">
        <v>0</v>
      </c>
      <c r="BS177" s="1" t="s">
        <v>0</v>
      </c>
      <c r="BT177" s="1" t="s">
        <v>0</v>
      </c>
      <c r="BU177" s="1" t="s">
        <v>63</v>
      </c>
      <c r="BW177" s="1">
        <f ca="1">INDIRECT("T177")+2*INDIRECT("AB177")+3*INDIRECT("AJ177")+4*INDIRECT("AR177")+5*INDIRECT("AZ177")+6*INDIRECT("BH177")</f>
        <v>0</v>
      </c>
      <c r="BX177" s="1">
        <v>0</v>
      </c>
      <c r="BY177" s="1">
        <f ca="1">INDIRECT("U177")+2*INDIRECT("AC177")+3*INDIRECT("AK177")+4*INDIRECT("AS177")+5*INDIRECT("BA177")+6*INDIRECT("BI177")</f>
        <v>0</v>
      </c>
      <c r="BZ177" s="1">
        <v>0</v>
      </c>
      <c r="CA177" s="1">
        <f ca="1">INDIRECT("V177")+2*INDIRECT("AD177")+3*INDIRECT("AL177")+4*INDIRECT("AT177")+5*INDIRECT("BB177")+6*INDIRECT("BJ177")</f>
        <v>10466</v>
      </c>
      <c r="CB177" s="1">
        <v>10466</v>
      </c>
      <c r="CC177" s="1">
        <f ca="1">INDIRECT("W177")+2*INDIRECT("AE177")+3*INDIRECT("AM177")+4*INDIRECT("AU177")+5*INDIRECT("BC177")+6*INDIRECT("BK177")</f>
        <v>0</v>
      </c>
      <c r="CD177" s="1">
        <v>0</v>
      </c>
      <c r="CE177" s="1">
        <f ca="1">INDIRECT("X177")+2*INDIRECT("AF177")+3*INDIRECT("AN177")+4*INDIRECT("AV177")+5*INDIRECT("BD177")+6*INDIRECT("BL177")</f>
        <v>0</v>
      </c>
      <c r="CF177" s="1">
        <v>0</v>
      </c>
      <c r="CG177" s="1">
        <f ca="1">INDIRECT("Y177")+2*INDIRECT("AG177")+3*INDIRECT("AO177")+4*INDIRECT("AW177")+5*INDIRECT("BE177")+6*INDIRECT("BM177")</f>
        <v>0</v>
      </c>
      <c r="CH177" s="1">
        <v>0</v>
      </c>
      <c r="CI177" s="1">
        <f ca="1">INDIRECT("Z177")+2*INDIRECT("AH177")+3*INDIRECT("AP177")+4*INDIRECT("AX177")+5*INDIRECT("BF177")+6*INDIRECT("BN177")</f>
        <v>0</v>
      </c>
      <c r="CJ177" s="1">
        <v>0</v>
      </c>
      <c r="CK177" s="1">
        <f ca="1">INDIRECT("AA177")+2*INDIRECT("AI177")+3*INDIRECT("AQ177")+4*INDIRECT("AY177")+5*INDIRECT("BG177")+6*INDIRECT("BO177")</f>
        <v>0</v>
      </c>
      <c r="CL177" s="1">
        <v>0</v>
      </c>
      <c r="CM177" s="1">
        <f ca="1">INDIRECT("T177")+2*INDIRECT("U177")+3*INDIRECT("V177")+4*INDIRECT("W177")+5*INDIRECT("X177")+6*INDIRECT("Y177")+7*INDIRECT("Z177")+8*INDIRECT("AA177")</f>
        <v>0</v>
      </c>
      <c r="CN177" s="1">
        <v>0</v>
      </c>
      <c r="CO177" s="1">
        <f ca="1">INDIRECT("AB177")+2*INDIRECT("AC177")+3*INDIRECT("AD177")+4*INDIRECT("AE177")+5*INDIRECT("AF177")+6*INDIRECT("AG177")+7*INDIRECT("AH177")+8*INDIRECT("AI177")</f>
        <v>15699</v>
      </c>
      <c r="CP177" s="1">
        <v>15699</v>
      </c>
      <c r="CQ177" s="1">
        <f ca="1">INDIRECT("AJ177")+2*INDIRECT("AK177")+3*INDIRECT("AL177")+4*INDIRECT("AM177")+5*INDIRECT("AN177")+6*INDIRECT("AO177")+7*INDIRECT("AP177")+8*INDIRECT("AQ177")</f>
        <v>0</v>
      </c>
      <c r="CR177" s="1">
        <v>0</v>
      </c>
      <c r="CS177" s="1">
        <f ca="1">INDIRECT("AR177")+2*INDIRECT("AS177")+3*INDIRECT("AT177")+4*INDIRECT("AU177")+5*INDIRECT("AV177")+6*INDIRECT("AW177")+7*INDIRECT("AX177")+8*INDIRECT("AY177")</f>
        <v>0</v>
      </c>
      <c r="CT177" s="1">
        <v>0</v>
      </c>
      <c r="CU177" s="1">
        <f ca="1">INDIRECT("AZ177")+2*INDIRECT("BA177")+3*INDIRECT("BB177")+4*INDIRECT("BC177")+5*INDIRECT("BD177")+6*INDIRECT("BE177")+7*INDIRECT("BF177")+8*INDIRECT("BG177")</f>
        <v>0</v>
      </c>
      <c r="CV177" s="1">
        <v>0</v>
      </c>
      <c r="CW177" s="1">
        <f ca="1">INDIRECT("BH177")+2*INDIRECT("BI177")+3*INDIRECT("BJ177")+4*INDIRECT("BK177")+5*INDIRECT("BL177")+6*INDIRECT("BM177")+7*INDIRECT("BN177")+8*INDIRECT("BO177")</f>
        <v>0</v>
      </c>
      <c r="CX177" s="1">
        <v>0</v>
      </c>
    </row>
    <row r="178" spans="1:102" ht="11.25">
      <c r="A178" s="1" t="s">
        <v>0</v>
      </c>
      <c r="B178" s="1" t="s">
        <v>86</v>
      </c>
      <c r="C178" s="1" t="s">
        <v>87</v>
      </c>
      <c r="D178" s="1" t="s">
        <v>88</v>
      </c>
      <c r="E178" s="1" t="s">
        <v>22</v>
      </c>
      <c r="F178" s="7">
        <f ca="1">INDIRECT("T178")+INDIRECT("AB178")+INDIRECT("AJ178")+INDIRECT("AR178")+INDIRECT("AZ178")+INDIRECT("BH178")</f>
        <v>0</v>
      </c>
      <c r="G178" s="6">
        <f ca="1">INDIRECT("U178")+INDIRECT("AC178")+INDIRECT("AK178")+INDIRECT("AS178")+INDIRECT("BA178")+INDIRECT("BI178")</f>
        <v>0</v>
      </c>
      <c r="H178" s="6">
        <f ca="1">INDIRECT("V178")+INDIRECT("AD178")+INDIRECT("AL178")+INDIRECT("AT178")+INDIRECT("BB178")+INDIRECT("BJ178")</f>
        <v>19476</v>
      </c>
      <c r="I178" s="6">
        <f ca="1">INDIRECT("W178")+INDIRECT("AE178")+INDIRECT("AM178")+INDIRECT("AU178")+INDIRECT("BC178")+INDIRECT("BK178")</f>
        <v>0</v>
      </c>
      <c r="J178" s="6">
        <f ca="1">INDIRECT("X178")+INDIRECT("AF178")+INDIRECT("AN178")+INDIRECT("AV178")+INDIRECT("BD178")+INDIRECT("BL178")</f>
        <v>0</v>
      </c>
      <c r="K178" s="6">
        <f ca="1">INDIRECT("Y178")+INDIRECT("AG178")+INDIRECT("AO178")+INDIRECT("AW178")+INDIRECT("BE178")+INDIRECT("BM178")</f>
        <v>0</v>
      </c>
      <c r="L178" s="6">
        <f ca="1">INDIRECT("Z178")+INDIRECT("AH178")+INDIRECT("AP178")+INDIRECT("AX178")+INDIRECT("BF178")+INDIRECT("BN178")</f>
        <v>0</v>
      </c>
      <c r="M178" s="6">
        <f ca="1">INDIRECT("AA178")+INDIRECT("AI178")+INDIRECT("AQ178")+INDIRECT("AY178")+INDIRECT("BG178")+INDIRECT("BO178")</f>
        <v>0</v>
      </c>
      <c r="N178" s="7">
        <f ca="1">INDIRECT("T178")+INDIRECT("U178")+INDIRECT("V178")+INDIRECT("W178")+INDIRECT("X178")+INDIRECT("Y178")+INDIRECT("Z178")+INDIRECT("AA178")</f>
        <v>0</v>
      </c>
      <c r="O178" s="6">
        <f ca="1">INDIRECT("AB178")+INDIRECT("AC178")+INDIRECT("AD178")+INDIRECT("AE178")+INDIRECT("AF178")+INDIRECT("AG178")+INDIRECT("AH178")+INDIRECT("AI178")</f>
        <v>16724</v>
      </c>
      <c r="P178" s="6">
        <f ca="1">INDIRECT("AJ178")+INDIRECT("AK178")+INDIRECT("AL178")+INDIRECT("AM178")+INDIRECT("AN178")+INDIRECT("AO178")+INDIRECT("AP178")+INDIRECT("AQ178")</f>
        <v>0</v>
      </c>
      <c r="Q178" s="6">
        <f ca="1">INDIRECT("AR178")+INDIRECT("AS178")+INDIRECT("AT178")+INDIRECT("AU178")+INDIRECT("AV178")+INDIRECT("AW178")+INDIRECT("AX178")+INDIRECT("AY178")</f>
        <v>0</v>
      </c>
      <c r="R178" s="6">
        <f ca="1">INDIRECT("AZ178")+INDIRECT("BA178")+INDIRECT("BB178")+INDIRECT("BC178")+INDIRECT("BD178")+INDIRECT("BE178")+INDIRECT("BF178")+INDIRECT("BG178")</f>
        <v>0</v>
      </c>
      <c r="S178" s="6">
        <f ca="1">INDIRECT("BH178")+INDIRECT("BI178")+INDIRECT("BJ178")+INDIRECT("BK178")+INDIRECT("BL178")+INDIRECT("BM178")+INDIRECT("BN178")+INDIRECT("BO178")</f>
        <v>2752</v>
      </c>
      <c r="T178" s="28"/>
      <c r="U178" s="29"/>
      <c r="V178" s="29"/>
      <c r="W178" s="29"/>
      <c r="X178" s="29"/>
      <c r="Y178" s="29"/>
      <c r="Z178" s="29"/>
      <c r="AA178" s="29"/>
      <c r="AB178" s="28"/>
      <c r="AC178" s="29"/>
      <c r="AD178" s="29">
        <v>16724</v>
      </c>
      <c r="AE178" s="29"/>
      <c r="AF178" s="29"/>
      <c r="AG178" s="29"/>
      <c r="AH178" s="29"/>
      <c r="AI178" s="29"/>
      <c r="AJ178" s="28"/>
      <c r="AK178" s="29"/>
      <c r="AL178" s="29"/>
      <c r="AM178" s="29"/>
      <c r="AN178" s="29"/>
      <c r="AO178" s="29"/>
      <c r="AP178" s="29"/>
      <c r="AQ178" s="29"/>
      <c r="AR178" s="28"/>
      <c r="AS178" s="29"/>
      <c r="AT178" s="29"/>
      <c r="AU178" s="29"/>
      <c r="AV178" s="29"/>
      <c r="AW178" s="29"/>
      <c r="AX178" s="29"/>
      <c r="AY178" s="29"/>
      <c r="AZ178" s="28"/>
      <c r="BA178" s="29"/>
      <c r="BB178" s="29"/>
      <c r="BC178" s="29"/>
      <c r="BD178" s="29"/>
      <c r="BE178" s="29"/>
      <c r="BF178" s="29"/>
      <c r="BG178" s="29"/>
      <c r="BH178" s="28"/>
      <c r="BI178" s="29"/>
      <c r="BJ178" s="29">
        <v>2752</v>
      </c>
      <c r="BK178" s="29"/>
      <c r="BL178" s="29"/>
      <c r="BM178" s="29"/>
      <c r="BN178" s="29"/>
      <c r="BO178" s="29"/>
      <c r="BP178" s="9">
        <v>0</v>
      </c>
      <c r="BQ178" s="1" t="s">
        <v>0</v>
      </c>
      <c r="BR178" s="1" t="s">
        <v>0</v>
      </c>
      <c r="BS178" s="1" t="s">
        <v>0</v>
      </c>
      <c r="BT178" s="1" t="s">
        <v>0</v>
      </c>
      <c r="BU178" s="1" t="s">
        <v>0</v>
      </c>
      <c r="BW178" s="1">
        <f ca="1">INDIRECT("T178")+2*INDIRECT("AB178")+3*INDIRECT("AJ178")+4*INDIRECT("AR178")+5*INDIRECT("AZ178")+6*INDIRECT("BH178")</f>
        <v>0</v>
      </c>
      <c r="BX178" s="1">
        <v>0</v>
      </c>
      <c r="BY178" s="1">
        <f ca="1">INDIRECT("U178")+2*INDIRECT("AC178")+3*INDIRECT("AK178")+4*INDIRECT("AS178")+5*INDIRECT("BA178")+6*INDIRECT("BI178")</f>
        <v>0</v>
      </c>
      <c r="BZ178" s="1">
        <v>0</v>
      </c>
      <c r="CA178" s="1">
        <f ca="1">INDIRECT("V178")+2*INDIRECT("AD178")+3*INDIRECT("AL178")+4*INDIRECT("AT178")+5*INDIRECT("BB178")+6*INDIRECT("BJ178")</f>
        <v>49960</v>
      </c>
      <c r="CB178" s="1">
        <v>49960</v>
      </c>
      <c r="CC178" s="1">
        <f ca="1">INDIRECT("W178")+2*INDIRECT("AE178")+3*INDIRECT("AM178")+4*INDIRECT("AU178")+5*INDIRECT("BC178")+6*INDIRECT("BK178")</f>
        <v>0</v>
      </c>
      <c r="CD178" s="1">
        <v>0</v>
      </c>
      <c r="CE178" s="1">
        <f ca="1">INDIRECT("X178")+2*INDIRECT("AF178")+3*INDIRECT("AN178")+4*INDIRECT("AV178")+5*INDIRECT("BD178")+6*INDIRECT("BL178")</f>
        <v>0</v>
      </c>
      <c r="CF178" s="1">
        <v>0</v>
      </c>
      <c r="CG178" s="1">
        <f ca="1">INDIRECT("Y178")+2*INDIRECT("AG178")+3*INDIRECT("AO178")+4*INDIRECT("AW178")+5*INDIRECT("BE178")+6*INDIRECT("BM178")</f>
        <v>0</v>
      </c>
      <c r="CH178" s="1">
        <v>0</v>
      </c>
      <c r="CI178" s="1">
        <f ca="1">INDIRECT("Z178")+2*INDIRECT("AH178")+3*INDIRECT("AP178")+4*INDIRECT("AX178")+5*INDIRECT("BF178")+6*INDIRECT("BN178")</f>
        <v>0</v>
      </c>
      <c r="CJ178" s="1">
        <v>0</v>
      </c>
      <c r="CK178" s="1">
        <f ca="1">INDIRECT("AA178")+2*INDIRECT("AI178")+3*INDIRECT("AQ178")+4*INDIRECT("AY178")+5*INDIRECT("BG178")+6*INDIRECT("BO178")</f>
        <v>0</v>
      </c>
      <c r="CL178" s="1">
        <v>0</v>
      </c>
      <c r="CM178" s="1">
        <f ca="1">INDIRECT("T178")+2*INDIRECT("U178")+3*INDIRECT("V178")+4*INDIRECT("W178")+5*INDIRECT("X178")+6*INDIRECT("Y178")+7*INDIRECT("Z178")+8*INDIRECT("AA178")</f>
        <v>0</v>
      </c>
      <c r="CN178" s="1">
        <v>0</v>
      </c>
      <c r="CO178" s="1">
        <f ca="1">INDIRECT("AB178")+2*INDIRECT("AC178")+3*INDIRECT("AD178")+4*INDIRECT("AE178")+5*INDIRECT("AF178")+6*INDIRECT("AG178")+7*INDIRECT("AH178")+8*INDIRECT("AI178")</f>
        <v>50172</v>
      </c>
      <c r="CP178" s="1">
        <v>50172</v>
      </c>
      <c r="CQ178" s="1">
        <f ca="1">INDIRECT("AJ178")+2*INDIRECT("AK178")+3*INDIRECT("AL178")+4*INDIRECT("AM178")+5*INDIRECT("AN178")+6*INDIRECT("AO178")+7*INDIRECT("AP178")+8*INDIRECT("AQ178")</f>
        <v>0</v>
      </c>
      <c r="CR178" s="1">
        <v>0</v>
      </c>
      <c r="CS178" s="1">
        <f ca="1">INDIRECT("AR178")+2*INDIRECT("AS178")+3*INDIRECT("AT178")+4*INDIRECT("AU178")+5*INDIRECT("AV178")+6*INDIRECT("AW178")+7*INDIRECT("AX178")+8*INDIRECT("AY178")</f>
        <v>0</v>
      </c>
      <c r="CT178" s="1">
        <v>0</v>
      </c>
      <c r="CU178" s="1">
        <f ca="1">INDIRECT("AZ178")+2*INDIRECT("BA178")+3*INDIRECT("BB178")+4*INDIRECT("BC178")+5*INDIRECT("BD178")+6*INDIRECT("BE178")+7*INDIRECT("BF178")+8*INDIRECT("BG178")</f>
        <v>0</v>
      </c>
      <c r="CV178" s="1">
        <v>0</v>
      </c>
      <c r="CW178" s="1">
        <f ca="1">INDIRECT("BH178")+2*INDIRECT("BI178")+3*INDIRECT("BJ178")+4*INDIRECT("BK178")+5*INDIRECT("BL178")+6*INDIRECT("BM178")+7*INDIRECT("BN178")+8*INDIRECT("BO178")</f>
        <v>8256</v>
      </c>
      <c r="CX178" s="1">
        <v>8256</v>
      </c>
    </row>
    <row r="179" spans="1:102" ht="11.25">
      <c r="A179" s="25"/>
      <c r="B179" s="25"/>
      <c r="C179" s="27" t="s">
        <v>131</v>
      </c>
      <c r="D179" s="26" t="s">
        <v>0</v>
      </c>
      <c r="E179" s="1" t="s">
        <v>11</v>
      </c>
      <c r="F179" s="7">
        <f ca="1">INDIRECT("T179")+INDIRECT("AB179")+INDIRECT("AJ179")+INDIRECT("AR179")+INDIRECT("AZ179")+INDIRECT("BH179")</f>
        <v>3586</v>
      </c>
      <c r="G179" s="6">
        <f ca="1">INDIRECT("U179")+INDIRECT("AC179")+INDIRECT("AK179")+INDIRECT("AS179")+INDIRECT("BA179")+INDIRECT("BI179")</f>
        <v>10916</v>
      </c>
      <c r="H179" s="6">
        <f ca="1">INDIRECT("V179")+INDIRECT("AD179")+INDIRECT("AL179")+INDIRECT("AT179")+INDIRECT("BB179")+INDIRECT("BJ179")</f>
        <v>0</v>
      </c>
      <c r="I179" s="6">
        <f ca="1">INDIRECT("W179")+INDIRECT("AE179")+INDIRECT("AM179")+INDIRECT("AU179")+INDIRECT("BC179")+INDIRECT("BK179")</f>
        <v>0</v>
      </c>
      <c r="J179" s="6">
        <f ca="1">INDIRECT("X179")+INDIRECT("AF179")+INDIRECT("AN179")+INDIRECT("AV179")+INDIRECT("BD179")+INDIRECT("BL179")</f>
        <v>0</v>
      </c>
      <c r="K179" s="6">
        <f ca="1">INDIRECT("Y179")+INDIRECT("AG179")+INDIRECT("AO179")+INDIRECT("AW179")+INDIRECT("BE179")+INDIRECT("BM179")</f>
        <v>0</v>
      </c>
      <c r="L179" s="6">
        <f ca="1">INDIRECT("Z179")+INDIRECT("AH179")+INDIRECT("AP179")+INDIRECT("AX179")+INDIRECT("BF179")+INDIRECT("BN179")</f>
        <v>0</v>
      </c>
      <c r="M179" s="6">
        <f ca="1">INDIRECT("AA179")+INDIRECT("AI179")+INDIRECT("AQ179")+INDIRECT("AY179")+INDIRECT("BG179")+INDIRECT("BO179")</f>
        <v>0</v>
      </c>
      <c r="N179" s="7">
        <f ca="1">INDIRECT("T179")+INDIRECT("U179")+INDIRECT("V179")+INDIRECT("W179")+INDIRECT("X179")+INDIRECT("Y179")+INDIRECT("Z179")+INDIRECT("AA179")</f>
        <v>752</v>
      </c>
      <c r="O179" s="6">
        <f ca="1">INDIRECT("AB179")+INDIRECT("AC179")+INDIRECT("AD179")+INDIRECT("AE179")+INDIRECT("AF179")+INDIRECT("AG179")+INDIRECT("AH179")+INDIRECT("AI179")</f>
        <v>10124</v>
      </c>
      <c r="P179" s="6">
        <f ca="1">INDIRECT("AJ179")+INDIRECT("AK179")+INDIRECT("AL179")+INDIRECT("AM179")+INDIRECT("AN179")+INDIRECT("AO179")+INDIRECT("AP179")+INDIRECT("AQ179")</f>
        <v>967</v>
      </c>
      <c r="Q179" s="6">
        <f ca="1">INDIRECT("AR179")+INDIRECT("AS179")+INDIRECT("AT179")+INDIRECT("AU179")+INDIRECT("AV179")+INDIRECT("AW179")+INDIRECT("AX179")+INDIRECT("AY179")</f>
        <v>2619</v>
      </c>
      <c r="R179" s="6">
        <f ca="1">INDIRECT("AZ179")+INDIRECT("BA179")+INDIRECT("BB179")+INDIRECT("BC179")+INDIRECT("BD179")+INDIRECT("BE179")+INDIRECT("BF179")+INDIRECT("BG179")</f>
        <v>40</v>
      </c>
      <c r="S179" s="6">
        <f ca="1">INDIRECT("BH179")+INDIRECT("BI179")+INDIRECT("BJ179")+INDIRECT("BK179")+INDIRECT("BL179")+INDIRECT("BM179")+INDIRECT("BN179")+INDIRECT("BO179")</f>
        <v>0</v>
      </c>
      <c r="T179" s="28"/>
      <c r="U179" s="29">
        <v>752</v>
      </c>
      <c r="V179" s="29"/>
      <c r="W179" s="29"/>
      <c r="X179" s="29"/>
      <c r="Y179" s="29"/>
      <c r="Z179" s="29"/>
      <c r="AA179" s="29"/>
      <c r="AB179" s="28"/>
      <c r="AC179" s="29">
        <v>10124</v>
      </c>
      <c r="AD179" s="29"/>
      <c r="AE179" s="29"/>
      <c r="AF179" s="29"/>
      <c r="AG179" s="29"/>
      <c r="AH179" s="29"/>
      <c r="AI179" s="29"/>
      <c r="AJ179" s="28">
        <v>967</v>
      </c>
      <c r="AK179" s="29"/>
      <c r="AL179" s="29"/>
      <c r="AM179" s="29"/>
      <c r="AN179" s="29"/>
      <c r="AO179" s="29"/>
      <c r="AP179" s="29"/>
      <c r="AQ179" s="29"/>
      <c r="AR179" s="28">
        <v>2619</v>
      </c>
      <c r="AS179" s="29"/>
      <c r="AT179" s="29"/>
      <c r="AU179" s="29"/>
      <c r="AV179" s="29"/>
      <c r="AW179" s="29"/>
      <c r="AX179" s="29"/>
      <c r="AY179" s="29"/>
      <c r="AZ179" s="28"/>
      <c r="BA179" s="29">
        <v>40</v>
      </c>
      <c r="BB179" s="29"/>
      <c r="BC179" s="29"/>
      <c r="BD179" s="29"/>
      <c r="BE179" s="29"/>
      <c r="BF179" s="29"/>
      <c r="BG179" s="29"/>
      <c r="BH179" s="28"/>
      <c r="BI179" s="29"/>
      <c r="BJ179" s="29"/>
      <c r="BK179" s="29"/>
      <c r="BL179" s="29"/>
      <c r="BM179" s="29"/>
      <c r="BN179" s="29"/>
      <c r="BO179" s="29"/>
      <c r="BP179" s="9">
        <v>0</v>
      </c>
      <c r="BQ179" s="1" t="s">
        <v>0</v>
      </c>
      <c r="BR179" s="1" t="s">
        <v>0</v>
      </c>
      <c r="BS179" s="1" t="s">
        <v>0</v>
      </c>
      <c r="BT179" s="1" t="s">
        <v>0</v>
      </c>
      <c r="BU179" s="1" t="s">
        <v>0</v>
      </c>
      <c r="BW179" s="1">
        <f ca="1">INDIRECT("T179")+2*INDIRECT("AB179")+3*INDIRECT("AJ179")+4*INDIRECT("AR179")+5*INDIRECT("AZ179")+6*INDIRECT("BH179")</f>
        <v>13377</v>
      </c>
      <c r="BX179" s="1">
        <v>13377</v>
      </c>
      <c r="BY179" s="1">
        <f ca="1">INDIRECT("U179")+2*INDIRECT("AC179")+3*INDIRECT("AK179")+4*INDIRECT("AS179")+5*INDIRECT("BA179")+6*INDIRECT("BI179")</f>
        <v>21200</v>
      </c>
      <c r="BZ179" s="1">
        <v>21200</v>
      </c>
      <c r="CA179" s="1">
        <f ca="1">INDIRECT("V179")+2*INDIRECT("AD179")+3*INDIRECT("AL179")+4*INDIRECT("AT179")+5*INDIRECT("BB179")+6*INDIRECT("BJ179")</f>
        <v>0</v>
      </c>
      <c r="CB179" s="1">
        <v>0</v>
      </c>
      <c r="CC179" s="1">
        <f ca="1">INDIRECT("W179")+2*INDIRECT("AE179")+3*INDIRECT("AM179")+4*INDIRECT("AU179")+5*INDIRECT("BC179")+6*INDIRECT("BK179")</f>
        <v>0</v>
      </c>
      <c r="CD179" s="1">
        <v>0</v>
      </c>
      <c r="CE179" s="1">
        <f ca="1">INDIRECT("X179")+2*INDIRECT("AF179")+3*INDIRECT("AN179")+4*INDIRECT("AV179")+5*INDIRECT("BD179")+6*INDIRECT("BL179")</f>
        <v>0</v>
      </c>
      <c r="CF179" s="1">
        <v>0</v>
      </c>
      <c r="CG179" s="1">
        <f ca="1">INDIRECT("Y179")+2*INDIRECT("AG179")+3*INDIRECT("AO179")+4*INDIRECT("AW179")+5*INDIRECT("BE179")+6*INDIRECT("BM179")</f>
        <v>0</v>
      </c>
      <c r="CH179" s="1">
        <v>0</v>
      </c>
      <c r="CI179" s="1">
        <f ca="1">INDIRECT("Z179")+2*INDIRECT("AH179")+3*INDIRECT("AP179")+4*INDIRECT("AX179")+5*INDIRECT("BF179")+6*INDIRECT("BN179")</f>
        <v>0</v>
      </c>
      <c r="CJ179" s="1">
        <v>0</v>
      </c>
      <c r="CK179" s="1">
        <f ca="1">INDIRECT("AA179")+2*INDIRECT("AI179")+3*INDIRECT("AQ179")+4*INDIRECT("AY179")+5*INDIRECT("BG179")+6*INDIRECT("BO179")</f>
        <v>0</v>
      </c>
      <c r="CL179" s="1">
        <v>0</v>
      </c>
      <c r="CM179" s="1">
        <f ca="1">INDIRECT("T179")+2*INDIRECT("U179")+3*INDIRECT("V179")+4*INDIRECT("W179")+5*INDIRECT("X179")+6*INDIRECT("Y179")+7*INDIRECT("Z179")+8*INDIRECT("AA179")</f>
        <v>1504</v>
      </c>
      <c r="CN179" s="1">
        <v>1504</v>
      </c>
      <c r="CO179" s="1">
        <f ca="1">INDIRECT("AB179")+2*INDIRECT("AC179")+3*INDIRECT("AD179")+4*INDIRECT("AE179")+5*INDIRECT("AF179")+6*INDIRECT("AG179")+7*INDIRECT("AH179")+8*INDIRECT("AI179")</f>
        <v>20248</v>
      </c>
      <c r="CP179" s="1">
        <v>20248</v>
      </c>
      <c r="CQ179" s="1">
        <f ca="1">INDIRECT("AJ179")+2*INDIRECT("AK179")+3*INDIRECT("AL179")+4*INDIRECT("AM179")+5*INDIRECT("AN179")+6*INDIRECT("AO179")+7*INDIRECT("AP179")+8*INDIRECT("AQ179")</f>
        <v>967</v>
      </c>
      <c r="CR179" s="1">
        <v>967</v>
      </c>
      <c r="CS179" s="1">
        <f ca="1">INDIRECT("AR179")+2*INDIRECT("AS179")+3*INDIRECT("AT179")+4*INDIRECT("AU179")+5*INDIRECT("AV179")+6*INDIRECT("AW179")+7*INDIRECT("AX179")+8*INDIRECT("AY179")</f>
        <v>2619</v>
      </c>
      <c r="CT179" s="1">
        <v>2619</v>
      </c>
      <c r="CU179" s="1">
        <f ca="1">INDIRECT("AZ179")+2*INDIRECT("BA179")+3*INDIRECT("BB179")+4*INDIRECT("BC179")+5*INDIRECT("BD179")+6*INDIRECT("BE179")+7*INDIRECT("BF179")+8*INDIRECT("BG179")</f>
        <v>80</v>
      </c>
      <c r="CV179" s="1">
        <v>80</v>
      </c>
      <c r="CW179" s="1">
        <f ca="1">INDIRECT("BH179")+2*INDIRECT("BI179")+3*INDIRECT("BJ179")+4*INDIRECT("BK179")+5*INDIRECT("BL179")+6*INDIRECT("BM179")+7*INDIRECT("BN179")+8*INDIRECT("BO179")</f>
        <v>0</v>
      </c>
      <c r="CX179" s="1">
        <v>0</v>
      </c>
    </row>
    <row r="180" spans="1:73" ht="11.25">
      <c r="A180" s="1" t="s">
        <v>0</v>
      </c>
      <c r="B180" s="1" t="s">
        <v>0</v>
      </c>
      <c r="C180" s="1" t="s">
        <v>0</v>
      </c>
      <c r="D180" s="1" t="s">
        <v>0</v>
      </c>
      <c r="E180" s="1" t="s">
        <v>6</v>
      </c>
      <c r="F180" s="7">
        <f>SUM(F177:F179)</f>
        <v>3586</v>
      </c>
      <c r="G180" s="6">
        <f>SUM(G177:G179)</f>
        <v>10916</v>
      </c>
      <c r="H180" s="6">
        <f>SUM(H177:H179)</f>
        <v>24709</v>
      </c>
      <c r="I180" s="6">
        <f>SUM(I177:I179)</f>
        <v>0</v>
      </c>
      <c r="J180" s="6">
        <f>SUM(J177:J179)</f>
        <v>0</v>
      </c>
      <c r="K180" s="6">
        <f>SUM(K177:K179)</f>
        <v>0</v>
      </c>
      <c r="L180" s="6">
        <f>SUM(L177:L179)</f>
        <v>0</v>
      </c>
      <c r="M180" s="6">
        <f>SUM(M177:M179)</f>
        <v>0</v>
      </c>
      <c r="N180" s="7">
        <f>SUM(N177:N179)</f>
        <v>752</v>
      </c>
      <c r="O180" s="6">
        <f>SUM(O177:O179)</f>
        <v>32081</v>
      </c>
      <c r="P180" s="6">
        <f>SUM(P177:P179)</f>
        <v>967</v>
      </c>
      <c r="Q180" s="6">
        <f>SUM(Q177:Q179)</f>
        <v>2619</v>
      </c>
      <c r="R180" s="6">
        <f>SUM(R177:R179)</f>
        <v>40</v>
      </c>
      <c r="S180" s="6">
        <f>SUM(S177:S179)</f>
        <v>2752</v>
      </c>
      <c r="T180" s="8"/>
      <c r="U180" s="5"/>
      <c r="V180" s="5"/>
      <c r="W180" s="5"/>
      <c r="X180" s="5"/>
      <c r="Y180" s="5"/>
      <c r="Z180" s="5"/>
      <c r="AA180" s="5"/>
      <c r="AB180" s="8"/>
      <c r="AC180" s="5"/>
      <c r="AD180" s="5"/>
      <c r="AE180" s="5"/>
      <c r="AF180" s="5"/>
      <c r="AG180" s="5"/>
      <c r="AH180" s="5"/>
      <c r="AI180" s="5"/>
      <c r="AJ180" s="8"/>
      <c r="AK180" s="5"/>
      <c r="AL180" s="5"/>
      <c r="AM180" s="5"/>
      <c r="AN180" s="5"/>
      <c r="AO180" s="5"/>
      <c r="AP180" s="5"/>
      <c r="AQ180" s="5"/>
      <c r="AR180" s="8"/>
      <c r="AS180" s="5"/>
      <c r="AT180" s="5"/>
      <c r="AU180" s="5"/>
      <c r="AV180" s="5"/>
      <c r="AW180" s="5"/>
      <c r="AX180" s="5"/>
      <c r="AY180" s="5"/>
      <c r="AZ180" s="8"/>
      <c r="BA180" s="5"/>
      <c r="BB180" s="5"/>
      <c r="BC180" s="5"/>
      <c r="BD180" s="5"/>
      <c r="BE180" s="5"/>
      <c r="BF180" s="5"/>
      <c r="BG180" s="5"/>
      <c r="BH180" s="8"/>
      <c r="BI180" s="5"/>
      <c r="BJ180" s="5"/>
      <c r="BK180" s="5"/>
      <c r="BL180" s="5"/>
      <c r="BM180" s="5"/>
      <c r="BN180" s="5"/>
      <c r="BO180" s="5"/>
      <c r="BP180" s="9">
        <v>0</v>
      </c>
      <c r="BQ180" s="1" t="s">
        <v>0</v>
      </c>
      <c r="BR180" s="1" t="s">
        <v>0</v>
      </c>
      <c r="BS180" s="1" t="s">
        <v>0</v>
      </c>
      <c r="BT180" s="1" t="s">
        <v>0</v>
      </c>
      <c r="BU180" s="1" t="s">
        <v>0</v>
      </c>
    </row>
    <row r="181" spans="3:73" ht="11.25">
      <c r="C181" s="1" t="s">
        <v>0</v>
      </c>
      <c r="D181" s="1" t="s">
        <v>0</v>
      </c>
      <c r="E181" s="1" t="s">
        <v>0</v>
      </c>
      <c r="F181" s="7"/>
      <c r="G181" s="6"/>
      <c r="H181" s="6"/>
      <c r="I181" s="6"/>
      <c r="J181" s="6"/>
      <c r="K181" s="6"/>
      <c r="L181" s="6"/>
      <c r="M181" s="6"/>
      <c r="N181" s="7"/>
      <c r="O181" s="6"/>
      <c r="P181" s="6"/>
      <c r="Q181" s="6"/>
      <c r="R181" s="6"/>
      <c r="S181" s="6"/>
      <c r="T181" s="8"/>
      <c r="U181" s="5"/>
      <c r="V181" s="5"/>
      <c r="W181" s="5"/>
      <c r="X181" s="5"/>
      <c r="Y181" s="5"/>
      <c r="Z181" s="5"/>
      <c r="AA181" s="5"/>
      <c r="AB181" s="8"/>
      <c r="AC181" s="5"/>
      <c r="AD181" s="5"/>
      <c r="AE181" s="5"/>
      <c r="AF181" s="5"/>
      <c r="AG181" s="5"/>
      <c r="AH181" s="5"/>
      <c r="AI181" s="5"/>
      <c r="AJ181" s="8"/>
      <c r="AK181" s="5"/>
      <c r="AL181" s="5"/>
      <c r="AM181" s="5"/>
      <c r="AN181" s="5"/>
      <c r="AO181" s="5"/>
      <c r="AP181" s="5"/>
      <c r="AQ181" s="5"/>
      <c r="AR181" s="8"/>
      <c r="AS181" s="5"/>
      <c r="AT181" s="5"/>
      <c r="AU181" s="5"/>
      <c r="AV181" s="5"/>
      <c r="AW181" s="5"/>
      <c r="AX181" s="5"/>
      <c r="AY181" s="5"/>
      <c r="AZ181" s="8"/>
      <c r="BA181" s="5"/>
      <c r="BB181" s="5"/>
      <c r="BC181" s="5"/>
      <c r="BD181" s="5"/>
      <c r="BE181" s="5"/>
      <c r="BF181" s="5"/>
      <c r="BG181" s="5"/>
      <c r="BH181" s="8"/>
      <c r="BI181" s="5"/>
      <c r="BJ181" s="5"/>
      <c r="BK181" s="5"/>
      <c r="BL181" s="5"/>
      <c r="BM181" s="5"/>
      <c r="BN181" s="5"/>
      <c r="BO181" s="5"/>
      <c r="BP181" s="9"/>
      <c r="BT181" s="1" t="s">
        <v>0</v>
      </c>
      <c r="BU181" s="1" t="s">
        <v>0</v>
      </c>
    </row>
    <row r="182" spans="1:102" ht="11.25">
      <c r="A182" s="30" t="s">
        <v>1</v>
      </c>
      <c r="B182" s="31" t="str">
        <f>HYPERLINK("http://www.dot.ca.gov/hq/transprog/stip2004/ff_sheets/10-9841.xls","9841")</f>
        <v>9841</v>
      </c>
      <c r="C182" s="30" t="s">
        <v>85</v>
      </c>
      <c r="D182" s="30" t="s">
        <v>61</v>
      </c>
      <c r="E182" s="30" t="s">
        <v>3</v>
      </c>
      <c r="F182" s="32">
        <f ca="1">INDIRECT("T182")+INDIRECT("AB182")+INDIRECT("AJ182")+INDIRECT("AR182")+INDIRECT("AZ182")+INDIRECT("BH182")</f>
        <v>0</v>
      </c>
      <c r="G182" s="33">
        <f ca="1">INDIRECT("U182")+INDIRECT("AC182")+INDIRECT("AK182")+INDIRECT("AS182")+INDIRECT("BA182")+INDIRECT("BI182")</f>
        <v>0</v>
      </c>
      <c r="H182" s="33">
        <f ca="1">INDIRECT("V182")+INDIRECT("AD182")+INDIRECT("AL182")+INDIRECT("AT182")+INDIRECT("BB182")+INDIRECT("BJ182")</f>
        <v>5388</v>
      </c>
      <c r="I182" s="33">
        <f ca="1">INDIRECT("W182")+INDIRECT("AE182")+INDIRECT("AM182")+INDIRECT("AU182")+INDIRECT("BC182")+INDIRECT("BK182")</f>
        <v>0</v>
      </c>
      <c r="J182" s="33">
        <f ca="1">INDIRECT("X182")+INDIRECT("AF182")+INDIRECT("AN182")+INDIRECT("AV182")+INDIRECT("BD182")+INDIRECT("BL182")</f>
        <v>0</v>
      </c>
      <c r="K182" s="33">
        <f ca="1">INDIRECT("Y182")+INDIRECT("AG182")+INDIRECT("AO182")+INDIRECT("AW182")+INDIRECT("BE182")+INDIRECT("BM182")</f>
        <v>0</v>
      </c>
      <c r="L182" s="33">
        <f ca="1">INDIRECT("Z182")+INDIRECT("AH182")+INDIRECT("AP182")+INDIRECT("AX182")+INDIRECT("BF182")+INDIRECT("BN182")</f>
        <v>0</v>
      </c>
      <c r="M182" s="33">
        <f ca="1">INDIRECT("AA182")+INDIRECT("AI182")+INDIRECT("AQ182")+INDIRECT("AY182")+INDIRECT("BG182")+INDIRECT("BO182")</f>
        <v>0</v>
      </c>
      <c r="N182" s="32">
        <f ca="1">INDIRECT("T182")+INDIRECT("U182")+INDIRECT("V182")+INDIRECT("W182")+INDIRECT("X182")+INDIRECT("Y182")+INDIRECT("Z182")+INDIRECT("AA182")</f>
        <v>0</v>
      </c>
      <c r="O182" s="33">
        <f ca="1">INDIRECT("AB182")+INDIRECT("AC182")+INDIRECT("AD182")+INDIRECT("AE182")+INDIRECT("AF182")+INDIRECT("AG182")+INDIRECT("AH182")+INDIRECT("AI182")</f>
        <v>2921</v>
      </c>
      <c r="P182" s="33">
        <f ca="1">INDIRECT("AJ182")+INDIRECT("AK182")+INDIRECT("AL182")+INDIRECT("AM182")+INDIRECT("AN182")+INDIRECT("AO182")+INDIRECT("AP182")+INDIRECT("AQ182")</f>
        <v>0</v>
      </c>
      <c r="Q182" s="33">
        <f ca="1">INDIRECT("AR182")+INDIRECT("AS182")+INDIRECT("AT182")+INDIRECT("AU182")+INDIRECT("AV182")+INDIRECT("AW182")+INDIRECT("AX182")+INDIRECT("AY182")</f>
        <v>0</v>
      </c>
      <c r="R182" s="33">
        <f ca="1">INDIRECT("AZ182")+INDIRECT("BA182")+INDIRECT("BB182")+INDIRECT("BC182")+INDIRECT("BD182")+INDIRECT("BE182")+INDIRECT("BF182")+INDIRECT("BG182")</f>
        <v>0</v>
      </c>
      <c r="S182" s="33">
        <f ca="1">INDIRECT("BH182")+INDIRECT("BI182")+INDIRECT("BJ182")+INDIRECT("BK182")+INDIRECT("BL182")+INDIRECT("BM182")+INDIRECT("BN182")+INDIRECT("BO182")</f>
        <v>2467</v>
      </c>
      <c r="T182" s="34"/>
      <c r="U182" s="35"/>
      <c r="V182" s="35"/>
      <c r="W182" s="35"/>
      <c r="X182" s="35"/>
      <c r="Y182" s="35"/>
      <c r="Z182" s="35"/>
      <c r="AA182" s="35"/>
      <c r="AB182" s="34"/>
      <c r="AC182" s="35"/>
      <c r="AD182" s="35">
        <v>2921</v>
      </c>
      <c r="AE182" s="35"/>
      <c r="AF182" s="35"/>
      <c r="AG182" s="35"/>
      <c r="AH182" s="35"/>
      <c r="AI182" s="35"/>
      <c r="AJ182" s="34"/>
      <c r="AK182" s="35"/>
      <c r="AL182" s="35"/>
      <c r="AM182" s="35"/>
      <c r="AN182" s="35"/>
      <c r="AO182" s="35"/>
      <c r="AP182" s="35"/>
      <c r="AQ182" s="35"/>
      <c r="AR182" s="34"/>
      <c r="AS182" s="35"/>
      <c r="AT182" s="35"/>
      <c r="AU182" s="35"/>
      <c r="AV182" s="35"/>
      <c r="AW182" s="35"/>
      <c r="AX182" s="35"/>
      <c r="AY182" s="35"/>
      <c r="AZ182" s="34"/>
      <c r="BA182" s="35"/>
      <c r="BB182" s="35"/>
      <c r="BC182" s="35"/>
      <c r="BD182" s="35"/>
      <c r="BE182" s="35"/>
      <c r="BF182" s="35"/>
      <c r="BG182" s="35"/>
      <c r="BH182" s="34"/>
      <c r="BI182" s="35"/>
      <c r="BJ182" s="35">
        <v>2467</v>
      </c>
      <c r="BK182" s="35"/>
      <c r="BL182" s="35"/>
      <c r="BM182" s="35"/>
      <c r="BN182" s="35"/>
      <c r="BO182" s="36"/>
      <c r="BP182" s="9">
        <v>11200000054</v>
      </c>
      <c r="BQ182" s="1" t="s">
        <v>3</v>
      </c>
      <c r="BR182" s="1" t="s">
        <v>0</v>
      </c>
      <c r="BS182" s="1" t="s">
        <v>0</v>
      </c>
      <c r="BT182" s="1" t="s">
        <v>0</v>
      </c>
      <c r="BU182" s="1" t="s">
        <v>63</v>
      </c>
      <c r="BW182" s="1">
        <f ca="1">INDIRECT("T182")+2*INDIRECT("AB182")+3*INDIRECT("AJ182")+4*INDIRECT("AR182")+5*INDIRECT("AZ182")+6*INDIRECT("BH182")</f>
        <v>0</v>
      </c>
      <c r="BX182" s="1">
        <v>0</v>
      </c>
      <c r="BY182" s="1">
        <f ca="1">INDIRECT("U182")+2*INDIRECT("AC182")+3*INDIRECT("AK182")+4*INDIRECT("AS182")+5*INDIRECT("BA182")+6*INDIRECT("BI182")</f>
        <v>0</v>
      </c>
      <c r="BZ182" s="1">
        <v>0</v>
      </c>
      <c r="CA182" s="1">
        <f ca="1">INDIRECT("V182")+2*INDIRECT("AD182")+3*INDIRECT("AL182")+4*INDIRECT("AT182")+5*INDIRECT("BB182")+6*INDIRECT("BJ182")</f>
        <v>20644</v>
      </c>
      <c r="CB182" s="1">
        <v>20644</v>
      </c>
      <c r="CC182" s="1">
        <f ca="1">INDIRECT("W182")+2*INDIRECT("AE182")+3*INDIRECT("AM182")+4*INDIRECT("AU182")+5*INDIRECT("BC182")+6*INDIRECT("BK182")</f>
        <v>0</v>
      </c>
      <c r="CD182" s="1">
        <v>0</v>
      </c>
      <c r="CE182" s="1">
        <f ca="1">INDIRECT("X182")+2*INDIRECT("AF182")+3*INDIRECT("AN182")+4*INDIRECT("AV182")+5*INDIRECT("BD182")+6*INDIRECT("BL182")</f>
        <v>0</v>
      </c>
      <c r="CF182" s="1">
        <v>0</v>
      </c>
      <c r="CG182" s="1">
        <f ca="1">INDIRECT("Y182")+2*INDIRECT("AG182")+3*INDIRECT("AO182")+4*INDIRECT("AW182")+5*INDIRECT("BE182")+6*INDIRECT("BM182")</f>
        <v>0</v>
      </c>
      <c r="CH182" s="1">
        <v>0</v>
      </c>
      <c r="CI182" s="1">
        <f ca="1">INDIRECT("Z182")+2*INDIRECT("AH182")+3*INDIRECT("AP182")+4*INDIRECT("AX182")+5*INDIRECT("BF182")+6*INDIRECT("BN182")</f>
        <v>0</v>
      </c>
      <c r="CJ182" s="1">
        <v>0</v>
      </c>
      <c r="CK182" s="1">
        <f ca="1">INDIRECT("AA182")+2*INDIRECT("AI182")+3*INDIRECT("AQ182")+4*INDIRECT("AY182")+5*INDIRECT("BG182")+6*INDIRECT("BO182")</f>
        <v>0</v>
      </c>
      <c r="CL182" s="1">
        <v>0</v>
      </c>
      <c r="CM182" s="1">
        <f ca="1">INDIRECT("T182")+2*INDIRECT("U182")+3*INDIRECT("V182")+4*INDIRECT("W182")+5*INDIRECT("X182")+6*INDIRECT("Y182")+7*INDIRECT("Z182")+8*INDIRECT("AA182")</f>
        <v>0</v>
      </c>
      <c r="CN182" s="1">
        <v>0</v>
      </c>
      <c r="CO182" s="1">
        <f ca="1">INDIRECT("AB182")+2*INDIRECT("AC182")+3*INDIRECT("AD182")+4*INDIRECT("AE182")+5*INDIRECT("AF182")+6*INDIRECT("AG182")+7*INDIRECT("AH182")+8*INDIRECT("AI182")</f>
        <v>8763</v>
      </c>
      <c r="CP182" s="1">
        <v>8763</v>
      </c>
      <c r="CQ182" s="1">
        <f ca="1">INDIRECT("AJ182")+2*INDIRECT("AK182")+3*INDIRECT("AL182")+4*INDIRECT("AM182")+5*INDIRECT("AN182")+6*INDIRECT("AO182")+7*INDIRECT("AP182")+8*INDIRECT("AQ182")</f>
        <v>0</v>
      </c>
      <c r="CR182" s="1">
        <v>0</v>
      </c>
      <c r="CS182" s="1">
        <f ca="1">INDIRECT("AR182")+2*INDIRECT("AS182")+3*INDIRECT("AT182")+4*INDIRECT("AU182")+5*INDIRECT("AV182")+6*INDIRECT("AW182")+7*INDIRECT("AX182")+8*INDIRECT("AY182")</f>
        <v>0</v>
      </c>
      <c r="CT182" s="1">
        <v>0</v>
      </c>
      <c r="CU182" s="1">
        <f ca="1">INDIRECT("AZ182")+2*INDIRECT("BA182")+3*INDIRECT("BB182")+4*INDIRECT("BC182")+5*INDIRECT("BD182")+6*INDIRECT("BE182")+7*INDIRECT("BF182")+8*INDIRECT("BG182")</f>
        <v>0</v>
      </c>
      <c r="CV182" s="1">
        <v>0</v>
      </c>
      <c r="CW182" s="1">
        <f ca="1">INDIRECT("BH182")+2*INDIRECT("BI182")+3*INDIRECT("BJ182")+4*INDIRECT("BK182")+5*INDIRECT("BL182")+6*INDIRECT("BM182")+7*INDIRECT("BN182")+8*INDIRECT("BO182")</f>
        <v>7401</v>
      </c>
      <c r="CX182" s="1">
        <v>7401</v>
      </c>
    </row>
    <row r="183" spans="1:102" ht="11.25">
      <c r="A183" s="1" t="s">
        <v>0</v>
      </c>
      <c r="B183" s="1" t="s">
        <v>89</v>
      </c>
      <c r="C183" s="1" t="s">
        <v>90</v>
      </c>
      <c r="D183" s="1" t="s">
        <v>91</v>
      </c>
      <c r="E183" s="1" t="s">
        <v>92</v>
      </c>
      <c r="F183" s="7">
        <f ca="1">INDIRECT("T183")+INDIRECT("AB183")+INDIRECT("AJ183")+INDIRECT("AR183")+INDIRECT("AZ183")+INDIRECT("BH183")</f>
        <v>0</v>
      </c>
      <c r="G183" s="6">
        <f ca="1">INDIRECT("U183")+INDIRECT("AC183")+INDIRECT("AK183")+INDIRECT("AS183")+INDIRECT("BA183")+INDIRECT("BI183")</f>
        <v>404</v>
      </c>
      <c r="H183" s="6">
        <f ca="1">INDIRECT("V183")+INDIRECT("AD183")+INDIRECT("AL183")+INDIRECT("AT183")+INDIRECT("BB183")+INDIRECT("BJ183")</f>
        <v>0</v>
      </c>
      <c r="I183" s="6">
        <f ca="1">INDIRECT("W183")+INDIRECT("AE183")+INDIRECT("AM183")+INDIRECT("AU183")+INDIRECT("BC183")+INDIRECT("BK183")</f>
        <v>0</v>
      </c>
      <c r="J183" s="6">
        <f ca="1">INDIRECT("X183")+INDIRECT("AF183")+INDIRECT("AN183")+INDIRECT("AV183")+INDIRECT("BD183")+INDIRECT("BL183")</f>
        <v>0</v>
      </c>
      <c r="K183" s="6">
        <f ca="1">INDIRECT("Y183")+INDIRECT("AG183")+INDIRECT("AO183")+INDIRECT("AW183")+INDIRECT("BE183")+INDIRECT("BM183")</f>
        <v>0</v>
      </c>
      <c r="L183" s="6">
        <f ca="1">INDIRECT("Z183")+INDIRECT("AH183")+INDIRECT("AP183")+INDIRECT("AX183")+INDIRECT("BF183")+INDIRECT("BN183")</f>
        <v>0</v>
      </c>
      <c r="M183" s="6">
        <f ca="1">INDIRECT("AA183")+INDIRECT("AI183")+INDIRECT("AQ183")+INDIRECT("AY183")+INDIRECT("BG183")+INDIRECT("BO183")</f>
        <v>0</v>
      </c>
      <c r="N183" s="7">
        <f ca="1">INDIRECT("T183")+INDIRECT("U183")+INDIRECT("V183")+INDIRECT("W183")+INDIRECT("X183")+INDIRECT("Y183")+INDIRECT("Z183")+INDIRECT("AA183")</f>
        <v>0</v>
      </c>
      <c r="O183" s="6">
        <f ca="1">INDIRECT("AB183")+INDIRECT("AC183")+INDIRECT("AD183")+INDIRECT("AE183")+INDIRECT("AF183")+INDIRECT("AG183")+INDIRECT("AH183")+INDIRECT("AI183")</f>
        <v>404</v>
      </c>
      <c r="P183" s="6">
        <f ca="1">INDIRECT("AJ183")+INDIRECT("AK183")+INDIRECT("AL183")+INDIRECT("AM183")+INDIRECT("AN183")+INDIRECT("AO183")+INDIRECT("AP183")+INDIRECT("AQ183")</f>
        <v>0</v>
      </c>
      <c r="Q183" s="6">
        <f ca="1">INDIRECT("AR183")+INDIRECT("AS183")+INDIRECT("AT183")+INDIRECT("AU183")+INDIRECT("AV183")+INDIRECT("AW183")+INDIRECT("AX183")+INDIRECT("AY183")</f>
        <v>0</v>
      </c>
      <c r="R183" s="6">
        <f ca="1">INDIRECT("AZ183")+INDIRECT("BA183")+INDIRECT("BB183")+INDIRECT("BC183")+INDIRECT("BD183")+INDIRECT("BE183")+INDIRECT("BF183")+INDIRECT("BG183")</f>
        <v>0</v>
      </c>
      <c r="S183" s="6">
        <f ca="1">INDIRECT("BH183")+INDIRECT("BI183")+INDIRECT("BJ183")+INDIRECT("BK183")+INDIRECT("BL183")+INDIRECT("BM183")+INDIRECT("BN183")+INDIRECT("BO183")</f>
        <v>0</v>
      </c>
      <c r="T183" s="28"/>
      <c r="U183" s="29"/>
      <c r="V183" s="29"/>
      <c r="W183" s="29"/>
      <c r="X183" s="29"/>
      <c r="Y183" s="29"/>
      <c r="Z183" s="29"/>
      <c r="AA183" s="29"/>
      <c r="AB183" s="28"/>
      <c r="AC183" s="29">
        <v>404</v>
      </c>
      <c r="AD183" s="29"/>
      <c r="AE183" s="29"/>
      <c r="AF183" s="29"/>
      <c r="AG183" s="29"/>
      <c r="AH183" s="29"/>
      <c r="AI183" s="29"/>
      <c r="AJ183" s="28"/>
      <c r="AK183" s="29"/>
      <c r="AL183" s="29"/>
      <c r="AM183" s="29"/>
      <c r="AN183" s="29"/>
      <c r="AO183" s="29"/>
      <c r="AP183" s="29"/>
      <c r="AQ183" s="29"/>
      <c r="AR183" s="28"/>
      <c r="AS183" s="29"/>
      <c r="AT183" s="29"/>
      <c r="AU183" s="29"/>
      <c r="AV183" s="29"/>
      <c r="AW183" s="29"/>
      <c r="AX183" s="29"/>
      <c r="AY183" s="29"/>
      <c r="AZ183" s="28"/>
      <c r="BA183" s="29"/>
      <c r="BB183" s="29"/>
      <c r="BC183" s="29"/>
      <c r="BD183" s="29"/>
      <c r="BE183" s="29"/>
      <c r="BF183" s="29"/>
      <c r="BG183" s="29"/>
      <c r="BH183" s="28"/>
      <c r="BI183" s="29"/>
      <c r="BJ183" s="29"/>
      <c r="BK183" s="29"/>
      <c r="BL183" s="29"/>
      <c r="BM183" s="29"/>
      <c r="BN183" s="29"/>
      <c r="BO183" s="29"/>
      <c r="BP183" s="9">
        <v>0</v>
      </c>
      <c r="BQ183" s="1" t="s">
        <v>0</v>
      </c>
      <c r="BR183" s="1" t="s">
        <v>0</v>
      </c>
      <c r="BS183" s="1" t="s">
        <v>0</v>
      </c>
      <c r="BT183" s="1" t="s">
        <v>0</v>
      </c>
      <c r="BU183" s="1" t="s">
        <v>0</v>
      </c>
      <c r="BW183" s="1">
        <f ca="1">INDIRECT("T183")+2*INDIRECT("AB183")+3*INDIRECT("AJ183")+4*INDIRECT("AR183")+5*INDIRECT("AZ183")+6*INDIRECT("BH183")</f>
        <v>0</v>
      </c>
      <c r="BX183" s="1">
        <v>0</v>
      </c>
      <c r="BY183" s="1">
        <f ca="1">INDIRECT("U183")+2*INDIRECT("AC183")+3*INDIRECT("AK183")+4*INDIRECT("AS183")+5*INDIRECT("BA183")+6*INDIRECT("BI183")</f>
        <v>808</v>
      </c>
      <c r="BZ183" s="1">
        <v>808</v>
      </c>
      <c r="CA183" s="1">
        <f ca="1">INDIRECT("V183")+2*INDIRECT("AD183")+3*INDIRECT("AL183")+4*INDIRECT("AT183")+5*INDIRECT("BB183")+6*INDIRECT("BJ183")</f>
        <v>0</v>
      </c>
      <c r="CB183" s="1">
        <v>0</v>
      </c>
      <c r="CC183" s="1">
        <f ca="1">INDIRECT("W183")+2*INDIRECT("AE183")+3*INDIRECT("AM183")+4*INDIRECT("AU183")+5*INDIRECT("BC183")+6*INDIRECT("BK183")</f>
        <v>0</v>
      </c>
      <c r="CD183" s="1">
        <v>0</v>
      </c>
      <c r="CE183" s="1">
        <f ca="1">INDIRECT("X183")+2*INDIRECT("AF183")+3*INDIRECT("AN183")+4*INDIRECT("AV183")+5*INDIRECT("BD183")+6*INDIRECT("BL183")</f>
        <v>0</v>
      </c>
      <c r="CF183" s="1">
        <v>0</v>
      </c>
      <c r="CG183" s="1">
        <f ca="1">INDIRECT("Y183")+2*INDIRECT("AG183")+3*INDIRECT("AO183")+4*INDIRECT("AW183")+5*INDIRECT("BE183")+6*INDIRECT("BM183")</f>
        <v>0</v>
      </c>
      <c r="CH183" s="1">
        <v>0</v>
      </c>
      <c r="CI183" s="1">
        <f ca="1">INDIRECT("Z183")+2*INDIRECT("AH183")+3*INDIRECT("AP183")+4*INDIRECT("AX183")+5*INDIRECT("BF183")+6*INDIRECT("BN183")</f>
        <v>0</v>
      </c>
      <c r="CJ183" s="1">
        <v>0</v>
      </c>
      <c r="CK183" s="1">
        <f ca="1">INDIRECT("AA183")+2*INDIRECT("AI183")+3*INDIRECT("AQ183")+4*INDIRECT("AY183")+5*INDIRECT("BG183")+6*INDIRECT("BO183")</f>
        <v>0</v>
      </c>
      <c r="CL183" s="1">
        <v>0</v>
      </c>
      <c r="CM183" s="1">
        <f ca="1">INDIRECT("T183")+2*INDIRECT("U183")+3*INDIRECT("V183")+4*INDIRECT("W183")+5*INDIRECT("X183")+6*INDIRECT("Y183")+7*INDIRECT("Z183")+8*INDIRECT("AA183")</f>
        <v>0</v>
      </c>
      <c r="CN183" s="1">
        <v>0</v>
      </c>
      <c r="CO183" s="1">
        <f ca="1">INDIRECT("AB183")+2*INDIRECT("AC183")+3*INDIRECT("AD183")+4*INDIRECT("AE183")+5*INDIRECT("AF183")+6*INDIRECT("AG183")+7*INDIRECT("AH183")+8*INDIRECT("AI183")</f>
        <v>808</v>
      </c>
      <c r="CP183" s="1">
        <v>808</v>
      </c>
      <c r="CQ183" s="1">
        <f ca="1">INDIRECT("AJ183")+2*INDIRECT("AK183")+3*INDIRECT("AL183")+4*INDIRECT("AM183")+5*INDIRECT("AN183")+6*INDIRECT("AO183")+7*INDIRECT("AP183")+8*INDIRECT("AQ183")</f>
        <v>0</v>
      </c>
      <c r="CR183" s="1">
        <v>0</v>
      </c>
      <c r="CS183" s="1">
        <f ca="1">INDIRECT("AR183")+2*INDIRECT("AS183")+3*INDIRECT("AT183")+4*INDIRECT("AU183")+5*INDIRECT("AV183")+6*INDIRECT("AW183")+7*INDIRECT("AX183")+8*INDIRECT("AY183")</f>
        <v>0</v>
      </c>
      <c r="CT183" s="1">
        <v>0</v>
      </c>
      <c r="CU183" s="1">
        <f ca="1">INDIRECT("AZ183")+2*INDIRECT("BA183")+3*INDIRECT("BB183")+4*INDIRECT("BC183")+5*INDIRECT("BD183")+6*INDIRECT("BE183")+7*INDIRECT("BF183")+8*INDIRECT("BG183")</f>
        <v>0</v>
      </c>
      <c r="CV183" s="1">
        <v>0</v>
      </c>
      <c r="CW183" s="1">
        <f ca="1">INDIRECT("BH183")+2*INDIRECT("BI183")+3*INDIRECT("BJ183")+4*INDIRECT("BK183")+5*INDIRECT("BL183")+6*INDIRECT("BM183")+7*INDIRECT("BN183")+8*INDIRECT("BO183")</f>
        <v>0</v>
      </c>
      <c r="CX183" s="1">
        <v>0</v>
      </c>
    </row>
    <row r="184" spans="1:102" ht="11.25">
      <c r="A184" s="25"/>
      <c r="B184" s="25"/>
      <c r="C184" s="27" t="s">
        <v>131</v>
      </c>
      <c r="D184" s="26" t="s">
        <v>0</v>
      </c>
      <c r="E184" s="1" t="s">
        <v>5</v>
      </c>
      <c r="F184" s="7">
        <f ca="1">INDIRECT("T184")+INDIRECT("AB184")+INDIRECT("AJ184")+INDIRECT("AR184")+INDIRECT("AZ184")+INDIRECT("BH184")</f>
        <v>1681</v>
      </c>
      <c r="G184" s="6">
        <f ca="1">INDIRECT("U184")+INDIRECT("AC184")+INDIRECT("AK184")+INDIRECT("AS184")+INDIRECT("BA184")+INDIRECT("BI184")</f>
        <v>3312</v>
      </c>
      <c r="H184" s="6">
        <f ca="1">INDIRECT("V184")+INDIRECT("AD184")+INDIRECT("AL184")+INDIRECT("AT184")+INDIRECT("BB184")+INDIRECT("BJ184")</f>
        <v>0</v>
      </c>
      <c r="I184" s="6">
        <f ca="1">INDIRECT("W184")+INDIRECT("AE184")+INDIRECT("AM184")+INDIRECT("AU184")+INDIRECT("BC184")+INDIRECT("BK184")</f>
        <v>0</v>
      </c>
      <c r="J184" s="6">
        <f ca="1">INDIRECT("X184")+INDIRECT("AF184")+INDIRECT("AN184")+INDIRECT("AV184")+INDIRECT("BD184")+INDIRECT("BL184")</f>
        <v>0</v>
      </c>
      <c r="K184" s="6">
        <f ca="1">INDIRECT("Y184")+INDIRECT("AG184")+INDIRECT("AO184")+INDIRECT("AW184")+INDIRECT("BE184")+INDIRECT("BM184")</f>
        <v>0</v>
      </c>
      <c r="L184" s="6">
        <f ca="1">INDIRECT("Z184")+INDIRECT("AH184")+INDIRECT("AP184")+INDIRECT("AX184")+INDIRECT("BF184")+INDIRECT("BN184")</f>
        <v>0</v>
      </c>
      <c r="M184" s="6">
        <f ca="1">INDIRECT("AA184")+INDIRECT("AI184")+INDIRECT("AQ184")+INDIRECT("AY184")+INDIRECT("BG184")+INDIRECT("BO184")</f>
        <v>0</v>
      </c>
      <c r="N184" s="7">
        <f ca="1">INDIRECT("T184")+INDIRECT("U184")+INDIRECT("V184")+INDIRECT("W184")+INDIRECT("X184")+INDIRECT("Y184")+INDIRECT("Z184")+INDIRECT("AA184")</f>
        <v>1681</v>
      </c>
      <c r="O184" s="6">
        <f ca="1">INDIRECT("AB184")+INDIRECT("AC184")+INDIRECT("AD184")+INDIRECT("AE184")+INDIRECT("AF184")+INDIRECT("AG184")+INDIRECT("AH184")+INDIRECT("AI184")</f>
        <v>3312</v>
      </c>
      <c r="P184" s="6">
        <f ca="1">INDIRECT("AJ184")+INDIRECT("AK184")+INDIRECT("AL184")+INDIRECT("AM184")+INDIRECT("AN184")+INDIRECT("AO184")+INDIRECT("AP184")+INDIRECT("AQ184")</f>
        <v>0</v>
      </c>
      <c r="Q184" s="6">
        <f ca="1">INDIRECT("AR184")+INDIRECT("AS184")+INDIRECT("AT184")+INDIRECT("AU184")+INDIRECT("AV184")+INDIRECT("AW184")+INDIRECT("AX184")+INDIRECT("AY184")</f>
        <v>0</v>
      </c>
      <c r="R184" s="6">
        <f ca="1">INDIRECT("AZ184")+INDIRECT("BA184")+INDIRECT("BB184")+INDIRECT("BC184")+INDIRECT("BD184")+INDIRECT("BE184")+INDIRECT("BF184")+INDIRECT("BG184")</f>
        <v>0</v>
      </c>
      <c r="S184" s="6">
        <f ca="1">INDIRECT("BH184")+INDIRECT("BI184")+INDIRECT("BJ184")+INDIRECT("BK184")+INDIRECT("BL184")+INDIRECT("BM184")+INDIRECT("BN184")+INDIRECT("BO184")</f>
        <v>0</v>
      </c>
      <c r="T184" s="28">
        <v>1681</v>
      </c>
      <c r="U184" s="29"/>
      <c r="V184" s="29"/>
      <c r="W184" s="29"/>
      <c r="X184" s="29"/>
      <c r="Y184" s="29"/>
      <c r="Z184" s="29"/>
      <c r="AA184" s="29"/>
      <c r="AB184" s="28"/>
      <c r="AC184" s="29">
        <v>3312</v>
      </c>
      <c r="AD184" s="29"/>
      <c r="AE184" s="29"/>
      <c r="AF184" s="29"/>
      <c r="AG184" s="29"/>
      <c r="AH184" s="29"/>
      <c r="AI184" s="29"/>
      <c r="AJ184" s="28"/>
      <c r="AK184" s="29"/>
      <c r="AL184" s="29"/>
      <c r="AM184" s="29"/>
      <c r="AN184" s="29"/>
      <c r="AO184" s="29"/>
      <c r="AP184" s="29"/>
      <c r="AQ184" s="29"/>
      <c r="AR184" s="28"/>
      <c r="AS184" s="29"/>
      <c r="AT184" s="29"/>
      <c r="AU184" s="29"/>
      <c r="AV184" s="29"/>
      <c r="AW184" s="29"/>
      <c r="AX184" s="29"/>
      <c r="AY184" s="29"/>
      <c r="AZ184" s="28"/>
      <c r="BA184" s="29"/>
      <c r="BB184" s="29"/>
      <c r="BC184" s="29"/>
      <c r="BD184" s="29"/>
      <c r="BE184" s="29"/>
      <c r="BF184" s="29"/>
      <c r="BG184" s="29"/>
      <c r="BH184" s="28"/>
      <c r="BI184" s="29"/>
      <c r="BJ184" s="29"/>
      <c r="BK184" s="29"/>
      <c r="BL184" s="29"/>
      <c r="BM184" s="29"/>
      <c r="BN184" s="29"/>
      <c r="BO184" s="29"/>
      <c r="BP184" s="9">
        <v>0</v>
      </c>
      <c r="BQ184" s="1" t="s">
        <v>0</v>
      </c>
      <c r="BR184" s="1" t="s">
        <v>0</v>
      </c>
      <c r="BS184" s="1" t="s">
        <v>0</v>
      </c>
      <c r="BT184" s="1" t="s">
        <v>0</v>
      </c>
      <c r="BU184" s="1" t="s">
        <v>0</v>
      </c>
      <c r="BW184" s="1">
        <f ca="1">INDIRECT("T184")+2*INDIRECT("AB184")+3*INDIRECT("AJ184")+4*INDIRECT("AR184")+5*INDIRECT("AZ184")+6*INDIRECT("BH184")</f>
        <v>1681</v>
      </c>
      <c r="BX184" s="1">
        <v>1681</v>
      </c>
      <c r="BY184" s="1">
        <f ca="1">INDIRECT("U184")+2*INDIRECT("AC184")+3*INDIRECT("AK184")+4*INDIRECT("AS184")+5*INDIRECT("BA184")+6*INDIRECT("BI184")</f>
        <v>6624</v>
      </c>
      <c r="BZ184" s="1">
        <v>6624</v>
      </c>
      <c r="CA184" s="1">
        <f ca="1">INDIRECT("V184")+2*INDIRECT("AD184")+3*INDIRECT("AL184")+4*INDIRECT("AT184")+5*INDIRECT("BB184")+6*INDIRECT("BJ184")</f>
        <v>0</v>
      </c>
      <c r="CB184" s="1">
        <v>0</v>
      </c>
      <c r="CC184" s="1">
        <f ca="1">INDIRECT("W184")+2*INDIRECT("AE184")+3*INDIRECT("AM184")+4*INDIRECT("AU184")+5*INDIRECT("BC184")+6*INDIRECT("BK184")</f>
        <v>0</v>
      </c>
      <c r="CD184" s="1">
        <v>0</v>
      </c>
      <c r="CE184" s="1">
        <f ca="1">INDIRECT("X184")+2*INDIRECT("AF184")+3*INDIRECT("AN184")+4*INDIRECT("AV184")+5*INDIRECT("BD184")+6*INDIRECT("BL184")</f>
        <v>0</v>
      </c>
      <c r="CF184" s="1">
        <v>0</v>
      </c>
      <c r="CG184" s="1">
        <f ca="1">INDIRECT("Y184")+2*INDIRECT("AG184")+3*INDIRECT("AO184")+4*INDIRECT("AW184")+5*INDIRECT("BE184")+6*INDIRECT("BM184")</f>
        <v>0</v>
      </c>
      <c r="CH184" s="1">
        <v>0</v>
      </c>
      <c r="CI184" s="1">
        <f ca="1">INDIRECT("Z184")+2*INDIRECT("AH184")+3*INDIRECT("AP184")+4*INDIRECT("AX184")+5*INDIRECT("BF184")+6*INDIRECT("BN184")</f>
        <v>0</v>
      </c>
      <c r="CJ184" s="1">
        <v>0</v>
      </c>
      <c r="CK184" s="1">
        <f ca="1">INDIRECT("AA184")+2*INDIRECT("AI184")+3*INDIRECT("AQ184")+4*INDIRECT("AY184")+5*INDIRECT("BG184")+6*INDIRECT("BO184")</f>
        <v>0</v>
      </c>
      <c r="CL184" s="1">
        <v>0</v>
      </c>
      <c r="CM184" s="1">
        <f ca="1">INDIRECT("T184")+2*INDIRECT("U184")+3*INDIRECT("V184")+4*INDIRECT("W184")+5*INDIRECT("X184")+6*INDIRECT("Y184")+7*INDIRECT("Z184")+8*INDIRECT("AA184")</f>
        <v>1681</v>
      </c>
      <c r="CN184" s="1">
        <v>1681</v>
      </c>
      <c r="CO184" s="1">
        <f ca="1">INDIRECT("AB184")+2*INDIRECT("AC184")+3*INDIRECT("AD184")+4*INDIRECT("AE184")+5*INDIRECT("AF184")+6*INDIRECT("AG184")+7*INDIRECT("AH184")+8*INDIRECT("AI184")</f>
        <v>6624</v>
      </c>
      <c r="CP184" s="1">
        <v>6624</v>
      </c>
      <c r="CQ184" s="1">
        <f ca="1">INDIRECT("AJ184")+2*INDIRECT("AK184")+3*INDIRECT("AL184")+4*INDIRECT("AM184")+5*INDIRECT("AN184")+6*INDIRECT("AO184")+7*INDIRECT("AP184")+8*INDIRECT("AQ184")</f>
        <v>0</v>
      </c>
      <c r="CR184" s="1">
        <v>0</v>
      </c>
      <c r="CS184" s="1">
        <f ca="1">INDIRECT("AR184")+2*INDIRECT("AS184")+3*INDIRECT("AT184")+4*INDIRECT("AU184")+5*INDIRECT("AV184")+6*INDIRECT("AW184")+7*INDIRECT("AX184")+8*INDIRECT("AY184")</f>
        <v>0</v>
      </c>
      <c r="CT184" s="1">
        <v>0</v>
      </c>
      <c r="CU184" s="1">
        <f ca="1">INDIRECT("AZ184")+2*INDIRECT("BA184")+3*INDIRECT("BB184")+4*INDIRECT("BC184")+5*INDIRECT("BD184")+6*INDIRECT("BE184")+7*INDIRECT("BF184")+8*INDIRECT("BG184")</f>
        <v>0</v>
      </c>
      <c r="CV184" s="1">
        <v>0</v>
      </c>
      <c r="CW184" s="1">
        <f ca="1">INDIRECT("BH184")+2*INDIRECT("BI184")+3*INDIRECT("BJ184")+4*INDIRECT("BK184")+5*INDIRECT("BL184")+6*INDIRECT("BM184")+7*INDIRECT("BN184")+8*INDIRECT("BO184")</f>
        <v>0</v>
      </c>
      <c r="CX184" s="1">
        <v>0</v>
      </c>
    </row>
    <row r="185" spans="1:102" ht="11.25">
      <c r="A185" s="1" t="s">
        <v>0</v>
      </c>
      <c r="B185" s="1" t="s">
        <v>0</v>
      </c>
      <c r="C185" s="1" t="s">
        <v>0</v>
      </c>
      <c r="D185" s="1" t="s">
        <v>0</v>
      </c>
      <c r="E185" s="1" t="s">
        <v>11</v>
      </c>
      <c r="F185" s="7">
        <f ca="1">INDIRECT("T185")+INDIRECT("AB185")+INDIRECT("AJ185")+INDIRECT("AR185")+INDIRECT("AZ185")+INDIRECT("BH185")</f>
        <v>1869</v>
      </c>
      <c r="G185" s="6">
        <f ca="1">INDIRECT("U185")+INDIRECT("AC185")+INDIRECT("AK185")+INDIRECT("AS185")+INDIRECT("BA185")+INDIRECT("BI185")</f>
        <v>8133</v>
      </c>
      <c r="H185" s="6">
        <f ca="1">INDIRECT("V185")+INDIRECT("AD185")+INDIRECT("AL185")+INDIRECT("AT185")+INDIRECT("BB185")+INDIRECT("BJ185")</f>
        <v>0</v>
      </c>
      <c r="I185" s="6">
        <f ca="1">INDIRECT("W185")+INDIRECT("AE185")+INDIRECT("AM185")+INDIRECT("AU185")+INDIRECT("BC185")+INDIRECT("BK185")</f>
        <v>0</v>
      </c>
      <c r="J185" s="6">
        <f ca="1">INDIRECT("X185")+INDIRECT("AF185")+INDIRECT("AN185")+INDIRECT("AV185")+INDIRECT("BD185")+INDIRECT("BL185")</f>
        <v>0</v>
      </c>
      <c r="K185" s="6">
        <f ca="1">INDIRECT("Y185")+INDIRECT("AG185")+INDIRECT("AO185")+INDIRECT("AW185")+INDIRECT("BE185")+INDIRECT("BM185")</f>
        <v>0</v>
      </c>
      <c r="L185" s="6">
        <f ca="1">INDIRECT("Z185")+INDIRECT("AH185")+INDIRECT("AP185")+INDIRECT("AX185")+INDIRECT("BF185")+INDIRECT("BN185")</f>
        <v>0</v>
      </c>
      <c r="M185" s="6">
        <f ca="1">INDIRECT("AA185")+INDIRECT("AI185")+INDIRECT("AQ185")+INDIRECT("AY185")+INDIRECT("BG185")+INDIRECT("BO185")</f>
        <v>0</v>
      </c>
      <c r="N185" s="7">
        <f ca="1">INDIRECT("T185")+INDIRECT("U185")+INDIRECT("V185")+INDIRECT("W185")+INDIRECT("X185")+INDIRECT("Y185")+INDIRECT("Z185")+INDIRECT("AA185")</f>
        <v>0</v>
      </c>
      <c r="O185" s="6">
        <f ca="1">INDIRECT("AB185")+INDIRECT("AC185")+INDIRECT("AD185")+INDIRECT("AE185")+INDIRECT("AF185")+INDIRECT("AG185")+INDIRECT("AH185")+INDIRECT("AI185")</f>
        <v>8133</v>
      </c>
      <c r="P185" s="6">
        <f ca="1">INDIRECT("AJ185")+INDIRECT("AK185")+INDIRECT("AL185")+INDIRECT("AM185")+INDIRECT("AN185")+INDIRECT("AO185")+INDIRECT("AP185")+INDIRECT("AQ185")</f>
        <v>391</v>
      </c>
      <c r="Q185" s="6">
        <f ca="1">INDIRECT("AR185")+INDIRECT("AS185")+INDIRECT("AT185")+INDIRECT("AU185")+INDIRECT("AV185")+INDIRECT("AW185")+INDIRECT("AX185")+INDIRECT("AY185")</f>
        <v>1428</v>
      </c>
      <c r="R185" s="6">
        <f ca="1">INDIRECT("AZ185")+INDIRECT("BA185")+INDIRECT("BB185")+INDIRECT("BC185")+INDIRECT("BD185")+INDIRECT("BE185")+INDIRECT("BF185")+INDIRECT("BG185")</f>
        <v>50</v>
      </c>
      <c r="S185" s="6">
        <f ca="1">INDIRECT("BH185")+INDIRECT("BI185")+INDIRECT("BJ185")+INDIRECT("BK185")+INDIRECT("BL185")+INDIRECT("BM185")+INDIRECT("BN185")+INDIRECT("BO185")</f>
        <v>0</v>
      </c>
      <c r="T185" s="28"/>
      <c r="U185" s="29"/>
      <c r="V185" s="29"/>
      <c r="W185" s="29"/>
      <c r="X185" s="29"/>
      <c r="Y185" s="29"/>
      <c r="Z185" s="29"/>
      <c r="AA185" s="29"/>
      <c r="AB185" s="28"/>
      <c r="AC185" s="29">
        <v>8133</v>
      </c>
      <c r="AD185" s="29"/>
      <c r="AE185" s="29"/>
      <c r="AF185" s="29"/>
      <c r="AG185" s="29"/>
      <c r="AH185" s="29"/>
      <c r="AI185" s="29"/>
      <c r="AJ185" s="28">
        <v>391</v>
      </c>
      <c r="AK185" s="29"/>
      <c r="AL185" s="29"/>
      <c r="AM185" s="29"/>
      <c r="AN185" s="29"/>
      <c r="AO185" s="29"/>
      <c r="AP185" s="29"/>
      <c r="AQ185" s="29"/>
      <c r="AR185" s="28">
        <v>1428</v>
      </c>
      <c r="AS185" s="29"/>
      <c r="AT185" s="29"/>
      <c r="AU185" s="29"/>
      <c r="AV185" s="29"/>
      <c r="AW185" s="29"/>
      <c r="AX185" s="29"/>
      <c r="AY185" s="29"/>
      <c r="AZ185" s="28">
        <v>50</v>
      </c>
      <c r="BA185" s="29"/>
      <c r="BB185" s="29"/>
      <c r="BC185" s="29"/>
      <c r="BD185" s="29"/>
      <c r="BE185" s="29"/>
      <c r="BF185" s="29"/>
      <c r="BG185" s="29"/>
      <c r="BH185" s="28"/>
      <c r="BI185" s="29"/>
      <c r="BJ185" s="29"/>
      <c r="BK185" s="29"/>
      <c r="BL185" s="29"/>
      <c r="BM185" s="29"/>
      <c r="BN185" s="29"/>
      <c r="BO185" s="29"/>
      <c r="BP185" s="9">
        <v>0</v>
      </c>
      <c r="BQ185" s="1" t="s">
        <v>0</v>
      </c>
      <c r="BR185" s="1" t="s">
        <v>0</v>
      </c>
      <c r="BS185" s="1" t="s">
        <v>0</v>
      </c>
      <c r="BT185" s="1" t="s">
        <v>0</v>
      </c>
      <c r="BU185" s="1" t="s">
        <v>0</v>
      </c>
      <c r="BW185" s="1">
        <f ca="1">INDIRECT("T185")+2*INDIRECT("AB185")+3*INDIRECT("AJ185")+4*INDIRECT("AR185")+5*INDIRECT("AZ185")+6*INDIRECT("BH185")</f>
        <v>7135</v>
      </c>
      <c r="BX185" s="1">
        <v>7135</v>
      </c>
      <c r="BY185" s="1">
        <f ca="1">INDIRECT("U185")+2*INDIRECT("AC185")+3*INDIRECT("AK185")+4*INDIRECT("AS185")+5*INDIRECT("BA185")+6*INDIRECT("BI185")</f>
        <v>16266</v>
      </c>
      <c r="BZ185" s="1">
        <v>16266</v>
      </c>
      <c r="CA185" s="1">
        <f ca="1">INDIRECT("V185")+2*INDIRECT("AD185")+3*INDIRECT("AL185")+4*INDIRECT("AT185")+5*INDIRECT("BB185")+6*INDIRECT("BJ185")</f>
        <v>0</v>
      </c>
      <c r="CB185" s="1">
        <v>0</v>
      </c>
      <c r="CC185" s="1">
        <f ca="1">INDIRECT("W185")+2*INDIRECT("AE185")+3*INDIRECT("AM185")+4*INDIRECT("AU185")+5*INDIRECT("BC185")+6*INDIRECT("BK185")</f>
        <v>0</v>
      </c>
      <c r="CD185" s="1">
        <v>0</v>
      </c>
      <c r="CE185" s="1">
        <f ca="1">INDIRECT("X185")+2*INDIRECT("AF185")+3*INDIRECT("AN185")+4*INDIRECT("AV185")+5*INDIRECT("BD185")+6*INDIRECT("BL185")</f>
        <v>0</v>
      </c>
      <c r="CF185" s="1">
        <v>0</v>
      </c>
      <c r="CG185" s="1">
        <f ca="1">INDIRECT("Y185")+2*INDIRECT("AG185")+3*INDIRECT("AO185")+4*INDIRECT("AW185")+5*INDIRECT("BE185")+6*INDIRECT("BM185")</f>
        <v>0</v>
      </c>
      <c r="CH185" s="1">
        <v>0</v>
      </c>
      <c r="CI185" s="1">
        <f ca="1">INDIRECT("Z185")+2*INDIRECT("AH185")+3*INDIRECT("AP185")+4*INDIRECT("AX185")+5*INDIRECT("BF185")+6*INDIRECT("BN185")</f>
        <v>0</v>
      </c>
      <c r="CJ185" s="1">
        <v>0</v>
      </c>
      <c r="CK185" s="1">
        <f ca="1">INDIRECT("AA185")+2*INDIRECT("AI185")+3*INDIRECT("AQ185")+4*INDIRECT("AY185")+5*INDIRECT("BG185")+6*INDIRECT("BO185")</f>
        <v>0</v>
      </c>
      <c r="CL185" s="1">
        <v>0</v>
      </c>
      <c r="CM185" s="1">
        <f ca="1">INDIRECT("T185")+2*INDIRECT("U185")+3*INDIRECT("V185")+4*INDIRECT("W185")+5*INDIRECT("X185")+6*INDIRECT("Y185")+7*INDIRECT("Z185")+8*INDIRECT("AA185")</f>
        <v>0</v>
      </c>
      <c r="CN185" s="1">
        <v>0</v>
      </c>
      <c r="CO185" s="1">
        <f ca="1">INDIRECT("AB185")+2*INDIRECT("AC185")+3*INDIRECT("AD185")+4*INDIRECT("AE185")+5*INDIRECT("AF185")+6*INDIRECT("AG185")+7*INDIRECT("AH185")+8*INDIRECT("AI185")</f>
        <v>16266</v>
      </c>
      <c r="CP185" s="1">
        <v>16266</v>
      </c>
      <c r="CQ185" s="1">
        <f ca="1">INDIRECT("AJ185")+2*INDIRECT("AK185")+3*INDIRECT("AL185")+4*INDIRECT("AM185")+5*INDIRECT("AN185")+6*INDIRECT("AO185")+7*INDIRECT("AP185")+8*INDIRECT("AQ185")</f>
        <v>391</v>
      </c>
      <c r="CR185" s="1">
        <v>391</v>
      </c>
      <c r="CS185" s="1">
        <f ca="1">INDIRECT("AR185")+2*INDIRECT("AS185")+3*INDIRECT("AT185")+4*INDIRECT("AU185")+5*INDIRECT("AV185")+6*INDIRECT("AW185")+7*INDIRECT("AX185")+8*INDIRECT("AY185")</f>
        <v>1428</v>
      </c>
      <c r="CT185" s="1">
        <v>1428</v>
      </c>
      <c r="CU185" s="1">
        <f ca="1">INDIRECT("AZ185")+2*INDIRECT("BA185")+3*INDIRECT("BB185")+4*INDIRECT("BC185")+5*INDIRECT("BD185")+6*INDIRECT("BE185")+7*INDIRECT("BF185")+8*INDIRECT("BG185")</f>
        <v>50</v>
      </c>
      <c r="CV185" s="1">
        <v>50</v>
      </c>
      <c r="CW185" s="1">
        <f ca="1">INDIRECT("BH185")+2*INDIRECT("BI185")+3*INDIRECT("BJ185")+4*INDIRECT("BK185")+5*INDIRECT("BL185")+6*INDIRECT("BM185")+7*INDIRECT("BN185")+8*INDIRECT("BO185")</f>
        <v>0</v>
      </c>
      <c r="CX185" s="1">
        <v>0</v>
      </c>
    </row>
    <row r="186" spans="1:73" ht="11.25">
      <c r="A186" s="1" t="s">
        <v>0</v>
      </c>
      <c r="B186" s="1" t="s">
        <v>0</v>
      </c>
      <c r="C186" s="1" t="s">
        <v>0</v>
      </c>
      <c r="D186" s="1" t="s">
        <v>0</v>
      </c>
      <c r="E186" s="1" t="s">
        <v>6</v>
      </c>
      <c r="F186" s="7">
        <f>SUM(F182:F185)</f>
        <v>3550</v>
      </c>
      <c r="G186" s="6">
        <f>SUM(G182:G185)</f>
        <v>11849</v>
      </c>
      <c r="H186" s="6">
        <f>SUM(H182:H185)</f>
        <v>5388</v>
      </c>
      <c r="I186" s="6">
        <f>SUM(I182:I185)</f>
        <v>0</v>
      </c>
      <c r="J186" s="6">
        <f>SUM(J182:J185)</f>
        <v>0</v>
      </c>
      <c r="K186" s="6">
        <f>SUM(K182:K185)</f>
        <v>0</v>
      </c>
      <c r="L186" s="6">
        <f>SUM(L182:L185)</f>
        <v>0</v>
      </c>
      <c r="M186" s="6">
        <f>SUM(M182:M185)</f>
        <v>0</v>
      </c>
      <c r="N186" s="7">
        <f>SUM(N182:N185)</f>
        <v>1681</v>
      </c>
      <c r="O186" s="6">
        <f>SUM(O182:O185)</f>
        <v>14770</v>
      </c>
      <c r="P186" s="6">
        <f>SUM(P182:P185)</f>
        <v>391</v>
      </c>
      <c r="Q186" s="6">
        <f>SUM(Q182:Q185)</f>
        <v>1428</v>
      </c>
      <c r="R186" s="6">
        <f>SUM(R182:R185)</f>
        <v>50</v>
      </c>
      <c r="S186" s="6">
        <f>SUM(S182:S185)</f>
        <v>2467</v>
      </c>
      <c r="T186" s="8"/>
      <c r="U186" s="5"/>
      <c r="V186" s="5"/>
      <c r="W186" s="5"/>
      <c r="X186" s="5"/>
      <c r="Y186" s="5"/>
      <c r="Z186" s="5"/>
      <c r="AA186" s="5"/>
      <c r="AB186" s="8"/>
      <c r="AC186" s="5"/>
      <c r="AD186" s="5"/>
      <c r="AE186" s="5"/>
      <c r="AF186" s="5"/>
      <c r="AG186" s="5"/>
      <c r="AH186" s="5"/>
      <c r="AI186" s="5"/>
      <c r="AJ186" s="8"/>
      <c r="AK186" s="5"/>
      <c r="AL186" s="5"/>
      <c r="AM186" s="5"/>
      <c r="AN186" s="5"/>
      <c r="AO186" s="5"/>
      <c r="AP186" s="5"/>
      <c r="AQ186" s="5"/>
      <c r="AR186" s="8"/>
      <c r="AS186" s="5"/>
      <c r="AT186" s="5"/>
      <c r="AU186" s="5"/>
      <c r="AV186" s="5"/>
      <c r="AW186" s="5"/>
      <c r="AX186" s="5"/>
      <c r="AY186" s="5"/>
      <c r="AZ186" s="8"/>
      <c r="BA186" s="5"/>
      <c r="BB186" s="5"/>
      <c r="BC186" s="5"/>
      <c r="BD186" s="5"/>
      <c r="BE186" s="5"/>
      <c r="BF186" s="5"/>
      <c r="BG186" s="5"/>
      <c r="BH186" s="8"/>
      <c r="BI186" s="5"/>
      <c r="BJ186" s="5"/>
      <c r="BK186" s="5"/>
      <c r="BL186" s="5"/>
      <c r="BM186" s="5"/>
      <c r="BN186" s="5"/>
      <c r="BO186" s="5"/>
      <c r="BP186" s="9">
        <v>0</v>
      </c>
      <c r="BQ186" s="1" t="s">
        <v>0</v>
      </c>
      <c r="BR186" s="1" t="s">
        <v>0</v>
      </c>
      <c r="BS186" s="1" t="s">
        <v>0</v>
      </c>
      <c r="BT186" s="1" t="s">
        <v>0</v>
      </c>
      <c r="BU186" s="1" t="s">
        <v>0</v>
      </c>
    </row>
    <row r="187" spans="3:73" ht="11.25">
      <c r="C187" s="1" t="s">
        <v>0</v>
      </c>
      <c r="D187" s="1" t="s">
        <v>0</v>
      </c>
      <c r="E187" s="1" t="s">
        <v>0</v>
      </c>
      <c r="F187" s="7"/>
      <c r="G187" s="6"/>
      <c r="H187" s="6"/>
      <c r="I187" s="6"/>
      <c r="J187" s="6"/>
      <c r="K187" s="6"/>
      <c r="L187" s="6"/>
      <c r="M187" s="6"/>
      <c r="N187" s="7"/>
      <c r="O187" s="6"/>
      <c r="P187" s="6"/>
      <c r="Q187" s="6"/>
      <c r="R187" s="6"/>
      <c r="S187" s="6"/>
      <c r="T187" s="8"/>
      <c r="U187" s="5"/>
      <c r="V187" s="5"/>
      <c r="W187" s="5"/>
      <c r="X187" s="5"/>
      <c r="Y187" s="5"/>
      <c r="Z187" s="5"/>
      <c r="AA187" s="5"/>
      <c r="AB187" s="8"/>
      <c r="AC187" s="5"/>
      <c r="AD187" s="5"/>
      <c r="AE187" s="5"/>
      <c r="AF187" s="5"/>
      <c r="AG187" s="5"/>
      <c r="AH187" s="5"/>
      <c r="AI187" s="5"/>
      <c r="AJ187" s="8"/>
      <c r="AK187" s="5"/>
      <c r="AL187" s="5"/>
      <c r="AM187" s="5"/>
      <c r="AN187" s="5"/>
      <c r="AO187" s="5"/>
      <c r="AP187" s="5"/>
      <c r="AQ187" s="5"/>
      <c r="AR187" s="8"/>
      <c r="AS187" s="5"/>
      <c r="AT187" s="5"/>
      <c r="AU187" s="5"/>
      <c r="AV187" s="5"/>
      <c r="AW187" s="5"/>
      <c r="AX187" s="5"/>
      <c r="AY187" s="5"/>
      <c r="AZ187" s="8"/>
      <c r="BA187" s="5"/>
      <c r="BB187" s="5"/>
      <c r="BC187" s="5"/>
      <c r="BD187" s="5"/>
      <c r="BE187" s="5"/>
      <c r="BF187" s="5"/>
      <c r="BG187" s="5"/>
      <c r="BH187" s="8"/>
      <c r="BI187" s="5"/>
      <c r="BJ187" s="5"/>
      <c r="BK187" s="5"/>
      <c r="BL187" s="5"/>
      <c r="BM187" s="5"/>
      <c r="BN187" s="5"/>
      <c r="BO187" s="5"/>
      <c r="BP187" s="9"/>
      <c r="BT187" s="1" t="s">
        <v>0</v>
      </c>
      <c r="BU187" s="1" t="s">
        <v>0</v>
      </c>
    </row>
    <row r="188" spans="1:102" ht="11.25">
      <c r="A188" s="30" t="s">
        <v>1</v>
      </c>
      <c r="B188" s="31" t="str">
        <f>HYPERLINK("http://www.dot.ca.gov/hq/transprog/stip2004/ff_sheets/10-7668.xls","7668")</f>
        <v>7668</v>
      </c>
      <c r="C188" s="30" t="s">
        <v>85</v>
      </c>
      <c r="D188" s="30" t="s">
        <v>61</v>
      </c>
      <c r="E188" s="30" t="s">
        <v>3</v>
      </c>
      <c r="F188" s="32">
        <f ca="1">INDIRECT("T188")+INDIRECT("AB188")+INDIRECT("AJ188")+INDIRECT("AR188")+INDIRECT("AZ188")+INDIRECT("BH188")</f>
        <v>800</v>
      </c>
      <c r="G188" s="33">
        <f ca="1">INDIRECT("U188")+INDIRECT("AC188")+INDIRECT("AK188")+INDIRECT("AS188")+INDIRECT("BA188")+INDIRECT("BI188")</f>
        <v>0</v>
      </c>
      <c r="H188" s="33">
        <f ca="1">INDIRECT("V188")+INDIRECT("AD188")+INDIRECT("AL188")+INDIRECT("AT188")+INDIRECT("BB188")+INDIRECT("BJ188")</f>
        <v>0</v>
      </c>
      <c r="I188" s="33">
        <f ca="1">INDIRECT("W188")+INDIRECT("AE188")+INDIRECT("AM188")+INDIRECT("AU188")+INDIRECT("BC188")+INDIRECT("BK188")</f>
        <v>0</v>
      </c>
      <c r="J188" s="33">
        <f ca="1">INDIRECT("X188")+INDIRECT("AF188")+INDIRECT("AN188")+INDIRECT("AV188")+INDIRECT("BD188")+INDIRECT("BL188")</f>
        <v>0</v>
      </c>
      <c r="K188" s="33">
        <f ca="1">INDIRECT("Y188")+INDIRECT("AG188")+INDIRECT("AO188")+INDIRECT("AW188")+INDIRECT("BE188")+INDIRECT("BM188")</f>
        <v>0</v>
      </c>
      <c r="L188" s="33">
        <f ca="1">INDIRECT("Z188")+INDIRECT("AH188")+INDIRECT("AP188")+INDIRECT("AX188")+INDIRECT("BF188")+INDIRECT("BN188")</f>
        <v>0</v>
      </c>
      <c r="M188" s="33">
        <f ca="1">INDIRECT("AA188")+INDIRECT("AI188")+INDIRECT("AQ188")+INDIRECT("AY188")+INDIRECT("BG188")+INDIRECT("BO188")</f>
        <v>0</v>
      </c>
      <c r="N188" s="32">
        <f ca="1">INDIRECT("T188")+INDIRECT("U188")+INDIRECT("V188")+INDIRECT("W188")+INDIRECT("X188")+INDIRECT("Y188")+INDIRECT("Z188")+INDIRECT("AA188")</f>
        <v>0</v>
      </c>
      <c r="O188" s="33">
        <f ca="1">INDIRECT("AB188")+INDIRECT("AC188")+INDIRECT("AD188")+INDIRECT("AE188")+INDIRECT("AF188")+INDIRECT("AG188")+INDIRECT("AH188")+INDIRECT("AI188")</f>
        <v>0</v>
      </c>
      <c r="P188" s="33">
        <f ca="1">INDIRECT("AJ188")+INDIRECT("AK188")+INDIRECT("AL188")+INDIRECT("AM188")+INDIRECT("AN188")+INDIRECT("AO188")+INDIRECT("AP188")+INDIRECT("AQ188")</f>
        <v>800</v>
      </c>
      <c r="Q188" s="33">
        <f ca="1">INDIRECT("AR188")+INDIRECT("AS188")+INDIRECT("AT188")+INDIRECT("AU188")+INDIRECT("AV188")+INDIRECT("AW188")+INDIRECT("AX188")+INDIRECT("AY188")</f>
        <v>0</v>
      </c>
      <c r="R188" s="33">
        <f ca="1">INDIRECT("AZ188")+INDIRECT("BA188")+INDIRECT("BB188")+INDIRECT("BC188")+INDIRECT("BD188")+INDIRECT("BE188")+INDIRECT("BF188")+INDIRECT("BG188")</f>
        <v>0</v>
      </c>
      <c r="S188" s="33">
        <f ca="1">INDIRECT("BH188")+INDIRECT("BI188")+INDIRECT("BJ188")+INDIRECT("BK188")+INDIRECT("BL188")+INDIRECT("BM188")+INDIRECT("BN188")+INDIRECT("BO188")</f>
        <v>0</v>
      </c>
      <c r="T188" s="34"/>
      <c r="U188" s="35"/>
      <c r="V188" s="35"/>
      <c r="W188" s="35"/>
      <c r="X188" s="35"/>
      <c r="Y188" s="35"/>
      <c r="Z188" s="35"/>
      <c r="AA188" s="35"/>
      <c r="AB188" s="34"/>
      <c r="AC188" s="35"/>
      <c r="AD188" s="35"/>
      <c r="AE188" s="35"/>
      <c r="AF188" s="35"/>
      <c r="AG188" s="35"/>
      <c r="AH188" s="35"/>
      <c r="AI188" s="35"/>
      <c r="AJ188" s="34">
        <v>800</v>
      </c>
      <c r="AK188" s="35"/>
      <c r="AL188" s="35"/>
      <c r="AM188" s="35"/>
      <c r="AN188" s="35"/>
      <c r="AO188" s="35"/>
      <c r="AP188" s="35"/>
      <c r="AQ188" s="35"/>
      <c r="AR188" s="34"/>
      <c r="AS188" s="35"/>
      <c r="AT188" s="35"/>
      <c r="AU188" s="35"/>
      <c r="AV188" s="35"/>
      <c r="AW188" s="35"/>
      <c r="AX188" s="35"/>
      <c r="AY188" s="35"/>
      <c r="AZ188" s="34"/>
      <c r="BA188" s="35"/>
      <c r="BB188" s="35"/>
      <c r="BC188" s="35"/>
      <c r="BD188" s="35"/>
      <c r="BE188" s="35"/>
      <c r="BF188" s="35"/>
      <c r="BG188" s="35"/>
      <c r="BH188" s="34"/>
      <c r="BI188" s="35"/>
      <c r="BJ188" s="35"/>
      <c r="BK188" s="35"/>
      <c r="BL188" s="35"/>
      <c r="BM188" s="35"/>
      <c r="BN188" s="35"/>
      <c r="BO188" s="36"/>
      <c r="BP188" s="9">
        <v>11200000094</v>
      </c>
      <c r="BQ188" s="1" t="s">
        <v>3</v>
      </c>
      <c r="BR188" s="1" t="s">
        <v>0</v>
      </c>
      <c r="BS188" s="1" t="s">
        <v>0</v>
      </c>
      <c r="BT188" s="1" t="s">
        <v>0</v>
      </c>
      <c r="BU188" s="1" t="s">
        <v>63</v>
      </c>
      <c r="BW188" s="1">
        <f ca="1">INDIRECT("T188")+2*INDIRECT("AB188")+3*INDIRECT("AJ188")+4*INDIRECT("AR188")+5*INDIRECT("AZ188")+6*INDIRECT("BH188")</f>
        <v>2400</v>
      </c>
      <c r="BX188" s="1">
        <v>2400</v>
      </c>
      <c r="BY188" s="1">
        <f ca="1">INDIRECT("U188")+2*INDIRECT("AC188")+3*INDIRECT("AK188")+4*INDIRECT("AS188")+5*INDIRECT("BA188")+6*INDIRECT("BI188")</f>
        <v>0</v>
      </c>
      <c r="BZ188" s="1">
        <v>0</v>
      </c>
      <c r="CA188" s="1">
        <f ca="1">INDIRECT("V188")+2*INDIRECT("AD188")+3*INDIRECT("AL188")+4*INDIRECT("AT188")+5*INDIRECT("BB188")+6*INDIRECT("BJ188")</f>
        <v>0</v>
      </c>
      <c r="CB188" s="1">
        <v>0</v>
      </c>
      <c r="CC188" s="1">
        <f ca="1">INDIRECT("W188")+2*INDIRECT("AE188")+3*INDIRECT("AM188")+4*INDIRECT("AU188")+5*INDIRECT("BC188")+6*INDIRECT("BK188")</f>
        <v>0</v>
      </c>
      <c r="CD188" s="1">
        <v>0</v>
      </c>
      <c r="CE188" s="1">
        <f ca="1">INDIRECT("X188")+2*INDIRECT("AF188")+3*INDIRECT("AN188")+4*INDIRECT("AV188")+5*INDIRECT("BD188")+6*INDIRECT("BL188")</f>
        <v>0</v>
      </c>
      <c r="CF188" s="1">
        <v>0</v>
      </c>
      <c r="CG188" s="1">
        <f ca="1">INDIRECT("Y188")+2*INDIRECT("AG188")+3*INDIRECT("AO188")+4*INDIRECT("AW188")+5*INDIRECT("BE188")+6*INDIRECT("BM188")</f>
        <v>0</v>
      </c>
      <c r="CH188" s="1">
        <v>0</v>
      </c>
      <c r="CI188" s="1">
        <f ca="1">INDIRECT("Z188")+2*INDIRECT("AH188")+3*INDIRECT("AP188")+4*INDIRECT("AX188")+5*INDIRECT("BF188")+6*INDIRECT("BN188")</f>
        <v>0</v>
      </c>
      <c r="CJ188" s="1">
        <v>0</v>
      </c>
      <c r="CK188" s="1">
        <f ca="1">INDIRECT("AA188")+2*INDIRECT("AI188")+3*INDIRECT("AQ188")+4*INDIRECT("AY188")+5*INDIRECT("BG188")+6*INDIRECT("BO188")</f>
        <v>0</v>
      </c>
      <c r="CL188" s="1">
        <v>0</v>
      </c>
      <c r="CM188" s="1">
        <f ca="1">INDIRECT("T188")+2*INDIRECT("U188")+3*INDIRECT("V188")+4*INDIRECT("W188")+5*INDIRECT("X188")+6*INDIRECT("Y188")+7*INDIRECT("Z188")+8*INDIRECT("AA188")</f>
        <v>0</v>
      </c>
      <c r="CN188" s="1">
        <v>0</v>
      </c>
      <c r="CO188" s="1">
        <f ca="1">INDIRECT("AB188")+2*INDIRECT("AC188")+3*INDIRECT("AD188")+4*INDIRECT("AE188")+5*INDIRECT("AF188")+6*INDIRECT("AG188")+7*INDIRECT("AH188")+8*INDIRECT("AI188")</f>
        <v>0</v>
      </c>
      <c r="CP188" s="1">
        <v>0</v>
      </c>
      <c r="CQ188" s="1">
        <f ca="1">INDIRECT("AJ188")+2*INDIRECT("AK188")+3*INDIRECT("AL188")+4*INDIRECT("AM188")+5*INDIRECT("AN188")+6*INDIRECT("AO188")+7*INDIRECT("AP188")+8*INDIRECT("AQ188")</f>
        <v>800</v>
      </c>
      <c r="CR188" s="1">
        <v>800</v>
      </c>
      <c r="CS188" s="1">
        <f ca="1">INDIRECT("AR188")+2*INDIRECT("AS188")+3*INDIRECT("AT188")+4*INDIRECT("AU188")+5*INDIRECT("AV188")+6*INDIRECT("AW188")+7*INDIRECT("AX188")+8*INDIRECT("AY188")</f>
        <v>0</v>
      </c>
      <c r="CT188" s="1">
        <v>0</v>
      </c>
      <c r="CU188" s="1">
        <f ca="1">INDIRECT("AZ188")+2*INDIRECT("BA188")+3*INDIRECT("BB188")+4*INDIRECT("BC188")+5*INDIRECT("BD188")+6*INDIRECT("BE188")+7*INDIRECT("BF188")+8*INDIRECT("BG188")</f>
        <v>0</v>
      </c>
      <c r="CV188" s="1">
        <v>0</v>
      </c>
      <c r="CW188" s="1">
        <f ca="1">INDIRECT("BH188")+2*INDIRECT("BI188")+3*INDIRECT("BJ188")+4*INDIRECT("BK188")+5*INDIRECT("BL188")+6*INDIRECT("BM188")+7*INDIRECT("BN188")+8*INDIRECT("BO188")</f>
        <v>0</v>
      </c>
      <c r="CX188" s="1">
        <v>0</v>
      </c>
    </row>
    <row r="189" spans="1:102" ht="11.25">
      <c r="A189" s="1" t="s">
        <v>0</v>
      </c>
      <c r="B189" s="1" t="s">
        <v>93</v>
      </c>
      <c r="C189" s="1" t="s">
        <v>94</v>
      </c>
      <c r="D189" s="1" t="s">
        <v>95</v>
      </c>
      <c r="E189" s="1" t="s">
        <v>22</v>
      </c>
      <c r="F189" s="7">
        <f ca="1">INDIRECT("T189")+INDIRECT("AB189")+INDIRECT("AJ189")+INDIRECT("AR189")+INDIRECT("AZ189")+INDIRECT("BH189")</f>
        <v>800</v>
      </c>
      <c r="G189" s="6">
        <f ca="1">INDIRECT("U189")+INDIRECT("AC189")+INDIRECT("AK189")+INDIRECT("AS189")+INDIRECT("BA189")+INDIRECT("BI189")</f>
        <v>0</v>
      </c>
      <c r="H189" s="6">
        <f ca="1">INDIRECT("V189")+INDIRECT("AD189")+INDIRECT("AL189")+INDIRECT("AT189")+INDIRECT("BB189")+INDIRECT("BJ189")</f>
        <v>0</v>
      </c>
      <c r="I189" s="6">
        <f ca="1">INDIRECT("W189")+INDIRECT("AE189")+INDIRECT("AM189")+INDIRECT("AU189")+INDIRECT("BC189")+INDIRECT("BK189")</f>
        <v>0</v>
      </c>
      <c r="J189" s="6">
        <f ca="1">INDIRECT("X189")+INDIRECT("AF189")+INDIRECT("AN189")+INDIRECT("AV189")+INDIRECT("BD189")+INDIRECT("BL189")</f>
        <v>0</v>
      </c>
      <c r="K189" s="6">
        <f ca="1">INDIRECT("Y189")+INDIRECT("AG189")+INDIRECT("AO189")+INDIRECT("AW189")+INDIRECT("BE189")+INDIRECT("BM189")</f>
        <v>0</v>
      </c>
      <c r="L189" s="6">
        <f ca="1">INDIRECT("Z189")+INDIRECT("AH189")+INDIRECT("AP189")+INDIRECT("AX189")+INDIRECT("BF189")+INDIRECT("BN189")</f>
        <v>0</v>
      </c>
      <c r="M189" s="6">
        <f ca="1">INDIRECT("AA189")+INDIRECT("AI189")+INDIRECT("AQ189")+INDIRECT("AY189")+INDIRECT("BG189")+INDIRECT("BO189")</f>
        <v>0</v>
      </c>
      <c r="N189" s="7">
        <f ca="1">INDIRECT("T189")+INDIRECT("U189")+INDIRECT("V189")+INDIRECT("W189")+INDIRECT("X189")+INDIRECT("Y189")+INDIRECT("Z189")+INDIRECT("AA189")</f>
        <v>0</v>
      </c>
      <c r="O189" s="6">
        <f ca="1">INDIRECT("AB189")+INDIRECT("AC189")+INDIRECT("AD189")+INDIRECT("AE189")+INDIRECT("AF189")+INDIRECT("AG189")+INDIRECT("AH189")+INDIRECT("AI189")</f>
        <v>0</v>
      </c>
      <c r="P189" s="6">
        <f ca="1">INDIRECT("AJ189")+INDIRECT("AK189")+INDIRECT("AL189")+INDIRECT("AM189")+INDIRECT("AN189")+INDIRECT("AO189")+INDIRECT("AP189")+INDIRECT("AQ189")</f>
        <v>800</v>
      </c>
      <c r="Q189" s="6">
        <f ca="1">INDIRECT("AR189")+INDIRECT("AS189")+INDIRECT("AT189")+INDIRECT("AU189")+INDIRECT("AV189")+INDIRECT("AW189")+INDIRECT("AX189")+INDIRECT("AY189")</f>
        <v>0</v>
      </c>
      <c r="R189" s="6">
        <f ca="1">INDIRECT("AZ189")+INDIRECT("BA189")+INDIRECT("BB189")+INDIRECT("BC189")+INDIRECT("BD189")+INDIRECT("BE189")+INDIRECT("BF189")+INDIRECT("BG189")</f>
        <v>0</v>
      </c>
      <c r="S189" s="6">
        <f ca="1">INDIRECT("BH189")+INDIRECT("BI189")+INDIRECT("BJ189")+INDIRECT("BK189")+INDIRECT("BL189")+INDIRECT("BM189")+INDIRECT("BN189")+INDIRECT("BO189")</f>
        <v>0</v>
      </c>
      <c r="T189" s="28"/>
      <c r="U189" s="29"/>
      <c r="V189" s="29"/>
      <c r="W189" s="29"/>
      <c r="X189" s="29"/>
      <c r="Y189" s="29"/>
      <c r="Z189" s="29"/>
      <c r="AA189" s="29"/>
      <c r="AB189" s="28"/>
      <c r="AC189" s="29"/>
      <c r="AD189" s="29"/>
      <c r="AE189" s="29"/>
      <c r="AF189" s="29"/>
      <c r="AG189" s="29"/>
      <c r="AH189" s="29"/>
      <c r="AI189" s="29"/>
      <c r="AJ189" s="28">
        <v>800</v>
      </c>
      <c r="AK189" s="29"/>
      <c r="AL189" s="29"/>
      <c r="AM189" s="29"/>
      <c r="AN189" s="29"/>
      <c r="AO189" s="29"/>
      <c r="AP189" s="29"/>
      <c r="AQ189" s="29"/>
      <c r="AR189" s="28"/>
      <c r="AS189" s="29"/>
      <c r="AT189" s="29"/>
      <c r="AU189" s="29"/>
      <c r="AV189" s="29"/>
      <c r="AW189" s="29"/>
      <c r="AX189" s="29"/>
      <c r="AY189" s="29"/>
      <c r="AZ189" s="28"/>
      <c r="BA189" s="29"/>
      <c r="BB189" s="29"/>
      <c r="BC189" s="29"/>
      <c r="BD189" s="29"/>
      <c r="BE189" s="29"/>
      <c r="BF189" s="29"/>
      <c r="BG189" s="29"/>
      <c r="BH189" s="28"/>
      <c r="BI189" s="29"/>
      <c r="BJ189" s="29"/>
      <c r="BK189" s="29"/>
      <c r="BL189" s="29"/>
      <c r="BM189" s="29"/>
      <c r="BN189" s="29"/>
      <c r="BO189" s="29"/>
      <c r="BP189" s="9">
        <v>0</v>
      </c>
      <c r="BQ189" s="1" t="s">
        <v>0</v>
      </c>
      <c r="BR189" s="1" t="s">
        <v>0</v>
      </c>
      <c r="BS189" s="1" t="s">
        <v>0</v>
      </c>
      <c r="BT189" s="1" t="s">
        <v>0</v>
      </c>
      <c r="BU189" s="1" t="s">
        <v>0</v>
      </c>
      <c r="BW189" s="1">
        <f ca="1">INDIRECT("T189")+2*INDIRECT("AB189")+3*INDIRECT("AJ189")+4*INDIRECT("AR189")+5*INDIRECT("AZ189")+6*INDIRECT("BH189")</f>
        <v>2400</v>
      </c>
      <c r="BX189" s="1">
        <v>2400</v>
      </c>
      <c r="BY189" s="1">
        <f ca="1">INDIRECT("U189")+2*INDIRECT("AC189")+3*INDIRECT("AK189")+4*INDIRECT("AS189")+5*INDIRECT("BA189")+6*INDIRECT("BI189")</f>
        <v>0</v>
      </c>
      <c r="BZ189" s="1">
        <v>0</v>
      </c>
      <c r="CA189" s="1">
        <f ca="1">INDIRECT("V189")+2*INDIRECT("AD189")+3*INDIRECT("AL189")+4*INDIRECT("AT189")+5*INDIRECT("BB189")+6*INDIRECT("BJ189")</f>
        <v>0</v>
      </c>
      <c r="CB189" s="1">
        <v>0</v>
      </c>
      <c r="CC189" s="1">
        <f ca="1">INDIRECT("W189")+2*INDIRECT("AE189")+3*INDIRECT("AM189")+4*INDIRECT("AU189")+5*INDIRECT("BC189")+6*INDIRECT("BK189")</f>
        <v>0</v>
      </c>
      <c r="CD189" s="1">
        <v>0</v>
      </c>
      <c r="CE189" s="1">
        <f ca="1">INDIRECT("X189")+2*INDIRECT("AF189")+3*INDIRECT("AN189")+4*INDIRECT("AV189")+5*INDIRECT("BD189")+6*INDIRECT("BL189")</f>
        <v>0</v>
      </c>
      <c r="CF189" s="1">
        <v>0</v>
      </c>
      <c r="CG189" s="1">
        <f ca="1">INDIRECT("Y189")+2*INDIRECT("AG189")+3*INDIRECT("AO189")+4*INDIRECT("AW189")+5*INDIRECT("BE189")+6*INDIRECT("BM189")</f>
        <v>0</v>
      </c>
      <c r="CH189" s="1">
        <v>0</v>
      </c>
      <c r="CI189" s="1">
        <f ca="1">INDIRECT("Z189")+2*INDIRECT("AH189")+3*INDIRECT("AP189")+4*INDIRECT("AX189")+5*INDIRECT("BF189")+6*INDIRECT("BN189")</f>
        <v>0</v>
      </c>
      <c r="CJ189" s="1">
        <v>0</v>
      </c>
      <c r="CK189" s="1">
        <f ca="1">INDIRECT("AA189")+2*INDIRECT("AI189")+3*INDIRECT("AQ189")+4*INDIRECT("AY189")+5*INDIRECT("BG189")+6*INDIRECT("BO189")</f>
        <v>0</v>
      </c>
      <c r="CL189" s="1">
        <v>0</v>
      </c>
      <c r="CM189" s="1">
        <f ca="1">INDIRECT("T189")+2*INDIRECT("U189")+3*INDIRECT("V189")+4*INDIRECT("W189")+5*INDIRECT("X189")+6*INDIRECT("Y189")+7*INDIRECT("Z189")+8*INDIRECT("AA189")</f>
        <v>0</v>
      </c>
      <c r="CN189" s="1">
        <v>0</v>
      </c>
      <c r="CO189" s="1">
        <f ca="1">INDIRECT("AB189")+2*INDIRECT("AC189")+3*INDIRECT("AD189")+4*INDIRECT("AE189")+5*INDIRECT("AF189")+6*INDIRECT("AG189")+7*INDIRECT("AH189")+8*INDIRECT("AI189")</f>
        <v>0</v>
      </c>
      <c r="CP189" s="1">
        <v>0</v>
      </c>
      <c r="CQ189" s="1">
        <f ca="1">INDIRECT("AJ189")+2*INDIRECT("AK189")+3*INDIRECT("AL189")+4*INDIRECT("AM189")+5*INDIRECT("AN189")+6*INDIRECT("AO189")+7*INDIRECT("AP189")+8*INDIRECT("AQ189")</f>
        <v>800</v>
      </c>
      <c r="CR189" s="1">
        <v>800</v>
      </c>
      <c r="CS189" s="1">
        <f ca="1">INDIRECT("AR189")+2*INDIRECT("AS189")+3*INDIRECT("AT189")+4*INDIRECT("AU189")+5*INDIRECT("AV189")+6*INDIRECT("AW189")+7*INDIRECT("AX189")+8*INDIRECT("AY189")</f>
        <v>0</v>
      </c>
      <c r="CT189" s="1">
        <v>0</v>
      </c>
      <c r="CU189" s="1">
        <f ca="1">INDIRECT("AZ189")+2*INDIRECT("BA189")+3*INDIRECT("BB189")+4*INDIRECT("BC189")+5*INDIRECT("BD189")+6*INDIRECT("BE189")+7*INDIRECT("BF189")+8*INDIRECT("BG189")</f>
        <v>0</v>
      </c>
      <c r="CV189" s="1">
        <v>0</v>
      </c>
      <c r="CW189" s="1">
        <f ca="1">INDIRECT("BH189")+2*INDIRECT("BI189")+3*INDIRECT("BJ189")+4*INDIRECT("BK189")+5*INDIRECT("BL189")+6*INDIRECT("BM189")+7*INDIRECT("BN189")+8*INDIRECT("BO189")</f>
        <v>0</v>
      </c>
      <c r="CX189" s="1">
        <v>0</v>
      </c>
    </row>
    <row r="190" spans="1:102" ht="11.25">
      <c r="A190" s="25"/>
      <c r="B190" s="25"/>
      <c r="C190" s="27" t="s">
        <v>131</v>
      </c>
      <c r="D190" s="26" t="s">
        <v>0</v>
      </c>
      <c r="E190" s="1" t="s">
        <v>9</v>
      </c>
      <c r="F190" s="7">
        <f ca="1">INDIRECT("T190")+INDIRECT("AB190")+INDIRECT("AJ190")+INDIRECT("AR190")+INDIRECT("AZ190")+INDIRECT("BH190")</f>
        <v>0</v>
      </c>
      <c r="G190" s="6">
        <f ca="1">INDIRECT("U190")+INDIRECT("AC190")+INDIRECT("AK190")+INDIRECT("AS190")+INDIRECT("BA190")+INDIRECT("BI190")</f>
        <v>0</v>
      </c>
      <c r="H190" s="6">
        <f ca="1">INDIRECT("V190")+INDIRECT("AD190")+INDIRECT("AL190")+INDIRECT("AT190")+INDIRECT("BB190")+INDIRECT("BJ190")</f>
        <v>0</v>
      </c>
      <c r="I190" s="6">
        <f ca="1">INDIRECT("W190")+INDIRECT("AE190")+INDIRECT("AM190")+INDIRECT("AU190")+INDIRECT("BC190")+INDIRECT("BK190")</f>
        <v>0</v>
      </c>
      <c r="J190" s="6">
        <f ca="1">INDIRECT("X190")+INDIRECT("AF190")+INDIRECT("AN190")+INDIRECT("AV190")+INDIRECT("BD190")+INDIRECT("BL190")</f>
        <v>30800</v>
      </c>
      <c r="K190" s="6">
        <f ca="1">INDIRECT("Y190")+INDIRECT("AG190")+INDIRECT("AO190")+INDIRECT("AW190")+INDIRECT("BE190")+INDIRECT("BM190")</f>
        <v>0</v>
      </c>
      <c r="L190" s="6">
        <f ca="1">INDIRECT("Z190")+INDIRECT("AH190")+INDIRECT("AP190")+INDIRECT("AX190")+INDIRECT("BF190")+INDIRECT("BN190")</f>
        <v>0</v>
      </c>
      <c r="M190" s="6">
        <f ca="1">INDIRECT("AA190")+INDIRECT("AI190")+INDIRECT("AQ190")+INDIRECT("AY190")+INDIRECT("BG190")+INDIRECT("BO190")</f>
        <v>0</v>
      </c>
      <c r="N190" s="7">
        <f ca="1">INDIRECT("T190")+INDIRECT("U190")+INDIRECT("V190")+INDIRECT("W190")+INDIRECT("X190")+INDIRECT("Y190")+INDIRECT("Z190")+INDIRECT("AA190")</f>
        <v>25000</v>
      </c>
      <c r="O190" s="6">
        <f ca="1">INDIRECT("AB190")+INDIRECT("AC190")+INDIRECT("AD190")+INDIRECT("AE190")+INDIRECT("AF190")+INDIRECT("AG190")+INDIRECT("AH190")+INDIRECT("AI190")</f>
        <v>0</v>
      </c>
      <c r="P190" s="6">
        <f ca="1">INDIRECT("AJ190")+INDIRECT("AK190")+INDIRECT("AL190")+INDIRECT("AM190")+INDIRECT("AN190")+INDIRECT("AO190")+INDIRECT("AP190")+INDIRECT("AQ190")</f>
        <v>0</v>
      </c>
      <c r="Q190" s="6">
        <f ca="1">INDIRECT("AR190")+INDIRECT("AS190")+INDIRECT("AT190")+INDIRECT("AU190")+INDIRECT("AV190")+INDIRECT("AW190")+INDIRECT("AX190")+INDIRECT("AY190")</f>
        <v>3300</v>
      </c>
      <c r="R190" s="6">
        <f ca="1">INDIRECT("AZ190")+INDIRECT("BA190")+INDIRECT("BB190")+INDIRECT("BC190")+INDIRECT("BD190")+INDIRECT("BE190")+INDIRECT("BF190")+INDIRECT("BG190")</f>
        <v>2500</v>
      </c>
      <c r="S190" s="6">
        <f ca="1">INDIRECT("BH190")+INDIRECT("BI190")+INDIRECT("BJ190")+INDIRECT("BK190")+INDIRECT("BL190")+INDIRECT("BM190")+INDIRECT("BN190")+INDIRECT("BO190")</f>
        <v>0</v>
      </c>
      <c r="T190" s="28"/>
      <c r="U190" s="29"/>
      <c r="V190" s="29"/>
      <c r="W190" s="29"/>
      <c r="X190" s="29">
        <v>25000</v>
      </c>
      <c r="Y190" s="29"/>
      <c r="Z190" s="29"/>
      <c r="AA190" s="29"/>
      <c r="AB190" s="28"/>
      <c r="AC190" s="29"/>
      <c r="AD190" s="29"/>
      <c r="AE190" s="29"/>
      <c r="AF190" s="29"/>
      <c r="AG190" s="29"/>
      <c r="AH190" s="29"/>
      <c r="AI190" s="29"/>
      <c r="AJ190" s="28"/>
      <c r="AK190" s="29"/>
      <c r="AL190" s="29"/>
      <c r="AM190" s="29"/>
      <c r="AN190" s="29"/>
      <c r="AO190" s="29"/>
      <c r="AP190" s="29"/>
      <c r="AQ190" s="29"/>
      <c r="AR190" s="28"/>
      <c r="AS190" s="29"/>
      <c r="AT190" s="29"/>
      <c r="AU190" s="29"/>
      <c r="AV190" s="29">
        <v>3300</v>
      </c>
      <c r="AW190" s="29"/>
      <c r="AX190" s="29"/>
      <c r="AY190" s="29"/>
      <c r="AZ190" s="28"/>
      <c r="BA190" s="29"/>
      <c r="BB190" s="29"/>
      <c r="BC190" s="29"/>
      <c r="BD190" s="29">
        <v>2500</v>
      </c>
      <c r="BE190" s="29"/>
      <c r="BF190" s="29"/>
      <c r="BG190" s="29"/>
      <c r="BH190" s="28"/>
      <c r="BI190" s="29"/>
      <c r="BJ190" s="29"/>
      <c r="BK190" s="29"/>
      <c r="BL190" s="29"/>
      <c r="BM190" s="29"/>
      <c r="BN190" s="29"/>
      <c r="BO190" s="29"/>
      <c r="BP190" s="9">
        <v>0</v>
      </c>
      <c r="BQ190" s="1" t="s">
        <v>0</v>
      </c>
      <c r="BR190" s="1" t="s">
        <v>0</v>
      </c>
      <c r="BS190" s="1" t="s">
        <v>0</v>
      </c>
      <c r="BT190" s="1" t="s">
        <v>0</v>
      </c>
      <c r="BU190" s="1" t="s">
        <v>0</v>
      </c>
      <c r="BW190" s="1">
        <f ca="1">INDIRECT("T190")+2*INDIRECT("AB190")+3*INDIRECT("AJ190")+4*INDIRECT("AR190")+5*INDIRECT("AZ190")+6*INDIRECT("BH190")</f>
        <v>0</v>
      </c>
      <c r="BX190" s="1">
        <v>0</v>
      </c>
      <c r="BY190" s="1">
        <f ca="1">INDIRECT("U190")+2*INDIRECT("AC190")+3*INDIRECT("AK190")+4*INDIRECT("AS190")+5*INDIRECT("BA190")+6*INDIRECT("BI190")</f>
        <v>0</v>
      </c>
      <c r="BZ190" s="1">
        <v>0</v>
      </c>
      <c r="CA190" s="1">
        <f ca="1">INDIRECT("V190")+2*INDIRECT("AD190")+3*INDIRECT("AL190")+4*INDIRECT("AT190")+5*INDIRECT("BB190")+6*INDIRECT("BJ190")</f>
        <v>0</v>
      </c>
      <c r="CB190" s="1">
        <v>0</v>
      </c>
      <c r="CC190" s="1">
        <f ca="1">INDIRECT("W190")+2*INDIRECT("AE190")+3*INDIRECT("AM190")+4*INDIRECT("AU190")+5*INDIRECT("BC190")+6*INDIRECT("BK190")</f>
        <v>0</v>
      </c>
      <c r="CD190" s="1">
        <v>0</v>
      </c>
      <c r="CE190" s="1">
        <f ca="1">INDIRECT("X190")+2*INDIRECT("AF190")+3*INDIRECT("AN190")+4*INDIRECT("AV190")+5*INDIRECT("BD190")+6*INDIRECT("BL190")</f>
        <v>50700</v>
      </c>
      <c r="CF190" s="1">
        <v>50700</v>
      </c>
      <c r="CG190" s="1">
        <f ca="1">INDIRECT("Y190")+2*INDIRECT("AG190")+3*INDIRECT("AO190")+4*INDIRECT("AW190")+5*INDIRECT("BE190")+6*INDIRECT("BM190")</f>
        <v>0</v>
      </c>
      <c r="CH190" s="1">
        <v>0</v>
      </c>
      <c r="CI190" s="1">
        <f ca="1">INDIRECT("Z190")+2*INDIRECT("AH190")+3*INDIRECT("AP190")+4*INDIRECT("AX190")+5*INDIRECT("BF190")+6*INDIRECT("BN190")</f>
        <v>0</v>
      </c>
      <c r="CJ190" s="1">
        <v>0</v>
      </c>
      <c r="CK190" s="1">
        <f ca="1">INDIRECT("AA190")+2*INDIRECT("AI190")+3*INDIRECT("AQ190")+4*INDIRECT("AY190")+5*INDIRECT("BG190")+6*INDIRECT("BO190")</f>
        <v>0</v>
      </c>
      <c r="CL190" s="1">
        <v>0</v>
      </c>
      <c r="CM190" s="1">
        <f ca="1">INDIRECT("T190")+2*INDIRECT("U190")+3*INDIRECT("V190")+4*INDIRECT("W190")+5*INDIRECT("X190")+6*INDIRECT("Y190")+7*INDIRECT("Z190")+8*INDIRECT("AA190")</f>
        <v>125000</v>
      </c>
      <c r="CN190" s="1">
        <v>125000</v>
      </c>
      <c r="CO190" s="1">
        <f ca="1">INDIRECT("AB190")+2*INDIRECT("AC190")+3*INDIRECT("AD190")+4*INDIRECT("AE190")+5*INDIRECT("AF190")+6*INDIRECT("AG190")+7*INDIRECT("AH190")+8*INDIRECT("AI190")</f>
        <v>0</v>
      </c>
      <c r="CP190" s="1">
        <v>0</v>
      </c>
      <c r="CQ190" s="1">
        <f ca="1">INDIRECT("AJ190")+2*INDIRECT("AK190")+3*INDIRECT("AL190")+4*INDIRECT("AM190")+5*INDIRECT("AN190")+6*INDIRECT("AO190")+7*INDIRECT("AP190")+8*INDIRECT("AQ190")</f>
        <v>0</v>
      </c>
      <c r="CR190" s="1">
        <v>0</v>
      </c>
      <c r="CS190" s="1">
        <f ca="1">INDIRECT("AR190")+2*INDIRECT("AS190")+3*INDIRECT("AT190")+4*INDIRECT("AU190")+5*INDIRECT("AV190")+6*INDIRECT("AW190")+7*INDIRECT("AX190")+8*INDIRECT("AY190")</f>
        <v>16500</v>
      </c>
      <c r="CT190" s="1">
        <v>16500</v>
      </c>
      <c r="CU190" s="1">
        <f ca="1">INDIRECT("AZ190")+2*INDIRECT("BA190")+3*INDIRECT("BB190")+4*INDIRECT("BC190")+5*INDIRECT("BD190")+6*INDIRECT("BE190")+7*INDIRECT("BF190")+8*INDIRECT("BG190")</f>
        <v>12500</v>
      </c>
      <c r="CV190" s="1">
        <v>12500</v>
      </c>
      <c r="CW190" s="1">
        <f ca="1">INDIRECT("BH190")+2*INDIRECT("BI190")+3*INDIRECT("BJ190")+4*INDIRECT("BK190")+5*INDIRECT("BL190")+6*INDIRECT("BM190")+7*INDIRECT("BN190")+8*INDIRECT("BO190")</f>
        <v>0</v>
      </c>
      <c r="CX190" s="1">
        <v>0</v>
      </c>
    </row>
    <row r="191" spans="1:73" ht="11.25">
      <c r="A191" s="1" t="s">
        <v>0</v>
      </c>
      <c r="B191" s="1" t="s">
        <v>0</v>
      </c>
      <c r="C191" s="1" t="s">
        <v>0</v>
      </c>
      <c r="D191" s="1" t="s">
        <v>0</v>
      </c>
      <c r="E191" s="1" t="s">
        <v>6</v>
      </c>
      <c r="F191" s="7">
        <f>SUM(F188:F190)</f>
        <v>1600</v>
      </c>
      <c r="G191" s="6">
        <f>SUM(G188:G190)</f>
        <v>0</v>
      </c>
      <c r="H191" s="6">
        <f>SUM(H188:H190)</f>
        <v>0</v>
      </c>
      <c r="I191" s="6">
        <f>SUM(I188:I190)</f>
        <v>0</v>
      </c>
      <c r="J191" s="6">
        <f>SUM(J188:J190)</f>
        <v>30800</v>
      </c>
      <c r="K191" s="6">
        <f>SUM(K188:K190)</f>
        <v>0</v>
      </c>
      <c r="L191" s="6">
        <f>SUM(L188:L190)</f>
        <v>0</v>
      </c>
      <c r="M191" s="6">
        <f>SUM(M188:M190)</f>
        <v>0</v>
      </c>
      <c r="N191" s="7">
        <f>SUM(N188:N190)</f>
        <v>25000</v>
      </c>
      <c r="O191" s="6">
        <f>SUM(O188:O190)</f>
        <v>0</v>
      </c>
      <c r="P191" s="6">
        <f>SUM(P188:P190)</f>
        <v>1600</v>
      </c>
      <c r="Q191" s="6">
        <f>SUM(Q188:Q190)</f>
        <v>3300</v>
      </c>
      <c r="R191" s="6">
        <f>SUM(R188:R190)</f>
        <v>2500</v>
      </c>
      <c r="S191" s="6">
        <f>SUM(S188:S190)</f>
        <v>0</v>
      </c>
      <c r="T191" s="8"/>
      <c r="U191" s="5"/>
      <c r="V191" s="5"/>
      <c r="W191" s="5"/>
      <c r="X191" s="5"/>
      <c r="Y191" s="5"/>
      <c r="Z191" s="5"/>
      <c r="AA191" s="5"/>
      <c r="AB191" s="8"/>
      <c r="AC191" s="5"/>
      <c r="AD191" s="5"/>
      <c r="AE191" s="5"/>
      <c r="AF191" s="5"/>
      <c r="AG191" s="5"/>
      <c r="AH191" s="5"/>
      <c r="AI191" s="5"/>
      <c r="AJ191" s="8"/>
      <c r="AK191" s="5"/>
      <c r="AL191" s="5"/>
      <c r="AM191" s="5"/>
      <c r="AN191" s="5"/>
      <c r="AO191" s="5"/>
      <c r="AP191" s="5"/>
      <c r="AQ191" s="5"/>
      <c r="AR191" s="8"/>
      <c r="AS191" s="5"/>
      <c r="AT191" s="5"/>
      <c r="AU191" s="5"/>
      <c r="AV191" s="5"/>
      <c r="AW191" s="5"/>
      <c r="AX191" s="5"/>
      <c r="AY191" s="5"/>
      <c r="AZ191" s="8"/>
      <c r="BA191" s="5"/>
      <c r="BB191" s="5"/>
      <c r="BC191" s="5"/>
      <c r="BD191" s="5"/>
      <c r="BE191" s="5"/>
      <c r="BF191" s="5"/>
      <c r="BG191" s="5"/>
      <c r="BH191" s="8"/>
      <c r="BI191" s="5"/>
      <c r="BJ191" s="5"/>
      <c r="BK191" s="5"/>
      <c r="BL191" s="5"/>
      <c r="BM191" s="5"/>
      <c r="BN191" s="5"/>
      <c r="BO191" s="5"/>
      <c r="BP191" s="9">
        <v>0</v>
      </c>
      <c r="BQ191" s="1" t="s">
        <v>0</v>
      </c>
      <c r="BR191" s="1" t="s">
        <v>0</v>
      </c>
      <c r="BS191" s="1" t="s">
        <v>0</v>
      </c>
      <c r="BT191" s="1" t="s">
        <v>0</v>
      </c>
      <c r="BU191" s="1" t="s">
        <v>0</v>
      </c>
    </row>
    <row r="192" spans="3:73" ht="11.25">
      <c r="C192" s="1" t="s">
        <v>0</v>
      </c>
      <c r="D192" s="1" t="s">
        <v>0</v>
      </c>
      <c r="E192" s="1" t="s">
        <v>0</v>
      </c>
      <c r="F192" s="7"/>
      <c r="G192" s="6"/>
      <c r="H192" s="6"/>
      <c r="I192" s="6"/>
      <c r="J192" s="6"/>
      <c r="K192" s="6"/>
      <c r="L192" s="6"/>
      <c r="M192" s="6"/>
      <c r="N192" s="7"/>
      <c r="O192" s="6"/>
      <c r="P192" s="6"/>
      <c r="Q192" s="6"/>
      <c r="R192" s="6"/>
      <c r="S192" s="6"/>
      <c r="T192" s="8"/>
      <c r="U192" s="5"/>
      <c r="V192" s="5"/>
      <c r="W192" s="5"/>
      <c r="X192" s="5"/>
      <c r="Y192" s="5"/>
      <c r="Z192" s="5"/>
      <c r="AA192" s="5"/>
      <c r="AB192" s="8"/>
      <c r="AC192" s="5"/>
      <c r="AD192" s="5"/>
      <c r="AE192" s="5"/>
      <c r="AF192" s="5"/>
      <c r="AG192" s="5"/>
      <c r="AH192" s="5"/>
      <c r="AI192" s="5"/>
      <c r="AJ192" s="8"/>
      <c r="AK192" s="5"/>
      <c r="AL192" s="5"/>
      <c r="AM192" s="5"/>
      <c r="AN192" s="5"/>
      <c r="AO192" s="5"/>
      <c r="AP192" s="5"/>
      <c r="AQ192" s="5"/>
      <c r="AR192" s="8"/>
      <c r="AS192" s="5"/>
      <c r="AT192" s="5"/>
      <c r="AU192" s="5"/>
      <c r="AV192" s="5"/>
      <c r="AW192" s="5"/>
      <c r="AX192" s="5"/>
      <c r="AY192" s="5"/>
      <c r="AZ192" s="8"/>
      <c r="BA192" s="5"/>
      <c r="BB192" s="5"/>
      <c r="BC192" s="5"/>
      <c r="BD192" s="5"/>
      <c r="BE192" s="5"/>
      <c r="BF192" s="5"/>
      <c r="BG192" s="5"/>
      <c r="BH192" s="8"/>
      <c r="BI192" s="5"/>
      <c r="BJ192" s="5"/>
      <c r="BK192" s="5"/>
      <c r="BL192" s="5"/>
      <c r="BM192" s="5"/>
      <c r="BN192" s="5"/>
      <c r="BO192" s="5"/>
      <c r="BP192" s="9"/>
      <c r="BT192" s="1" t="s">
        <v>0</v>
      </c>
      <c r="BU192" s="1" t="s">
        <v>0</v>
      </c>
    </row>
    <row r="193" spans="1:102" ht="11.25">
      <c r="A193" s="30" t="s">
        <v>1</v>
      </c>
      <c r="B193" s="31" t="str">
        <f>HYPERLINK("http://www.dot.ca.gov/hq/transprog/stip2004/ff_sheets/10-7635.xls","7635")</f>
        <v>7635</v>
      </c>
      <c r="C193" s="30" t="s">
        <v>85</v>
      </c>
      <c r="D193" s="30" t="s">
        <v>61</v>
      </c>
      <c r="E193" s="30" t="s">
        <v>3</v>
      </c>
      <c r="F193" s="32">
        <f ca="1">INDIRECT("T193")+INDIRECT("AB193")+INDIRECT("AJ193")+INDIRECT("AR193")+INDIRECT("AZ193")+INDIRECT("BH193")</f>
        <v>0</v>
      </c>
      <c r="G193" s="33">
        <f ca="1">INDIRECT("U193")+INDIRECT("AC193")+INDIRECT("AK193")+INDIRECT("AS193")+INDIRECT("BA193")+INDIRECT("BI193")</f>
        <v>0</v>
      </c>
      <c r="H193" s="33">
        <f ca="1">INDIRECT("V193")+INDIRECT("AD193")+INDIRECT("AL193")+INDIRECT("AT193")+INDIRECT("BB193")+INDIRECT("BJ193")</f>
        <v>2408</v>
      </c>
      <c r="I193" s="33">
        <f ca="1">INDIRECT("W193")+INDIRECT("AE193")+INDIRECT("AM193")+INDIRECT("AU193")+INDIRECT("BC193")+INDIRECT("BK193")</f>
        <v>0</v>
      </c>
      <c r="J193" s="33">
        <f ca="1">INDIRECT("X193")+INDIRECT("AF193")+INDIRECT("AN193")+INDIRECT("AV193")+INDIRECT("BD193")+INDIRECT("BL193")</f>
        <v>0</v>
      </c>
      <c r="K193" s="33">
        <f ca="1">INDIRECT("Y193")+INDIRECT("AG193")+INDIRECT("AO193")+INDIRECT("AW193")+INDIRECT("BE193")+INDIRECT("BM193")</f>
        <v>0</v>
      </c>
      <c r="L193" s="33">
        <f ca="1">INDIRECT("Z193")+INDIRECT("AH193")+INDIRECT("AP193")+INDIRECT("AX193")+INDIRECT("BF193")+INDIRECT("BN193")</f>
        <v>0</v>
      </c>
      <c r="M193" s="33">
        <f ca="1">INDIRECT("AA193")+INDIRECT("AI193")+INDIRECT("AQ193")+INDIRECT("AY193")+INDIRECT("BG193")+INDIRECT("BO193")</f>
        <v>0</v>
      </c>
      <c r="N193" s="32">
        <f ca="1">INDIRECT("T193")+INDIRECT("U193")+INDIRECT("V193")+INDIRECT("W193")+INDIRECT("X193")+INDIRECT("Y193")+INDIRECT("Z193")+INDIRECT("AA193")</f>
        <v>0</v>
      </c>
      <c r="O193" s="33">
        <f ca="1">INDIRECT("AB193")+INDIRECT("AC193")+INDIRECT("AD193")+INDIRECT("AE193")+INDIRECT("AF193")+INDIRECT("AG193")+INDIRECT("AH193")+INDIRECT("AI193")</f>
        <v>2000</v>
      </c>
      <c r="P193" s="33">
        <f ca="1">INDIRECT("AJ193")+INDIRECT("AK193")+INDIRECT("AL193")+INDIRECT("AM193")+INDIRECT("AN193")+INDIRECT("AO193")+INDIRECT("AP193")+INDIRECT("AQ193")</f>
        <v>0</v>
      </c>
      <c r="Q193" s="33">
        <f ca="1">INDIRECT("AR193")+INDIRECT("AS193")+INDIRECT("AT193")+INDIRECT("AU193")+INDIRECT("AV193")+INDIRECT("AW193")+INDIRECT("AX193")+INDIRECT("AY193")</f>
        <v>0</v>
      </c>
      <c r="R193" s="33">
        <f ca="1">INDIRECT("AZ193")+INDIRECT("BA193")+INDIRECT("BB193")+INDIRECT("BC193")+INDIRECT("BD193")+INDIRECT("BE193")+INDIRECT("BF193")+INDIRECT("BG193")</f>
        <v>0</v>
      </c>
      <c r="S193" s="33">
        <f ca="1">INDIRECT("BH193")+INDIRECT("BI193")+INDIRECT("BJ193")+INDIRECT("BK193")+INDIRECT("BL193")+INDIRECT("BM193")+INDIRECT("BN193")+INDIRECT("BO193")</f>
        <v>408</v>
      </c>
      <c r="T193" s="34"/>
      <c r="U193" s="35"/>
      <c r="V193" s="35"/>
      <c r="W193" s="35"/>
      <c r="X193" s="35"/>
      <c r="Y193" s="35"/>
      <c r="Z193" s="35"/>
      <c r="AA193" s="35"/>
      <c r="AB193" s="34"/>
      <c r="AC193" s="35"/>
      <c r="AD193" s="35">
        <v>2000</v>
      </c>
      <c r="AE193" s="35"/>
      <c r="AF193" s="35"/>
      <c r="AG193" s="35"/>
      <c r="AH193" s="35"/>
      <c r="AI193" s="35"/>
      <c r="AJ193" s="34"/>
      <c r="AK193" s="35"/>
      <c r="AL193" s="35"/>
      <c r="AM193" s="35"/>
      <c r="AN193" s="35"/>
      <c r="AO193" s="35"/>
      <c r="AP193" s="35"/>
      <c r="AQ193" s="35"/>
      <c r="AR193" s="34"/>
      <c r="AS193" s="35"/>
      <c r="AT193" s="35"/>
      <c r="AU193" s="35"/>
      <c r="AV193" s="35"/>
      <c r="AW193" s="35"/>
      <c r="AX193" s="35"/>
      <c r="AY193" s="35"/>
      <c r="AZ193" s="34"/>
      <c r="BA193" s="35"/>
      <c r="BB193" s="35"/>
      <c r="BC193" s="35"/>
      <c r="BD193" s="35"/>
      <c r="BE193" s="35"/>
      <c r="BF193" s="35"/>
      <c r="BG193" s="35"/>
      <c r="BH193" s="34"/>
      <c r="BI193" s="35"/>
      <c r="BJ193" s="35">
        <v>408</v>
      </c>
      <c r="BK193" s="35"/>
      <c r="BL193" s="35"/>
      <c r="BM193" s="35"/>
      <c r="BN193" s="35"/>
      <c r="BO193" s="36"/>
      <c r="BP193" s="9">
        <v>11200000102</v>
      </c>
      <c r="BQ193" s="1" t="s">
        <v>3</v>
      </c>
      <c r="BR193" s="1" t="s">
        <v>0</v>
      </c>
      <c r="BS193" s="1" t="s">
        <v>0</v>
      </c>
      <c r="BT193" s="1" t="s">
        <v>0</v>
      </c>
      <c r="BU193" s="1" t="s">
        <v>63</v>
      </c>
      <c r="BW193" s="1">
        <f ca="1">INDIRECT("T193")+2*INDIRECT("AB193")+3*INDIRECT("AJ193")+4*INDIRECT("AR193")+5*INDIRECT("AZ193")+6*INDIRECT("BH193")</f>
        <v>0</v>
      </c>
      <c r="BX193" s="1">
        <v>0</v>
      </c>
      <c r="BY193" s="1">
        <f ca="1">INDIRECT("U193")+2*INDIRECT("AC193")+3*INDIRECT("AK193")+4*INDIRECT("AS193")+5*INDIRECT("BA193")+6*INDIRECT("BI193")</f>
        <v>0</v>
      </c>
      <c r="BZ193" s="1">
        <v>0</v>
      </c>
      <c r="CA193" s="1">
        <f ca="1">INDIRECT("V193")+2*INDIRECT("AD193")+3*INDIRECT("AL193")+4*INDIRECT("AT193")+5*INDIRECT("BB193")+6*INDIRECT("BJ193")</f>
        <v>6448</v>
      </c>
      <c r="CB193" s="1">
        <v>6448</v>
      </c>
      <c r="CC193" s="1">
        <f ca="1">INDIRECT("W193")+2*INDIRECT("AE193")+3*INDIRECT("AM193")+4*INDIRECT("AU193")+5*INDIRECT("BC193")+6*INDIRECT("BK193")</f>
        <v>0</v>
      </c>
      <c r="CD193" s="1">
        <v>0</v>
      </c>
      <c r="CE193" s="1">
        <f ca="1">INDIRECT("X193")+2*INDIRECT("AF193")+3*INDIRECT("AN193")+4*INDIRECT("AV193")+5*INDIRECT("BD193")+6*INDIRECT("BL193")</f>
        <v>0</v>
      </c>
      <c r="CF193" s="1">
        <v>0</v>
      </c>
      <c r="CG193" s="1">
        <f ca="1">INDIRECT("Y193")+2*INDIRECT("AG193")+3*INDIRECT("AO193")+4*INDIRECT("AW193")+5*INDIRECT("BE193")+6*INDIRECT("BM193")</f>
        <v>0</v>
      </c>
      <c r="CH193" s="1">
        <v>0</v>
      </c>
      <c r="CI193" s="1">
        <f ca="1">INDIRECT("Z193")+2*INDIRECT("AH193")+3*INDIRECT("AP193")+4*INDIRECT("AX193")+5*INDIRECT("BF193")+6*INDIRECT("BN193")</f>
        <v>0</v>
      </c>
      <c r="CJ193" s="1">
        <v>0</v>
      </c>
      <c r="CK193" s="1">
        <f ca="1">INDIRECT("AA193")+2*INDIRECT("AI193")+3*INDIRECT("AQ193")+4*INDIRECT("AY193")+5*INDIRECT("BG193")+6*INDIRECT("BO193")</f>
        <v>0</v>
      </c>
      <c r="CL193" s="1">
        <v>0</v>
      </c>
      <c r="CM193" s="1">
        <f ca="1">INDIRECT("T193")+2*INDIRECT("U193")+3*INDIRECT("V193")+4*INDIRECT("W193")+5*INDIRECT("X193")+6*INDIRECT("Y193")+7*INDIRECT("Z193")+8*INDIRECT("AA193")</f>
        <v>0</v>
      </c>
      <c r="CN193" s="1">
        <v>0</v>
      </c>
      <c r="CO193" s="1">
        <f ca="1">INDIRECT("AB193")+2*INDIRECT("AC193")+3*INDIRECT("AD193")+4*INDIRECT("AE193")+5*INDIRECT("AF193")+6*INDIRECT("AG193")+7*INDIRECT("AH193")+8*INDIRECT("AI193")</f>
        <v>6000</v>
      </c>
      <c r="CP193" s="1">
        <v>6000</v>
      </c>
      <c r="CQ193" s="1">
        <f ca="1">INDIRECT("AJ193")+2*INDIRECT("AK193")+3*INDIRECT("AL193")+4*INDIRECT("AM193")+5*INDIRECT("AN193")+6*INDIRECT("AO193")+7*INDIRECT("AP193")+8*INDIRECT("AQ193")</f>
        <v>0</v>
      </c>
      <c r="CR193" s="1">
        <v>0</v>
      </c>
      <c r="CS193" s="1">
        <f ca="1">INDIRECT("AR193")+2*INDIRECT("AS193")+3*INDIRECT("AT193")+4*INDIRECT("AU193")+5*INDIRECT("AV193")+6*INDIRECT("AW193")+7*INDIRECT("AX193")+8*INDIRECT("AY193")</f>
        <v>0</v>
      </c>
      <c r="CT193" s="1">
        <v>0</v>
      </c>
      <c r="CU193" s="1">
        <f ca="1">INDIRECT("AZ193")+2*INDIRECT("BA193")+3*INDIRECT("BB193")+4*INDIRECT("BC193")+5*INDIRECT("BD193")+6*INDIRECT("BE193")+7*INDIRECT("BF193")+8*INDIRECT("BG193")</f>
        <v>0</v>
      </c>
      <c r="CV193" s="1">
        <v>0</v>
      </c>
      <c r="CW193" s="1">
        <f ca="1">INDIRECT("BH193")+2*INDIRECT("BI193")+3*INDIRECT("BJ193")+4*INDIRECT("BK193")+5*INDIRECT("BL193")+6*INDIRECT("BM193")+7*INDIRECT("BN193")+8*INDIRECT("BO193")</f>
        <v>1224</v>
      </c>
      <c r="CX193" s="1">
        <v>1224</v>
      </c>
    </row>
    <row r="194" spans="1:102" ht="11.25">
      <c r="A194" s="1" t="s">
        <v>0</v>
      </c>
      <c r="B194" s="1" t="s">
        <v>96</v>
      </c>
      <c r="C194" s="1" t="s">
        <v>97</v>
      </c>
      <c r="D194" s="1" t="s">
        <v>98</v>
      </c>
      <c r="E194" s="1" t="s">
        <v>99</v>
      </c>
      <c r="F194" s="7">
        <f ca="1">INDIRECT("T194")+INDIRECT("AB194")+INDIRECT("AJ194")+INDIRECT("AR194")+INDIRECT("AZ194")+INDIRECT("BH194")</f>
        <v>0</v>
      </c>
      <c r="G194" s="6">
        <f ca="1">INDIRECT("U194")+INDIRECT("AC194")+INDIRECT("AK194")+INDIRECT("AS194")+INDIRECT("BA194")+INDIRECT("BI194")</f>
        <v>6000</v>
      </c>
      <c r="H194" s="6">
        <f ca="1">INDIRECT("V194")+INDIRECT("AD194")+INDIRECT("AL194")+INDIRECT("AT194")+INDIRECT("BB194")+INDIRECT("BJ194")</f>
        <v>0</v>
      </c>
      <c r="I194" s="6">
        <f ca="1">INDIRECT("W194")+INDIRECT("AE194")+INDIRECT("AM194")+INDIRECT("AU194")+INDIRECT("BC194")+INDIRECT("BK194")</f>
        <v>0</v>
      </c>
      <c r="J194" s="6">
        <f ca="1">INDIRECT("X194")+INDIRECT("AF194")+INDIRECT("AN194")+INDIRECT("AV194")+INDIRECT("BD194")+INDIRECT("BL194")</f>
        <v>0</v>
      </c>
      <c r="K194" s="6">
        <f ca="1">INDIRECT("Y194")+INDIRECT("AG194")+INDIRECT("AO194")+INDIRECT("AW194")+INDIRECT("BE194")+INDIRECT("BM194")</f>
        <v>0</v>
      </c>
      <c r="L194" s="6">
        <f ca="1">INDIRECT("Z194")+INDIRECT("AH194")+INDIRECT("AP194")+INDIRECT("AX194")+INDIRECT("BF194")+INDIRECT("BN194")</f>
        <v>0</v>
      </c>
      <c r="M194" s="6">
        <f ca="1">INDIRECT("AA194")+INDIRECT("AI194")+INDIRECT("AQ194")+INDIRECT("AY194")+INDIRECT("BG194")+INDIRECT("BO194")</f>
        <v>0</v>
      </c>
      <c r="N194" s="7">
        <f ca="1">INDIRECT("T194")+INDIRECT("U194")+INDIRECT("V194")+INDIRECT("W194")+INDIRECT("X194")+INDIRECT("Y194")+INDIRECT("Z194")+INDIRECT("AA194")</f>
        <v>0</v>
      </c>
      <c r="O194" s="6">
        <f ca="1">INDIRECT("AB194")+INDIRECT("AC194")+INDIRECT("AD194")+INDIRECT("AE194")+INDIRECT("AF194")+INDIRECT("AG194")+INDIRECT("AH194")+INDIRECT("AI194")</f>
        <v>5095</v>
      </c>
      <c r="P194" s="6">
        <f ca="1">INDIRECT("AJ194")+INDIRECT("AK194")+INDIRECT("AL194")+INDIRECT("AM194")+INDIRECT("AN194")+INDIRECT("AO194")+INDIRECT("AP194")+INDIRECT("AQ194")</f>
        <v>0</v>
      </c>
      <c r="Q194" s="6">
        <f ca="1">INDIRECT("AR194")+INDIRECT("AS194")+INDIRECT("AT194")+INDIRECT("AU194")+INDIRECT("AV194")+INDIRECT("AW194")+INDIRECT("AX194")+INDIRECT("AY194")</f>
        <v>0</v>
      </c>
      <c r="R194" s="6">
        <f ca="1">INDIRECT("AZ194")+INDIRECT("BA194")+INDIRECT("BB194")+INDIRECT("BC194")+INDIRECT("BD194")+INDIRECT("BE194")+INDIRECT("BF194")+INDIRECT("BG194")</f>
        <v>0</v>
      </c>
      <c r="S194" s="6">
        <f ca="1">INDIRECT("BH194")+INDIRECT("BI194")+INDIRECT("BJ194")+INDIRECT("BK194")+INDIRECT("BL194")+INDIRECT("BM194")+INDIRECT("BN194")+INDIRECT("BO194")</f>
        <v>905</v>
      </c>
      <c r="T194" s="28"/>
      <c r="U194" s="29"/>
      <c r="V194" s="29"/>
      <c r="W194" s="29"/>
      <c r="X194" s="29"/>
      <c r="Y194" s="29"/>
      <c r="Z194" s="29"/>
      <c r="AA194" s="29"/>
      <c r="AB194" s="28"/>
      <c r="AC194" s="29">
        <v>5095</v>
      </c>
      <c r="AD194" s="29"/>
      <c r="AE194" s="29"/>
      <c r="AF194" s="29"/>
      <c r="AG194" s="29"/>
      <c r="AH194" s="29"/>
      <c r="AI194" s="29"/>
      <c r="AJ194" s="28"/>
      <c r="AK194" s="29"/>
      <c r="AL194" s="29"/>
      <c r="AM194" s="29"/>
      <c r="AN194" s="29"/>
      <c r="AO194" s="29"/>
      <c r="AP194" s="29"/>
      <c r="AQ194" s="29"/>
      <c r="AR194" s="28"/>
      <c r="AS194" s="29"/>
      <c r="AT194" s="29"/>
      <c r="AU194" s="29"/>
      <c r="AV194" s="29"/>
      <c r="AW194" s="29"/>
      <c r="AX194" s="29"/>
      <c r="AY194" s="29"/>
      <c r="AZ194" s="28"/>
      <c r="BA194" s="29"/>
      <c r="BB194" s="29"/>
      <c r="BC194" s="29"/>
      <c r="BD194" s="29"/>
      <c r="BE194" s="29"/>
      <c r="BF194" s="29"/>
      <c r="BG194" s="29"/>
      <c r="BH194" s="28"/>
      <c r="BI194" s="29">
        <v>905</v>
      </c>
      <c r="BJ194" s="29"/>
      <c r="BK194" s="29"/>
      <c r="BL194" s="29"/>
      <c r="BM194" s="29"/>
      <c r="BN194" s="29"/>
      <c r="BO194" s="29"/>
      <c r="BP194" s="9">
        <v>0</v>
      </c>
      <c r="BQ194" s="1" t="s">
        <v>0</v>
      </c>
      <c r="BR194" s="1" t="s">
        <v>0</v>
      </c>
      <c r="BS194" s="1" t="s">
        <v>0</v>
      </c>
      <c r="BT194" s="1" t="s">
        <v>0</v>
      </c>
      <c r="BU194" s="1" t="s">
        <v>0</v>
      </c>
      <c r="BW194" s="1">
        <f ca="1">INDIRECT("T194")+2*INDIRECT("AB194")+3*INDIRECT("AJ194")+4*INDIRECT("AR194")+5*INDIRECT("AZ194")+6*INDIRECT("BH194")</f>
        <v>0</v>
      </c>
      <c r="BX194" s="1">
        <v>0</v>
      </c>
      <c r="BY194" s="1">
        <f ca="1">INDIRECT("U194")+2*INDIRECT("AC194")+3*INDIRECT("AK194")+4*INDIRECT("AS194")+5*INDIRECT("BA194")+6*INDIRECT("BI194")</f>
        <v>15620</v>
      </c>
      <c r="BZ194" s="1">
        <v>15620</v>
      </c>
      <c r="CA194" s="1">
        <f ca="1">INDIRECT("V194")+2*INDIRECT("AD194")+3*INDIRECT("AL194")+4*INDIRECT("AT194")+5*INDIRECT("BB194")+6*INDIRECT("BJ194")</f>
        <v>0</v>
      </c>
      <c r="CB194" s="1">
        <v>0</v>
      </c>
      <c r="CC194" s="1">
        <f ca="1">INDIRECT("W194")+2*INDIRECT("AE194")+3*INDIRECT("AM194")+4*INDIRECT("AU194")+5*INDIRECT("BC194")+6*INDIRECT("BK194")</f>
        <v>0</v>
      </c>
      <c r="CD194" s="1">
        <v>0</v>
      </c>
      <c r="CE194" s="1">
        <f ca="1">INDIRECT("X194")+2*INDIRECT("AF194")+3*INDIRECT("AN194")+4*INDIRECT("AV194")+5*INDIRECT("BD194")+6*INDIRECT("BL194")</f>
        <v>0</v>
      </c>
      <c r="CF194" s="1">
        <v>0</v>
      </c>
      <c r="CG194" s="1">
        <f ca="1">INDIRECT("Y194")+2*INDIRECT("AG194")+3*INDIRECT("AO194")+4*INDIRECT("AW194")+5*INDIRECT("BE194")+6*INDIRECT("BM194")</f>
        <v>0</v>
      </c>
      <c r="CH194" s="1">
        <v>0</v>
      </c>
      <c r="CI194" s="1">
        <f ca="1">INDIRECT("Z194")+2*INDIRECT("AH194")+3*INDIRECT("AP194")+4*INDIRECT("AX194")+5*INDIRECT("BF194")+6*INDIRECT("BN194")</f>
        <v>0</v>
      </c>
      <c r="CJ194" s="1">
        <v>0</v>
      </c>
      <c r="CK194" s="1">
        <f ca="1">INDIRECT("AA194")+2*INDIRECT("AI194")+3*INDIRECT("AQ194")+4*INDIRECT("AY194")+5*INDIRECT("BG194")+6*INDIRECT("BO194")</f>
        <v>0</v>
      </c>
      <c r="CL194" s="1">
        <v>0</v>
      </c>
      <c r="CM194" s="1">
        <f ca="1">INDIRECT("T194")+2*INDIRECT("U194")+3*INDIRECT("V194")+4*INDIRECT("W194")+5*INDIRECT("X194")+6*INDIRECT("Y194")+7*INDIRECT("Z194")+8*INDIRECT("AA194")</f>
        <v>0</v>
      </c>
      <c r="CN194" s="1">
        <v>0</v>
      </c>
      <c r="CO194" s="1">
        <f ca="1">INDIRECT("AB194")+2*INDIRECT("AC194")+3*INDIRECT("AD194")+4*INDIRECT("AE194")+5*INDIRECT("AF194")+6*INDIRECT("AG194")+7*INDIRECT("AH194")+8*INDIRECT("AI194")</f>
        <v>10190</v>
      </c>
      <c r="CP194" s="1">
        <v>10190</v>
      </c>
      <c r="CQ194" s="1">
        <f ca="1">INDIRECT("AJ194")+2*INDIRECT("AK194")+3*INDIRECT("AL194")+4*INDIRECT("AM194")+5*INDIRECT("AN194")+6*INDIRECT("AO194")+7*INDIRECT("AP194")+8*INDIRECT("AQ194")</f>
        <v>0</v>
      </c>
      <c r="CR194" s="1">
        <v>0</v>
      </c>
      <c r="CS194" s="1">
        <f ca="1">INDIRECT("AR194")+2*INDIRECT("AS194")+3*INDIRECT("AT194")+4*INDIRECT("AU194")+5*INDIRECT("AV194")+6*INDIRECT("AW194")+7*INDIRECT("AX194")+8*INDIRECT("AY194")</f>
        <v>0</v>
      </c>
      <c r="CT194" s="1">
        <v>0</v>
      </c>
      <c r="CU194" s="1">
        <f ca="1">INDIRECT("AZ194")+2*INDIRECT("BA194")+3*INDIRECT("BB194")+4*INDIRECT("BC194")+5*INDIRECT("BD194")+6*INDIRECT("BE194")+7*INDIRECT("BF194")+8*INDIRECT("BG194")</f>
        <v>0</v>
      </c>
      <c r="CV194" s="1">
        <v>0</v>
      </c>
      <c r="CW194" s="1">
        <f ca="1">INDIRECT("BH194")+2*INDIRECT("BI194")+3*INDIRECT("BJ194")+4*INDIRECT("BK194")+5*INDIRECT("BL194")+6*INDIRECT("BM194")+7*INDIRECT("BN194")+8*INDIRECT("BO194")</f>
        <v>1810</v>
      </c>
      <c r="CX194" s="1">
        <v>1810</v>
      </c>
    </row>
    <row r="195" spans="1:102" ht="11.25">
      <c r="A195" s="25"/>
      <c r="B195" s="25"/>
      <c r="C195" s="27" t="s">
        <v>131</v>
      </c>
      <c r="D195" s="26" t="s">
        <v>0</v>
      </c>
      <c r="E195" s="1" t="s">
        <v>5</v>
      </c>
      <c r="F195" s="7">
        <f ca="1">INDIRECT("T195")+INDIRECT("AB195")+INDIRECT("AJ195")+INDIRECT("AR195")+INDIRECT("AZ195")+INDIRECT("BH195")</f>
        <v>690</v>
      </c>
      <c r="G195" s="6">
        <f ca="1">INDIRECT("U195")+INDIRECT("AC195")+INDIRECT("AK195")+INDIRECT("AS195")+INDIRECT("BA195")+INDIRECT("BI195")</f>
        <v>2005</v>
      </c>
      <c r="H195" s="6">
        <f ca="1">INDIRECT("V195")+INDIRECT("AD195")+INDIRECT("AL195")+INDIRECT("AT195")+INDIRECT("BB195")+INDIRECT("BJ195")</f>
        <v>0</v>
      </c>
      <c r="I195" s="6">
        <f ca="1">INDIRECT("W195")+INDIRECT("AE195")+INDIRECT("AM195")+INDIRECT("AU195")+INDIRECT("BC195")+INDIRECT("BK195")</f>
        <v>0</v>
      </c>
      <c r="J195" s="6">
        <f ca="1">INDIRECT("X195")+INDIRECT("AF195")+INDIRECT("AN195")+INDIRECT("AV195")+INDIRECT("BD195")+INDIRECT("BL195")</f>
        <v>0</v>
      </c>
      <c r="K195" s="6">
        <f ca="1">INDIRECT("Y195")+INDIRECT("AG195")+INDIRECT("AO195")+INDIRECT("AW195")+INDIRECT("BE195")+INDIRECT("BM195")</f>
        <v>0</v>
      </c>
      <c r="L195" s="6">
        <f ca="1">INDIRECT("Z195")+INDIRECT("AH195")+INDIRECT("AP195")+INDIRECT("AX195")+INDIRECT("BF195")+INDIRECT("BN195")</f>
        <v>0</v>
      </c>
      <c r="M195" s="6">
        <f ca="1">INDIRECT("AA195")+INDIRECT("AI195")+INDIRECT("AQ195")+INDIRECT("AY195")+INDIRECT("BG195")+INDIRECT("BO195")</f>
        <v>0</v>
      </c>
      <c r="N195" s="7">
        <f ca="1">INDIRECT("T195")+INDIRECT("U195")+INDIRECT("V195")+INDIRECT("W195")+INDIRECT("X195")+INDIRECT("Y195")+INDIRECT("Z195")+INDIRECT("AA195")</f>
        <v>690</v>
      </c>
      <c r="O195" s="6">
        <f ca="1">INDIRECT("AB195")+INDIRECT("AC195")+INDIRECT("AD195")+INDIRECT("AE195")+INDIRECT("AF195")+INDIRECT("AG195")+INDIRECT("AH195")+INDIRECT("AI195")</f>
        <v>2005</v>
      </c>
      <c r="P195" s="6">
        <f ca="1">INDIRECT("AJ195")+INDIRECT("AK195")+INDIRECT("AL195")+INDIRECT("AM195")+INDIRECT("AN195")+INDIRECT("AO195")+INDIRECT("AP195")+INDIRECT("AQ195")</f>
        <v>0</v>
      </c>
      <c r="Q195" s="6">
        <f ca="1">INDIRECT("AR195")+INDIRECT("AS195")+INDIRECT("AT195")+INDIRECT("AU195")+INDIRECT("AV195")+INDIRECT("AW195")+INDIRECT("AX195")+INDIRECT("AY195")</f>
        <v>0</v>
      </c>
      <c r="R195" s="6">
        <f ca="1">INDIRECT("AZ195")+INDIRECT("BA195")+INDIRECT("BB195")+INDIRECT("BC195")+INDIRECT("BD195")+INDIRECT("BE195")+INDIRECT("BF195")+INDIRECT("BG195")</f>
        <v>0</v>
      </c>
      <c r="S195" s="6">
        <f ca="1">INDIRECT("BH195")+INDIRECT("BI195")+INDIRECT("BJ195")+INDIRECT("BK195")+INDIRECT("BL195")+INDIRECT("BM195")+INDIRECT("BN195")+INDIRECT("BO195")</f>
        <v>0</v>
      </c>
      <c r="T195" s="28">
        <v>690</v>
      </c>
      <c r="U195" s="29"/>
      <c r="V195" s="29"/>
      <c r="W195" s="29"/>
      <c r="X195" s="29"/>
      <c r="Y195" s="29"/>
      <c r="Z195" s="29"/>
      <c r="AA195" s="29"/>
      <c r="AB195" s="28"/>
      <c r="AC195" s="29">
        <v>2005</v>
      </c>
      <c r="AD195" s="29"/>
      <c r="AE195" s="29"/>
      <c r="AF195" s="29"/>
      <c r="AG195" s="29"/>
      <c r="AH195" s="29"/>
      <c r="AI195" s="29"/>
      <c r="AJ195" s="28"/>
      <c r="AK195" s="29"/>
      <c r="AL195" s="29"/>
      <c r="AM195" s="29"/>
      <c r="AN195" s="29"/>
      <c r="AO195" s="29"/>
      <c r="AP195" s="29"/>
      <c r="AQ195" s="29"/>
      <c r="AR195" s="28"/>
      <c r="AS195" s="29"/>
      <c r="AT195" s="29"/>
      <c r="AU195" s="29"/>
      <c r="AV195" s="29"/>
      <c r="AW195" s="29"/>
      <c r="AX195" s="29"/>
      <c r="AY195" s="29"/>
      <c r="AZ195" s="28"/>
      <c r="BA195" s="29"/>
      <c r="BB195" s="29"/>
      <c r="BC195" s="29"/>
      <c r="BD195" s="29"/>
      <c r="BE195" s="29"/>
      <c r="BF195" s="29"/>
      <c r="BG195" s="29"/>
      <c r="BH195" s="28"/>
      <c r="BI195" s="29"/>
      <c r="BJ195" s="29"/>
      <c r="BK195" s="29"/>
      <c r="BL195" s="29"/>
      <c r="BM195" s="29"/>
      <c r="BN195" s="29"/>
      <c r="BO195" s="29"/>
      <c r="BP195" s="9">
        <v>0</v>
      </c>
      <c r="BQ195" s="1" t="s">
        <v>0</v>
      </c>
      <c r="BR195" s="1" t="s">
        <v>0</v>
      </c>
      <c r="BS195" s="1" t="s">
        <v>0</v>
      </c>
      <c r="BT195" s="1" t="s">
        <v>0</v>
      </c>
      <c r="BU195" s="1" t="s">
        <v>0</v>
      </c>
      <c r="BW195" s="1">
        <f ca="1">INDIRECT("T195")+2*INDIRECT("AB195")+3*INDIRECT("AJ195")+4*INDIRECT("AR195")+5*INDIRECT("AZ195")+6*INDIRECT("BH195")</f>
        <v>690</v>
      </c>
      <c r="BX195" s="1">
        <v>690</v>
      </c>
      <c r="BY195" s="1">
        <f ca="1">INDIRECT("U195")+2*INDIRECT("AC195")+3*INDIRECT("AK195")+4*INDIRECT("AS195")+5*INDIRECT("BA195")+6*INDIRECT("BI195")</f>
        <v>4010</v>
      </c>
      <c r="BZ195" s="1">
        <v>4010</v>
      </c>
      <c r="CA195" s="1">
        <f ca="1">INDIRECT("V195")+2*INDIRECT("AD195")+3*INDIRECT("AL195")+4*INDIRECT("AT195")+5*INDIRECT("BB195")+6*INDIRECT("BJ195")</f>
        <v>0</v>
      </c>
      <c r="CB195" s="1">
        <v>0</v>
      </c>
      <c r="CC195" s="1">
        <f ca="1">INDIRECT("W195")+2*INDIRECT("AE195")+3*INDIRECT("AM195")+4*INDIRECT("AU195")+5*INDIRECT("BC195")+6*INDIRECT("BK195")</f>
        <v>0</v>
      </c>
      <c r="CD195" s="1">
        <v>0</v>
      </c>
      <c r="CE195" s="1">
        <f ca="1">INDIRECT("X195")+2*INDIRECT("AF195")+3*INDIRECT("AN195")+4*INDIRECT("AV195")+5*INDIRECT("BD195")+6*INDIRECT("BL195")</f>
        <v>0</v>
      </c>
      <c r="CF195" s="1">
        <v>0</v>
      </c>
      <c r="CG195" s="1">
        <f ca="1">INDIRECT("Y195")+2*INDIRECT("AG195")+3*INDIRECT("AO195")+4*INDIRECT("AW195")+5*INDIRECT("BE195")+6*INDIRECT("BM195")</f>
        <v>0</v>
      </c>
      <c r="CH195" s="1">
        <v>0</v>
      </c>
      <c r="CI195" s="1">
        <f ca="1">INDIRECT("Z195")+2*INDIRECT("AH195")+3*INDIRECT("AP195")+4*INDIRECT("AX195")+5*INDIRECT("BF195")+6*INDIRECT("BN195")</f>
        <v>0</v>
      </c>
      <c r="CJ195" s="1">
        <v>0</v>
      </c>
      <c r="CK195" s="1">
        <f ca="1">INDIRECT("AA195")+2*INDIRECT("AI195")+3*INDIRECT("AQ195")+4*INDIRECT("AY195")+5*INDIRECT("BG195")+6*INDIRECT("BO195")</f>
        <v>0</v>
      </c>
      <c r="CL195" s="1">
        <v>0</v>
      </c>
      <c r="CM195" s="1">
        <f ca="1">INDIRECT("T195")+2*INDIRECT("U195")+3*INDIRECT("V195")+4*INDIRECT("W195")+5*INDIRECT("X195")+6*INDIRECT("Y195")+7*INDIRECT("Z195")+8*INDIRECT("AA195")</f>
        <v>690</v>
      </c>
      <c r="CN195" s="1">
        <v>690</v>
      </c>
      <c r="CO195" s="1">
        <f ca="1">INDIRECT("AB195")+2*INDIRECT("AC195")+3*INDIRECT("AD195")+4*INDIRECT("AE195")+5*INDIRECT("AF195")+6*INDIRECT("AG195")+7*INDIRECT("AH195")+8*INDIRECT("AI195")</f>
        <v>4010</v>
      </c>
      <c r="CP195" s="1">
        <v>4010</v>
      </c>
      <c r="CQ195" s="1">
        <f ca="1">INDIRECT("AJ195")+2*INDIRECT("AK195")+3*INDIRECT("AL195")+4*INDIRECT("AM195")+5*INDIRECT("AN195")+6*INDIRECT("AO195")+7*INDIRECT("AP195")+8*INDIRECT("AQ195")</f>
        <v>0</v>
      </c>
      <c r="CR195" s="1">
        <v>0</v>
      </c>
      <c r="CS195" s="1">
        <f ca="1">INDIRECT("AR195")+2*INDIRECT("AS195")+3*INDIRECT("AT195")+4*INDIRECT("AU195")+5*INDIRECT("AV195")+6*INDIRECT("AW195")+7*INDIRECT("AX195")+8*INDIRECT("AY195")</f>
        <v>0</v>
      </c>
      <c r="CT195" s="1">
        <v>0</v>
      </c>
      <c r="CU195" s="1">
        <f ca="1">INDIRECT("AZ195")+2*INDIRECT("BA195")+3*INDIRECT("BB195")+4*INDIRECT("BC195")+5*INDIRECT("BD195")+6*INDIRECT("BE195")+7*INDIRECT("BF195")+8*INDIRECT("BG195")</f>
        <v>0</v>
      </c>
      <c r="CV195" s="1">
        <v>0</v>
      </c>
      <c r="CW195" s="1">
        <f ca="1">INDIRECT("BH195")+2*INDIRECT("BI195")+3*INDIRECT("BJ195")+4*INDIRECT("BK195")+5*INDIRECT("BL195")+6*INDIRECT("BM195")+7*INDIRECT("BN195")+8*INDIRECT("BO195")</f>
        <v>0</v>
      </c>
      <c r="CX195" s="1">
        <v>0</v>
      </c>
    </row>
    <row r="196" spans="1:102" ht="11.25">
      <c r="A196" s="1" t="s">
        <v>0</v>
      </c>
      <c r="B196" s="1" t="s">
        <v>0</v>
      </c>
      <c r="C196" s="1" t="s">
        <v>0</v>
      </c>
      <c r="D196" s="1" t="s">
        <v>0</v>
      </c>
      <c r="E196" s="1" t="s">
        <v>11</v>
      </c>
      <c r="F196" s="7">
        <f ca="1">INDIRECT("T196")+INDIRECT("AB196")+INDIRECT("AJ196")+INDIRECT("AR196")+INDIRECT("AZ196")+INDIRECT("BH196")</f>
        <v>3045</v>
      </c>
      <c r="G196" s="6">
        <f ca="1">INDIRECT("U196")+INDIRECT("AC196")+INDIRECT("AK196")+INDIRECT("AS196")+INDIRECT("BA196")+INDIRECT("BI196")</f>
        <v>1400</v>
      </c>
      <c r="H196" s="6">
        <f ca="1">INDIRECT("V196")+INDIRECT("AD196")+INDIRECT("AL196")+INDIRECT("AT196")+INDIRECT("BB196")+INDIRECT("BJ196")</f>
        <v>0</v>
      </c>
      <c r="I196" s="6">
        <f ca="1">INDIRECT("W196")+INDIRECT("AE196")+INDIRECT("AM196")+INDIRECT("AU196")+INDIRECT("BC196")+INDIRECT("BK196")</f>
        <v>0</v>
      </c>
      <c r="J196" s="6">
        <f ca="1">INDIRECT("X196")+INDIRECT("AF196")+INDIRECT("AN196")+INDIRECT("AV196")+INDIRECT("BD196")+INDIRECT("BL196")</f>
        <v>0</v>
      </c>
      <c r="K196" s="6">
        <f ca="1">INDIRECT("Y196")+INDIRECT("AG196")+INDIRECT("AO196")+INDIRECT("AW196")+INDIRECT("BE196")+INDIRECT("BM196")</f>
        <v>0</v>
      </c>
      <c r="L196" s="6">
        <f ca="1">INDIRECT("Z196")+INDIRECT("AH196")+INDIRECT("AP196")+INDIRECT("AX196")+INDIRECT("BF196")+INDIRECT("BN196")</f>
        <v>0</v>
      </c>
      <c r="M196" s="6">
        <f ca="1">INDIRECT("AA196")+INDIRECT("AI196")+INDIRECT("AQ196")+INDIRECT("AY196")+INDIRECT("BG196")+INDIRECT("BO196")</f>
        <v>0</v>
      </c>
      <c r="N196" s="7">
        <f ca="1">INDIRECT("T196")+INDIRECT("U196")+INDIRECT("V196")+INDIRECT("W196")+INDIRECT("X196")+INDIRECT("Y196")+INDIRECT("Z196")+INDIRECT("AA196")</f>
        <v>750</v>
      </c>
      <c r="O196" s="6">
        <f ca="1">INDIRECT("AB196")+INDIRECT("AC196")+INDIRECT("AD196")+INDIRECT("AE196")+INDIRECT("AF196")+INDIRECT("AG196")+INDIRECT("AH196")+INDIRECT("AI196")</f>
        <v>1400</v>
      </c>
      <c r="P196" s="6">
        <f ca="1">INDIRECT("AJ196")+INDIRECT("AK196")+INDIRECT("AL196")+INDIRECT("AM196")+INDIRECT("AN196")+INDIRECT("AO196")+INDIRECT("AP196")+INDIRECT("AQ196")</f>
        <v>635</v>
      </c>
      <c r="Q196" s="6">
        <f ca="1">INDIRECT("AR196")+INDIRECT("AS196")+INDIRECT("AT196")+INDIRECT("AU196")+INDIRECT("AV196")+INDIRECT("AW196")+INDIRECT("AX196")+INDIRECT("AY196")</f>
        <v>1341</v>
      </c>
      <c r="R196" s="6">
        <f ca="1">INDIRECT("AZ196")+INDIRECT("BA196")+INDIRECT("BB196")+INDIRECT("BC196")+INDIRECT("BD196")+INDIRECT("BE196")+INDIRECT("BF196")+INDIRECT("BG196")</f>
        <v>319</v>
      </c>
      <c r="S196" s="6">
        <f ca="1">INDIRECT("BH196")+INDIRECT("BI196")+INDIRECT("BJ196")+INDIRECT("BK196")+INDIRECT("BL196")+INDIRECT("BM196")+INDIRECT("BN196")+INDIRECT("BO196")</f>
        <v>0</v>
      </c>
      <c r="T196" s="28">
        <v>750</v>
      </c>
      <c r="U196" s="29"/>
      <c r="V196" s="29"/>
      <c r="W196" s="29"/>
      <c r="X196" s="29"/>
      <c r="Y196" s="29"/>
      <c r="Z196" s="29"/>
      <c r="AA196" s="29"/>
      <c r="AB196" s="28"/>
      <c r="AC196" s="29">
        <v>1400</v>
      </c>
      <c r="AD196" s="29"/>
      <c r="AE196" s="29"/>
      <c r="AF196" s="29"/>
      <c r="AG196" s="29"/>
      <c r="AH196" s="29"/>
      <c r="AI196" s="29"/>
      <c r="AJ196" s="28">
        <v>635</v>
      </c>
      <c r="AK196" s="29"/>
      <c r="AL196" s="29"/>
      <c r="AM196" s="29"/>
      <c r="AN196" s="29"/>
      <c r="AO196" s="29"/>
      <c r="AP196" s="29"/>
      <c r="AQ196" s="29"/>
      <c r="AR196" s="28">
        <v>1341</v>
      </c>
      <c r="AS196" s="29"/>
      <c r="AT196" s="29"/>
      <c r="AU196" s="29"/>
      <c r="AV196" s="29"/>
      <c r="AW196" s="29"/>
      <c r="AX196" s="29"/>
      <c r="AY196" s="29"/>
      <c r="AZ196" s="28">
        <v>319</v>
      </c>
      <c r="BA196" s="29"/>
      <c r="BB196" s="29"/>
      <c r="BC196" s="29"/>
      <c r="BD196" s="29"/>
      <c r="BE196" s="29"/>
      <c r="BF196" s="29"/>
      <c r="BG196" s="29"/>
      <c r="BH196" s="28"/>
      <c r="BI196" s="29"/>
      <c r="BJ196" s="29"/>
      <c r="BK196" s="29"/>
      <c r="BL196" s="29"/>
      <c r="BM196" s="29"/>
      <c r="BN196" s="29"/>
      <c r="BO196" s="29"/>
      <c r="BP196" s="9">
        <v>0</v>
      </c>
      <c r="BQ196" s="1" t="s">
        <v>0</v>
      </c>
      <c r="BR196" s="1" t="s">
        <v>0</v>
      </c>
      <c r="BS196" s="1" t="s">
        <v>0</v>
      </c>
      <c r="BT196" s="1" t="s">
        <v>0</v>
      </c>
      <c r="BU196" s="1" t="s">
        <v>0</v>
      </c>
      <c r="BW196" s="1">
        <f ca="1">INDIRECT("T196")+2*INDIRECT("AB196")+3*INDIRECT("AJ196")+4*INDIRECT("AR196")+5*INDIRECT("AZ196")+6*INDIRECT("BH196")</f>
        <v>9614</v>
      </c>
      <c r="BX196" s="1">
        <v>9614</v>
      </c>
      <c r="BY196" s="1">
        <f ca="1">INDIRECT("U196")+2*INDIRECT("AC196")+3*INDIRECT("AK196")+4*INDIRECT("AS196")+5*INDIRECT("BA196")+6*INDIRECT("BI196")</f>
        <v>2800</v>
      </c>
      <c r="BZ196" s="1">
        <v>2800</v>
      </c>
      <c r="CA196" s="1">
        <f ca="1">INDIRECT("V196")+2*INDIRECT("AD196")+3*INDIRECT("AL196")+4*INDIRECT("AT196")+5*INDIRECT("BB196")+6*INDIRECT("BJ196")</f>
        <v>0</v>
      </c>
      <c r="CB196" s="1">
        <v>0</v>
      </c>
      <c r="CC196" s="1">
        <f ca="1">INDIRECT("W196")+2*INDIRECT("AE196")+3*INDIRECT("AM196")+4*INDIRECT("AU196")+5*INDIRECT("BC196")+6*INDIRECT("BK196")</f>
        <v>0</v>
      </c>
      <c r="CD196" s="1">
        <v>0</v>
      </c>
      <c r="CE196" s="1">
        <f ca="1">INDIRECT("X196")+2*INDIRECT("AF196")+3*INDIRECT("AN196")+4*INDIRECT("AV196")+5*INDIRECT("BD196")+6*INDIRECT("BL196")</f>
        <v>0</v>
      </c>
      <c r="CF196" s="1">
        <v>0</v>
      </c>
      <c r="CG196" s="1">
        <f ca="1">INDIRECT("Y196")+2*INDIRECT("AG196")+3*INDIRECT("AO196")+4*INDIRECT("AW196")+5*INDIRECT("BE196")+6*INDIRECT("BM196")</f>
        <v>0</v>
      </c>
      <c r="CH196" s="1">
        <v>0</v>
      </c>
      <c r="CI196" s="1">
        <f ca="1">INDIRECT("Z196")+2*INDIRECT("AH196")+3*INDIRECT("AP196")+4*INDIRECT("AX196")+5*INDIRECT("BF196")+6*INDIRECT("BN196")</f>
        <v>0</v>
      </c>
      <c r="CJ196" s="1">
        <v>0</v>
      </c>
      <c r="CK196" s="1">
        <f ca="1">INDIRECT("AA196")+2*INDIRECT("AI196")+3*INDIRECT("AQ196")+4*INDIRECT("AY196")+5*INDIRECT("BG196")+6*INDIRECT("BO196")</f>
        <v>0</v>
      </c>
      <c r="CL196" s="1">
        <v>0</v>
      </c>
      <c r="CM196" s="1">
        <f ca="1">INDIRECT("T196")+2*INDIRECT("U196")+3*INDIRECT("V196")+4*INDIRECT("W196")+5*INDIRECT("X196")+6*INDIRECT("Y196")+7*INDIRECT("Z196")+8*INDIRECT("AA196")</f>
        <v>750</v>
      </c>
      <c r="CN196" s="1">
        <v>750</v>
      </c>
      <c r="CO196" s="1">
        <f ca="1">INDIRECT("AB196")+2*INDIRECT("AC196")+3*INDIRECT("AD196")+4*INDIRECT("AE196")+5*INDIRECT("AF196")+6*INDIRECT("AG196")+7*INDIRECT("AH196")+8*INDIRECT("AI196")</f>
        <v>2800</v>
      </c>
      <c r="CP196" s="1">
        <v>2800</v>
      </c>
      <c r="CQ196" s="1">
        <f ca="1">INDIRECT("AJ196")+2*INDIRECT("AK196")+3*INDIRECT("AL196")+4*INDIRECT("AM196")+5*INDIRECT("AN196")+6*INDIRECT("AO196")+7*INDIRECT("AP196")+8*INDIRECT("AQ196")</f>
        <v>635</v>
      </c>
      <c r="CR196" s="1">
        <v>635</v>
      </c>
      <c r="CS196" s="1">
        <f ca="1">INDIRECT("AR196")+2*INDIRECT("AS196")+3*INDIRECT("AT196")+4*INDIRECT("AU196")+5*INDIRECT("AV196")+6*INDIRECT("AW196")+7*INDIRECT("AX196")+8*INDIRECT("AY196")</f>
        <v>1341</v>
      </c>
      <c r="CT196" s="1">
        <v>1341</v>
      </c>
      <c r="CU196" s="1">
        <f ca="1">INDIRECT("AZ196")+2*INDIRECT("BA196")+3*INDIRECT("BB196")+4*INDIRECT("BC196")+5*INDIRECT("BD196")+6*INDIRECT("BE196")+7*INDIRECT("BF196")+8*INDIRECT("BG196")</f>
        <v>319</v>
      </c>
      <c r="CV196" s="1">
        <v>319</v>
      </c>
      <c r="CW196" s="1">
        <f ca="1">INDIRECT("BH196")+2*INDIRECT("BI196")+3*INDIRECT("BJ196")+4*INDIRECT("BK196")+5*INDIRECT("BL196")+6*INDIRECT("BM196")+7*INDIRECT("BN196")+8*INDIRECT("BO196")</f>
        <v>0</v>
      </c>
      <c r="CX196" s="1">
        <v>0</v>
      </c>
    </row>
    <row r="197" spans="1:73" ht="11.25">
      <c r="A197" s="1" t="s">
        <v>0</v>
      </c>
      <c r="B197" s="1" t="s">
        <v>0</v>
      </c>
      <c r="C197" s="1" t="s">
        <v>0</v>
      </c>
      <c r="D197" s="1" t="s">
        <v>0</v>
      </c>
      <c r="E197" s="1" t="s">
        <v>6</v>
      </c>
      <c r="F197" s="7">
        <f>SUM(F193:F196)</f>
        <v>3735</v>
      </c>
      <c r="G197" s="6">
        <f>SUM(G193:G196)</f>
        <v>9405</v>
      </c>
      <c r="H197" s="6">
        <f>SUM(H193:H196)</f>
        <v>2408</v>
      </c>
      <c r="I197" s="6">
        <f>SUM(I193:I196)</f>
        <v>0</v>
      </c>
      <c r="J197" s="6">
        <f>SUM(J193:J196)</f>
        <v>0</v>
      </c>
      <c r="K197" s="6">
        <f>SUM(K193:K196)</f>
        <v>0</v>
      </c>
      <c r="L197" s="6">
        <f>SUM(L193:L196)</f>
        <v>0</v>
      </c>
      <c r="M197" s="6">
        <f>SUM(M193:M196)</f>
        <v>0</v>
      </c>
      <c r="N197" s="7">
        <f>SUM(N193:N196)</f>
        <v>1440</v>
      </c>
      <c r="O197" s="6">
        <f>SUM(O193:O196)</f>
        <v>10500</v>
      </c>
      <c r="P197" s="6">
        <f>SUM(P193:P196)</f>
        <v>635</v>
      </c>
      <c r="Q197" s="6">
        <f>SUM(Q193:Q196)</f>
        <v>1341</v>
      </c>
      <c r="R197" s="6">
        <f>SUM(R193:R196)</f>
        <v>319</v>
      </c>
      <c r="S197" s="6">
        <f>SUM(S193:S196)</f>
        <v>1313</v>
      </c>
      <c r="T197" s="8"/>
      <c r="U197" s="5"/>
      <c r="V197" s="5"/>
      <c r="W197" s="5"/>
      <c r="X197" s="5"/>
      <c r="Y197" s="5"/>
      <c r="Z197" s="5"/>
      <c r="AA197" s="5"/>
      <c r="AB197" s="8"/>
      <c r="AC197" s="5"/>
      <c r="AD197" s="5"/>
      <c r="AE197" s="5"/>
      <c r="AF197" s="5"/>
      <c r="AG197" s="5"/>
      <c r="AH197" s="5"/>
      <c r="AI197" s="5"/>
      <c r="AJ197" s="8"/>
      <c r="AK197" s="5"/>
      <c r="AL197" s="5"/>
      <c r="AM197" s="5"/>
      <c r="AN197" s="5"/>
      <c r="AO197" s="5"/>
      <c r="AP197" s="5"/>
      <c r="AQ197" s="5"/>
      <c r="AR197" s="8"/>
      <c r="AS197" s="5"/>
      <c r="AT197" s="5"/>
      <c r="AU197" s="5"/>
      <c r="AV197" s="5"/>
      <c r="AW197" s="5"/>
      <c r="AX197" s="5"/>
      <c r="AY197" s="5"/>
      <c r="AZ197" s="8"/>
      <c r="BA197" s="5"/>
      <c r="BB197" s="5"/>
      <c r="BC197" s="5"/>
      <c r="BD197" s="5"/>
      <c r="BE197" s="5"/>
      <c r="BF197" s="5"/>
      <c r="BG197" s="5"/>
      <c r="BH197" s="8"/>
      <c r="BI197" s="5"/>
      <c r="BJ197" s="5"/>
      <c r="BK197" s="5"/>
      <c r="BL197" s="5"/>
      <c r="BM197" s="5"/>
      <c r="BN197" s="5"/>
      <c r="BO197" s="5"/>
      <c r="BP197" s="9">
        <v>0</v>
      </c>
      <c r="BQ197" s="1" t="s">
        <v>0</v>
      </c>
      <c r="BR197" s="1" t="s">
        <v>0</v>
      </c>
      <c r="BS197" s="1" t="s">
        <v>0</v>
      </c>
      <c r="BT197" s="1" t="s">
        <v>0</v>
      </c>
      <c r="BU197" s="1" t="s">
        <v>0</v>
      </c>
    </row>
    <row r="198" spans="1:73" ht="11.25">
      <c r="A198" s="37"/>
      <c r="B198" s="37"/>
      <c r="C198" s="37" t="s">
        <v>0</v>
      </c>
      <c r="D198" s="37" t="s">
        <v>0</v>
      </c>
      <c r="E198" s="37" t="s">
        <v>0</v>
      </c>
      <c r="F198" s="38"/>
      <c r="G198" s="39"/>
      <c r="H198" s="39"/>
      <c r="I198" s="39"/>
      <c r="J198" s="39"/>
      <c r="K198" s="39"/>
      <c r="L198" s="39"/>
      <c r="M198" s="39"/>
      <c r="N198" s="38"/>
      <c r="O198" s="39"/>
      <c r="P198" s="39"/>
      <c r="Q198" s="39"/>
      <c r="R198" s="39"/>
      <c r="S198" s="39"/>
      <c r="T198" s="40"/>
      <c r="U198" s="41"/>
      <c r="V198" s="41"/>
      <c r="W198" s="41"/>
      <c r="X198" s="41"/>
      <c r="Y198" s="41"/>
      <c r="Z198" s="41"/>
      <c r="AA198" s="41"/>
      <c r="AB198" s="40"/>
      <c r="AC198" s="41"/>
      <c r="AD198" s="41"/>
      <c r="AE198" s="41"/>
      <c r="AF198" s="41"/>
      <c r="AG198" s="41"/>
      <c r="AH198" s="41"/>
      <c r="AI198" s="41"/>
      <c r="AJ198" s="40"/>
      <c r="AK198" s="41"/>
      <c r="AL198" s="41"/>
      <c r="AM198" s="41"/>
      <c r="AN198" s="41"/>
      <c r="AO198" s="41"/>
      <c r="AP198" s="41"/>
      <c r="AQ198" s="41"/>
      <c r="AR198" s="40"/>
      <c r="AS198" s="41"/>
      <c r="AT198" s="41"/>
      <c r="AU198" s="41"/>
      <c r="AV198" s="41"/>
      <c r="AW198" s="41"/>
      <c r="AX198" s="41"/>
      <c r="AY198" s="41"/>
      <c r="AZ198" s="40"/>
      <c r="BA198" s="41"/>
      <c r="BB198" s="41"/>
      <c r="BC198" s="41"/>
      <c r="BD198" s="41"/>
      <c r="BE198" s="41"/>
      <c r="BF198" s="41"/>
      <c r="BG198" s="41"/>
      <c r="BH198" s="40"/>
      <c r="BI198" s="41"/>
      <c r="BJ198" s="41"/>
      <c r="BK198" s="41"/>
      <c r="BL198" s="41"/>
      <c r="BM198" s="41"/>
      <c r="BN198" s="41"/>
      <c r="BO198" s="42"/>
      <c r="BP198" s="9"/>
      <c r="BT198" s="1" t="s">
        <v>0</v>
      </c>
      <c r="BU198" s="1" t="s">
        <v>0</v>
      </c>
    </row>
    <row r="201" spans="5:13" ht="11.25">
      <c r="E201" s="3" t="s">
        <v>138</v>
      </c>
      <c r="F201" s="5">
        <f>SUMIF($BQ4:$BQ198,"=RIP",F4:F198)</f>
        <v>5326</v>
      </c>
      <c r="G201" s="5">
        <f aca="true" t="shared" si="0" ref="G201:M201">SUMIF($BQ4:$BQ198,"=RIP",G4:G198)</f>
        <v>6436</v>
      </c>
      <c r="H201" s="5">
        <f t="shared" si="0"/>
        <v>50528</v>
      </c>
      <c r="I201" s="5">
        <f t="shared" si="0"/>
        <v>16221</v>
      </c>
      <c r="J201" s="5">
        <f t="shared" si="0"/>
        <v>5931</v>
      </c>
      <c r="K201" s="5">
        <f t="shared" si="0"/>
        <v>20011</v>
      </c>
      <c r="L201" s="5">
        <f t="shared" si="0"/>
        <v>0</v>
      </c>
      <c r="M201" s="5">
        <f t="shared" si="0"/>
        <v>0</v>
      </c>
    </row>
    <row r="202" spans="5:13" ht="11.25">
      <c r="E202" s="3" t="s">
        <v>139</v>
      </c>
      <c r="F202" s="5">
        <f>SUMIF($BT4:$BT198,"=GARVEE",F4:F198)</f>
        <v>0</v>
      </c>
      <c r="G202" s="5">
        <f aca="true" t="shared" si="1" ref="G202:M202">SUMIF($BT4:$BT198,"=GARVEE",G4:G198)</f>
        <v>0</v>
      </c>
      <c r="H202" s="5">
        <f t="shared" si="1"/>
        <v>0</v>
      </c>
      <c r="I202" s="5">
        <f t="shared" si="1"/>
        <v>0</v>
      </c>
      <c r="J202" s="5">
        <f t="shared" si="1"/>
        <v>0</v>
      </c>
      <c r="K202" s="5">
        <f t="shared" si="1"/>
        <v>0</v>
      </c>
      <c r="L202" s="5">
        <f t="shared" si="1"/>
        <v>0</v>
      </c>
      <c r="M202" s="5">
        <f t="shared" si="1"/>
        <v>0</v>
      </c>
    </row>
    <row r="203" spans="5:13" ht="11.25">
      <c r="E203" s="3" t="s">
        <v>140</v>
      </c>
      <c r="F203" s="5">
        <f>SUMIF($BR4:$BR198,"=X",F4:F198)</f>
        <v>0</v>
      </c>
      <c r="G203" s="5">
        <f aca="true" t="shared" si="2" ref="G203:M203">SUMIF($BR4:$BR198,"=X",G4:G198)</f>
        <v>0</v>
      </c>
      <c r="H203" s="5">
        <f t="shared" si="2"/>
        <v>0</v>
      </c>
      <c r="I203" s="5">
        <f t="shared" si="2"/>
        <v>0</v>
      </c>
      <c r="J203" s="5">
        <f t="shared" si="2"/>
        <v>0</v>
      </c>
      <c r="K203" s="5">
        <f t="shared" si="2"/>
        <v>0</v>
      </c>
      <c r="L203" s="5">
        <f t="shared" si="2"/>
        <v>0</v>
      </c>
      <c r="M203" s="5">
        <f t="shared" si="2"/>
        <v>0</v>
      </c>
    </row>
    <row r="204" spans="5:13" ht="11.25">
      <c r="E204" s="3" t="s">
        <v>141</v>
      </c>
      <c r="F204" s="5">
        <f>SUMIF($BU4:$BU198,"=X",AJ4:AJ198)+SUMIF($BU4:$BU198,"=X",AR4:AR198)+SUMIF($BU4:$BU198,"=X",AZ4:AZ198)+SUMIF($BU4:$BU198,"=X",BH4:BH198)</f>
        <v>3470</v>
      </c>
      <c r="G204" s="5">
        <f>SUMIF($BU4:$BU198,"=X",AK4:AK198)+SUMIF($BU4:$BU198,"=X",AS4:AS198)+SUMIF($BU4:$BU198,"=X",BA4:BA198)+SUMIF($BU4:$BU198,"=X",BI4:BI198)</f>
        <v>1580</v>
      </c>
      <c r="H204" s="5"/>
      <c r="I204" s="5"/>
      <c r="J204" s="5"/>
      <c r="K204" s="5"/>
      <c r="L204" s="5"/>
      <c r="M204" s="5"/>
    </row>
    <row r="205" spans="5:13" ht="11.25">
      <c r="E205" s="3" t="s">
        <v>142</v>
      </c>
      <c r="F205" s="5">
        <f>SUMIF($BU4:$BU198,"=X",T4:T198)</f>
        <v>0</v>
      </c>
      <c r="G205" s="5">
        <f>SUMIF($BU4:$BU198,"=X",U4:U198)</f>
        <v>711</v>
      </c>
      <c r="H205" s="5"/>
      <c r="I205" s="5"/>
      <c r="J205" s="5"/>
      <c r="K205" s="5"/>
      <c r="L205" s="5"/>
      <c r="M205" s="5"/>
    </row>
    <row r="206" spans="5:13" ht="11.25">
      <c r="E206" s="3" t="s">
        <v>143</v>
      </c>
      <c r="F206" s="5">
        <f>F201-F202-F203-F204-F205</f>
        <v>1856</v>
      </c>
      <c r="G206" s="5">
        <f aca="true" t="shared" si="3" ref="G206:M206">G201-G202-G203-G204-G205</f>
        <v>4145</v>
      </c>
      <c r="H206" s="5">
        <f t="shared" si="3"/>
        <v>50528</v>
      </c>
      <c r="I206" s="5">
        <f t="shared" si="3"/>
        <v>16221</v>
      </c>
      <c r="J206" s="5">
        <f t="shared" si="3"/>
        <v>5931</v>
      </c>
      <c r="K206" s="5">
        <f t="shared" si="3"/>
        <v>20011</v>
      </c>
      <c r="L206" s="5">
        <f t="shared" si="3"/>
        <v>0</v>
      </c>
      <c r="M206" s="5">
        <f t="shared" si="3"/>
        <v>0</v>
      </c>
    </row>
    <row r="208" spans="9:11" ht="11.25">
      <c r="I208" s="1">
        <f>SUM(F206:I206)</f>
        <v>72750</v>
      </c>
      <c r="J208" s="1">
        <f>J206</f>
        <v>5931</v>
      </c>
      <c r="K208" s="1">
        <f>K206</f>
        <v>20011</v>
      </c>
    </row>
  </sheetData>
  <sheetProtection password="CB9B" sheet="1" objects="1" scenarios="1"/>
  <conditionalFormatting sqref="F4:F5 F8:F9 F12:F14 F17:F19 F22:F23 F26 F29:F30 F33:F34 F37:F39 F42:F45 F48:F49 F52:F53 F56:F57 F60:F61 F64:F65 F68:F69 F72:F73 F76:F77 F80:F81 F84:F85 F88:F89 F92:F93 F96:F97 F100:F101 F104:F105 F108:F109 F112:F113 F116:F117 F120:F121 F124:F126 F129 F132:F134 F137:F139 F142 F145 F148:F151 F154 F157:F158 F161:F165 F168:F170 F173:F174 F177:F179 F182:F185 F188:F190 F193:F196">
    <cfRule type="expression" priority="1" dxfId="0" stopIfTrue="1">
      <formula>BW4&lt;&gt;BX4</formula>
    </cfRule>
  </conditionalFormatting>
  <conditionalFormatting sqref="G4:G5 G8:G9 G12:G14 G17:G19 G22:G23 G26 G29:G30 G33:G34 G37:G39 G42:G45 G48:G49 G52:G53 G56:G57 G60:G61 G64:G65 G68:G69 G72:G73 G76:G77 G80:G81 G84:G85 G88:G89 G92:G93 G96:G97 G100:G101 G104:G105 G108:G109 G112:G113 G116:G117 G120:G121 G124:G126 G129 G132:G134 G137:G139 G142 G145 G148:G151 G154 G157:G158 G161:G165 G168:G170 G173:G174 G177:G179 G182:G185 G188:G190 G193:G196">
    <cfRule type="expression" priority="2" dxfId="0" stopIfTrue="1">
      <formula>BY4&lt;&gt;BZ4</formula>
    </cfRule>
  </conditionalFormatting>
  <conditionalFormatting sqref="H4:H5 H8:H9 H12:H14 H17:H19 H22:H23 H26 H29:H30 H33:H34 H37:H39 H42:H45 H48:H49 H52:H53 H56:H57 H60:H61 H64:H65 H68:H69 H72:H73 H76:H77 H80:H81 H84:H85 H88:H89 H92:H93 H96:H97 H100:H101 H104:H105 H108:H109 H112:H113 H116:H117 H120:H121 H124:H126 H129 H132:H134 H137:H139 H142 H145 H148:H151 H154 H157:H158 H161:H165 H168:H170 H173:H174 H177:H179 H182:H185 H188:H190 H193:H196">
    <cfRule type="expression" priority="3" dxfId="0" stopIfTrue="1">
      <formula>CA4&lt;&gt;CB4</formula>
    </cfRule>
  </conditionalFormatting>
  <conditionalFormatting sqref="I4:I5 I8:I9 I12:I14 I17:I19 I22:I23 I26 I29:I30 I33:I34 I37:I39 I42:I45 I48:I49 I52:I53 I56:I57 I60:I61 I64:I65 I68:I69 I72:I73 I76:I77 I80:I81 I84:I85 I88:I89 I92:I93 I96:I97 I100:I101 I104:I105 I108:I109 I112:I113 I116:I117 I120:I121 I124:I126 I129 I132:I134 I137:I139 I142 I145 I148:I151 I154 I157:I158 I161:I165 I168:I170 I173:I174 I177:I179 I182:I185 I188:I190 I193:I196">
    <cfRule type="expression" priority="4" dxfId="0" stopIfTrue="1">
      <formula>CC4&lt;&gt;CD4</formula>
    </cfRule>
  </conditionalFormatting>
  <conditionalFormatting sqref="J4:J5 J8:J9 J12:J14 J17:J19 J22:J23 J26 J29:J30 J33:J34 J37:J39 J42:J45 J48:J49 J52:J53 J56:J57 J60:J61 J64:J65 J68:J69 J72:J73 J76:J77 J80:J81 J84:J85 J88:J89 J92:J93 J96:J97 J100:J101 J104:J105 J108:J109 J112:J113 J116:J117 J120:J121 J124:J126 J129 J132:J134 J137:J139 J142 J145 J148:J151 J154 J157:J158 J161:J165 J168:J170 J173:J174 J177:J179 J182:J185 J188:J190 J193:J196">
    <cfRule type="expression" priority="5" dxfId="0" stopIfTrue="1">
      <formula>CE4&lt;&gt;CF4</formula>
    </cfRule>
  </conditionalFormatting>
  <conditionalFormatting sqref="K4:K5 K8:K9 K12:K14 K17:K19 K22:K23 K26 K29:K30 K33:K34 K37:K39 K42:K45 K48:K49 K52:K53 K56:K57 K60:K61 K64:K65 K68:K69 K72:K73 K76:K77 K80:K81 K84:K85 K88:K89 K92:K93 K96:K97 K100:K101 K104:K105 K108:K109 K112:K113 K116:K117 K120:K121 K124:K126 K129 K132:K134 K137:K139 K142 K145 K148:K151 K154 K157:K158 K161:K165 K168:K170 K173:K174 K177:K179 K182:K185 K188:K190 K193:K196">
    <cfRule type="expression" priority="6" dxfId="0" stopIfTrue="1">
      <formula>CG4&lt;&gt;CH4</formula>
    </cfRule>
  </conditionalFormatting>
  <conditionalFormatting sqref="L4:L5 L8:L9 L12:L14 L17:L19 L22:L23 L26 L29:L30 L33:L34 L37:L39 L42:L45 L48:L49 L52:L53 L56:L57 L60:L61 L64:L65 L68:L69 L72:L73 L76:L77 L80:L81 L84:L85 L88:L89 L92:L93 L96:L97 L100:L101 L104:L105 L108:L109 L112:L113 L116:L117 L120:L121 L124:L126 L129 L132:L134 L137:L139 L142 L145 L148:L151 L154 L157:L158 L161:L165 L168:L170 L173:L174 L177:L179 L182:L185 L188:L190 L193:L196">
    <cfRule type="expression" priority="7" dxfId="0" stopIfTrue="1">
      <formula>CI4&lt;&gt;CJ4</formula>
    </cfRule>
  </conditionalFormatting>
  <conditionalFormatting sqref="M4:M5 M8:M9 M12:M14 M17:M19 M22:M23 M26 M29:M30 M33:M34 M37:M39 M42:M45 M48:M49 M52:M53 M56:M57 M60:M61 M64:M65 M68:M69 M72:M73 M76:M77 M80:M81 M84:M85 M88:M89 M92:M93 M96:M97 M100:M101 M104:M105 M108:M109 M112:M113 M116:M117 M120:M121 M124:M126 M129 M132:M134 M137:M139 M142 M145 M148:M151 M154 M157:M158 M161:M165 M168:M170 M173:M174 M177:M179 M182:M185 M188:M190 M193:M196">
    <cfRule type="expression" priority="8" dxfId="0" stopIfTrue="1">
      <formula>CK4&lt;&gt;CL4</formula>
    </cfRule>
  </conditionalFormatting>
  <conditionalFormatting sqref="N4:N5 N8:N9 N12:N14 N17:N19 N22:N23 N26 N29:N30 N33:N34 N37:N39 N42:N45 N48:N49 N52:N53 N56:N57 N60:N61 N64:N65 N68:N69 N72:N73 N76:N77 N80:N81 N84:N85 N88:N89 N92:N93 N96:N97 N100:N101 N104:N105 N108:N109 N112:N113 N116:N117 N120:N121 N124:N126 N129 N132:N134 N137:N139 N142 N145 N148:N151 N154 N157:N158 N161:N165 N168:N170 N173:N174 N177:N179 N182:N185 N188:N190 N193:N196">
    <cfRule type="expression" priority="9" dxfId="0" stopIfTrue="1">
      <formula>CM4&lt;&gt;CN4</formula>
    </cfRule>
  </conditionalFormatting>
  <conditionalFormatting sqref="O4:O5 O8:O9 O12:O14 O17:O19 O22:O23 O26 O29:O30 O33:O34 O37:O39 O42:O45 O48:O49 O52:O53 O56:O57 O60:O61 O64:O65 O68:O69 O72:O73 O76:O77 O80:O81 O84:O85 O88:O89 O92:O93 O96:O97 O100:O101 O104:O105 O108:O109 O112:O113 O116:O117 O120:O121 O124:O126 O129 O132:O134 O137:O139 O142 O145 O148:O151 O154 O157:O158 O161:O165 O168:O170 O173:O174 O177:O179 O182:O185 O188:O190 O193:O196">
    <cfRule type="expression" priority="10" dxfId="0" stopIfTrue="1">
      <formula>CO4&lt;&gt;CP4</formula>
    </cfRule>
  </conditionalFormatting>
  <conditionalFormatting sqref="P4:P5 P8:P9 P12:P14 P17:P19 P22:P23 P26 P29:P30 P33:P34 P37:P39 P42:P45 P48:P49 P52:P53 P56:P57 P60:P61 P64:P65 P68:P69 P72:P73 P76:P77 P80:P81 P84:P85 P88:P89 P92:P93 P96:P97 P100:P101 P104:P105 P108:P109 P112:P113 P116:P117 P120:P121 P124:P126 P129 P132:P134 P137:P139 P142 P145 P148:P151 P154 P157:P158 P161:P165 P168:P170 P173:P174 P177:P179 P182:P185 P188:P190 P193:P196">
    <cfRule type="expression" priority="11" dxfId="0" stopIfTrue="1">
      <formula>CQ4&lt;&gt;CR4</formula>
    </cfRule>
  </conditionalFormatting>
  <conditionalFormatting sqref="Q4:Q5 Q8:Q9 Q12:Q14 Q17:Q19 Q22:Q23 Q26 Q29:Q30 Q33:Q34 Q37:Q39 Q42:Q45 Q48:Q49 Q52:Q53 Q56:Q57 Q60:Q61 Q64:Q65 Q68:Q69 Q72:Q73 Q76:Q77 Q80:Q81 Q84:Q85 Q88:Q89 Q92:Q93 Q96:Q97 Q100:Q101 Q104:Q105 Q108:Q109 Q112:Q113 Q116:Q117 Q120:Q121 Q124:Q126 Q129 Q132:Q134 Q137:Q139 Q142 Q145 Q148:Q151 Q154 Q157:Q158 Q161:Q165 Q168:Q170 Q173:Q174 Q177:Q179 Q182:Q185 Q188:Q190 Q193:Q196">
    <cfRule type="expression" priority="12" dxfId="0" stopIfTrue="1">
      <formula>CS4&lt;&gt;CT4</formula>
    </cfRule>
  </conditionalFormatting>
  <conditionalFormatting sqref="R4:R5 R8:R9 R12:R14 R17:R19 R22:R23 R26 R29:R30 R33:R34 R37:R39 R42:R45 R48:R49 R52:R53 R56:R57 R60:R61 R64:R65 R68:R69 R72:R73 R76:R77 R80:R81 R84:R85 R88:R89 R92:R93 R96:R97 R100:R101 R104:R105 R108:R109 R112:R113 R116:R117 R120:R121 R124:R126 R129 R132:R134 R137:R139 R142 R145 R148:R151 R154 R157:R158 R161:R165 R168:R170 R173:R174 R177:R179 R182:R185 R188:R190 R193:R196">
    <cfRule type="expression" priority="13" dxfId="0" stopIfTrue="1">
      <formula>CU4&lt;&gt;CV4</formula>
    </cfRule>
  </conditionalFormatting>
  <conditionalFormatting sqref="S4:S5 S8:S9 S12:S14 S17:S19 S22:S23 S26 S29:S30 S33:S34 S37:S39 S42:S45 S48:S49 S52:S53 S56:S57 S60:S61 S64:S65 S68:S69 S72:S73 S76:S77 S80:S81 S84:S85 S88:S89 S92:S93 S96:S97 S100:S101 S104:S105 S108:S109 S112:S113 S116:S117 S120:S121 S124:S126 S129 S132:S134 S137:S139 S142 S145 S148:S151 S154 S157:S158 S161:S165 S168:S170 S173:S174 S177:S179 S182:S185 S188:S190 S193:S196">
    <cfRule type="expression" priority="14" dxfId="0" stopIfTrue="1">
      <formula>CW4&lt;&gt;CX4</formula>
    </cfRule>
  </conditionalFormatting>
  <dataValidations count="258">
    <dataValidation type="list" allowBlank="1" showErrorMessage="1" errorTitle="Input Error" error="Please choose one of the options from the pulldown." sqref="D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0">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4">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9">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4">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8">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1">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5">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9">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44">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50">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54">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58">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62">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6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70">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74">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78">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82">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8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90">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94">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98">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02">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0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10">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14">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18">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22">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2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31">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34">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39">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44">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47">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50">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5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59">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63">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70">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75">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79">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84">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90">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95">
      <formula1>"No Change,Schedule Delay,Delay w/Cost Change,Schedule Advance,Advance w/Cost Change,Delete Project,See Attached Fact &amp; Funding Sheet"</formula1>
    </dataValidation>
    <dataValidation type="whole" showInputMessage="1" showErrorMessage="1" prompt="Summary of funding in this fiscal year.&#10;&#10;Scroll right to update these funds ==&gt;" errorTitle="Calculation Field." error="Do not update here.  Please scroll to the right and update as needed for each project component." sqref="F4:M198">
      <formula1>9999999</formula1>
      <formula2>9999999</formula2>
    </dataValidation>
    <dataValidation type="whole" showInputMessage="1" showErrorMessage="1" prompt="Summary for this component, regardless of fiscal year.&#10;&#10;Scroll right to update these funds ==&gt;" errorTitle="Calculation Field." error="Do not update here.  Please scroll to the right and update as needed for each project component." sqref="N4:S198">
      <formula1>9999999</formula1>
      <formula2>9999999</formula2>
    </dataValidation>
    <dataValidation type="whole" showErrorMessage="1" errorTitle="Maximum Dollar Input Exceeded" error="The maximum input value is $999,999 (x $1000), basically one billion dollars.  Please revise your figures." sqref="T4:BO4">
      <formula1>0</formula1>
      <formula2>999999</formula2>
    </dataValidation>
    <dataValidation type="whole" showErrorMessage="1" errorTitle="Maximum Dollar Input Exceeded" error="The maximum input value is $999,999 (x $1000), basically one billion dollars.  Please revise your figures." sqref="T5:BO5">
      <formula1>0</formula1>
      <formula2>999999</formula2>
    </dataValidation>
    <dataValidation type="whole" showInputMessage="1" showErrorMessage="1" promptTitle="No Input" prompt="This is not a funding line." errorTitle="Wrong Spot" error="This is either a total or blank funding line.  No Data Input Here." sqref="T6:BO6">
      <formula1>999999</formula1>
      <formula2>999999</formula2>
    </dataValidation>
    <dataValidation type="whole" showInputMessage="1" showErrorMessage="1" promptTitle="No Input" prompt="This is not a funding line." errorTitle="Wrong Spot" error="This is either a total or blank funding line.  No Data Input Here." sqref="T7:BO7">
      <formula1>999999</formula1>
      <formula2>999999</formula2>
    </dataValidation>
    <dataValidation type="whole" showErrorMessage="1" errorTitle="Maximum Dollar Input Exceeded" error="The maximum input value is $999,999 (x $1000), basically one billion dollars.  Please revise your figures." sqref="T8:BO8">
      <formula1>0</formula1>
      <formula2>999999</formula2>
    </dataValidation>
    <dataValidation type="whole" showErrorMessage="1" errorTitle="Maximum Dollar Input Exceeded" error="The maximum input value is $999,999 (x $1000), basically one billion dollars.  Please revise your figures." sqref="T9:BO9">
      <formula1>0</formula1>
      <formula2>999999</formula2>
    </dataValidation>
    <dataValidation type="whole" showInputMessage="1" showErrorMessage="1" promptTitle="No Input" prompt="This is not a funding line." errorTitle="Wrong Spot" error="This is either a total or blank funding line.  No Data Input Here." sqref="T10:BO10">
      <formula1>999999</formula1>
      <formula2>999999</formula2>
    </dataValidation>
    <dataValidation type="whole" showInputMessage="1" showErrorMessage="1" promptTitle="No Input" prompt="This is not a funding line." errorTitle="Wrong Spot" error="This is either a total or blank funding line.  No Data Input Here." sqref="T11:BO11">
      <formula1>999999</formula1>
      <formula2>999999</formula2>
    </dataValidation>
    <dataValidation type="whole" showErrorMessage="1" errorTitle="Maximum Dollar Input Exceeded" error="The maximum input value is $999,999 (x $1000), basically one billion dollars.  Please revise your figures." sqref="T12:BO12">
      <formula1>0</formula1>
      <formula2>999999</formula2>
    </dataValidation>
    <dataValidation type="whole" showErrorMessage="1" errorTitle="Maximum Dollar Input Exceeded" error="The maximum input value is $999,999 (x $1000), basically one billion dollars.  Please revise your figures." sqref="T13:BO13">
      <formula1>0</formula1>
      <formula2>999999</formula2>
    </dataValidation>
    <dataValidation type="whole" showErrorMessage="1" errorTitle="Maximum Dollar Input Exceeded" error="The maximum input value is $999,999 (x $1000), basically one billion dollars.  Please revise your figures." sqref="T14:BO14">
      <formula1>0</formula1>
      <formula2>999999</formula2>
    </dataValidation>
    <dataValidation type="whole" showInputMessage="1" showErrorMessage="1" promptTitle="No Input" prompt="This is not a funding line." errorTitle="Wrong Spot" error="This is either a total or blank funding line.  No Data Input Here." sqref="T15:BO15">
      <formula1>999999</formula1>
      <formula2>999999</formula2>
    </dataValidation>
    <dataValidation type="whole" showInputMessage="1" showErrorMessage="1" promptTitle="No Input" prompt="This is not a funding line." errorTitle="Wrong Spot" error="This is either a total or blank funding line.  No Data Input Here." sqref="T16:BO16">
      <formula1>999999</formula1>
      <formula2>999999</formula2>
    </dataValidation>
    <dataValidation type="whole" showErrorMessage="1" errorTitle="Maximum Dollar Input Exceeded" error="The maximum input value is $999,999 (x $1000), basically one billion dollars.  Please revise your figures." sqref="T17:BO17">
      <formula1>0</formula1>
      <formula2>999999</formula2>
    </dataValidation>
    <dataValidation type="whole" showErrorMessage="1" errorTitle="Maximum Dollar Input Exceeded" error="The maximum input value is $999,999 (x $1000), basically one billion dollars.  Please revise your figures." sqref="T18:BO18">
      <formula1>0</formula1>
      <formula2>999999</formula2>
    </dataValidation>
    <dataValidation type="whole" showErrorMessage="1" errorTitle="Maximum Dollar Input Exceeded" error="The maximum input value is $999,999 (x $1000), basically one billion dollars.  Please revise your figures." sqref="T19:BO19">
      <formula1>0</formula1>
      <formula2>999999</formula2>
    </dataValidation>
    <dataValidation type="whole" showInputMessage="1" showErrorMessage="1" promptTitle="No Input" prompt="This is not a funding line." errorTitle="Wrong Spot" error="This is either a total or blank funding line.  No Data Input Here." sqref="T20:BO20">
      <formula1>999999</formula1>
      <formula2>999999</formula2>
    </dataValidation>
    <dataValidation type="whole" showInputMessage="1" showErrorMessage="1" promptTitle="No Input" prompt="This is not a funding line." errorTitle="Wrong Spot" error="This is either a total or blank funding line.  No Data Input Here." sqref="T21:BO21">
      <formula1>999999</formula1>
      <formula2>999999</formula2>
    </dataValidation>
    <dataValidation type="whole" showErrorMessage="1" errorTitle="Maximum Dollar Input Exceeded" error="The maximum input value is $999,999 (x $1000), basically one billion dollars.  Please revise your figures." sqref="T22:BO22">
      <formula1>0</formula1>
      <formula2>999999</formula2>
    </dataValidation>
    <dataValidation type="whole" showErrorMessage="1" errorTitle="Maximum Dollar Input Exceeded" error="The maximum input value is $999,999 (x $1000), basically one billion dollars.  Please revise your figures." sqref="T23:BO23">
      <formula1>0</formula1>
      <formula2>999999</formula2>
    </dataValidation>
    <dataValidation type="whole" showInputMessage="1" showErrorMessage="1" promptTitle="No Input" prompt="This is not a funding line." errorTitle="Wrong Spot" error="This is either a total or blank funding line.  No Data Input Here." sqref="T24:BO24">
      <formula1>999999</formula1>
      <formula2>999999</formula2>
    </dataValidation>
    <dataValidation type="whole" showInputMessage="1" showErrorMessage="1" promptTitle="No Input" prompt="This is not a funding line." errorTitle="Wrong Spot" error="This is either a total or blank funding line.  No Data Input Here." sqref="T25:BO25">
      <formula1>999999</formula1>
      <formula2>999999</formula2>
    </dataValidation>
    <dataValidation type="whole" showErrorMessage="1" errorTitle="Maximum Dollar Input Exceeded" error="The maximum input value is $999,999 (x $1000), basically one billion dollars.  Please revise your figures." sqref="T26:BO26">
      <formula1>0</formula1>
      <formula2>999999</formula2>
    </dataValidation>
    <dataValidation type="whole" showInputMessage="1" showErrorMessage="1" promptTitle="No Input" prompt="This is not a funding line." errorTitle="Wrong Spot" error="This is either a total or blank funding line.  No Data Input Here." sqref="T27:BO27">
      <formula1>999999</formula1>
      <formula2>999999</formula2>
    </dataValidation>
    <dataValidation type="whole" showInputMessage="1" showErrorMessage="1" promptTitle="No Input" prompt="This is not a funding line." errorTitle="Wrong Spot" error="This is either a total or blank funding line.  No Data Input Here." sqref="T28:BO28">
      <formula1>999999</formula1>
      <formula2>999999</formula2>
    </dataValidation>
    <dataValidation type="whole" showErrorMessage="1" errorTitle="Maximum Dollar Input Exceeded" error="The maximum input value is $999,999 (x $1000), basically one billion dollars.  Please revise your figures." sqref="T29:BO29">
      <formula1>0</formula1>
      <formula2>999999</formula2>
    </dataValidation>
    <dataValidation type="whole" showErrorMessage="1" errorTitle="Maximum Dollar Input Exceeded" error="The maximum input value is $999,999 (x $1000), basically one billion dollars.  Please revise your figures." sqref="T30:BO30">
      <formula1>0</formula1>
      <formula2>999999</formula2>
    </dataValidation>
    <dataValidation type="whole" showInputMessage="1" showErrorMessage="1" promptTitle="No Input" prompt="This is not a funding line." errorTitle="Wrong Spot" error="This is either a total or blank funding line.  No Data Input Here." sqref="T31:BO31">
      <formula1>999999</formula1>
      <formula2>999999</formula2>
    </dataValidation>
    <dataValidation type="whole" showInputMessage="1" showErrorMessage="1" promptTitle="No Input" prompt="This is not a funding line." errorTitle="Wrong Spot" error="This is either a total or blank funding line.  No Data Input Here." sqref="T32:BO32">
      <formula1>999999</formula1>
      <formula2>999999</formula2>
    </dataValidation>
    <dataValidation type="whole" showErrorMessage="1" errorTitle="Maximum Dollar Input Exceeded" error="The maximum input value is $999,999 (x $1000), basically one billion dollars.  Please revise your figures." sqref="T33:BO33">
      <formula1>0</formula1>
      <formula2>999999</formula2>
    </dataValidation>
    <dataValidation type="whole" showErrorMessage="1" errorTitle="Maximum Dollar Input Exceeded" error="The maximum input value is $999,999 (x $1000), basically one billion dollars.  Please revise your figures." sqref="T34:BO34">
      <formula1>0</formula1>
      <formula2>999999</formula2>
    </dataValidation>
    <dataValidation type="whole" showInputMessage="1" showErrorMessage="1" promptTitle="No Input" prompt="This is not a funding line." errorTitle="Wrong Spot" error="This is either a total or blank funding line.  No Data Input Here." sqref="T35:BO35">
      <formula1>999999</formula1>
      <formula2>999999</formula2>
    </dataValidation>
    <dataValidation type="whole" showInputMessage="1" showErrorMessage="1" promptTitle="No Input" prompt="This is not a funding line." errorTitle="Wrong Spot" error="This is either a total or blank funding line.  No Data Input Here." sqref="T36:BO36">
      <formula1>999999</formula1>
      <formula2>999999</formula2>
    </dataValidation>
    <dataValidation type="whole" showErrorMessage="1" errorTitle="Maximum Dollar Input Exceeded" error="The maximum input value is $999,999 (x $1000), basically one billion dollars.  Please revise your figures." sqref="T37:BO37">
      <formula1>0</formula1>
      <formula2>999999</formula2>
    </dataValidation>
    <dataValidation type="whole" showErrorMessage="1" errorTitle="Maximum Dollar Input Exceeded" error="The maximum input value is $999,999 (x $1000), basically one billion dollars.  Please revise your figures." sqref="T38:BO38">
      <formula1>0</formula1>
      <formula2>999999</formula2>
    </dataValidation>
    <dataValidation type="whole" showErrorMessage="1" errorTitle="Maximum Dollar Input Exceeded" error="The maximum input value is $999,999 (x $1000), basically one billion dollars.  Please revise your figures." sqref="T39:BO39">
      <formula1>0</formula1>
      <formula2>999999</formula2>
    </dataValidation>
    <dataValidation type="whole" showInputMessage="1" showErrorMessage="1" promptTitle="No Input" prompt="This is not a funding line." errorTitle="Wrong Spot" error="This is either a total or blank funding line.  No Data Input Here." sqref="T40:BO40">
      <formula1>999999</formula1>
      <formula2>999999</formula2>
    </dataValidation>
    <dataValidation type="whole" showInputMessage="1" showErrorMessage="1" promptTitle="No Input" prompt="This is not a funding line." errorTitle="Wrong Spot" error="This is either a total or blank funding line.  No Data Input Here." sqref="T41:BO41">
      <formula1>999999</formula1>
      <formula2>999999</formula2>
    </dataValidation>
    <dataValidation type="whole" showErrorMessage="1" errorTitle="Maximum Dollar Input Exceeded" error="The maximum input value is $999,999 (x $1000), basically one billion dollars.  Please revise your figures." sqref="T42:BO42">
      <formula1>0</formula1>
      <formula2>999999</formula2>
    </dataValidation>
    <dataValidation type="whole" showErrorMessage="1" errorTitle="Maximum Dollar Input Exceeded" error="The maximum input value is $999,999 (x $1000), basically one billion dollars.  Please revise your figures." sqref="T43:BO43">
      <formula1>0</formula1>
      <formula2>999999</formula2>
    </dataValidation>
    <dataValidation type="whole" showErrorMessage="1" errorTitle="Maximum Dollar Input Exceeded" error="The maximum input value is $999,999 (x $1000), basically one billion dollars.  Please revise your figures." sqref="T44:BO44">
      <formula1>0</formula1>
      <formula2>999999</formula2>
    </dataValidation>
    <dataValidation type="whole" showErrorMessage="1" errorTitle="Maximum Dollar Input Exceeded" error="The maximum input value is $999,999 (x $1000), basically one billion dollars.  Please revise your figures." sqref="T45:BO45">
      <formula1>0</formula1>
      <formula2>999999</formula2>
    </dataValidation>
    <dataValidation type="whole" showInputMessage="1" showErrorMessage="1" promptTitle="No Input" prompt="This is not a funding line." errorTitle="Wrong Spot" error="This is either a total or blank funding line.  No Data Input Here." sqref="T46:BO46">
      <formula1>999999</formula1>
      <formula2>999999</formula2>
    </dataValidation>
    <dataValidation type="whole" showInputMessage="1" showErrorMessage="1" promptTitle="No Input" prompt="This is not a funding line." errorTitle="Wrong Spot" error="This is either a total or blank funding line.  No Data Input Here." sqref="T47:BO47">
      <formula1>999999</formula1>
      <formula2>999999</formula2>
    </dataValidation>
    <dataValidation type="whole" showErrorMessage="1" errorTitle="Maximum Dollar Input Exceeded" error="The maximum input value is $999,999 (x $1000), basically one billion dollars.  Please revise your figures." sqref="T48:BO48">
      <formula1>0</formula1>
      <formula2>999999</formula2>
    </dataValidation>
    <dataValidation type="whole" showErrorMessage="1" errorTitle="Maximum Dollar Input Exceeded" error="The maximum input value is $999,999 (x $1000), basically one billion dollars.  Please revise your figures." sqref="T49:BO49">
      <formula1>0</formula1>
      <formula2>999999</formula2>
    </dataValidation>
    <dataValidation type="whole" showInputMessage="1" showErrorMessage="1" promptTitle="No Input" prompt="This is not a funding line." errorTitle="Wrong Spot" error="This is either a total or blank funding line.  No Data Input Here." sqref="T50:BO50">
      <formula1>999999</formula1>
      <formula2>999999</formula2>
    </dataValidation>
    <dataValidation type="whole" showInputMessage="1" showErrorMessage="1" promptTitle="No Input" prompt="This is not a funding line." errorTitle="Wrong Spot" error="This is either a total or blank funding line.  No Data Input Here." sqref="T51:BO51">
      <formula1>999999</formula1>
      <formula2>999999</formula2>
    </dataValidation>
    <dataValidation type="whole" showErrorMessage="1" errorTitle="Maximum Dollar Input Exceeded" error="The maximum input value is $999,999 (x $1000), basically one billion dollars.  Please revise your figures." sqref="T52:BO52">
      <formula1>0</formula1>
      <formula2>999999</formula2>
    </dataValidation>
    <dataValidation type="whole" showErrorMessage="1" errorTitle="Maximum Dollar Input Exceeded" error="The maximum input value is $999,999 (x $1000), basically one billion dollars.  Please revise your figures." sqref="T53:BO53">
      <formula1>0</formula1>
      <formula2>999999</formula2>
    </dataValidation>
    <dataValidation type="whole" showInputMessage="1" showErrorMessage="1" promptTitle="No Input" prompt="This is not a funding line." errorTitle="Wrong Spot" error="This is either a total or blank funding line.  No Data Input Here." sqref="T54:BO54">
      <formula1>999999</formula1>
      <formula2>999999</formula2>
    </dataValidation>
    <dataValidation type="whole" showInputMessage="1" showErrorMessage="1" promptTitle="No Input" prompt="This is not a funding line." errorTitle="Wrong Spot" error="This is either a total or blank funding line.  No Data Input Here." sqref="T55:BO55">
      <formula1>999999</formula1>
      <formula2>999999</formula2>
    </dataValidation>
    <dataValidation type="whole" showErrorMessage="1" errorTitle="Maximum Dollar Input Exceeded" error="The maximum input value is $999,999 (x $1000), basically one billion dollars.  Please revise your figures." sqref="T56:BO56">
      <formula1>0</formula1>
      <formula2>999999</formula2>
    </dataValidation>
    <dataValidation type="whole" showErrorMessage="1" errorTitle="Maximum Dollar Input Exceeded" error="The maximum input value is $999,999 (x $1000), basically one billion dollars.  Please revise your figures." sqref="T57:BO57">
      <formula1>0</formula1>
      <formula2>999999</formula2>
    </dataValidation>
    <dataValidation type="whole" showInputMessage="1" showErrorMessage="1" promptTitle="No Input" prompt="This is not a funding line." errorTitle="Wrong Spot" error="This is either a total or blank funding line.  No Data Input Here." sqref="T58:BO58">
      <formula1>999999</formula1>
      <formula2>999999</formula2>
    </dataValidation>
    <dataValidation type="whole" showInputMessage="1" showErrorMessage="1" promptTitle="No Input" prompt="This is not a funding line." errorTitle="Wrong Spot" error="This is either a total or blank funding line.  No Data Input Here." sqref="T59:BO59">
      <formula1>999999</formula1>
      <formula2>999999</formula2>
    </dataValidation>
    <dataValidation type="whole" showErrorMessage="1" errorTitle="Maximum Dollar Input Exceeded" error="The maximum input value is $999,999 (x $1000), basically one billion dollars.  Please revise your figures." sqref="T60:BO60">
      <formula1>0</formula1>
      <formula2>999999</formula2>
    </dataValidation>
    <dataValidation type="whole" showErrorMessage="1" errorTitle="Maximum Dollar Input Exceeded" error="The maximum input value is $999,999 (x $1000), basically one billion dollars.  Please revise your figures." sqref="T61:BO61">
      <formula1>0</formula1>
      <formula2>999999</formula2>
    </dataValidation>
    <dataValidation type="whole" showInputMessage="1" showErrorMessage="1" promptTitle="No Input" prompt="This is not a funding line." errorTitle="Wrong Spot" error="This is either a total or blank funding line.  No Data Input Here." sqref="T62:BO62">
      <formula1>999999</formula1>
      <formula2>999999</formula2>
    </dataValidation>
    <dataValidation type="whole" showInputMessage="1" showErrorMessage="1" promptTitle="No Input" prompt="This is not a funding line." errorTitle="Wrong Spot" error="This is either a total or blank funding line.  No Data Input Here." sqref="T63:BO63">
      <formula1>999999</formula1>
      <formula2>999999</formula2>
    </dataValidation>
    <dataValidation type="whole" showErrorMessage="1" errorTitle="Maximum Dollar Input Exceeded" error="The maximum input value is $999,999 (x $1000), basically one billion dollars.  Please revise your figures." sqref="T64:BO64">
      <formula1>0</formula1>
      <formula2>999999</formula2>
    </dataValidation>
    <dataValidation type="whole" showErrorMessage="1" errorTitle="Maximum Dollar Input Exceeded" error="The maximum input value is $999,999 (x $1000), basically one billion dollars.  Please revise your figures." sqref="T65:BO65">
      <formula1>0</formula1>
      <formula2>999999</formula2>
    </dataValidation>
    <dataValidation type="whole" showInputMessage="1" showErrorMessage="1" promptTitle="No Input" prompt="This is not a funding line." errorTitle="Wrong Spot" error="This is either a total or blank funding line.  No Data Input Here." sqref="T66:BO66">
      <formula1>999999</formula1>
      <formula2>999999</formula2>
    </dataValidation>
    <dataValidation type="whole" showInputMessage="1" showErrorMessage="1" promptTitle="No Input" prompt="This is not a funding line." errorTitle="Wrong Spot" error="This is either a total or blank funding line.  No Data Input Here." sqref="T67:BO67">
      <formula1>999999</formula1>
      <formula2>999999</formula2>
    </dataValidation>
    <dataValidation type="whole" showErrorMessage="1" errorTitle="Maximum Dollar Input Exceeded" error="The maximum input value is $999,999 (x $1000), basically one billion dollars.  Please revise your figures." sqref="T68:BO68">
      <formula1>0</formula1>
      <formula2>999999</formula2>
    </dataValidation>
    <dataValidation type="whole" showErrorMessage="1" errorTitle="Maximum Dollar Input Exceeded" error="The maximum input value is $999,999 (x $1000), basically one billion dollars.  Please revise your figures." sqref="T69:BO69">
      <formula1>0</formula1>
      <formula2>999999</formula2>
    </dataValidation>
    <dataValidation type="whole" showInputMessage="1" showErrorMessage="1" promptTitle="No Input" prompt="This is not a funding line." errorTitle="Wrong Spot" error="This is either a total or blank funding line.  No Data Input Here." sqref="T70:BO70">
      <formula1>999999</formula1>
      <formula2>999999</formula2>
    </dataValidation>
    <dataValidation type="whole" showInputMessage="1" showErrorMessage="1" promptTitle="No Input" prompt="This is not a funding line." errorTitle="Wrong Spot" error="This is either a total or blank funding line.  No Data Input Here." sqref="T71:BO71">
      <formula1>999999</formula1>
      <formula2>999999</formula2>
    </dataValidation>
    <dataValidation type="whole" showErrorMessage="1" errorTitle="Maximum Dollar Input Exceeded" error="The maximum input value is $999,999 (x $1000), basically one billion dollars.  Please revise your figures." sqref="T72:BO72">
      <formula1>0</formula1>
      <formula2>999999</formula2>
    </dataValidation>
    <dataValidation type="whole" showErrorMessage="1" errorTitle="Maximum Dollar Input Exceeded" error="The maximum input value is $999,999 (x $1000), basically one billion dollars.  Please revise your figures." sqref="T73:BO73">
      <formula1>0</formula1>
      <formula2>999999</formula2>
    </dataValidation>
    <dataValidation type="whole" showInputMessage="1" showErrorMessage="1" promptTitle="No Input" prompt="This is not a funding line." errorTitle="Wrong Spot" error="This is either a total or blank funding line.  No Data Input Here." sqref="T74:BO74">
      <formula1>999999</formula1>
      <formula2>999999</formula2>
    </dataValidation>
    <dataValidation type="whole" showInputMessage="1" showErrorMessage="1" promptTitle="No Input" prompt="This is not a funding line." errorTitle="Wrong Spot" error="This is either a total or blank funding line.  No Data Input Here." sqref="T75:BO75">
      <formula1>999999</formula1>
      <formula2>999999</formula2>
    </dataValidation>
    <dataValidation type="whole" showErrorMessage="1" errorTitle="Maximum Dollar Input Exceeded" error="The maximum input value is $999,999 (x $1000), basically one billion dollars.  Please revise your figures." sqref="T76:BO76">
      <formula1>0</formula1>
      <formula2>999999</formula2>
    </dataValidation>
    <dataValidation type="whole" showErrorMessage="1" errorTitle="Maximum Dollar Input Exceeded" error="The maximum input value is $999,999 (x $1000), basically one billion dollars.  Please revise your figures." sqref="T77:BO77">
      <formula1>0</formula1>
      <formula2>999999</formula2>
    </dataValidation>
    <dataValidation type="whole" showInputMessage="1" showErrorMessage="1" promptTitle="No Input" prompt="This is not a funding line." errorTitle="Wrong Spot" error="This is either a total or blank funding line.  No Data Input Here." sqref="T78:BO78">
      <formula1>999999</formula1>
      <formula2>999999</formula2>
    </dataValidation>
    <dataValidation type="whole" showInputMessage="1" showErrorMessage="1" promptTitle="No Input" prompt="This is not a funding line." errorTitle="Wrong Spot" error="This is either a total or blank funding line.  No Data Input Here." sqref="T79:BO79">
      <formula1>999999</formula1>
      <formula2>999999</formula2>
    </dataValidation>
    <dataValidation type="whole" showErrorMessage="1" errorTitle="Maximum Dollar Input Exceeded" error="The maximum input value is $999,999 (x $1000), basically one billion dollars.  Please revise your figures." sqref="T80:BO80">
      <formula1>0</formula1>
      <formula2>999999</formula2>
    </dataValidation>
    <dataValidation type="whole" showErrorMessage="1" errorTitle="Maximum Dollar Input Exceeded" error="The maximum input value is $999,999 (x $1000), basically one billion dollars.  Please revise your figures." sqref="T81:BO81">
      <formula1>0</formula1>
      <formula2>999999</formula2>
    </dataValidation>
    <dataValidation type="whole" showInputMessage="1" showErrorMessage="1" promptTitle="No Input" prompt="This is not a funding line." errorTitle="Wrong Spot" error="This is either a total or blank funding line.  No Data Input Here." sqref="T82:BO82">
      <formula1>999999</formula1>
      <formula2>999999</formula2>
    </dataValidation>
    <dataValidation type="whole" showInputMessage="1" showErrorMessage="1" promptTitle="No Input" prompt="This is not a funding line." errorTitle="Wrong Spot" error="This is either a total or blank funding line.  No Data Input Here." sqref="T83:BO83">
      <formula1>999999</formula1>
      <formula2>999999</formula2>
    </dataValidation>
    <dataValidation type="whole" showErrorMessage="1" errorTitle="Maximum Dollar Input Exceeded" error="The maximum input value is $999,999 (x $1000), basically one billion dollars.  Please revise your figures." sqref="T84:BO84">
      <formula1>0</formula1>
      <formula2>999999</formula2>
    </dataValidation>
    <dataValidation type="whole" showErrorMessage="1" errorTitle="Maximum Dollar Input Exceeded" error="The maximum input value is $999,999 (x $1000), basically one billion dollars.  Please revise your figures." sqref="T85:BO85">
      <formula1>0</formula1>
      <formula2>999999</formula2>
    </dataValidation>
    <dataValidation type="whole" showInputMessage="1" showErrorMessage="1" promptTitle="No Input" prompt="This is not a funding line." errorTitle="Wrong Spot" error="This is either a total or blank funding line.  No Data Input Here." sqref="T86:BO86">
      <formula1>999999</formula1>
      <formula2>999999</formula2>
    </dataValidation>
    <dataValidation type="whole" showInputMessage="1" showErrorMessage="1" promptTitle="No Input" prompt="This is not a funding line." errorTitle="Wrong Spot" error="This is either a total or blank funding line.  No Data Input Here." sqref="T87:BO87">
      <formula1>999999</formula1>
      <formula2>999999</formula2>
    </dataValidation>
    <dataValidation type="whole" showErrorMessage="1" errorTitle="Maximum Dollar Input Exceeded" error="The maximum input value is $999,999 (x $1000), basically one billion dollars.  Please revise your figures." sqref="T88:BO88">
      <formula1>0</formula1>
      <formula2>999999</formula2>
    </dataValidation>
    <dataValidation type="whole" showErrorMessage="1" errorTitle="Maximum Dollar Input Exceeded" error="The maximum input value is $999,999 (x $1000), basically one billion dollars.  Please revise your figures." sqref="T89:BO89">
      <formula1>0</formula1>
      <formula2>999999</formula2>
    </dataValidation>
    <dataValidation type="whole" showInputMessage="1" showErrorMessage="1" promptTitle="No Input" prompt="This is not a funding line." errorTitle="Wrong Spot" error="This is either a total or blank funding line.  No Data Input Here." sqref="T90:BO90">
      <formula1>999999</formula1>
      <formula2>999999</formula2>
    </dataValidation>
    <dataValidation type="whole" showInputMessage="1" showErrorMessage="1" promptTitle="No Input" prompt="This is not a funding line." errorTitle="Wrong Spot" error="This is either a total or blank funding line.  No Data Input Here." sqref="T91:BO91">
      <formula1>999999</formula1>
      <formula2>999999</formula2>
    </dataValidation>
    <dataValidation type="whole" showErrorMessage="1" errorTitle="Maximum Dollar Input Exceeded" error="The maximum input value is $999,999 (x $1000), basically one billion dollars.  Please revise your figures." sqref="T92:BO92">
      <formula1>0</formula1>
      <formula2>999999</formula2>
    </dataValidation>
    <dataValidation type="whole" showErrorMessage="1" errorTitle="Maximum Dollar Input Exceeded" error="The maximum input value is $999,999 (x $1000), basically one billion dollars.  Please revise your figures." sqref="T93:BO93">
      <formula1>0</formula1>
      <formula2>999999</formula2>
    </dataValidation>
    <dataValidation type="whole" showInputMessage="1" showErrorMessage="1" promptTitle="No Input" prompt="This is not a funding line." errorTitle="Wrong Spot" error="This is either a total or blank funding line.  No Data Input Here." sqref="T94:BO94">
      <formula1>999999</formula1>
      <formula2>999999</formula2>
    </dataValidation>
    <dataValidation type="whole" showInputMessage="1" showErrorMessage="1" promptTitle="No Input" prompt="This is not a funding line." errorTitle="Wrong Spot" error="This is either a total or blank funding line.  No Data Input Here." sqref="T95:BO95">
      <formula1>999999</formula1>
      <formula2>999999</formula2>
    </dataValidation>
    <dataValidation type="whole" showErrorMessage="1" errorTitle="Maximum Dollar Input Exceeded" error="The maximum input value is $999,999 (x $1000), basically one billion dollars.  Please revise your figures." sqref="T96:BO96">
      <formula1>0</formula1>
      <formula2>999999</formula2>
    </dataValidation>
    <dataValidation type="whole" showErrorMessage="1" errorTitle="Maximum Dollar Input Exceeded" error="The maximum input value is $999,999 (x $1000), basically one billion dollars.  Please revise your figures." sqref="T97:BO97">
      <formula1>0</formula1>
      <formula2>999999</formula2>
    </dataValidation>
    <dataValidation type="whole" showInputMessage="1" showErrorMessage="1" promptTitle="No Input" prompt="This is not a funding line." errorTitle="Wrong Spot" error="This is either a total or blank funding line.  No Data Input Here." sqref="T98:BO98">
      <formula1>999999</formula1>
      <formula2>999999</formula2>
    </dataValidation>
    <dataValidation type="whole" showInputMessage="1" showErrorMessage="1" promptTitle="No Input" prompt="This is not a funding line." errorTitle="Wrong Spot" error="This is either a total or blank funding line.  No Data Input Here." sqref="T99:BO99">
      <formula1>999999</formula1>
      <formula2>999999</formula2>
    </dataValidation>
    <dataValidation type="whole" showErrorMessage="1" errorTitle="Maximum Dollar Input Exceeded" error="The maximum input value is $999,999 (x $1000), basically one billion dollars.  Please revise your figures." sqref="T100:BO100">
      <formula1>0</formula1>
      <formula2>999999</formula2>
    </dataValidation>
    <dataValidation type="whole" showErrorMessage="1" errorTitle="Maximum Dollar Input Exceeded" error="The maximum input value is $999,999 (x $1000), basically one billion dollars.  Please revise your figures." sqref="T101:BO101">
      <formula1>0</formula1>
      <formula2>999999</formula2>
    </dataValidation>
    <dataValidation type="whole" showInputMessage="1" showErrorMessage="1" promptTitle="No Input" prompt="This is not a funding line." errorTitle="Wrong Spot" error="This is either a total or blank funding line.  No Data Input Here." sqref="T102:BO102">
      <formula1>999999</formula1>
      <formula2>999999</formula2>
    </dataValidation>
    <dataValidation type="whole" showInputMessage="1" showErrorMessage="1" promptTitle="No Input" prompt="This is not a funding line." errorTitle="Wrong Spot" error="This is either a total or blank funding line.  No Data Input Here." sqref="T103:BO103">
      <formula1>999999</formula1>
      <formula2>999999</formula2>
    </dataValidation>
    <dataValidation type="whole" showErrorMessage="1" errorTitle="Maximum Dollar Input Exceeded" error="The maximum input value is $999,999 (x $1000), basically one billion dollars.  Please revise your figures." sqref="T104:BO104">
      <formula1>0</formula1>
      <formula2>999999</formula2>
    </dataValidation>
    <dataValidation type="whole" showErrorMessage="1" errorTitle="Maximum Dollar Input Exceeded" error="The maximum input value is $999,999 (x $1000), basically one billion dollars.  Please revise your figures." sqref="T105:BO105">
      <formula1>0</formula1>
      <formula2>999999</formula2>
    </dataValidation>
    <dataValidation type="whole" showInputMessage="1" showErrorMessage="1" promptTitle="No Input" prompt="This is not a funding line." errorTitle="Wrong Spot" error="This is either a total or blank funding line.  No Data Input Here." sqref="T106:BO106">
      <formula1>999999</formula1>
      <formula2>999999</formula2>
    </dataValidation>
    <dataValidation type="whole" showInputMessage="1" showErrorMessage="1" promptTitle="No Input" prompt="This is not a funding line." errorTitle="Wrong Spot" error="This is either a total or blank funding line.  No Data Input Here." sqref="T107:BO107">
      <formula1>999999</formula1>
      <formula2>999999</formula2>
    </dataValidation>
    <dataValidation type="whole" showErrorMessage="1" errorTitle="Maximum Dollar Input Exceeded" error="The maximum input value is $999,999 (x $1000), basically one billion dollars.  Please revise your figures." sqref="T108:BO108">
      <formula1>0</formula1>
      <formula2>999999</formula2>
    </dataValidation>
    <dataValidation type="whole" showErrorMessage="1" errorTitle="Maximum Dollar Input Exceeded" error="The maximum input value is $999,999 (x $1000), basically one billion dollars.  Please revise your figures." sqref="T109:BO109">
      <formula1>0</formula1>
      <formula2>999999</formula2>
    </dataValidation>
    <dataValidation type="whole" showInputMessage="1" showErrorMessage="1" promptTitle="No Input" prompt="This is not a funding line." errorTitle="Wrong Spot" error="This is either a total or blank funding line.  No Data Input Here." sqref="T110:BO110">
      <formula1>999999</formula1>
      <formula2>999999</formula2>
    </dataValidation>
    <dataValidation type="whole" showInputMessage="1" showErrorMessage="1" promptTitle="No Input" prompt="This is not a funding line." errorTitle="Wrong Spot" error="This is either a total or blank funding line.  No Data Input Here." sqref="T111:BO111">
      <formula1>999999</formula1>
      <formula2>999999</formula2>
    </dataValidation>
    <dataValidation type="whole" showErrorMessage="1" errorTitle="Maximum Dollar Input Exceeded" error="The maximum input value is $999,999 (x $1000), basically one billion dollars.  Please revise your figures." sqref="T112:BO112">
      <formula1>0</formula1>
      <formula2>999999</formula2>
    </dataValidation>
    <dataValidation type="whole" showErrorMessage="1" errorTitle="Maximum Dollar Input Exceeded" error="The maximum input value is $999,999 (x $1000), basically one billion dollars.  Please revise your figures." sqref="T113:BO113">
      <formula1>0</formula1>
      <formula2>999999</formula2>
    </dataValidation>
    <dataValidation type="whole" showInputMessage="1" showErrorMessage="1" promptTitle="No Input" prompt="This is not a funding line." errorTitle="Wrong Spot" error="This is either a total or blank funding line.  No Data Input Here." sqref="T114:BO114">
      <formula1>999999</formula1>
      <formula2>999999</formula2>
    </dataValidation>
    <dataValidation type="whole" showInputMessage="1" showErrorMessage="1" promptTitle="No Input" prompt="This is not a funding line." errorTitle="Wrong Spot" error="This is either a total or blank funding line.  No Data Input Here." sqref="T115:BO115">
      <formula1>999999</formula1>
      <formula2>999999</formula2>
    </dataValidation>
    <dataValidation type="whole" showErrorMessage="1" errorTitle="Maximum Dollar Input Exceeded" error="The maximum input value is $999,999 (x $1000), basically one billion dollars.  Please revise your figures." sqref="T116:BO116">
      <formula1>0</formula1>
      <formula2>999999</formula2>
    </dataValidation>
    <dataValidation type="whole" showErrorMessage="1" errorTitle="Maximum Dollar Input Exceeded" error="The maximum input value is $999,999 (x $1000), basically one billion dollars.  Please revise your figures." sqref="T117:BO117">
      <formula1>0</formula1>
      <formula2>999999</formula2>
    </dataValidation>
    <dataValidation type="whole" showInputMessage="1" showErrorMessage="1" promptTitle="No Input" prompt="This is not a funding line." errorTitle="Wrong Spot" error="This is either a total or blank funding line.  No Data Input Here." sqref="T118:BO118">
      <formula1>999999</formula1>
      <formula2>999999</formula2>
    </dataValidation>
    <dataValidation type="whole" showInputMessage="1" showErrorMessage="1" promptTitle="No Input" prompt="This is not a funding line." errorTitle="Wrong Spot" error="This is either a total or blank funding line.  No Data Input Here." sqref="T119:BO119">
      <formula1>999999</formula1>
      <formula2>999999</formula2>
    </dataValidation>
    <dataValidation type="whole" showErrorMessage="1" errorTitle="Maximum Dollar Input Exceeded" error="The maximum input value is $999,999 (x $1000), basically one billion dollars.  Please revise your figures." sqref="T120:BO120">
      <formula1>0</formula1>
      <formula2>999999</formula2>
    </dataValidation>
    <dataValidation type="whole" showErrorMessage="1" errorTitle="Maximum Dollar Input Exceeded" error="The maximum input value is $999,999 (x $1000), basically one billion dollars.  Please revise your figures." sqref="T121:BO121">
      <formula1>0</formula1>
      <formula2>999999</formula2>
    </dataValidation>
    <dataValidation type="whole" showInputMessage="1" showErrorMessage="1" promptTitle="No Input" prompt="This is not a funding line." errorTitle="Wrong Spot" error="This is either a total or blank funding line.  No Data Input Here." sqref="T122:BO122">
      <formula1>999999</formula1>
      <formula2>999999</formula2>
    </dataValidation>
    <dataValidation type="whole" showInputMessage="1" showErrorMessage="1" promptTitle="No Input" prompt="This is not a funding line." errorTitle="Wrong Spot" error="This is either a total or blank funding line.  No Data Input Here." sqref="T123:BO123">
      <formula1>999999</formula1>
      <formula2>999999</formula2>
    </dataValidation>
    <dataValidation type="whole" showErrorMessage="1" errorTitle="Maximum Dollar Input Exceeded" error="The maximum input value is $999,999 (x $1000), basically one billion dollars.  Please revise your figures." sqref="T124:BO124">
      <formula1>0</formula1>
      <formula2>999999</formula2>
    </dataValidation>
    <dataValidation type="whole" showErrorMessage="1" errorTitle="Maximum Dollar Input Exceeded" error="The maximum input value is $999,999 (x $1000), basically one billion dollars.  Please revise your figures." sqref="T125:BO125">
      <formula1>0</formula1>
      <formula2>999999</formula2>
    </dataValidation>
    <dataValidation type="whole" showErrorMessage="1" errorTitle="Maximum Dollar Input Exceeded" error="The maximum input value is $999,999 (x $1000), basically one billion dollars.  Please revise your figures." sqref="T126:BO126">
      <formula1>0</formula1>
      <formula2>999999</formula2>
    </dataValidation>
    <dataValidation type="whole" showInputMessage="1" showErrorMessage="1" promptTitle="No Input" prompt="This is not a funding line." errorTitle="Wrong Spot" error="This is either a total or blank funding line.  No Data Input Here." sqref="T127:BO127">
      <formula1>999999</formula1>
      <formula2>999999</formula2>
    </dataValidation>
    <dataValidation type="whole" showInputMessage="1" showErrorMessage="1" promptTitle="No Input" prompt="This is not a funding line." errorTitle="Wrong Spot" error="This is either a total or blank funding line.  No Data Input Here." sqref="T128:BO128">
      <formula1>999999</formula1>
      <formula2>999999</formula2>
    </dataValidation>
    <dataValidation type="whole" showErrorMessage="1" errorTitle="Maximum Dollar Input Exceeded" error="The maximum input value is $999,999 (x $1000), basically one billion dollars.  Please revise your figures." sqref="T129:BO129">
      <formula1>0</formula1>
      <formula2>999999</formula2>
    </dataValidation>
    <dataValidation type="whole" showInputMessage="1" showErrorMessage="1" promptTitle="No Input" prompt="This is not a funding line." errorTitle="Wrong Spot" error="This is either a total or blank funding line.  No Data Input Here." sqref="T130:BO130">
      <formula1>999999</formula1>
      <formula2>999999</formula2>
    </dataValidation>
    <dataValidation type="whole" showInputMessage="1" showErrorMessage="1" promptTitle="No Input" prompt="This is not a funding line." errorTitle="Wrong Spot" error="This is either a total or blank funding line.  No Data Input Here." sqref="T131:BO131">
      <formula1>999999</formula1>
      <formula2>999999</formula2>
    </dataValidation>
    <dataValidation type="whole" showErrorMessage="1" errorTitle="Maximum Dollar Input Exceeded" error="The maximum input value is $999,999 (x $1000), basically one billion dollars.  Please revise your figures." sqref="T132:BO132">
      <formula1>0</formula1>
      <formula2>999999</formula2>
    </dataValidation>
    <dataValidation type="whole" showErrorMessage="1" errorTitle="Maximum Dollar Input Exceeded" error="The maximum input value is $999,999 (x $1000), basically one billion dollars.  Please revise your figures." sqref="T133:BO133">
      <formula1>0</formula1>
      <formula2>999999</formula2>
    </dataValidation>
    <dataValidation type="whole" showErrorMessage="1" errorTitle="Maximum Dollar Input Exceeded" error="The maximum input value is $999,999 (x $1000), basically one billion dollars.  Please revise your figures." sqref="T134:BO134">
      <formula1>0</formula1>
      <formula2>999999</formula2>
    </dataValidation>
    <dataValidation type="whole" showInputMessage="1" showErrorMessage="1" promptTitle="No Input" prompt="This is not a funding line." errorTitle="Wrong Spot" error="This is either a total or blank funding line.  No Data Input Here." sqref="T135:BO135">
      <formula1>999999</formula1>
      <formula2>999999</formula2>
    </dataValidation>
    <dataValidation type="whole" showInputMessage="1" showErrorMessage="1" promptTitle="No Input" prompt="This is not a funding line." errorTitle="Wrong Spot" error="This is either a total or blank funding line.  No Data Input Here." sqref="T136:BO136">
      <formula1>999999</formula1>
      <formula2>999999</formula2>
    </dataValidation>
    <dataValidation type="whole" showErrorMessage="1" errorTitle="Maximum Dollar Input Exceeded" error="The maximum input value is $999,999 (x $1000), basically one billion dollars.  Please revise your figures." sqref="T137:BO137">
      <formula1>0</formula1>
      <formula2>999999</formula2>
    </dataValidation>
    <dataValidation type="whole" showErrorMessage="1" errorTitle="Maximum Dollar Input Exceeded" error="The maximum input value is $999,999 (x $1000), basically one billion dollars.  Please revise your figures." sqref="T138:BO138">
      <formula1>0</formula1>
      <formula2>999999</formula2>
    </dataValidation>
    <dataValidation type="whole" showErrorMessage="1" errorTitle="Maximum Dollar Input Exceeded" error="The maximum input value is $999,999 (x $1000), basically one billion dollars.  Please revise your figures." sqref="T139:BO139">
      <formula1>0</formula1>
      <formula2>999999</formula2>
    </dataValidation>
    <dataValidation type="whole" showInputMessage="1" showErrorMessage="1" promptTitle="No Input" prompt="This is not a funding line." errorTitle="Wrong Spot" error="This is either a total or blank funding line.  No Data Input Here." sqref="T140:BO140">
      <formula1>999999</formula1>
      <formula2>999999</formula2>
    </dataValidation>
    <dataValidation type="whole" showInputMessage="1" showErrorMessage="1" promptTitle="No Input" prompt="This is not a funding line." errorTitle="Wrong Spot" error="This is either a total or blank funding line.  No Data Input Here." sqref="T141:BO141">
      <formula1>999999</formula1>
      <formula2>999999</formula2>
    </dataValidation>
    <dataValidation type="whole" showErrorMessage="1" errorTitle="Maximum Dollar Input Exceeded" error="The maximum input value is $999,999 (x $1000), basically one billion dollars.  Please revise your figures." sqref="T142:BO142">
      <formula1>0</formula1>
      <formula2>999999</formula2>
    </dataValidation>
    <dataValidation type="whole" showInputMessage="1" showErrorMessage="1" promptTitle="No Input" prompt="This is not a funding line." errorTitle="Wrong Spot" error="This is either a total or blank funding line.  No Data Input Here." sqref="T143:BO143">
      <formula1>999999</formula1>
      <formula2>999999</formula2>
    </dataValidation>
    <dataValidation type="whole" showInputMessage="1" showErrorMessage="1" promptTitle="No Input" prompt="This is not a funding line." errorTitle="Wrong Spot" error="This is either a total or blank funding line.  No Data Input Here." sqref="T144:BO144">
      <formula1>999999</formula1>
      <formula2>999999</formula2>
    </dataValidation>
    <dataValidation type="whole" showErrorMessage="1" errorTitle="Maximum Dollar Input Exceeded" error="The maximum input value is $999,999 (x $1000), basically one billion dollars.  Please revise your figures." sqref="T145:BO145">
      <formula1>0</formula1>
      <formula2>999999</formula2>
    </dataValidation>
    <dataValidation type="whole" showInputMessage="1" showErrorMessage="1" promptTitle="No Input" prompt="This is not a funding line." errorTitle="Wrong Spot" error="This is either a total or blank funding line.  No Data Input Here." sqref="T146:BO146">
      <formula1>999999</formula1>
      <formula2>999999</formula2>
    </dataValidation>
    <dataValidation type="whole" showInputMessage="1" showErrorMessage="1" promptTitle="No Input" prompt="This is not a funding line." errorTitle="Wrong Spot" error="This is either a total or blank funding line.  No Data Input Here." sqref="T147:BO147">
      <formula1>999999</formula1>
      <formula2>999999</formula2>
    </dataValidation>
    <dataValidation type="whole" showErrorMessage="1" errorTitle="Maximum Dollar Input Exceeded" error="The maximum input value is $999,999 (x $1000), basically one billion dollars.  Please revise your figures." sqref="T148:BO148">
      <formula1>0</formula1>
      <formula2>999999</formula2>
    </dataValidation>
    <dataValidation type="whole" showErrorMessage="1" errorTitle="Maximum Dollar Input Exceeded" error="The maximum input value is $999,999 (x $1000), basically one billion dollars.  Please revise your figures." sqref="T149:BO149">
      <formula1>0</formula1>
      <formula2>999999</formula2>
    </dataValidation>
    <dataValidation type="whole" showErrorMessage="1" errorTitle="Maximum Dollar Input Exceeded" error="The maximum input value is $999,999 (x $1000), basically one billion dollars.  Please revise your figures." sqref="T150:BO150">
      <formula1>0</formula1>
      <formula2>999999</formula2>
    </dataValidation>
    <dataValidation type="whole" showErrorMessage="1" errorTitle="Maximum Dollar Input Exceeded" error="The maximum input value is $999,999 (x $1000), basically one billion dollars.  Please revise your figures." sqref="T151:BO151">
      <formula1>0</formula1>
      <formula2>999999</formula2>
    </dataValidation>
    <dataValidation type="whole" showInputMessage="1" showErrorMessage="1" promptTitle="No Input" prompt="This is not a funding line." errorTitle="Wrong Spot" error="This is either a total or blank funding line.  No Data Input Here." sqref="T152:BO152">
      <formula1>999999</formula1>
      <formula2>999999</formula2>
    </dataValidation>
    <dataValidation type="whole" showInputMessage="1" showErrorMessage="1" promptTitle="No Input" prompt="This is not a funding line." errorTitle="Wrong Spot" error="This is either a total or blank funding line.  No Data Input Here." sqref="T153:BO153">
      <formula1>999999</formula1>
      <formula2>999999</formula2>
    </dataValidation>
    <dataValidation type="whole" showErrorMessage="1" errorTitle="Maximum Dollar Input Exceeded" error="The maximum input value is $999,999 (x $1000), basically one billion dollars.  Please revise your figures." sqref="BJ154:BO154 AL154:AQ154 AT154:AY154 BB154:BG154 V154:AI154">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154:AK154 AR154:AS154 AZ154:BA154 BH154:BI154">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154:U154">
      <formula1>0</formula1>
      <formula2>999999</formula2>
    </dataValidation>
    <dataValidation type="whole" showInputMessage="1" showErrorMessage="1" promptTitle="No Input" prompt="This is not a funding line." errorTitle="Wrong Spot" error="This is either a total or blank funding line.  No Data Input Here." sqref="T155:BO155">
      <formula1>999999</formula1>
      <formula2>999999</formula2>
    </dataValidation>
    <dataValidation type="whole" showInputMessage="1" showErrorMessage="1" promptTitle="No Input" prompt="This is not a funding line." errorTitle="Wrong Spot" error="This is either a total or blank funding line.  No Data Input Here." sqref="T156:BO156">
      <formula1>999999</formula1>
      <formula2>999999</formula2>
    </dataValidation>
    <dataValidation type="whole" showErrorMessage="1" errorTitle="Maximum Dollar Input Exceeded" error="The maximum input value is $999,999 (x $1000), basically one billion dollars.  Please revise your figures." sqref="T157:BO157">
      <formula1>0</formula1>
      <formula2>999999</formula2>
    </dataValidation>
    <dataValidation type="whole" showErrorMessage="1" errorTitle="Maximum Dollar Input Exceeded" error="The maximum input value is $999,999 (x $1000), basically one billion dollars.  Please revise your figures." sqref="T158:BO158">
      <formula1>0</formula1>
      <formula2>999999</formula2>
    </dataValidation>
    <dataValidation type="whole" showInputMessage="1" showErrorMessage="1" promptTitle="No Input" prompt="This is not a funding line." errorTitle="Wrong Spot" error="This is either a total or blank funding line.  No Data Input Here." sqref="T159:BO159">
      <formula1>999999</formula1>
      <formula2>999999</formula2>
    </dataValidation>
    <dataValidation type="whole" showInputMessage="1" showErrorMessage="1" promptTitle="No Input" prompt="This is not a funding line." errorTitle="Wrong Spot" error="This is either a total or blank funding line.  No Data Input Here." sqref="T160:BO160">
      <formula1>999999</formula1>
      <formula2>999999</formula2>
    </dataValidation>
    <dataValidation type="whole" showErrorMessage="1" errorTitle="Maximum Dollar Input Exceeded" error="The maximum input value is $999,999 (x $1000), basically one billion dollars.  Please revise your figures." sqref="BJ161:BO161 AL161:AQ161 AT161:AY161 BB161:BG161 V161:AI161">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161:AK161 AR161:AS161 AZ161:BA161 BH161:BI161">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161:U161">
      <formula1>0</formula1>
      <formula2>999999</formula2>
    </dataValidation>
    <dataValidation type="whole" showErrorMessage="1" errorTitle="Maximum Dollar Input Exceeded" error="The maximum input value is $999,999 (x $1000), basically one billion dollars.  Please revise your figures." sqref="T162:BO162">
      <formula1>0</formula1>
      <formula2>999999</formula2>
    </dataValidation>
    <dataValidation type="whole" showErrorMessage="1" errorTitle="Maximum Dollar Input Exceeded" error="The maximum input value is $999,999 (x $1000), basically one billion dollars.  Please revise your figures." sqref="T163:BO163">
      <formula1>0</formula1>
      <formula2>999999</formula2>
    </dataValidation>
    <dataValidation type="whole" showErrorMessage="1" errorTitle="Maximum Dollar Input Exceeded" error="The maximum input value is $999,999 (x $1000), basically one billion dollars.  Please revise your figures." sqref="T164:BO164">
      <formula1>0</formula1>
      <formula2>999999</formula2>
    </dataValidation>
    <dataValidation type="whole" showErrorMessage="1" errorTitle="Maximum Dollar Input Exceeded" error="The maximum input value is $999,999 (x $1000), basically one billion dollars.  Please revise your figures." sqref="T165:BO165">
      <formula1>0</formula1>
      <formula2>999999</formula2>
    </dataValidation>
    <dataValidation type="whole" showInputMessage="1" showErrorMessage="1" promptTitle="No Input" prompt="This is not a funding line." errorTitle="Wrong Spot" error="This is either a total or blank funding line.  No Data Input Here." sqref="T166:BO166">
      <formula1>999999</formula1>
      <formula2>999999</formula2>
    </dataValidation>
    <dataValidation type="whole" showInputMessage="1" showErrorMessage="1" promptTitle="No Input" prompt="This is not a funding line." errorTitle="Wrong Spot" error="This is either a total or blank funding line.  No Data Input Here." sqref="T167:BO167">
      <formula1>999999</formula1>
      <formula2>999999</formula2>
    </dataValidation>
    <dataValidation type="whole" showErrorMessage="1" errorTitle="Maximum Dollar Input Exceeded" error="The maximum input value is $999,999 (x $1000), basically one billion dollars.  Please revise your figures." sqref="BJ168:BO168 AL168:AQ168 AT168:AY168 BB168:BG168 V168:AI168">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168:AK168 AR168:AS168 AZ168:BA168 BH168:BI168">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168:U168">
      <formula1>0</formula1>
      <formula2>999999</formula2>
    </dataValidation>
    <dataValidation type="whole" showErrorMessage="1" errorTitle="Maximum Dollar Input Exceeded" error="The maximum input value is $999,999 (x $1000), basically one billion dollars.  Please revise your figures." sqref="T169:BO169">
      <formula1>0</formula1>
      <formula2>999999</formula2>
    </dataValidation>
    <dataValidation type="whole" showErrorMessage="1" errorTitle="Maximum Dollar Input Exceeded" error="The maximum input value is $999,999 (x $1000), basically one billion dollars.  Please revise your figures." sqref="T170:BO170">
      <formula1>0</formula1>
      <formula2>999999</formula2>
    </dataValidation>
    <dataValidation type="whole" showInputMessage="1" showErrorMessage="1" promptTitle="No Input" prompt="This is not a funding line." errorTitle="Wrong Spot" error="This is either a total or blank funding line.  No Data Input Here." sqref="T171:BO171">
      <formula1>999999</formula1>
      <formula2>999999</formula2>
    </dataValidation>
    <dataValidation type="whole" showInputMessage="1" showErrorMessage="1" promptTitle="No Input" prompt="This is not a funding line." errorTitle="Wrong Spot" error="This is either a total or blank funding line.  No Data Input Here." sqref="T172:BO172">
      <formula1>999999</formula1>
      <formula2>999999</formula2>
    </dataValidation>
    <dataValidation type="whole" showErrorMessage="1" errorTitle="Maximum Dollar Input Exceeded" error="The maximum input value is $999,999 (x $1000), basically one billion dollars.  Please revise your figures." sqref="BJ173:BO173 AL173:AQ173 AT173:AY173 BB173:BG173 V173:AI173">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173:AK173 AR173:AS173 AZ173:BA173 BH173:BI173">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173:U173">
      <formula1>0</formula1>
      <formula2>999999</formula2>
    </dataValidation>
    <dataValidation type="whole" showErrorMessage="1" errorTitle="Maximum Dollar Input Exceeded" error="The maximum input value is $999,999 (x $1000), basically one billion dollars.  Please revise your figures." sqref="T174:BO174">
      <formula1>0</formula1>
      <formula2>999999</formula2>
    </dataValidation>
    <dataValidation type="whole" showInputMessage="1" showErrorMessage="1" promptTitle="No Input" prompt="This is not a funding line." errorTitle="Wrong Spot" error="This is either a total or blank funding line.  No Data Input Here." sqref="T175:BO175">
      <formula1>999999</formula1>
      <formula2>999999</formula2>
    </dataValidation>
    <dataValidation type="whole" showInputMessage="1" showErrorMessage="1" promptTitle="No Input" prompt="This is not a funding line." errorTitle="Wrong Spot" error="This is either a total or blank funding line.  No Data Input Here." sqref="T176:BO176">
      <formula1>999999</formula1>
      <formula2>999999</formula2>
    </dataValidation>
    <dataValidation type="whole" showErrorMessage="1" errorTitle="Maximum Dollar Input Exceeded" error="The maximum input value is $999,999 (x $1000), basically one billion dollars.  Please revise your figures." sqref="BJ177:BO177 AL177:AQ177 AT177:AY177 BB177:BG177 V177:AI177">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177:AK177 AR177:AS177 AZ177:BA177 BH177:BI177">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177:U177">
      <formula1>0</formula1>
      <formula2>999999</formula2>
    </dataValidation>
    <dataValidation type="whole" showErrorMessage="1" errorTitle="Maximum Dollar Input Exceeded" error="The maximum input value is $999,999 (x $1000), basically one billion dollars.  Please revise your figures." sqref="T178:BO178">
      <formula1>0</formula1>
      <formula2>999999</formula2>
    </dataValidation>
    <dataValidation type="whole" showErrorMessage="1" errorTitle="Maximum Dollar Input Exceeded" error="The maximum input value is $999,999 (x $1000), basically one billion dollars.  Please revise your figures." sqref="T179:BO179">
      <formula1>0</formula1>
      <formula2>999999</formula2>
    </dataValidation>
    <dataValidation type="whole" showInputMessage="1" showErrorMessage="1" promptTitle="No Input" prompt="This is not a funding line." errorTitle="Wrong Spot" error="This is either a total or blank funding line.  No Data Input Here." sqref="T180:BO180">
      <formula1>999999</formula1>
      <formula2>999999</formula2>
    </dataValidation>
    <dataValidation type="whole" showInputMessage="1" showErrorMessage="1" promptTitle="No Input" prompt="This is not a funding line." errorTitle="Wrong Spot" error="This is either a total or blank funding line.  No Data Input Here." sqref="T181:BO181">
      <formula1>999999</formula1>
      <formula2>999999</formula2>
    </dataValidation>
    <dataValidation type="whole" showErrorMessage="1" errorTitle="Maximum Dollar Input Exceeded" error="The maximum input value is $999,999 (x $1000), basically one billion dollars.  Please revise your figures." sqref="BJ182:BO182 AL182:AQ182 AT182:AY182 BB182:BG182 V182:AI182">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182:AK182 AR182:AS182 AZ182:BA182 BH182:BI182">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182:U182">
      <formula1>0</formula1>
      <formula2>999999</formula2>
    </dataValidation>
    <dataValidation type="whole" showErrorMessage="1" errorTitle="Maximum Dollar Input Exceeded" error="The maximum input value is $999,999 (x $1000), basically one billion dollars.  Please revise your figures." sqref="T183:BO183">
      <formula1>0</formula1>
      <formula2>999999</formula2>
    </dataValidation>
    <dataValidation type="whole" showErrorMessage="1" errorTitle="Maximum Dollar Input Exceeded" error="The maximum input value is $999,999 (x $1000), basically one billion dollars.  Please revise your figures." sqref="T184:BO184">
      <formula1>0</formula1>
      <formula2>999999</formula2>
    </dataValidation>
    <dataValidation type="whole" showErrorMessage="1" errorTitle="Maximum Dollar Input Exceeded" error="The maximum input value is $999,999 (x $1000), basically one billion dollars.  Please revise your figures." sqref="T185:BO185">
      <formula1>0</formula1>
      <formula2>999999</formula2>
    </dataValidation>
    <dataValidation type="whole" showInputMessage="1" showErrorMessage="1" promptTitle="No Input" prompt="This is not a funding line." errorTitle="Wrong Spot" error="This is either a total or blank funding line.  No Data Input Here." sqref="T186:BO186">
      <formula1>999999</formula1>
      <formula2>999999</formula2>
    </dataValidation>
    <dataValidation type="whole" showInputMessage="1" showErrorMessage="1" promptTitle="No Input" prompt="This is not a funding line." errorTitle="Wrong Spot" error="This is either a total or blank funding line.  No Data Input Here." sqref="T187:BO187">
      <formula1>999999</formula1>
      <formula2>999999</formula2>
    </dataValidation>
    <dataValidation type="whole" showErrorMessage="1" errorTitle="Maximum Dollar Input Exceeded" error="The maximum input value is $999,999 (x $1000), basically one billion dollars.  Please revise your figures." sqref="BJ188:BO188 AL188:AQ188 AT188:AY188 BB188:BG188 V188:AI188">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188:AK188 AR188:AS188 AZ188:BA188 BH188:BI188">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188:U188">
      <formula1>0</formula1>
      <formula2>999999</formula2>
    </dataValidation>
    <dataValidation type="whole" showErrorMessage="1" errorTitle="Maximum Dollar Input Exceeded" error="The maximum input value is $999,999 (x $1000), basically one billion dollars.  Please revise your figures." sqref="T189:BO189">
      <formula1>0</formula1>
      <formula2>999999</formula2>
    </dataValidation>
    <dataValidation type="whole" showErrorMessage="1" errorTitle="Maximum Dollar Input Exceeded" error="The maximum input value is $999,999 (x $1000), basically one billion dollars.  Please revise your figures." sqref="T190:BO190">
      <formula1>0</formula1>
      <formula2>999999</formula2>
    </dataValidation>
    <dataValidation type="whole" showInputMessage="1" showErrorMessage="1" promptTitle="No Input" prompt="This is not a funding line." errorTitle="Wrong Spot" error="This is either a total or blank funding line.  No Data Input Here." sqref="T191:BO191">
      <formula1>999999</formula1>
      <formula2>999999</formula2>
    </dataValidation>
    <dataValidation type="whole" showInputMessage="1" showErrorMessage="1" promptTitle="No Input" prompt="This is not a funding line." errorTitle="Wrong Spot" error="This is either a total or blank funding line.  No Data Input Here." sqref="T192:BO192">
      <formula1>999999</formula1>
      <formula2>999999</formula2>
    </dataValidation>
    <dataValidation type="whole" showErrorMessage="1" errorTitle="Maximum Dollar Input Exceeded" error="The maximum input value is $999,999 (x $1000), basically one billion dollars.  Please revise your figures." sqref="BJ193:BO193 AL193:AQ193 AT193:AY193 BB193:BG193 V193:AI193">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193:AK193 AR193:AS193 AZ193:BA193 BH193:BI193">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193:U193">
      <formula1>0</formula1>
      <formula2>999999</formula2>
    </dataValidation>
    <dataValidation type="whole" showErrorMessage="1" errorTitle="Maximum Dollar Input Exceeded" error="The maximum input value is $999,999 (x $1000), basically one billion dollars.  Please revise your figures." sqref="T194:BO194">
      <formula1>0</formula1>
      <formula2>999999</formula2>
    </dataValidation>
    <dataValidation type="whole" showErrorMessage="1" errorTitle="Maximum Dollar Input Exceeded" error="The maximum input value is $999,999 (x $1000), basically one billion dollars.  Please revise your figures." sqref="T195:BO195">
      <formula1>0</formula1>
      <formula2>999999</formula2>
    </dataValidation>
    <dataValidation type="whole" showErrorMessage="1" errorTitle="Maximum Dollar Input Exceeded" error="The maximum input value is $999,999 (x $1000), basically one billion dollars.  Please revise your figures." sqref="T196:BO196">
      <formula1>0</formula1>
      <formula2>999999</formula2>
    </dataValidation>
    <dataValidation type="whole" showInputMessage="1" showErrorMessage="1" promptTitle="No Input" prompt="This is not a funding line." errorTitle="Wrong Spot" error="This is either a total or blank funding line.  No Data Input Here." sqref="T197:BO197">
      <formula1>999999</formula1>
      <formula2>999999</formula2>
    </dataValidation>
    <dataValidation type="whole" showInputMessage="1" showErrorMessage="1" promptTitle="No Input" prompt="This is not a funding line." errorTitle="Wrong Spot" error="This is either a total or blank funding line.  No Data Input Here." sqref="T198:BO198">
      <formula1>999999</formula1>
      <formula2>999999</formula2>
    </dataValidation>
  </dataValidations>
  <printOptions gridLines="1"/>
  <pageMargins left="0.25" right="0.25" top="0.75" bottom="0.5" header="0.25" footer="0.25"/>
  <pageSetup blackAndWhite="1" fitToHeight="100" fitToWidth="1" horizontalDpi="600" verticalDpi="600" orientation="landscape" scale="85" r:id="rId1"/>
  <headerFooter alignWithMargins="0">
    <oddHeader>&amp;C&amp;B&amp;18 2004 STIP RIP Funded Project Inventory
&amp;8($'s x 1000)</oddHeader>
    <oddFooter>&amp;L&amp;8Caltrans Transportation Programming&amp;C&amp;8Page &amp;P&amp;R&amp;8&amp;D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Caltrans</cp:lastModifiedBy>
  <dcterms:created xsi:type="dcterms:W3CDTF">2003-11-25T22:37:56Z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