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Instructions" sheetId="1" r:id="rId1"/>
    <sheet name="Project Inventory" sheetId="2" r:id="rId2"/>
  </sheets>
  <definedNames>
    <definedName name="Arial">'Instructions'!$B$2</definedName>
    <definedName name="_xlnm.Print_Area" localSheetId="1">'Project Inventory'!$A$1:$S$69</definedName>
    <definedName name="_xlnm.Print_Titles" localSheetId="1">'Project Inventory'!$1:$3</definedName>
  </definedNames>
  <calcPr fullCalcOnLoad="1"/>
</workbook>
</file>

<file path=xl/sharedStrings.xml><?xml version="1.0" encoding="utf-8"?>
<sst xmlns="http://schemas.openxmlformats.org/spreadsheetml/2006/main" count="629" uniqueCount="129">
  <si>
    <t/>
  </si>
  <si>
    <t>SM</t>
  </si>
  <si>
    <t>Bay Area Rapid Transit District</t>
  </si>
  <si>
    <t>RIP</t>
  </si>
  <si>
    <t>T994SA</t>
  </si>
  <si>
    <t>BART/SFO Extension Bicycle Path</t>
  </si>
  <si>
    <t>Loc Funds (FARE)</t>
  </si>
  <si>
    <t>TOTAL</t>
  </si>
  <si>
    <t>Metropolitan Transportation Commission</t>
  </si>
  <si>
    <t>073324</t>
  </si>
  <si>
    <t>Planning, Programming and Monitoring</t>
  </si>
  <si>
    <t>073224</t>
  </si>
  <si>
    <t>CMAQ Match Reserve</t>
  </si>
  <si>
    <t>073344</t>
  </si>
  <si>
    <t>0.0</t>
  </si>
  <si>
    <t>Regional Rideshare Program - San Mateo</t>
  </si>
  <si>
    <t>San Mateo County Transit District</t>
  </si>
  <si>
    <t>T980SA</t>
  </si>
  <si>
    <t>SamTrans Maintenance Facility Rehab -North &amp; South</t>
  </si>
  <si>
    <t>San Mateo County Transportation Authority</t>
  </si>
  <si>
    <t>Tilton and Poplar Grade Separations</t>
  </si>
  <si>
    <t>TCRP</t>
  </si>
  <si>
    <t>Loc Funds (CO)</t>
  </si>
  <si>
    <t>Planning Programming and Monitoring</t>
  </si>
  <si>
    <t>1</t>
  </si>
  <si>
    <t>Caltrans</t>
  </si>
  <si>
    <t>Othr. State</t>
  </si>
  <si>
    <t>CO</t>
  </si>
  <si>
    <t>112371</t>
  </si>
  <si>
    <t>36.6/41.0</t>
  </si>
  <si>
    <t>Devils Slide Bypass</t>
  </si>
  <si>
    <t>X</t>
  </si>
  <si>
    <t>IIP</t>
  </si>
  <si>
    <t>Demo</t>
  </si>
  <si>
    <t>101</t>
  </si>
  <si>
    <t>264200</t>
  </si>
  <si>
    <t>13.5/17.9</t>
  </si>
  <si>
    <t>Route 101 Auxiliary Lanes</t>
  </si>
  <si>
    <t>Loc Funds (XSM)</t>
  </si>
  <si>
    <t>3.6</t>
  </si>
  <si>
    <t>SR 101 Auxiliary Lanes - SCL Co. Line to</t>
  </si>
  <si>
    <t>Loc Funds (GEN)</t>
  </si>
  <si>
    <t>235650</t>
  </si>
  <si>
    <t>2.1/1.7</t>
  </si>
  <si>
    <t>SR 101/Willow Road I/C Reconstruction</t>
  </si>
  <si>
    <t>92</t>
  </si>
  <si>
    <t>GF RIP</t>
  </si>
  <si>
    <t>131990</t>
  </si>
  <si>
    <t>5.0/R7.3</t>
  </si>
  <si>
    <t>Route 35 to Route 280 Slow Vehicles Lane</t>
  </si>
  <si>
    <t>Loc Funds (LTF)</t>
  </si>
  <si>
    <t>Half Moon Bay, City of</t>
  </si>
  <si>
    <t>130590</t>
  </si>
  <si>
    <t>0.0/0.7</t>
  </si>
  <si>
    <t>Half Moon Bay Widening</t>
  </si>
  <si>
    <t>Loc Funds (TDA3)</t>
  </si>
  <si>
    <t>Loc Funds (TRA FEE)</t>
  </si>
  <si>
    <t>254300</t>
  </si>
  <si>
    <t>Route 92 Shoulder Widening, Curve Corr</t>
  </si>
  <si>
    <t>EA</t>
  </si>
  <si>
    <t>PPNO</t>
  </si>
  <si>
    <t>RTE</t>
  </si>
  <si>
    <t>PM</t>
  </si>
  <si>
    <t>Agency</t>
  </si>
  <si>
    <t>Project</t>
  </si>
  <si>
    <t>Fund</t>
  </si>
  <si>
    <t>Prior</t>
  </si>
  <si>
    <t>02/03</t>
  </si>
  <si>
    <t>03/04</t>
  </si>
  <si>
    <t>04/05</t>
  </si>
  <si>
    <t>05/06</t>
  </si>
  <si>
    <t>06/07</t>
  </si>
  <si>
    <t>07/08</t>
  </si>
  <si>
    <t>08/09</t>
  </si>
  <si>
    <t>Right of Way</t>
  </si>
  <si>
    <t>Construction</t>
  </si>
  <si>
    <t>Environmental &amp; Permits</t>
  </si>
  <si>
    <t>Plans, Specifications, and Estimate</t>
  </si>
  <si>
    <t>Caltrans Right-of-Way Support</t>
  </si>
  <si>
    <t>Caltrans Construction Engineering</t>
  </si>
  <si>
    <t>RW</t>
  </si>
  <si>
    <t>Const</t>
  </si>
  <si>
    <t>E &amp; P</t>
  </si>
  <si>
    <t>PS&amp;E</t>
  </si>
  <si>
    <t>RW Sup</t>
  </si>
  <si>
    <t>Con Eng</t>
  </si>
  <si>
    <t>Project Totals by Fiscal Year</t>
  </si>
  <si>
    <t>Project Totals by Component</t>
  </si>
  <si>
    <t>San Mateo County</t>
  </si>
  <si>
    <t>Project Funding by Component - Update Funding Here</t>
  </si>
  <si>
    <t>Change Reason ==&gt;</t>
  </si>
  <si>
    <t>CTIPS ID</t>
  </si>
  <si>
    <t>RIP ID</t>
  </si>
  <si>
    <t>3090 Reimb</t>
  </si>
  <si>
    <t>3090 Repl.</t>
  </si>
  <si>
    <t>GARVEE</t>
  </si>
  <si>
    <t>CT Impl</t>
  </si>
  <si>
    <t>Total RIP</t>
  </si>
  <si>
    <t>Total RIP RIP GARVEE Payback</t>
  </si>
  <si>
    <t>Total RIP AB3090 Reimbursement</t>
  </si>
  <si>
    <t>Total RIP Caltrans Support FY 02/03 and Prior</t>
  </si>
  <si>
    <t>Total RIP Caltrans RW Capital FY 02/03 and Prior</t>
  </si>
  <si>
    <t>Total RIP Eligible for Reprogramming</t>
  </si>
  <si>
    <t>2004 STIP RIP Funded Project Inventory Worksheet Instructions</t>
  </si>
  <si>
    <t>Overview:</t>
  </si>
  <si>
    <t>This project inventory was initially generated from the Department's CTIPS database and contains all unallocated project components left over in the 2002 STIP. This worksheet is the recommended method for summarizing project data in the RTIP</t>
  </si>
  <si>
    <t xml:space="preserve"> and also may be used to transmit certain 2004 STIP project changes in lieu of the normal multi-page STIP Fact and Funding Sheet.</t>
  </si>
  <si>
    <t>The following project changes made on this spreadsheet do not require a STIP Fact and Funding Sheet.</t>
  </si>
  <si>
    <r>
      <t>l</t>
    </r>
    <r>
      <rPr>
        <sz val="10"/>
        <rFont val="Arial"/>
        <family val="2"/>
      </rPr>
      <t xml:space="preserve"> Project Schedule Delays.</t>
    </r>
  </si>
  <si>
    <r>
      <t>l</t>
    </r>
    <r>
      <rPr>
        <sz val="10"/>
        <rFont val="Arial"/>
        <family val="2"/>
      </rPr>
      <t xml:space="preserve"> Project Schedule Advance</t>
    </r>
    <r>
      <rPr>
        <sz val="10"/>
        <rFont val="Arial"/>
        <family val="0"/>
      </rPr>
      <t>.</t>
    </r>
  </si>
  <si>
    <r>
      <t>l</t>
    </r>
    <r>
      <rPr>
        <sz val="10"/>
        <rFont val="Arial"/>
        <family val="2"/>
      </rPr>
      <t xml:space="preserve"> Minor Project Funding Ch</t>
    </r>
    <r>
      <rPr>
        <sz val="10"/>
        <rFont val="Arial"/>
        <family val="0"/>
      </rPr>
      <t>anges.  This includes shifts between components but not the addition of additional local non-STIP funds.</t>
    </r>
  </si>
  <si>
    <t>The following changes will still require a STIP Fact and Funding sheet:</t>
  </si>
  <si>
    <r>
      <t>l</t>
    </r>
    <r>
      <rPr>
        <sz val="10"/>
        <rFont val="Arial"/>
        <family val="2"/>
      </rPr>
      <t xml:space="preserve"> New Projects.</t>
    </r>
  </si>
  <si>
    <r>
      <t>l</t>
    </r>
    <r>
      <rPr>
        <sz val="10"/>
        <rFont val="Arial"/>
        <family val="2"/>
      </rPr>
      <t xml:space="preserve"> Change of Implementing A</t>
    </r>
    <r>
      <rPr>
        <sz val="10"/>
        <rFont val="Arial"/>
        <family val="0"/>
      </rPr>
      <t>gency for any component.</t>
    </r>
  </si>
  <si>
    <r>
      <t>l</t>
    </r>
    <r>
      <rPr>
        <sz val="10"/>
        <rFont val="Arial"/>
        <family val="2"/>
      </rPr>
      <t xml:space="preserve"> Any change affecting pro</t>
    </r>
    <r>
      <rPr>
        <sz val="10"/>
        <rFont val="Arial"/>
        <family val="0"/>
      </rPr>
      <t>ject scope.</t>
    </r>
  </si>
  <si>
    <t>Instructions</t>
  </si>
  <si>
    <t>1.  Select a Change Reason, yellow highlight, for every project in the list, even if the reason is simply "No Change".</t>
  </si>
  <si>
    <t xml:space="preserve">2.  Update financial data by project component. </t>
  </si>
  <si>
    <t>3.  To delete a project, select the "Delete" change reason and zero out the dollars.</t>
  </si>
  <si>
    <t>4.  Do not use this form to add new projects.  Instead, select the "See Attached Fact and Funding Sheet" change reason and attach the filled in sheet.</t>
  </si>
  <si>
    <t>Please Note:  The spreadsheet is quite wide but has been preset to print only the summary funding data.  You may change the print area at any time to print the entire spreadsheet but will need to change to ledger size (11" x 17") to view it properly.</t>
  </si>
  <si>
    <t>DO NOT TYPE in the GRAY COLORED AREA of the SPREADSHEET.</t>
  </si>
  <si>
    <t>Questions?</t>
  </si>
  <si>
    <r>
      <t>l</t>
    </r>
    <r>
      <rPr>
        <sz val="10"/>
        <rFont val="Arial"/>
        <family val="2"/>
      </rPr>
      <t xml:space="preserve"> Chad Baker (916) 651-6879 - Caltrans Districts 1, 2, 3</t>
    </r>
  </si>
  <si>
    <r>
      <t>l</t>
    </r>
    <r>
      <rPr>
        <sz val="10"/>
        <rFont val="Arial"/>
        <family val="2"/>
      </rPr>
      <t xml:space="preserve"> Leah Cagle (916) 651-6881 - Caltrans Districts 8, 11, 12</t>
    </r>
  </si>
  <si>
    <r>
      <t>l</t>
    </r>
    <r>
      <rPr>
        <sz val="10"/>
        <rFont val="Arial"/>
        <family val="2"/>
      </rPr>
      <t xml:space="preserve"> Ken Solak (916) 654-4447 - Caltrans District 4</t>
    </r>
  </si>
  <si>
    <r>
      <t>l</t>
    </r>
    <r>
      <rPr>
        <sz val="10"/>
        <rFont val="Arial"/>
        <family val="2"/>
      </rPr>
      <t xml:space="preserve"> Rambabu Bavirisetty (916) 654-2683 - Caltrans District 7</t>
    </r>
  </si>
  <si>
    <r>
      <t>l</t>
    </r>
    <r>
      <rPr>
        <sz val="10"/>
        <rFont val="Arial"/>
        <family val="2"/>
      </rPr>
      <t xml:space="preserve"> Linda Newton (916) 651-6877 - Caltrans Districts 5, 6, 9, 10</t>
    </r>
  </si>
  <si>
    <t>To start, click on the "Project Inventory" tab below.</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</si>
</sst>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5">
    <font>
      <sz val="10"/>
      <name val="Arial"/>
      <family val="0"/>
    </font>
    <font>
      <b/>
      <sz val="10"/>
      <name val="Arial"/>
      <family val="0"/>
    </font>
    <font>
      <i/>
      <sz val="10"/>
      <name val="Arial"/>
      <family val="0"/>
    </font>
    <font>
      <b/>
      <i/>
      <sz val="10"/>
      <name val="Arial"/>
      <family val="0"/>
    </font>
    <font>
      <u val="single"/>
      <sz val="10"/>
      <color indexed="12"/>
      <name val="Arial"/>
      <family val="0"/>
    </font>
    <font>
      <sz val="8"/>
      <name val="Arial"/>
      <family val="2"/>
    </font>
    <font>
      <u val="single"/>
      <sz val="8"/>
      <color indexed="12"/>
      <name val="Arial"/>
      <family val="2"/>
    </font>
    <font>
      <b/>
      <sz val="8"/>
      <name val="Arial"/>
      <family val="2"/>
    </font>
    <font>
      <b/>
      <sz val="14"/>
      <name val="Arial"/>
      <family val="2"/>
    </font>
    <font>
      <sz val="8"/>
      <name val="Tahoma"/>
      <family val="2"/>
    </font>
    <font>
      <b/>
      <i/>
      <sz val="8"/>
      <name val="Arial"/>
      <family val="2"/>
    </font>
    <font>
      <b/>
      <i/>
      <sz val="8"/>
      <color indexed="56"/>
      <name val="Arial"/>
      <family val="2"/>
    </font>
    <font>
      <b/>
      <sz val="13"/>
      <name val="Arial"/>
      <family val="2"/>
    </font>
    <font>
      <b/>
      <u val="single"/>
      <sz val="10"/>
      <name val="Arial"/>
      <family val="2"/>
    </font>
    <font>
      <sz val="10"/>
      <name val="Wingdings"/>
      <family val="0"/>
    </font>
  </fonts>
  <fills count="4">
    <fill>
      <patternFill/>
    </fill>
    <fill>
      <patternFill patternType="gray125"/>
    </fill>
    <fill>
      <patternFill patternType="solid">
        <fgColor indexed="47"/>
        <bgColor indexed="64"/>
      </patternFill>
    </fill>
    <fill>
      <patternFill patternType="solid">
        <fgColor indexed="26"/>
        <bgColor indexed="64"/>
      </patternFill>
    </fill>
  </fills>
  <borders count="15">
    <border>
      <left/>
      <right/>
      <top/>
      <bottom/>
      <diagonal/>
    </border>
    <border>
      <left style="double">
        <color indexed="23"/>
      </left>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double">
        <color indexed="2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double">
        <color indexed="23"/>
      </left>
      <right>
        <color indexed="63"/>
      </right>
      <top>
        <color indexed="63"/>
      </top>
      <bottom style="thin"/>
    </border>
    <border>
      <left>
        <color indexed="63"/>
      </left>
      <right style="thick">
        <color indexed="23"/>
      </right>
      <top style="thin"/>
      <bottom>
        <color indexed="63"/>
      </bottom>
    </border>
    <border>
      <left>
        <color indexed="63"/>
      </left>
      <right style="thick">
        <color indexed="23"/>
      </right>
      <top>
        <color indexed="63"/>
      </top>
      <bottom style="thin"/>
    </border>
    <border>
      <left>
        <color indexed="63"/>
      </left>
      <right style="double">
        <color indexed="23"/>
      </right>
      <top style="thin"/>
      <bottom>
        <color indexed="63"/>
      </bottom>
    </border>
    <border>
      <left>
        <color indexed="63"/>
      </left>
      <right style="double">
        <color indexed="23"/>
      </right>
      <top>
        <color indexed="63"/>
      </top>
      <bottom style="thin"/>
    </border>
    <border>
      <left style="thick">
        <color indexed="16"/>
      </left>
      <right style="thick">
        <color indexed="16"/>
      </right>
      <top>
        <color indexed="63"/>
      </top>
      <bottom>
        <color indexed="63"/>
      </bottom>
    </border>
    <border>
      <left style="thick">
        <color indexed="16"/>
      </left>
      <right style="thick">
        <color indexed="16"/>
      </right>
      <top>
        <color indexed="63"/>
      </top>
      <bottom style="thick">
        <color indexed="16"/>
      </bottom>
    </border>
    <border>
      <left style="thick">
        <color indexed="16"/>
      </left>
      <right style="thick">
        <color indexed="16"/>
      </right>
      <top style="thick">
        <color indexed="16"/>
      </top>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NumberFormat="0" applyFill="0" applyBorder="0" applyAlignment="0" applyProtection="0"/>
    <xf numFmtId="41" fontId="0" fillId="0" borderId="0" applyNumberFormat="0" applyFill="0" applyBorder="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4" fillId="0" borderId="0" applyNumberFormat="0" applyFill="0" applyBorder="0" applyAlignment="0" applyProtection="0"/>
    <xf numFmtId="9" fontId="0" fillId="0" borderId="0" applyNumberFormat="0" applyFill="0" applyBorder="0" applyAlignment="0" applyProtection="0"/>
  </cellStyleXfs>
  <cellXfs count="55">
    <xf numFmtId="0" fontId="0" fillId="0" borderId="0" xfId="0" applyAlignment="1">
      <alignment/>
    </xf>
    <xf numFmtId="0" fontId="5" fillId="0" borderId="0" xfId="0" applyFont="1" applyAlignment="1">
      <alignment/>
    </xf>
    <xf numFmtId="0" fontId="6" fillId="0" borderId="0" xfId="19" applyFont="1" applyAlignment="1">
      <alignment/>
    </xf>
    <xf numFmtId="0" fontId="5" fillId="0" borderId="0" xfId="0" applyFont="1" applyAlignment="1">
      <alignment horizontal="right"/>
    </xf>
    <xf numFmtId="0" fontId="7" fillId="0" borderId="0" xfId="0" applyFont="1" applyAlignment="1">
      <alignment/>
    </xf>
    <xf numFmtId="3" fontId="5" fillId="0" borderId="0" xfId="0" applyNumberFormat="1" applyFont="1" applyAlignment="1">
      <alignment/>
    </xf>
    <xf numFmtId="0" fontId="5" fillId="2" borderId="0" xfId="0" applyFont="1" applyFill="1" applyAlignment="1">
      <alignment/>
    </xf>
    <xf numFmtId="0" fontId="5" fillId="2" borderId="1" xfId="0" applyFont="1" applyFill="1" applyBorder="1" applyAlignment="1">
      <alignment/>
    </xf>
    <xf numFmtId="3" fontId="5" fillId="0" borderId="1" xfId="0" applyNumberFormat="1" applyFont="1" applyBorder="1" applyAlignment="1">
      <alignment/>
    </xf>
    <xf numFmtId="0" fontId="5" fillId="0" borderId="1" xfId="0" applyFont="1" applyBorder="1" applyAlignment="1">
      <alignment/>
    </xf>
    <xf numFmtId="0" fontId="5" fillId="2" borderId="0" xfId="0" applyFont="1" applyFill="1" applyAlignment="1">
      <alignment horizontal="centerContinuous"/>
    </xf>
    <xf numFmtId="0" fontId="8" fillId="2" borderId="0" xfId="0" applyFont="1" applyFill="1" applyAlignment="1">
      <alignment horizontal="centerContinuous"/>
    </xf>
    <xf numFmtId="0" fontId="8" fillId="2" borderId="1" xfId="0" applyFont="1" applyFill="1" applyBorder="1" applyAlignment="1">
      <alignment horizontal="centerContinuous"/>
    </xf>
    <xf numFmtId="0" fontId="7" fillId="2" borderId="2" xfId="0" applyFont="1" applyFill="1" applyBorder="1" applyAlignment="1">
      <alignment/>
    </xf>
    <xf numFmtId="0" fontId="7" fillId="2" borderId="3" xfId="0" applyFont="1" applyFill="1" applyBorder="1" applyAlignment="1">
      <alignment/>
    </xf>
    <xf numFmtId="0" fontId="7" fillId="2" borderId="4" xfId="0" applyFont="1" applyFill="1" applyBorder="1" applyAlignment="1">
      <alignment horizontal="centerContinuous"/>
    </xf>
    <xf numFmtId="0" fontId="7" fillId="2" borderId="3" xfId="0" applyFont="1" applyFill="1" applyBorder="1" applyAlignment="1">
      <alignment horizontal="centerContinuous"/>
    </xf>
    <xf numFmtId="0" fontId="7" fillId="2" borderId="5" xfId="0" applyFont="1" applyFill="1" applyBorder="1" applyAlignment="1">
      <alignment/>
    </xf>
    <xf numFmtId="0" fontId="7" fillId="2" borderId="6" xfId="0" applyFont="1" applyFill="1" applyBorder="1" applyAlignment="1">
      <alignment/>
    </xf>
    <xf numFmtId="0" fontId="7" fillId="2" borderId="7" xfId="0" applyFont="1" applyFill="1" applyBorder="1" applyAlignment="1">
      <alignment horizontal="right"/>
    </xf>
    <xf numFmtId="0" fontId="7" fillId="2" borderId="6" xfId="0" applyFont="1" applyFill="1" applyBorder="1" applyAlignment="1" quotePrefix="1">
      <alignment horizontal="right"/>
    </xf>
    <xf numFmtId="0" fontId="7" fillId="2" borderId="6" xfId="0" applyFont="1" applyFill="1" applyBorder="1" applyAlignment="1">
      <alignment horizontal="right"/>
    </xf>
    <xf numFmtId="0" fontId="7" fillId="0" borderId="0" xfId="0" applyFont="1" applyBorder="1" applyAlignment="1">
      <alignment/>
    </xf>
    <xf numFmtId="0" fontId="7" fillId="2" borderId="8" xfId="0" applyFont="1" applyFill="1" applyBorder="1" applyAlignment="1">
      <alignment horizontal="centerContinuous"/>
    </xf>
    <xf numFmtId="0" fontId="7" fillId="2" borderId="9" xfId="0" applyFont="1" applyFill="1" applyBorder="1" applyAlignment="1" quotePrefix="1">
      <alignment horizontal="right"/>
    </xf>
    <xf numFmtId="0" fontId="5" fillId="3" borderId="0" xfId="0" applyFont="1" applyFill="1" applyAlignment="1">
      <alignment/>
    </xf>
    <xf numFmtId="0" fontId="11" fillId="3" borderId="0" xfId="0" applyFont="1" applyFill="1" applyAlignment="1" applyProtection="1">
      <alignment horizontal="center"/>
      <protection locked="0"/>
    </xf>
    <xf numFmtId="0" fontId="10" fillId="3" borderId="0" xfId="0" applyFont="1" applyFill="1" applyAlignment="1">
      <alignment horizontal="right"/>
    </xf>
    <xf numFmtId="3" fontId="5" fillId="0" borderId="1" xfId="0" applyNumberFormat="1" applyFont="1" applyBorder="1" applyAlignment="1" applyProtection="1">
      <alignment/>
      <protection locked="0"/>
    </xf>
    <xf numFmtId="3" fontId="5" fillId="0" borderId="0" xfId="0" applyNumberFormat="1" applyFont="1" applyAlignment="1" applyProtection="1">
      <alignment/>
      <protection locked="0"/>
    </xf>
    <xf numFmtId="0" fontId="5" fillId="0" borderId="3" xfId="0" applyFont="1" applyBorder="1" applyAlignment="1">
      <alignment/>
    </xf>
    <xf numFmtId="0" fontId="6" fillId="0" borderId="3" xfId="19" applyFont="1" applyBorder="1" applyAlignment="1">
      <alignment/>
    </xf>
    <xf numFmtId="0" fontId="5" fillId="2" borderId="4" xfId="0" applyFont="1" applyFill="1" applyBorder="1" applyAlignment="1">
      <alignment/>
    </xf>
    <xf numFmtId="0" fontId="5" fillId="2" borderId="3" xfId="0" applyFont="1" applyFill="1" applyBorder="1" applyAlignment="1">
      <alignment/>
    </xf>
    <xf numFmtId="3" fontId="5" fillId="0" borderId="4" xfId="0" applyNumberFormat="1" applyFont="1" applyBorder="1" applyAlignment="1" applyProtection="1">
      <alignment/>
      <protection locked="0"/>
    </xf>
    <xf numFmtId="3" fontId="5" fillId="0" borderId="3" xfId="0" applyNumberFormat="1" applyFont="1" applyBorder="1" applyAlignment="1" applyProtection="1">
      <alignment/>
      <protection locked="0"/>
    </xf>
    <xf numFmtId="3" fontId="5" fillId="0" borderId="10" xfId="0" applyNumberFormat="1" applyFont="1" applyBorder="1" applyAlignment="1" applyProtection="1">
      <alignment/>
      <protection locked="0"/>
    </xf>
    <xf numFmtId="0" fontId="5" fillId="0" borderId="6" xfId="0" applyFont="1" applyBorder="1" applyAlignment="1">
      <alignment/>
    </xf>
    <xf numFmtId="0" fontId="5" fillId="2" borderId="7" xfId="0" applyFont="1" applyFill="1" applyBorder="1" applyAlignment="1">
      <alignment/>
    </xf>
    <xf numFmtId="0" fontId="5" fillId="2" borderId="6" xfId="0" applyFont="1" applyFill="1" applyBorder="1" applyAlignment="1">
      <alignment/>
    </xf>
    <xf numFmtId="3" fontId="5" fillId="0" borderId="7" xfId="0" applyNumberFormat="1" applyFont="1" applyBorder="1" applyAlignment="1">
      <alignment/>
    </xf>
    <xf numFmtId="3" fontId="5" fillId="0" borderId="6" xfId="0" applyNumberFormat="1" applyFont="1" applyBorder="1" applyAlignment="1">
      <alignment/>
    </xf>
    <xf numFmtId="3" fontId="5" fillId="0" borderId="11" xfId="0" applyNumberFormat="1" applyFont="1" applyBorder="1" applyAlignment="1">
      <alignment/>
    </xf>
    <xf numFmtId="0" fontId="0" fillId="2" borderId="12" xfId="0" applyFill="1" applyBorder="1" applyAlignment="1">
      <alignment/>
    </xf>
    <xf numFmtId="0" fontId="0" fillId="2" borderId="13" xfId="0" applyFill="1" applyBorder="1" applyAlignment="1">
      <alignment/>
    </xf>
    <xf numFmtId="0" fontId="12" fillId="2" borderId="14" xfId="0" applyFont="1" applyFill="1" applyBorder="1" applyAlignment="1">
      <alignment horizontal="center"/>
    </xf>
    <xf numFmtId="0" fontId="13" fillId="2" borderId="12" xfId="0" applyFont="1" applyFill="1" applyBorder="1" applyAlignment="1">
      <alignment/>
    </xf>
    <xf numFmtId="0" fontId="0" fillId="2" borderId="12" xfId="0" applyFill="1" applyBorder="1" applyAlignment="1">
      <alignment vertical="top" wrapText="1"/>
    </xf>
    <xf numFmtId="0" fontId="0" fillId="2" borderId="12" xfId="0" applyFill="1" applyBorder="1" applyAlignment="1">
      <alignment wrapText="1"/>
    </xf>
    <xf numFmtId="0" fontId="1" fillId="2" borderId="12" xfId="0" applyFont="1" applyFill="1" applyBorder="1" applyAlignment="1">
      <alignment wrapText="1"/>
    </xf>
    <xf numFmtId="0" fontId="14" fillId="2" borderId="12" xfId="0" applyFont="1" applyFill="1" applyBorder="1" applyAlignment="1">
      <alignment wrapText="1"/>
    </xf>
    <xf numFmtId="0" fontId="13" fillId="2" borderId="12" xfId="0" applyFont="1" applyFill="1" applyBorder="1" applyAlignment="1">
      <alignment wrapText="1"/>
    </xf>
    <xf numFmtId="0" fontId="1" fillId="2" borderId="12" xfId="0" applyFont="1" applyFill="1" applyBorder="1" applyAlignment="1">
      <alignment horizontal="center" wrapText="1"/>
    </xf>
    <xf numFmtId="0" fontId="14" fillId="2" borderId="12" xfId="0" applyFont="1" applyFill="1" applyBorder="1" applyAlignment="1">
      <alignment/>
    </xf>
    <xf numFmtId="0" fontId="1" fillId="0" borderId="0" xfId="0" applyFont="1" applyAlignment="1">
      <alignment horizontal="center"/>
    </xf>
  </cellXfs>
  <cellStyles count="7">
    <cellStyle name="Normal" xfId="0"/>
    <cellStyle name="Comma" xfId="15"/>
    <cellStyle name="Comma [0]" xfId="16"/>
    <cellStyle name="Currency" xfId="17"/>
    <cellStyle name="Currency [0]" xfId="18"/>
    <cellStyle name="Hyperlink" xfId="19"/>
    <cellStyle name="Percent" xfId="20"/>
  </cellStyles>
  <dxfs count="1">
    <dxf>
      <font>
        <color rgb="FF0000FF"/>
      </font>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H100"/>
  <sheetViews>
    <sheetView showGridLines="0" tabSelected="1" workbookViewId="0" topLeftCell="A1">
      <selection activeCell="A1" sqref="A1"/>
    </sheetView>
  </sheetViews>
  <sheetFormatPr defaultColWidth="9.140625" defaultRowHeight="12.75"/>
  <cols>
    <col min="1" max="1" width="3.28125" style="0" customWidth="1"/>
    <col min="2" max="2" width="78.7109375" style="0" customWidth="1"/>
    <col min="3" max="3" width="2.7109375" style="0" customWidth="1"/>
  </cols>
  <sheetData>
    <row r="1" ht="13.5" thickBot="1"/>
    <row r="2" ht="17.25" thickTop="1">
      <c r="B2" s="45" t="s">
        <v>103</v>
      </c>
    </row>
    <row r="3" ht="12.75">
      <c r="B3" s="43"/>
    </row>
    <row r="4" ht="12.75">
      <c r="B4" s="46" t="s">
        <v>104</v>
      </c>
    </row>
    <row r="5" ht="75" customHeight="1">
      <c r="B5" s="47" t="str">
        <f>G100&amp;H100</f>
        <v>This project inventory was initially generated from the Department's CTIPS database and contains all unallocated project components left over in the 2002 STIP. This worksheet is the recommended method for summarizing project data in the RTIP and also may be used to transmit certain 2004 STIP project changes in lieu of the normal multi-page STIP Fact and Funding Sheet.</v>
      </c>
    </row>
    <row r="6" ht="25.5">
      <c r="B6" s="49" t="s">
        <v>107</v>
      </c>
    </row>
    <row r="7" ht="12.75">
      <c r="B7" s="50" t="s">
        <v>108</v>
      </c>
    </row>
    <row r="8" ht="12.75">
      <c r="B8" s="50" t="s">
        <v>109</v>
      </c>
    </row>
    <row r="9" ht="25.5">
      <c r="B9" s="50" t="s">
        <v>110</v>
      </c>
    </row>
    <row r="10" ht="12.75">
      <c r="B10" s="48"/>
    </row>
    <row r="11" ht="12.75">
      <c r="B11" s="49" t="s">
        <v>111</v>
      </c>
    </row>
    <row r="12" ht="12.75">
      <c r="B12" s="50" t="s">
        <v>112</v>
      </c>
    </row>
    <row r="13" ht="12.75">
      <c r="B13" s="50" t="s">
        <v>113</v>
      </c>
    </row>
    <row r="14" ht="12.75">
      <c r="B14" s="50" t="s">
        <v>114</v>
      </c>
    </row>
    <row r="15" ht="12.75">
      <c r="B15" s="48"/>
    </row>
    <row r="16" ht="12.75">
      <c r="B16" s="51" t="s">
        <v>115</v>
      </c>
    </row>
    <row r="17" ht="25.5">
      <c r="B17" s="48" t="s">
        <v>116</v>
      </c>
    </row>
    <row r="18" ht="12.75">
      <c r="B18" s="48" t="s">
        <v>117</v>
      </c>
    </row>
    <row r="19" ht="12.75">
      <c r="B19" s="48" t="s">
        <v>118</v>
      </c>
    </row>
    <row r="20" ht="25.5">
      <c r="B20" s="48" t="s">
        <v>119</v>
      </c>
    </row>
    <row r="21" ht="12.75">
      <c r="B21" s="48"/>
    </row>
    <row r="22" ht="38.25">
      <c r="B22" s="48" t="s">
        <v>120</v>
      </c>
    </row>
    <row r="23" ht="12.75">
      <c r="B23" s="48"/>
    </row>
    <row r="24" ht="12.75">
      <c r="B24" s="52" t="s">
        <v>121</v>
      </c>
    </row>
    <row r="25" ht="12.75">
      <c r="B25" s="48"/>
    </row>
    <row r="26" ht="12.75">
      <c r="B26" s="46" t="s">
        <v>122</v>
      </c>
    </row>
    <row r="27" ht="12.75">
      <c r="B27" s="53" t="s">
        <v>123</v>
      </c>
    </row>
    <row r="28" ht="12.75">
      <c r="B28" s="53" t="s">
        <v>124</v>
      </c>
    </row>
    <row r="29" ht="12.75">
      <c r="B29" s="53" t="s">
        <v>125</v>
      </c>
    </row>
    <row r="30" ht="12.75">
      <c r="B30" s="53" t="s">
        <v>126</v>
      </c>
    </row>
    <row r="31" ht="12.75">
      <c r="B31" s="53" t="s">
        <v>127</v>
      </c>
    </row>
    <row r="32" ht="12.75">
      <c r="B32" s="43"/>
    </row>
    <row r="33" ht="12.75">
      <c r="B33" s="43"/>
    </row>
    <row r="34" ht="12.75">
      <c r="B34" s="43"/>
    </row>
    <row r="35" ht="13.5" thickBot="1">
      <c r="B35" s="44"/>
    </row>
    <row r="36" ht="13.5" thickTop="1">
      <c r="B36" s="54" t="s">
        <v>128</v>
      </c>
    </row>
    <row r="100" spans="7:8" ht="12.75">
      <c r="G100" t="s">
        <v>105</v>
      </c>
      <c r="H100" t="s">
        <v>106</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CX71"/>
  <sheetViews>
    <sheetView showZeros="0" workbookViewId="0" topLeftCell="A1">
      <pane ySplit="3" topLeftCell="BM4" activePane="bottomLeft" state="frozen"/>
      <selection pane="topLeft" activeCell="A1" sqref="A1"/>
      <selection pane="bottomLeft" activeCell="A4" sqref="A4"/>
    </sheetView>
  </sheetViews>
  <sheetFormatPr defaultColWidth="9.140625" defaultRowHeight="12.75"/>
  <cols>
    <col min="1" max="1" width="3.28125" style="1" bestFit="1" customWidth="1"/>
    <col min="2" max="2" width="6.57421875" style="1" bestFit="1" customWidth="1"/>
    <col min="3" max="3" width="7.421875" style="1" bestFit="1" customWidth="1"/>
    <col min="4" max="4" width="37.7109375" style="1" bestFit="1" customWidth="1"/>
    <col min="5" max="5" width="15.8515625" style="1" bestFit="1" customWidth="1"/>
    <col min="6" max="35" width="6.7109375" style="1" customWidth="1"/>
    <col min="36" max="67" width="5.7109375" style="1" customWidth="1"/>
    <col min="68" max="68" width="10.421875" style="1" bestFit="1" customWidth="1"/>
    <col min="69" max="69" width="3.140625" style="1" bestFit="1" customWidth="1"/>
    <col min="70" max="72" width="9.140625" style="1" customWidth="1"/>
    <col min="73" max="73" width="2.00390625" style="1" bestFit="1" customWidth="1"/>
    <col min="74" max="74" width="9.140625" style="1" customWidth="1"/>
    <col min="75" max="102" width="0" style="1" hidden="1" customWidth="1"/>
    <col min="103" max="16384" width="9.140625" style="1" customWidth="1"/>
  </cols>
  <sheetData>
    <row r="1" spans="1:67" ht="18">
      <c r="A1" s="11" t="s">
        <v>88</v>
      </c>
      <c r="B1" s="10"/>
      <c r="C1" s="10"/>
      <c r="D1" s="10"/>
      <c r="E1" s="10"/>
      <c r="F1" s="10"/>
      <c r="G1" s="10"/>
      <c r="H1" s="10"/>
      <c r="I1" s="10"/>
      <c r="J1" s="10"/>
      <c r="K1" s="10"/>
      <c r="L1" s="10"/>
      <c r="M1" s="10"/>
      <c r="N1" s="10"/>
      <c r="O1" s="10"/>
      <c r="P1" s="10"/>
      <c r="Q1" s="10"/>
      <c r="R1" s="10"/>
      <c r="S1" s="10"/>
      <c r="T1" s="12" t="s">
        <v>89</v>
      </c>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row>
    <row r="2" spans="1:88" s="4" customFormat="1" ht="11.25">
      <c r="A2" s="13"/>
      <c r="B2" s="14" t="s">
        <v>60</v>
      </c>
      <c r="C2" s="14" t="s">
        <v>61</v>
      </c>
      <c r="D2" s="14" t="s">
        <v>63</v>
      </c>
      <c r="E2" s="14"/>
      <c r="F2" s="15" t="s">
        <v>86</v>
      </c>
      <c r="G2" s="16"/>
      <c r="H2" s="16"/>
      <c r="I2" s="16"/>
      <c r="J2" s="16"/>
      <c r="K2" s="16"/>
      <c r="L2" s="16"/>
      <c r="M2" s="16"/>
      <c r="N2" s="15" t="s">
        <v>87</v>
      </c>
      <c r="O2" s="16"/>
      <c r="P2" s="16"/>
      <c r="Q2" s="16"/>
      <c r="R2" s="16"/>
      <c r="S2" s="16"/>
      <c r="T2" s="15" t="s">
        <v>74</v>
      </c>
      <c r="U2" s="16"/>
      <c r="V2" s="16"/>
      <c r="W2" s="16"/>
      <c r="X2" s="16"/>
      <c r="Y2" s="16"/>
      <c r="Z2" s="16"/>
      <c r="AA2" s="16"/>
      <c r="AB2" s="15" t="s">
        <v>75</v>
      </c>
      <c r="AC2" s="16"/>
      <c r="AD2" s="16"/>
      <c r="AE2" s="16"/>
      <c r="AF2" s="16"/>
      <c r="AG2" s="16"/>
      <c r="AH2" s="16"/>
      <c r="AI2" s="16"/>
      <c r="AJ2" s="15" t="s">
        <v>76</v>
      </c>
      <c r="AK2" s="16"/>
      <c r="AL2" s="16"/>
      <c r="AM2" s="16"/>
      <c r="AN2" s="16"/>
      <c r="AO2" s="16"/>
      <c r="AP2" s="16"/>
      <c r="AQ2" s="16"/>
      <c r="AR2" s="15" t="s">
        <v>77</v>
      </c>
      <c r="AS2" s="16"/>
      <c r="AT2" s="16"/>
      <c r="AU2" s="16"/>
      <c r="AV2" s="16"/>
      <c r="AW2" s="16"/>
      <c r="AX2" s="16"/>
      <c r="AY2" s="16"/>
      <c r="AZ2" s="15" t="s">
        <v>78</v>
      </c>
      <c r="BA2" s="16"/>
      <c r="BB2" s="16"/>
      <c r="BC2" s="16"/>
      <c r="BD2" s="16"/>
      <c r="BE2" s="16"/>
      <c r="BF2" s="16"/>
      <c r="BG2" s="16"/>
      <c r="BH2" s="15" t="s">
        <v>79</v>
      </c>
      <c r="BI2" s="16"/>
      <c r="BJ2" s="16"/>
      <c r="BK2" s="16"/>
      <c r="BL2" s="16"/>
      <c r="BM2" s="16"/>
      <c r="BN2" s="16"/>
      <c r="BO2" s="23"/>
      <c r="BP2" s="22"/>
      <c r="BW2" s="15" t="s">
        <v>86</v>
      </c>
      <c r="BX2" s="16" t="s">
        <v>86</v>
      </c>
      <c r="BY2" s="16"/>
      <c r="BZ2" s="16"/>
      <c r="CA2" s="16"/>
      <c r="CB2" s="16"/>
      <c r="CC2" s="16"/>
      <c r="CD2" s="16"/>
      <c r="CE2" s="15" t="s">
        <v>87</v>
      </c>
      <c r="CF2" s="16" t="s">
        <v>87</v>
      </c>
      <c r="CG2" s="16"/>
      <c r="CH2" s="16"/>
      <c r="CI2" s="16"/>
      <c r="CJ2" s="16"/>
    </row>
    <row r="3" spans="1:88" s="4" customFormat="1" ht="11.25">
      <c r="A3" s="17" t="s">
        <v>27</v>
      </c>
      <c r="B3" s="18" t="s">
        <v>59</v>
      </c>
      <c r="C3" s="18" t="s">
        <v>62</v>
      </c>
      <c r="D3" s="18" t="s">
        <v>64</v>
      </c>
      <c r="E3" s="18" t="s">
        <v>65</v>
      </c>
      <c r="F3" s="19" t="s">
        <v>66</v>
      </c>
      <c r="G3" s="20" t="s">
        <v>67</v>
      </c>
      <c r="H3" s="20" t="s">
        <v>68</v>
      </c>
      <c r="I3" s="20" t="s">
        <v>69</v>
      </c>
      <c r="J3" s="20" t="s">
        <v>70</v>
      </c>
      <c r="K3" s="20" t="s">
        <v>71</v>
      </c>
      <c r="L3" s="20" t="s">
        <v>72</v>
      </c>
      <c r="M3" s="20" t="s">
        <v>73</v>
      </c>
      <c r="N3" s="19" t="s">
        <v>80</v>
      </c>
      <c r="O3" s="21" t="s">
        <v>81</v>
      </c>
      <c r="P3" s="21" t="s">
        <v>82</v>
      </c>
      <c r="Q3" s="21" t="s">
        <v>83</v>
      </c>
      <c r="R3" s="21" t="s">
        <v>84</v>
      </c>
      <c r="S3" s="21" t="s">
        <v>85</v>
      </c>
      <c r="T3" s="19" t="s">
        <v>66</v>
      </c>
      <c r="U3" s="20" t="s">
        <v>67</v>
      </c>
      <c r="V3" s="20" t="s">
        <v>68</v>
      </c>
      <c r="W3" s="20" t="s">
        <v>69</v>
      </c>
      <c r="X3" s="20" t="s">
        <v>70</v>
      </c>
      <c r="Y3" s="20" t="s">
        <v>71</v>
      </c>
      <c r="Z3" s="20" t="s">
        <v>72</v>
      </c>
      <c r="AA3" s="20" t="s">
        <v>73</v>
      </c>
      <c r="AB3" s="19" t="s">
        <v>66</v>
      </c>
      <c r="AC3" s="20" t="s">
        <v>67</v>
      </c>
      <c r="AD3" s="20" t="s">
        <v>68</v>
      </c>
      <c r="AE3" s="20" t="s">
        <v>69</v>
      </c>
      <c r="AF3" s="20" t="s">
        <v>70</v>
      </c>
      <c r="AG3" s="20" t="s">
        <v>71</v>
      </c>
      <c r="AH3" s="20" t="s">
        <v>72</v>
      </c>
      <c r="AI3" s="20" t="s">
        <v>73</v>
      </c>
      <c r="AJ3" s="19" t="s">
        <v>66</v>
      </c>
      <c r="AK3" s="20" t="s">
        <v>67</v>
      </c>
      <c r="AL3" s="20" t="s">
        <v>68</v>
      </c>
      <c r="AM3" s="20" t="s">
        <v>69</v>
      </c>
      <c r="AN3" s="20" t="s">
        <v>70</v>
      </c>
      <c r="AO3" s="20" t="s">
        <v>71</v>
      </c>
      <c r="AP3" s="20" t="s">
        <v>72</v>
      </c>
      <c r="AQ3" s="20" t="s">
        <v>73</v>
      </c>
      <c r="AR3" s="19" t="s">
        <v>66</v>
      </c>
      <c r="AS3" s="20" t="s">
        <v>67</v>
      </c>
      <c r="AT3" s="20" t="s">
        <v>68</v>
      </c>
      <c r="AU3" s="20" t="s">
        <v>69</v>
      </c>
      <c r="AV3" s="20" t="s">
        <v>70</v>
      </c>
      <c r="AW3" s="20" t="s">
        <v>71</v>
      </c>
      <c r="AX3" s="20" t="s">
        <v>72</v>
      </c>
      <c r="AY3" s="20" t="s">
        <v>73</v>
      </c>
      <c r="AZ3" s="19" t="s">
        <v>66</v>
      </c>
      <c r="BA3" s="20" t="s">
        <v>67</v>
      </c>
      <c r="BB3" s="20" t="s">
        <v>68</v>
      </c>
      <c r="BC3" s="20" t="s">
        <v>69</v>
      </c>
      <c r="BD3" s="20" t="s">
        <v>70</v>
      </c>
      <c r="BE3" s="20" t="s">
        <v>71</v>
      </c>
      <c r="BF3" s="20" t="s">
        <v>72</v>
      </c>
      <c r="BG3" s="20" t="s">
        <v>73</v>
      </c>
      <c r="BH3" s="19" t="s">
        <v>66</v>
      </c>
      <c r="BI3" s="20" t="s">
        <v>67</v>
      </c>
      <c r="BJ3" s="20" t="s">
        <v>68</v>
      </c>
      <c r="BK3" s="20" t="s">
        <v>69</v>
      </c>
      <c r="BL3" s="20" t="s">
        <v>70</v>
      </c>
      <c r="BM3" s="20" t="s">
        <v>71</v>
      </c>
      <c r="BN3" s="20" t="s">
        <v>72</v>
      </c>
      <c r="BO3" s="24" t="s">
        <v>73</v>
      </c>
      <c r="BP3" s="22" t="s">
        <v>91</v>
      </c>
      <c r="BQ3" s="4" t="s">
        <v>92</v>
      </c>
      <c r="BR3" s="4" t="s">
        <v>93</v>
      </c>
      <c r="BS3" s="4" t="s">
        <v>94</v>
      </c>
      <c r="BT3" s="4" t="s">
        <v>95</v>
      </c>
      <c r="BU3" s="4" t="s">
        <v>96</v>
      </c>
      <c r="BW3" s="19" t="s">
        <v>66</v>
      </c>
      <c r="BX3" s="20" t="s">
        <v>66</v>
      </c>
      <c r="BY3" s="20" t="s">
        <v>68</v>
      </c>
      <c r="BZ3" s="20" t="s">
        <v>68</v>
      </c>
      <c r="CA3" s="20" t="s">
        <v>70</v>
      </c>
      <c r="CB3" s="20" t="s">
        <v>70</v>
      </c>
      <c r="CC3" s="20" t="s">
        <v>72</v>
      </c>
      <c r="CD3" s="20" t="s">
        <v>72</v>
      </c>
      <c r="CE3" s="19" t="s">
        <v>80</v>
      </c>
      <c r="CF3" s="21" t="s">
        <v>80</v>
      </c>
      <c r="CG3" s="21" t="s">
        <v>82</v>
      </c>
      <c r="CH3" s="21" t="s">
        <v>82</v>
      </c>
      <c r="CI3" s="21" t="s">
        <v>84</v>
      </c>
      <c r="CJ3" s="21" t="s">
        <v>84</v>
      </c>
    </row>
    <row r="4" spans="1:102" ht="11.25">
      <c r="A4" s="1" t="s">
        <v>1</v>
      </c>
      <c r="B4" s="2" t="str">
        <f>HYPERLINK("http://www.dot.ca.gov/hq/transprog/stip2004/ff_sheets/04-1035.xls","1035")</f>
        <v>1035</v>
      </c>
      <c r="C4" s="1" t="s">
        <v>0</v>
      </c>
      <c r="D4" s="1" t="s">
        <v>2</v>
      </c>
      <c r="E4" s="1" t="s">
        <v>3</v>
      </c>
      <c r="F4" s="7">
        <f ca="1">INDIRECT("T4")+INDIRECT("AB4")+INDIRECT("AJ4")+INDIRECT("AR4")+INDIRECT("AZ4")+INDIRECT("BH4")</f>
        <v>0</v>
      </c>
      <c r="G4" s="6">
        <f ca="1">INDIRECT("U4")+INDIRECT("AC4")+INDIRECT("AK4")+INDIRECT("AS4")+INDIRECT("BA4")+INDIRECT("BI4")</f>
        <v>1343</v>
      </c>
      <c r="H4" s="6">
        <f ca="1">INDIRECT("V4")+INDIRECT("AD4")+INDIRECT("AL4")+INDIRECT("AT4")+INDIRECT("BB4")+INDIRECT("BJ4")</f>
        <v>777</v>
      </c>
      <c r="I4" s="6">
        <f ca="1">INDIRECT("W4")+INDIRECT("AE4")+INDIRECT("AM4")+INDIRECT("AU4")+INDIRECT("BC4")+INDIRECT("BK4")</f>
        <v>0</v>
      </c>
      <c r="J4" s="6">
        <f ca="1">INDIRECT("X4")+INDIRECT("AF4")+INDIRECT("AN4")+INDIRECT("AV4")+INDIRECT("BD4")+INDIRECT("BL4")</f>
        <v>0</v>
      </c>
      <c r="K4" s="6">
        <f ca="1">INDIRECT("Y4")+INDIRECT("AG4")+INDIRECT("AO4")+INDIRECT("AW4")+INDIRECT("BE4")+INDIRECT("BM4")</f>
        <v>0</v>
      </c>
      <c r="L4" s="6">
        <f ca="1">INDIRECT("Z4")+INDIRECT("AH4")+INDIRECT("AP4")+INDIRECT("AX4")+INDIRECT("BF4")+INDIRECT("BN4")</f>
        <v>0</v>
      </c>
      <c r="M4" s="6">
        <f ca="1">INDIRECT("AA4")+INDIRECT("AI4")+INDIRECT("AQ4")+INDIRECT("AY4")+INDIRECT("BG4")+INDIRECT("BO4")</f>
        <v>0</v>
      </c>
      <c r="N4" s="7">
        <f ca="1">INDIRECT("T4")+INDIRECT("U4")+INDIRECT("V4")+INDIRECT("W4")+INDIRECT("X4")+INDIRECT("Y4")+INDIRECT("Z4")+INDIRECT("AA4")</f>
        <v>534</v>
      </c>
      <c r="O4" s="6">
        <f ca="1">INDIRECT("AB4")+INDIRECT("AC4")+INDIRECT("AD4")+INDIRECT("AE4")+INDIRECT("AF4")+INDIRECT("AG4")+INDIRECT("AH4")+INDIRECT("AI4")</f>
        <v>1586</v>
      </c>
      <c r="P4" s="6">
        <f ca="1">INDIRECT("AJ4")+INDIRECT("AK4")+INDIRECT("AL4")+INDIRECT("AM4")+INDIRECT("AN4")+INDIRECT("AO4")+INDIRECT("AP4")+INDIRECT("AQ4")</f>
        <v>0</v>
      </c>
      <c r="Q4" s="6">
        <f ca="1">INDIRECT("AR4")+INDIRECT("AS4")+INDIRECT("AT4")+INDIRECT("AU4")+INDIRECT("AV4")+INDIRECT("AW4")+INDIRECT("AX4")+INDIRECT("AY4")</f>
        <v>0</v>
      </c>
      <c r="R4" s="6">
        <f ca="1">INDIRECT("AZ4")+INDIRECT("BA4")+INDIRECT("BB4")+INDIRECT("BC4")+INDIRECT("BD4")+INDIRECT("BE4")+INDIRECT("BF4")+INDIRECT("BG4")</f>
        <v>0</v>
      </c>
      <c r="S4" s="6">
        <f ca="1">INDIRECT("BH4")+INDIRECT("BI4")+INDIRECT("BJ4")+INDIRECT("BK4")+INDIRECT("BL4")+INDIRECT("BM4")+INDIRECT("BN4")+INDIRECT("BO4")</f>
        <v>0</v>
      </c>
      <c r="T4" s="28"/>
      <c r="U4" s="29">
        <v>534</v>
      </c>
      <c r="V4" s="29"/>
      <c r="W4" s="29"/>
      <c r="X4" s="29"/>
      <c r="Y4" s="29"/>
      <c r="Z4" s="29"/>
      <c r="AA4" s="29"/>
      <c r="AB4" s="28"/>
      <c r="AC4" s="29">
        <v>809</v>
      </c>
      <c r="AD4" s="29">
        <v>777</v>
      </c>
      <c r="AE4" s="29"/>
      <c r="AF4" s="29"/>
      <c r="AG4" s="29"/>
      <c r="AH4" s="29"/>
      <c r="AI4" s="29"/>
      <c r="AJ4" s="28"/>
      <c r="AK4" s="29"/>
      <c r="AL4" s="29"/>
      <c r="AM4" s="29"/>
      <c r="AN4" s="29"/>
      <c r="AO4" s="29"/>
      <c r="AP4" s="29"/>
      <c r="AQ4" s="29"/>
      <c r="AR4" s="28"/>
      <c r="AS4" s="29"/>
      <c r="AT4" s="29"/>
      <c r="AU4" s="29"/>
      <c r="AV4" s="29"/>
      <c r="AW4" s="29"/>
      <c r="AX4" s="29"/>
      <c r="AY4" s="29"/>
      <c r="AZ4" s="28"/>
      <c r="BA4" s="29"/>
      <c r="BB4" s="29"/>
      <c r="BC4" s="29"/>
      <c r="BD4" s="29"/>
      <c r="BE4" s="29"/>
      <c r="BF4" s="29"/>
      <c r="BG4" s="29"/>
      <c r="BH4" s="28"/>
      <c r="BI4" s="29"/>
      <c r="BJ4" s="29"/>
      <c r="BK4" s="29"/>
      <c r="BL4" s="29"/>
      <c r="BM4" s="29"/>
      <c r="BN4" s="29"/>
      <c r="BO4" s="29"/>
      <c r="BP4" s="9">
        <v>10600000646</v>
      </c>
      <c r="BQ4" s="1" t="s">
        <v>3</v>
      </c>
      <c r="BR4" s="1" t="s">
        <v>0</v>
      </c>
      <c r="BS4" s="1" t="s">
        <v>0</v>
      </c>
      <c r="BT4" s="1" t="s">
        <v>0</v>
      </c>
      <c r="BU4" s="1" t="s">
        <v>0</v>
      </c>
      <c r="BW4" s="1">
        <f ca="1">INDIRECT("T4")+2*INDIRECT("AB4")+3*INDIRECT("AJ4")+4*INDIRECT("AR4")+5*INDIRECT("AZ4")+6*INDIRECT("BH4")</f>
        <v>0</v>
      </c>
      <c r="BX4" s="1">
        <v>0</v>
      </c>
      <c r="BY4" s="1">
        <f ca="1">INDIRECT("U4")+2*INDIRECT("AC4")+3*INDIRECT("AK4")+4*INDIRECT("AS4")+5*INDIRECT("BA4")+6*INDIRECT("BI4")</f>
        <v>2152</v>
      </c>
      <c r="BZ4" s="1">
        <v>2152</v>
      </c>
      <c r="CA4" s="1">
        <f ca="1">INDIRECT("V4")+2*INDIRECT("AD4")+3*INDIRECT("AL4")+4*INDIRECT("AT4")+5*INDIRECT("BB4")+6*INDIRECT("BJ4")</f>
        <v>1554</v>
      </c>
      <c r="CB4" s="1">
        <v>1554</v>
      </c>
      <c r="CC4" s="1">
        <f ca="1">INDIRECT("W4")+2*INDIRECT("AE4")+3*INDIRECT("AM4")+4*INDIRECT("AU4")+5*INDIRECT("BC4")+6*INDIRECT("BK4")</f>
        <v>0</v>
      </c>
      <c r="CD4" s="1">
        <v>0</v>
      </c>
      <c r="CE4" s="1">
        <f ca="1">INDIRECT("X4")+2*INDIRECT("AF4")+3*INDIRECT("AN4")+4*INDIRECT("AV4")+5*INDIRECT("BD4")+6*INDIRECT("BL4")</f>
        <v>0</v>
      </c>
      <c r="CF4" s="1">
        <v>0</v>
      </c>
      <c r="CG4" s="1">
        <f ca="1">INDIRECT("Y4")+2*INDIRECT("AG4")+3*INDIRECT("AO4")+4*INDIRECT("AW4")+5*INDIRECT("BE4")+6*INDIRECT("BM4")</f>
        <v>0</v>
      </c>
      <c r="CH4" s="1">
        <v>0</v>
      </c>
      <c r="CI4" s="1">
        <f ca="1">INDIRECT("Z4")+2*INDIRECT("AH4")+3*INDIRECT("AP4")+4*INDIRECT("AX4")+5*INDIRECT("BF4")+6*INDIRECT("BN4")</f>
        <v>0</v>
      </c>
      <c r="CJ4" s="1">
        <v>0</v>
      </c>
      <c r="CK4" s="1">
        <f ca="1">INDIRECT("AA4")+2*INDIRECT("AI4")+3*INDIRECT("AQ4")+4*INDIRECT("AY4")+5*INDIRECT("BG4")+6*INDIRECT("BO4")</f>
        <v>0</v>
      </c>
      <c r="CL4" s="1">
        <v>0</v>
      </c>
      <c r="CM4" s="1">
        <f ca="1">INDIRECT("T4")+2*INDIRECT("U4")+3*INDIRECT("V4")+4*INDIRECT("W4")+5*INDIRECT("X4")+6*INDIRECT("Y4")+7*INDIRECT("Z4")+8*INDIRECT("AA4")</f>
        <v>1068</v>
      </c>
      <c r="CN4" s="1">
        <v>1068</v>
      </c>
      <c r="CO4" s="1">
        <f ca="1">INDIRECT("AB4")+2*INDIRECT("AC4")+3*INDIRECT("AD4")+4*INDIRECT("AE4")+5*INDIRECT("AF4")+6*INDIRECT("AG4")+7*INDIRECT("AH4")+8*INDIRECT("AI4")</f>
        <v>3949</v>
      </c>
      <c r="CP4" s="1">
        <v>3949</v>
      </c>
      <c r="CQ4" s="1">
        <f ca="1">INDIRECT("AJ4")+2*INDIRECT("AK4")+3*INDIRECT("AL4")+4*INDIRECT("AM4")+5*INDIRECT("AN4")+6*INDIRECT("AO4")+7*INDIRECT("AP4")+8*INDIRECT("AQ4")</f>
        <v>0</v>
      </c>
      <c r="CR4" s="1">
        <v>0</v>
      </c>
      <c r="CS4" s="1">
        <f ca="1">INDIRECT("AR4")+2*INDIRECT("AS4")+3*INDIRECT("AT4")+4*INDIRECT("AU4")+5*INDIRECT("AV4")+6*INDIRECT("AW4")+7*INDIRECT("AX4")+8*INDIRECT("AY4")</f>
        <v>0</v>
      </c>
      <c r="CT4" s="1">
        <v>0</v>
      </c>
      <c r="CU4" s="1">
        <f ca="1">INDIRECT("AZ4")+2*INDIRECT("BA4")+3*INDIRECT("BB4")+4*INDIRECT("BC4")+5*INDIRECT("BD4")+6*INDIRECT("BE4")+7*INDIRECT("BF4")+8*INDIRECT("BG4")</f>
        <v>0</v>
      </c>
      <c r="CV4" s="1">
        <v>0</v>
      </c>
      <c r="CW4" s="1">
        <f ca="1">INDIRECT("BH4")+2*INDIRECT("BI4")+3*INDIRECT("BJ4")+4*INDIRECT("BK4")+5*INDIRECT("BL4")+6*INDIRECT("BM4")+7*INDIRECT("BN4")+8*INDIRECT("BO4")</f>
        <v>0</v>
      </c>
      <c r="CX4" s="1">
        <v>0</v>
      </c>
    </row>
    <row r="5" spans="1:102" ht="11.25">
      <c r="A5" s="1" t="s">
        <v>0</v>
      </c>
      <c r="B5" s="1" t="s">
        <v>4</v>
      </c>
      <c r="C5" s="1" t="s">
        <v>0</v>
      </c>
      <c r="D5" s="1" t="s">
        <v>5</v>
      </c>
      <c r="E5" s="1" t="s">
        <v>6</v>
      </c>
      <c r="F5" s="7">
        <f ca="1">INDIRECT("T5")+INDIRECT("AB5")+INDIRECT("AJ5")+INDIRECT("AR5")+INDIRECT("AZ5")+INDIRECT("BH5")</f>
        <v>100</v>
      </c>
      <c r="G5" s="6">
        <f ca="1">INDIRECT("U5")+INDIRECT("AC5")+INDIRECT("AK5")+INDIRECT("AS5")+INDIRECT("BA5")+INDIRECT("BI5")</f>
        <v>0</v>
      </c>
      <c r="H5" s="6">
        <f ca="1">INDIRECT("V5")+INDIRECT("AD5")+INDIRECT("AL5")+INDIRECT("AT5")+INDIRECT("BB5")+INDIRECT("BJ5")</f>
        <v>0</v>
      </c>
      <c r="I5" s="6">
        <f ca="1">INDIRECT("W5")+INDIRECT("AE5")+INDIRECT("AM5")+INDIRECT("AU5")+INDIRECT("BC5")+INDIRECT("BK5")</f>
        <v>0</v>
      </c>
      <c r="J5" s="6">
        <f ca="1">INDIRECT("X5")+INDIRECT("AF5")+INDIRECT("AN5")+INDIRECT("AV5")+INDIRECT("BD5")+INDIRECT("BL5")</f>
        <v>0</v>
      </c>
      <c r="K5" s="6">
        <f ca="1">INDIRECT("Y5")+INDIRECT("AG5")+INDIRECT("AO5")+INDIRECT("AW5")+INDIRECT("BE5")+INDIRECT("BM5")</f>
        <v>0</v>
      </c>
      <c r="L5" s="6">
        <f ca="1">INDIRECT("Z5")+INDIRECT("AH5")+INDIRECT("AP5")+INDIRECT("AX5")+INDIRECT("BF5")+INDIRECT("BN5")</f>
        <v>0</v>
      </c>
      <c r="M5" s="6">
        <f ca="1">INDIRECT("AA5")+INDIRECT("AI5")+INDIRECT("AQ5")+INDIRECT("AY5")+INDIRECT("BG5")+INDIRECT("BO5")</f>
        <v>0</v>
      </c>
      <c r="N5" s="7">
        <f ca="1">INDIRECT("T5")+INDIRECT("U5")+INDIRECT("V5")+INDIRECT("W5")+INDIRECT("X5")+INDIRECT("Y5")+INDIRECT("Z5")+INDIRECT("AA5")</f>
        <v>0</v>
      </c>
      <c r="O5" s="6">
        <f ca="1">INDIRECT("AB5")+INDIRECT("AC5")+INDIRECT("AD5")+INDIRECT("AE5")+INDIRECT("AF5")+INDIRECT("AG5")+INDIRECT("AH5")+INDIRECT("AI5")</f>
        <v>0</v>
      </c>
      <c r="P5" s="6">
        <f ca="1">INDIRECT("AJ5")+INDIRECT("AK5")+INDIRECT("AL5")+INDIRECT("AM5")+INDIRECT("AN5")+INDIRECT("AO5")+INDIRECT("AP5")+INDIRECT("AQ5")</f>
        <v>100</v>
      </c>
      <c r="Q5" s="6">
        <f ca="1">INDIRECT("AR5")+INDIRECT("AS5")+INDIRECT("AT5")+INDIRECT("AU5")+INDIRECT("AV5")+INDIRECT("AW5")+INDIRECT("AX5")+INDIRECT("AY5")</f>
        <v>0</v>
      </c>
      <c r="R5" s="6">
        <f ca="1">INDIRECT("AZ5")+INDIRECT("BA5")+INDIRECT("BB5")+INDIRECT("BC5")+INDIRECT("BD5")+INDIRECT("BE5")+INDIRECT("BF5")+INDIRECT("BG5")</f>
        <v>0</v>
      </c>
      <c r="S5" s="6">
        <f ca="1">INDIRECT("BH5")+INDIRECT("BI5")+INDIRECT("BJ5")+INDIRECT("BK5")+INDIRECT("BL5")+INDIRECT("BM5")+INDIRECT("BN5")+INDIRECT("BO5")</f>
        <v>0</v>
      </c>
      <c r="T5" s="28"/>
      <c r="U5" s="29"/>
      <c r="V5" s="29"/>
      <c r="W5" s="29"/>
      <c r="X5" s="29"/>
      <c r="Y5" s="29"/>
      <c r="Z5" s="29"/>
      <c r="AA5" s="29"/>
      <c r="AB5" s="28"/>
      <c r="AC5" s="29"/>
      <c r="AD5" s="29"/>
      <c r="AE5" s="29"/>
      <c r="AF5" s="29"/>
      <c r="AG5" s="29"/>
      <c r="AH5" s="29"/>
      <c r="AI5" s="29"/>
      <c r="AJ5" s="28">
        <v>100</v>
      </c>
      <c r="AK5" s="29"/>
      <c r="AL5" s="29"/>
      <c r="AM5" s="29"/>
      <c r="AN5" s="29"/>
      <c r="AO5" s="29"/>
      <c r="AP5" s="29"/>
      <c r="AQ5" s="29"/>
      <c r="AR5" s="28"/>
      <c r="AS5" s="29"/>
      <c r="AT5" s="29"/>
      <c r="AU5" s="29"/>
      <c r="AV5" s="29"/>
      <c r="AW5" s="29"/>
      <c r="AX5" s="29"/>
      <c r="AY5" s="29"/>
      <c r="AZ5" s="28"/>
      <c r="BA5" s="29"/>
      <c r="BB5" s="29"/>
      <c r="BC5" s="29"/>
      <c r="BD5" s="29"/>
      <c r="BE5" s="29"/>
      <c r="BF5" s="29"/>
      <c r="BG5" s="29"/>
      <c r="BH5" s="28"/>
      <c r="BI5" s="29"/>
      <c r="BJ5" s="29"/>
      <c r="BK5" s="29"/>
      <c r="BL5" s="29"/>
      <c r="BM5" s="29"/>
      <c r="BN5" s="29"/>
      <c r="BO5" s="29"/>
      <c r="BP5" s="9">
        <v>0</v>
      </c>
      <c r="BQ5" s="1" t="s">
        <v>0</v>
      </c>
      <c r="BR5" s="1" t="s">
        <v>0</v>
      </c>
      <c r="BS5" s="1" t="s">
        <v>0</v>
      </c>
      <c r="BT5" s="1" t="s">
        <v>0</v>
      </c>
      <c r="BU5" s="1" t="s">
        <v>0</v>
      </c>
      <c r="BW5" s="1">
        <f ca="1">INDIRECT("T5")+2*INDIRECT("AB5")+3*INDIRECT("AJ5")+4*INDIRECT("AR5")+5*INDIRECT("AZ5")+6*INDIRECT("BH5")</f>
        <v>300</v>
      </c>
      <c r="BX5" s="1">
        <v>300</v>
      </c>
      <c r="BY5" s="1">
        <f ca="1">INDIRECT("U5")+2*INDIRECT("AC5")+3*INDIRECT("AK5")+4*INDIRECT("AS5")+5*INDIRECT("BA5")+6*INDIRECT("BI5")</f>
        <v>0</v>
      </c>
      <c r="BZ5" s="1">
        <v>0</v>
      </c>
      <c r="CA5" s="1">
        <f ca="1">INDIRECT("V5")+2*INDIRECT("AD5")+3*INDIRECT("AL5")+4*INDIRECT("AT5")+5*INDIRECT("BB5")+6*INDIRECT("BJ5")</f>
        <v>0</v>
      </c>
      <c r="CB5" s="1">
        <v>0</v>
      </c>
      <c r="CC5" s="1">
        <f ca="1">INDIRECT("W5")+2*INDIRECT("AE5")+3*INDIRECT("AM5")+4*INDIRECT("AU5")+5*INDIRECT("BC5")+6*INDIRECT("BK5")</f>
        <v>0</v>
      </c>
      <c r="CD5" s="1">
        <v>0</v>
      </c>
      <c r="CE5" s="1">
        <f ca="1">INDIRECT("X5")+2*INDIRECT("AF5")+3*INDIRECT("AN5")+4*INDIRECT("AV5")+5*INDIRECT("BD5")+6*INDIRECT("BL5")</f>
        <v>0</v>
      </c>
      <c r="CF5" s="1">
        <v>0</v>
      </c>
      <c r="CG5" s="1">
        <f ca="1">INDIRECT("Y5")+2*INDIRECT("AG5")+3*INDIRECT("AO5")+4*INDIRECT("AW5")+5*INDIRECT("BE5")+6*INDIRECT("BM5")</f>
        <v>0</v>
      </c>
      <c r="CH5" s="1">
        <v>0</v>
      </c>
      <c r="CI5" s="1">
        <f ca="1">INDIRECT("Z5")+2*INDIRECT("AH5")+3*INDIRECT("AP5")+4*INDIRECT("AX5")+5*INDIRECT("BF5")+6*INDIRECT("BN5")</f>
        <v>0</v>
      </c>
      <c r="CJ5" s="1">
        <v>0</v>
      </c>
      <c r="CK5" s="1">
        <f ca="1">INDIRECT("AA5")+2*INDIRECT("AI5")+3*INDIRECT("AQ5")+4*INDIRECT("AY5")+5*INDIRECT("BG5")+6*INDIRECT("BO5")</f>
        <v>0</v>
      </c>
      <c r="CL5" s="1">
        <v>0</v>
      </c>
      <c r="CM5" s="1">
        <f ca="1">INDIRECT("T5")+2*INDIRECT("U5")+3*INDIRECT("V5")+4*INDIRECT("W5")+5*INDIRECT("X5")+6*INDIRECT("Y5")+7*INDIRECT("Z5")+8*INDIRECT("AA5")</f>
        <v>0</v>
      </c>
      <c r="CN5" s="1">
        <v>0</v>
      </c>
      <c r="CO5" s="1">
        <f ca="1">INDIRECT("AB5")+2*INDIRECT("AC5")+3*INDIRECT("AD5")+4*INDIRECT("AE5")+5*INDIRECT("AF5")+6*INDIRECT("AG5")+7*INDIRECT("AH5")+8*INDIRECT("AI5")</f>
        <v>0</v>
      </c>
      <c r="CP5" s="1">
        <v>0</v>
      </c>
      <c r="CQ5" s="1">
        <f ca="1">INDIRECT("AJ5")+2*INDIRECT("AK5")+3*INDIRECT("AL5")+4*INDIRECT("AM5")+5*INDIRECT("AN5")+6*INDIRECT("AO5")+7*INDIRECT("AP5")+8*INDIRECT("AQ5")</f>
        <v>100</v>
      </c>
      <c r="CR5" s="1">
        <v>100</v>
      </c>
      <c r="CS5" s="1">
        <f ca="1">INDIRECT("AR5")+2*INDIRECT("AS5")+3*INDIRECT("AT5")+4*INDIRECT("AU5")+5*INDIRECT("AV5")+6*INDIRECT("AW5")+7*INDIRECT("AX5")+8*INDIRECT("AY5")</f>
        <v>0</v>
      </c>
      <c r="CT5" s="1">
        <v>0</v>
      </c>
      <c r="CU5" s="1">
        <f ca="1">INDIRECT("AZ5")+2*INDIRECT("BA5")+3*INDIRECT("BB5")+4*INDIRECT("BC5")+5*INDIRECT("BD5")+6*INDIRECT("BE5")+7*INDIRECT("BF5")+8*INDIRECT("BG5")</f>
        <v>0</v>
      </c>
      <c r="CV5" s="1">
        <v>0</v>
      </c>
      <c r="CW5" s="1">
        <f ca="1">INDIRECT("BH5")+2*INDIRECT("BI5")+3*INDIRECT("BJ5")+4*INDIRECT("BK5")+5*INDIRECT("BL5")+6*INDIRECT("BM5")+7*INDIRECT("BN5")+8*INDIRECT("BO5")</f>
        <v>0</v>
      </c>
      <c r="CX5" s="1">
        <v>0</v>
      </c>
    </row>
    <row r="6" spans="1:73" ht="11.25">
      <c r="A6" s="25"/>
      <c r="B6" s="25"/>
      <c r="C6" s="27" t="s">
        <v>90</v>
      </c>
      <c r="D6" s="26" t="s">
        <v>0</v>
      </c>
      <c r="E6" s="1" t="s">
        <v>7</v>
      </c>
      <c r="F6" s="7">
        <f>SUM(F4:F5)</f>
        <v>100</v>
      </c>
      <c r="G6" s="6">
        <f>SUM(G4:G5)</f>
        <v>1343</v>
      </c>
      <c r="H6" s="6">
        <f>SUM(H4:H5)</f>
        <v>777</v>
      </c>
      <c r="I6" s="6">
        <f>SUM(I4:I5)</f>
        <v>0</v>
      </c>
      <c r="J6" s="6">
        <f>SUM(J4:J5)</f>
        <v>0</v>
      </c>
      <c r="K6" s="6">
        <f>SUM(K4:K5)</f>
        <v>0</v>
      </c>
      <c r="L6" s="6">
        <f>SUM(L4:L5)</f>
        <v>0</v>
      </c>
      <c r="M6" s="6">
        <f>SUM(M4:M5)</f>
        <v>0</v>
      </c>
      <c r="N6" s="7">
        <f>SUM(N4:N5)</f>
        <v>534</v>
      </c>
      <c r="O6" s="6">
        <f>SUM(O4:O5)</f>
        <v>1586</v>
      </c>
      <c r="P6" s="6">
        <f>SUM(P4:P5)</f>
        <v>100</v>
      </c>
      <c r="Q6" s="6">
        <f>SUM(Q4:Q5)</f>
        <v>0</v>
      </c>
      <c r="R6" s="6">
        <f>SUM(R4:R5)</f>
        <v>0</v>
      </c>
      <c r="S6" s="6">
        <f>SUM(S4:S5)</f>
        <v>0</v>
      </c>
      <c r="T6" s="8"/>
      <c r="U6" s="5"/>
      <c r="V6" s="5"/>
      <c r="W6" s="5"/>
      <c r="X6" s="5"/>
      <c r="Y6" s="5"/>
      <c r="Z6" s="5"/>
      <c r="AA6" s="5"/>
      <c r="AB6" s="8"/>
      <c r="AC6" s="5"/>
      <c r="AD6" s="5"/>
      <c r="AE6" s="5"/>
      <c r="AF6" s="5"/>
      <c r="AG6" s="5"/>
      <c r="AH6" s="5"/>
      <c r="AI6" s="5"/>
      <c r="AJ6" s="8"/>
      <c r="AK6" s="5"/>
      <c r="AL6" s="5"/>
      <c r="AM6" s="5"/>
      <c r="AN6" s="5"/>
      <c r="AO6" s="5"/>
      <c r="AP6" s="5"/>
      <c r="AQ6" s="5"/>
      <c r="AR6" s="8"/>
      <c r="AS6" s="5"/>
      <c r="AT6" s="5"/>
      <c r="AU6" s="5"/>
      <c r="AV6" s="5"/>
      <c r="AW6" s="5"/>
      <c r="AX6" s="5"/>
      <c r="AY6" s="5"/>
      <c r="AZ6" s="8"/>
      <c r="BA6" s="5"/>
      <c r="BB6" s="5"/>
      <c r="BC6" s="5"/>
      <c r="BD6" s="5"/>
      <c r="BE6" s="5"/>
      <c r="BF6" s="5"/>
      <c r="BG6" s="5"/>
      <c r="BH6" s="8"/>
      <c r="BI6" s="5"/>
      <c r="BJ6" s="5"/>
      <c r="BK6" s="5"/>
      <c r="BL6" s="5"/>
      <c r="BM6" s="5"/>
      <c r="BN6" s="5"/>
      <c r="BO6" s="5"/>
      <c r="BP6" s="9">
        <v>0</v>
      </c>
      <c r="BQ6" s="1" t="s">
        <v>0</v>
      </c>
      <c r="BR6" s="1" t="s">
        <v>0</v>
      </c>
      <c r="BS6" s="1" t="s">
        <v>0</v>
      </c>
      <c r="BT6" s="1" t="s">
        <v>0</v>
      </c>
      <c r="BU6" s="1" t="s">
        <v>0</v>
      </c>
    </row>
    <row r="7" spans="3:73" ht="11.25">
      <c r="C7" s="1" t="s">
        <v>0</v>
      </c>
      <c r="D7" s="1" t="s">
        <v>0</v>
      </c>
      <c r="E7" s="1" t="s">
        <v>0</v>
      </c>
      <c r="F7" s="7"/>
      <c r="G7" s="6"/>
      <c r="H7" s="6"/>
      <c r="I7" s="6"/>
      <c r="J7" s="6"/>
      <c r="K7" s="6"/>
      <c r="L7" s="6"/>
      <c r="M7" s="6"/>
      <c r="N7" s="7"/>
      <c r="O7" s="6"/>
      <c r="P7" s="6"/>
      <c r="Q7" s="6"/>
      <c r="R7" s="6"/>
      <c r="S7" s="6"/>
      <c r="T7" s="8"/>
      <c r="U7" s="5"/>
      <c r="V7" s="5"/>
      <c r="W7" s="5"/>
      <c r="X7" s="5"/>
      <c r="Y7" s="5"/>
      <c r="Z7" s="5"/>
      <c r="AA7" s="5"/>
      <c r="AB7" s="8"/>
      <c r="AC7" s="5"/>
      <c r="AD7" s="5"/>
      <c r="AE7" s="5"/>
      <c r="AF7" s="5"/>
      <c r="AG7" s="5"/>
      <c r="AH7" s="5"/>
      <c r="AI7" s="5"/>
      <c r="AJ7" s="8"/>
      <c r="AK7" s="5"/>
      <c r="AL7" s="5"/>
      <c r="AM7" s="5"/>
      <c r="AN7" s="5"/>
      <c r="AO7" s="5"/>
      <c r="AP7" s="5"/>
      <c r="AQ7" s="5"/>
      <c r="AR7" s="8"/>
      <c r="AS7" s="5"/>
      <c r="AT7" s="5"/>
      <c r="AU7" s="5"/>
      <c r="AV7" s="5"/>
      <c r="AW7" s="5"/>
      <c r="AX7" s="5"/>
      <c r="AY7" s="5"/>
      <c r="AZ7" s="8"/>
      <c r="BA7" s="5"/>
      <c r="BB7" s="5"/>
      <c r="BC7" s="5"/>
      <c r="BD7" s="5"/>
      <c r="BE7" s="5"/>
      <c r="BF7" s="5"/>
      <c r="BG7" s="5"/>
      <c r="BH7" s="8"/>
      <c r="BI7" s="5"/>
      <c r="BJ7" s="5"/>
      <c r="BK7" s="5"/>
      <c r="BL7" s="5"/>
      <c r="BM7" s="5"/>
      <c r="BN7" s="5"/>
      <c r="BO7" s="5"/>
      <c r="BP7" s="9"/>
      <c r="BT7" s="1" t="s">
        <v>0</v>
      </c>
      <c r="BU7" s="1" t="s">
        <v>0</v>
      </c>
    </row>
    <row r="8" spans="1:102" ht="11.25">
      <c r="A8" s="30" t="s">
        <v>1</v>
      </c>
      <c r="B8" s="31" t="str">
        <f>HYPERLINK("http://www.dot.ca.gov/hq/transprog/stip2004/ff_sheets/04-2140.xls","2140")</f>
        <v>2140</v>
      </c>
      <c r="C8" s="30" t="s">
        <v>0</v>
      </c>
      <c r="D8" s="30" t="s">
        <v>8</v>
      </c>
      <c r="E8" s="30" t="s">
        <v>3</v>
      </c>
      <c r="F8" s="32">
        <f ca="1">INDIRECT("T8")+INDIRECT("AB8")+INDIRECT("AJ8")+INDIRECT("AR8")+INDIRECT("AZ8")+INDIRECT("BH8")</f>
        <v>0</v>
      </c>
      <c r="G8" s="33">
        <f ca="1">INDIRECT("U8")+INDIRECT("AC8")+INDIRECT("AK8")+INDIRECT("AS8")+INDIRECT("BA8")+INDIRECT("BI8")</f>
        <v>0</v>
      </c>
      <c r="H8" s="33">
        <f ca="1">INDIRECT("V8")+INDIRECT("AD8")+INDIRECT("AL8")+INDIRECT("AT8")+INDIRECT("BB8")+INDIRECT("BJ8")</f>
        <v>47</v>
      </c>
      <c r="I8" s="33">
        <f ca="1">INDIRECT("W8")+INDIRECT("AE8")+INDIRECT("AM8")+INDIRECT("AU8")+INDIRECT("BC8")+INDIRECT("BK8")</f>
        <v>170</v>
      </c>
      <c r="J8" s="33">
        <f ca="1">INDIRECT("X8")+INDIRECT("AF8")+INDIRECT("AN8")+INDIRECT("AV8")+INDIRECT("BD8")+INDIRECT("BL8")</f>
        <v>50</v>
      </c>
      <c r="K8" s="33">
        <f ca="1">INDIRECT("Y8")+INDIRECT("AG8")+INDIRECT("AO8")+INDIRECT("AW8")+INDIRECT("BE8")+INDIRECT("BM8")</f>
        <v>50</v>
      </c>
      <c r="L8" s="33">
        <f ca="1">INDIRECT("Z8")+INDIRECT("AH8")+INDIRECT("AP8")+INDIRECT("AX8")+INDIRECT("BF8")+INDIRECT("BN8")</f>
        <v>0</v>
      </c>
      <c r="M8" s="33">
        <f ca="1">INDIRECT("AA8")+INDIRECT("AI8")+INDIRECT("AQ8")+INDIRECT("AY8")+INDIRECT("BG8")+INDIRECT("BO8")</f>
        <v>0</v>
      </c>
      <c r="N8" s="32">
        <f ca="1">INDIRECT("T8")+INDIRECT("U8")+INDIRECT("V8")+INDIRECT("W8")+INDIRECT("X8")+INDIRECT("Y8")+INDIRECT("Z8")+INDIRECT("AA8")</f>
        <v>0</v>
      </c>
      <c r="O8" s="33">
        <f ca="1">INDIRECT("AB8")+INDIRECT("AC8")+INDIRECT("AD8")+INDIRECT("AE8")+INDIRECT("AF8")+INDIRECT("AG8")+INDIRECT("AH8")+INDIRECT("AI8")</f>
        <v>317</v>
      </c>
      <c r="P8" s="33">
        <f ca="1">INDIRECT("AJ8")+INDIRECT("AK8")+INDIRECT("AL8")+INDIRECT("AM8")+INDIRECT("AN8")+INDIRECT("AO8")+INDIRECT("AP8")+INDIRECT("AQ8")</f>
        <v>0</v>
      </c>
      <c r="Q8" s="33">
        <f ca="1">INDIRECT("AR8")+INDIRECT("AS8")+INDIRECT("AT8")+INDIRECT("AU8")+INDIRECT("AV8")+INDIRECT("AW8")+INDIRECT("AX8")+INDIRECT("AY8")</f>
        <v>0</v>
      </c>
      <c r="R8" s="33">
        <f ca="1">INDIRECT("AZ8")+INDIRECT("BA8")+INDIRECT("BB8")+INDIRECT("BC8")+INDIRECT("BD8")+INDIRECT("BE8")+INDIRECT("BF8")+INDIRECT("BG8")</f>
        <v>0</v>
      </c>
      <c r="S8" s="33">
        <f ca="1">INDIRECT("BH8")+INDIRECT("BI8")+INDIRECT("BJ8")+INDIRECT("BK8")+INDIRECT("BL8")+INDIRECT("BM8")+INDIRECT("BN8")+INDIRECT("BO8")</f>
        <v>0</v>
      </c>
      <c r="T8" s="34"/>
      <c r="U8" s="35"/>
      <c r="V8" s="35"/>
      <c r="W8" s="35"/>
      <c r="X8" s="35"/>
      <c r="Y8" s="35"/>
      <c r="Z8" s="35"/>
      <c r="AA8" s="35"/>
      <c r="AB8" s="34"/>
      <c r="AC8" s="35"/>
      <c r="AD8" s="35">
        <v>47</v>
      </c>
      <c r="AE8" s="35">
        <v>170</v>
      </c>
      <c r="AF8" s="35">
        <v>50</v>
      </c>
      <c r="AG8" s="35">
        <v>50</v>
      </c>
      <c r="AH8" s="35"/>
      <c r="AI8" s="35"/>
      <c r="AJ8" s="34"/>
      <c r="AK8" s="35"/>
      <c r="AL8" s="35"/>
      <c r="AM8" s="35"/>
      <c r="AN8" s="35"/>
      <c r="AO8" s="35"/>
      <c r="AP8" s="35"/>
      <c r="AQ8" s="35"/>
      <c r="AR8" s="34"/>
      <c r="AS8" s="35"/>
      <c r="AT8" s="35"/>
      <c r="AU8" s="35"/>
      <c r="AV8" s="35"/>
      <c r="AW8" s="35"/>
      <c r="AX8" s="35"/>
      <c r="AY8" s="35"/>
      <c r="AZ8" s="34"/>
      <c r="BA8" s="35"/>
      <c r="BB8" s="35"/>
      <c r="BC8" s="35"/>
      <c r="BD8" s="35"/>
      <c r="BE8" s="35"/>
      <c r="BF8" s="35"/>
      <c r="BG8" s="35"/>
      <c r="BH8" s="34"/>
      <c r="BI8" s="35"/>
      <c r="BJ8" s="35"/>
      <c r="BK8" s="35"/>
      <c r="BL8" s="35"/>
      <c r="BM8" s="35"/>
      <c r="BN8" s="35"/>
      <c r="BO8" s="36"/>
      <c r="BP8" s="9">
        <v>10600000271</v>
      </c>
      <c r="BQ8" s="1" t="s">
        <v>3</v>
      </c>
      <c r="BR8" s="1" t="s">
        <v>0</v>
      </c>
      <c r="BS8" s="1" t="s">
        <v>0</v>
      </c>
      <c r="BT8" s="1" t="s">
        <v>0</v>
      </c>
      <c r="BU8" s="1" t="s">
        <v>0</v>
      </c>
      <c r="BW8" s="1">
        <f ca="1">INDIRECT("T8")+2*INDIRECT("AB8")+3*INDIRECT("AJ8")+4*INDIRECT("AR8")+5*INDIRECT("AZ8")+6*INDIRECT("BH8")</f>
        <v>0</v>
      </c>
      <c r="BX8" s="1">
        <v>0</v>
      </c>
      <c r="BY8" s="1">
        <f ca="1">INDIRECT("U8")+2*INDIRECT("AC8")+3*INDIRECT("AK8")+4*INDIRECT("AS8")+5*INDIRECT("BA8")+6*INDIRECT("BI8")</f>
        <v>0</v>
      </c>
      <c r="BZ8" s="1">
        <v>0</v>
      </c>
      <c r="CA8" s="1">
        <f ca="1">INDIRECT("V8")+2*INDIRECT("AD8")+3*INDIRECT("AL8")+4*INDIRECT("AT8")+5*INDIRECT("BB8")+6*INDIRECT("BJ8")</f>
        <v>94</v>
      </c>
      <c r="CB8" s="1">
        <v>94</v>
      </c>
      <c r="CC8" s="1">
        <f ca="1">INDIRECT("W8")+2*INDIRECT("AE8")+3*INDIRECT("AM8")+4*INDIRECT("AU8")+5*INDIRECT("BC8")+6*INDIRECT("BK8")</f>
        <v>340</v>
      </c>
      <c r="CD8" s="1">
        <v>340</v>
      </c>
      <c r="CE8" s="1">
        <f ca="1">INDIRECT("X8")+2*INDIRECT("AF8")+3*INDIRECT("AN8")+4*INDIRECT("AV8")+5*INDIRECT("BD8")+6*INDIRECT("BL8")</f>
        <v>100</v>
      </c>
      <c r="CF8" s="1">
        <v>100</v>
      </c>
      <c r="CG8" s="1">
        <f ca="1">INDIRECT("Y8")+2*INDIRECT("AG8")+3*INDIRECT("AO8")+4*INDIRECT("AW8")+5*INDIRECT("BE8")+6*INDIRECT("BM8")</f>
        <v>100</v>
      </c>
      <c r="CH8" s="1">
        <v>100</v>
      </c>
      <c r="CI8" s="1">
        <f ca="1">INDIRECT("Z8")+2*INDIRECT("AH8")+3*INDIRECT("AP8")+4*INDIRECT("AX8")+5*INDIRECT("BF8")+6*INDIRECT("BN8")</f>
        <v>0</v>
      </c>
      <c r="CJ8" s="1">
        <v>0</v>
      </c>
      <c r="CK8" s="1">
        <f ca="1">INDIRECT("AA8")+2*INDIRECT("AI8")+3*INDIRECT("AQ8")+4*INDIRECT("AY8")+5*INDIRECT("BG8")+6*INDIRECT("BO8")</f>
        <v>0</v>
      </c>
      <c r="CL8" s="1">
        <v>0</v>
      </c>
      <c r="CM8" s="1">
        <f ca="1">INDIRECT("T8")+2*INDIRECT("U8")+3*INDIRECT("V8")+4*INDIRECT("W8")+5*INDIRECT("X8")+6*INDIRECT("Y8")+7*INDIRECT("Z8")+8*INDIRECT("AA8")</f>
        <v>0</v>
      </c>
      <c r="CN8" s="1">
        <v>0</v>
      </c>
      <c r="CO8" s="1">
        <f ca="1">INDIRECT("AB8")+2*INDIRECT("AC8")+3*INDIRECT("AD8")+4*INDIRECT("AE8")+5*INDIRECT("AF8")+6*INDIRECT("AG8")+7*INDIRECT("AH8")+8*INDIRECT("AI8")</f>
        <v>1371</v>
      </c>
      <c r="CP8" s="1">
        <v>1371</v>
      </c>
      <c r="CQ8" s="1">
        <f ca="1">INDIRECT("AJ8")+2*INDIRECT("AK8")+3*INDIRECT("AL8")+4*INDIRECT("AM8")+5*INDIRECT("AN8")+6*INDIRECT("AO8")+7*INDIRECT("AP8")+8*INDIRECT("AQ8")</f>
        <v>0</v>
      </c>
      <c r="CR8" s="1">
        <v>0</v>
      </c>
      <c r="CS8" s="1">
        <f ca="1">INDIRECT("AR8")+2*INDIRECT("AS8")+3*INDIRECT("AT8")+4*INDIRECT("AU8")+5*INDIRECT("AV8")+6*INDIRECT("AW8")+7*INDIRECT("AX8")+8*INDIRECT("AY8")</f>
        <v>0</v>
      </c>
      <c r="CT8" s="1">
        <v>0</v>
      </c>
      <c r="CU8" s="1">
        <f ca="1">INDIRECT("AZ8")+2*INDIRECT("BA8")+3*INDIRECT("BB8")+4*INDIRECT("BC8")+5*INDIRECT("BD8")+6*INDIRECT("BE8")+7*INDIRECT("BF8")+8*INDIRECT("BG8")</f>
        <v>0</v>
      </c>
      <c r="CV8" s="1">
        <v>0</v>
      </c>
      <c r="CW8" s="1">
        <f ca="1">INDIRECT("BH8")+2*INDIRECT("BI8")+3*INDIRECT("BJ8")+4*INDIRECT("BK8")+5*INDIRECT("BL8")+6*INDIRECT("BM8")+7*INDIRECT("BN8")+8*INDIRECT("BO8")</f>
        <v>0</v>
      </c>
      <c r="CX8" s="1">
        <v>0</v>
      </c>
    </row>
    <row r="9" spans="1:73" ht="11.25">
      <c r="A9" s="1" t="s">
        <v>0</v>
      </c>
      <c r="B9" s="1" t="s">
        <v>9</v>
      </c>
      <c r="C9" s="1" t="s">
        <v>0</v>
      </c>
      <c r="D9" s="1" t="s">
        <v>10</v>
      </c>
      <c r="E9" s="1" t="s">
        <v>7</v>
      </c>
      <c r="F9" s="7">
        <f>SUM(F8:F8)</f>
        <v>0</v>
      </c>
      <c r="G9" s="6">
        <f>SUM(G8:G8)</f>
        <v>0</v>
      </c>
      <c r="H9" s="6">
        <f>SUM(H8:H8)</f>
        <v>47</v>
      </c>
      <c r="I9" s="6">
        <f>SUM(I8:I8)</f>
        <v>170</v>
      </c>
      <c r="J9" s="6">
        <f>SUM(J8:J8)</f>
        <v>50</v>
      </c>
      <c r="K9" s="6">
        <f>SUM(K8:K8)</f>
        <v>50</v>
      </c>
      <c r="L9" s="6">
        <f>SUM(L8:L8)</f>
        <v>0</v>
      </c>
      <c r="M9" s="6">
        <f>SUM(M8:M8)</f>
        <v>0</v>
      </c>
      <c r="N9" s="7">
        <f>SUM(N8:N8)</f>
        <v>0</v>
      </c>
      <c r="O9" s="6">
        <f>SUM(O8:O8)</f>
        <v>317</v>
      </c>
      <c r="P9" s="6">
        <f>SUM(P8:P8)</f>
        <v>0</v>
      </c>
      <c r="Q9" s="6">
        <f>SUM(Q8:Q8)</f>
        <v>0</v>
      </c>
      <c r="R9" s="6">
        <f>SUM(R8:R8)</f>
        <v>0</v>
      </c>
      <c r="S9" s="6">
        <f>SUM(S8:S8)</f>
        <v>0</v>
      </c>
      <c r="T9" s="8"/>
      <c r="U9" s="5"/>
      <c r="V9" s="5"/>
      <c r="W9" s="5"/>
      <c r="X9" s="5"/>
      <c r="Y9" s="5"/>
      <c r="Z9" s="5"/>
      <c r="AA9" s="5"/>
      <c r="AB9" s="8"/>
      <c r="AC9" s="5"/>
      <c r="AD9" s="5"/>
      <c r="AE9" s="5"/>
      <c r="AF9" s="5"/>
      <c r="AG9" s="5"/>
      <c r="AH9" s="5"/>
      <c r="AI9" s="5"/>
      <c r="AJ9" s="8"/>
      <c r="AK9" s="5"/>
      <c r="AL9" s="5"/>
      <c r="AM9" s="5"/>
      <c r="AN9" s="5"/>
      <c r="AO9" s="5"/>
      <c r="AP9" s="5"/>
      <c r="AQ9" s="5"/>
      <c r="AR9" s="8"/>
      <c r="AS9" s="5"/>
      <c r="AT9" s="5"/>
      <c r="AU9" s="5"/>
      <c r="AV9" s="5"/>
      <c r="AW9" s="5"/>
      <c r="AX9" s="5"/>
      <c r="AY9" s="5"/>
      <c r="AZ9" s="8"/>
      <c r="BA9" s="5"/>
      <c r="BB9" s="5"/>
      <c r="BC9" s="5"/>
      <c r="BD9" s="5"/>
      <c r="BE9" s="5"/>
      <c r="BF9" s="5"/>
      <c r="BG9" s="5"/>
      <c r="BH9" s="8"/>
      <c r="BI9" s="5"/>
      <c r="BJ9" s="5"/>
      <c r="BK9" s="5"/>
      <c r="BL9" s="5"/>
      <c r="BM9" s="5"/>
      <c r="BN9" s="5"/>
      <c r="BO9" s="5"/>
      <c r="BP9" s="9">
        <v>0</v>
      </c>
      <c r="BQ9" s="1" t="s">
        <v>0</v>
      </c>
      <c r="BR9" s="1" t="s">
        <v>0</v>
      </c>
      <c r="BS9" s="1" t="s">
        <v>0</v>
      </c>
      <c r="BT9" s="1" t="s">
        <v>0</v>
      </c>
      <c r="BU9" s="1" t="s">
        <v>0</v>
      </c>
    </row>
    <row r="10" spans="1:73" ht="11.25">
      <c r="A10" s="25"/>
      <c r="B10" s="25"/>
      <c r="C10" s="27" t="s">
        <v>90</v>
      </c>
      <c r="D10" s="26" t="s">
        <v>0</v>
      </c>
      <c r="E10" s="1" t="s">
        <v>0</v>
      </c>
      <c r="F10" s="7"/>
      <c r="G10" s="6"/>
      <c r="H10" s="6"/>
      <c r="I10" s="6"/>
      <c r="J10" s="6"/>
      <c r="K10" s="6"/>
      <c r="L10" s="6"/>
      <c r="M10" s="6"/>
      <c r="N10" s="7"/>
      <c r="O10" s="6"/>
      <c r="P10" s="6"/>
      <c r="Q10" s="6"/>
      <c r="R10" s="6"/>
      <c r="S10" s="6"/>
      <c r="T10" s="8"/>
      <c r="U10" s="5"/>
      <c r="V10" s="5"/>
      <c r="W10" s="5"/>
      <c r="X10" s="5"/>
      <c r="Y10" s="5"/>
      <c r="Z10" s="5"/>
      <c r="AA10" s="5"/>
      <c r="AB10" s="8"/>
      <c r="AC10" s="5"/>
      <c r="AD10" s="5"/>
      <c r="AE10" s="5"/>
      <c r="AF10" s="5"/>
      <c r="AG10" s="5"/>
      <c r="AH10" s="5"/>
      <c r="AI10" s="5"/>
      <c r="AJ10" s="8"/>
      <c r="AK10" s="5"/>
      <c r="AL10" s="5"/>
      <c r="AM10" s="5"/>
      <c r="AN10" s="5"/>
      <c r="AO10" s="5"/>
      <c r="AP10" s="5"/>
      <c r="AQ10" s="5"/>
      <c r="AR10" s="8"/>
      <c r="AS10" s="5"/>
      <c r="AT10" s="5"/>
      <c r="AU10" s="5"/>
      <c r="AV10" s="5"/>
      <c r="AW10" s="5"/>
      <c r="AX10" s="5"/>
      <c r="AY10" s="5"/>
      <c r="AZ10" s="8"/>
      <c r="BA10" s="5"/>
      <c r="BB10" s="5"/>
      <c r="BC10" s="5"/>
      <c r="BD10" s="5"/>
      <c r="BE10" s="5"/>
      <c r="BF10" s="5"/>
      <c r="BG10" s="5"/>
      <c r="BH10" s="8"/>
      <c r="BI10" s="5"/>
      <c r="BJ10" s="5"/>
      <c r="BK10" s="5"/>
      <c r="BL10" s="5"/>
      <c r="BM10" s="5"/>
      <c r="BN10" s="5"/>
      <c r="BO10" s="5"/>
      <c r="BP10" s="9">
        <v>0</v>
      </c>
      <c r="BQ10" s="1" t="s">
        <v>0</v>
      </c>
      <c r="BR10" s="1" t="s">
        <v>0</v>
      </c>
      <c r="BS10" s="1" t="s">
        <v>0</v>
      </c>
      <c r="BT10" s="1" t="s">
        <v>0</v>
      </c>
      <c r="BU10" s="1" t="s">
        <v>0</v>
      </c>
    </row>
    <row r="11" spans="1:102" ht="11.25">
      <c r="A11" s="30" t="s">
        <v>1</v>
      </c>
      <c r="B11" s="31" t="str">
        <f>HYPERLINK("http://www.dot.ca.gov/hq/transprog/stip2004/ff_sheets/04-2166.xls","2166")</f>
        <v>2166</v>
      </c>
      <c r="C11" s="30" t="s">
        <v>0</v>
      </c>
      <c r="D11" s="30" t="s">
        <v>8</v>
      </c>
      <c r="E11" s="30" t="s">
        <v>3</v>
      </c>
      <c r="F11" s="32">
        <f ca="1">INDIRECT("T11")+INDIRECT("AB11")+INDIRECT("AJ11")+INDIRECT("AR11")+INDIRECT("AZ11")+INDIRECT("BH11")</f>
        <v>0</v>
      </c>
      <c r="G11" s="33">
        <f ca="1">INDIRECT("U11")+INDIRECT("AC11")+INDIRECT("AK11")+INDIRECT("AS11")+INDIRECT("BA11")+INDIRECT("BI11")</f>
        <v>0</v>
      </c>
      <c r="H11" s="33">
        <f ca="1">INDIRECT("V11")+INDIRECT("AD11")+INDIRECT("AL11")+INDIRECT("AT11")+INDIRECT("BB11")+INDIRECT("BJ11")</f>
        <v>0</v>
      </c>
      <c r="I11" s="33">
        <f ca="1">INDIRECT("W11")+INDIRECT("AE11")+INDIRECT("AM11")+INDIRECT("AU11")+INDIRECT("BC11")+INDIRECT("BK11")</f>
        <v>0</v>
      </c>
      <c r="J11" s="33">
        <f ca="1">INDIRECT("X11")+INDIRECT("AF11")+INDIRECT("AN11")+INDIRECT("AV11")+INDIRECT("BD11")+INDIRECT("BL11")</f>
        <v>0</v>
      </c>
      <c r="K11" s="33">
        <f ca="1">INDIRECT("Y11")+INDIRECT("AG11")+INDIRECT("AO11")+INDIRECT("AW11")+INDIRECT("BE11")+INDIRECT("BM11")</f>
        <v>0</v>
      </c>
      <c r="L11" s="33">
        <f ca="1">INDIRECT("Z11")+INDIRECT("AH11")+INDIRECT("AP11")+INDIRECT("AX11")+INDIRECT("BF11")+INDIRECT("BN11")</f>
        <v>0</v>
      </c>
      <c r="M11" s="33">
        <f ca="1">INDIRECT("AA11")+INDIRECT("AI11")+INDIRECT("AQ11")+INDIRECT("AY11")+INDIRECT("BG11")+INDIRECT("BO11")</f>
        <v>0</v>
      </c>
      <c r="N11" s="32">
        <f ca="1">INDIRECT("T11")+INDIRECT("U11")+INDIRECT("V11")+INDIRECT("W11")+INDIRECT("X11")+INDIRECT("Y11")+INDIRECT("Z11")+INDIRECT("AA11")</f>
        <v>0</v>
      </c>
      <c r="O11" s="33">
        <f ca="1">INDIRECT("AB11")+INDIRECT("AC11")+INDIRECT("AD11")+INDIRECT("AE11")+INDIRECT("AF11")+INDIRECT("AG11")+INDIRECT("AH11")+INDIRECT("AI11")</f>
        <v>0</v>
      </c>
      <c r="P11" s="33">
        <f ca="1">INDIRECT("AJ11")+INDIRECT("AK11")+INDIRECT("AL11")+INDIRECT("AM11")+INDIRECT("AN11")+INDIRECT("AO11")+INDIRECT("AP11")+INDIRECT("AQ11")</f>
        <v>0</v>
      </c>
      <c r="Q11" s="33">
        <f ca="1">INDIRECT("AR11")+INDIRECT("AS11")+INDIRECT("AT11")+INDIRECT("AU11")+INDIRECT("AV11")+INDIRECT("AW11")+INDIRECT("AX11")+INDIRECT("AY11")</f>
        <v>0</v>
      </c>
      <c r="R11" s="33">
        <f ca="1">INDIRECT("AZ11")+INDIRECT("BA11")+INDIRECT("BB11")+INDIRECT("BC11")+INDIRECT("BD11")+INDIRECT("BE11")+INDIRECT("BF11")+INDIRECT("BG11")</f>
        <v>0</v>
      </c>
      <c r="S11" s="33">
        <f ca="1">INDIRECT("BH11")+INDIRECT("BI11")+INDIRECT("BJ11")+INDIRECT("BK11")+INDIRECT("BL11")+INDIRECT("BM11")+INDIRECT("BN11")+INDIRECT("BO11")</f>
        <v>0</v>
      </c>
      <c r="T11" s="34"/>
      <c r="U11" s="35"/>
      <c r="V11" s="35"/>
      <c r="W11" s="35"/>
      <c r="X11" s="35"/>
      <c r="Y11" s="35"/>
      <c r="Z11" s="35"/>
      <c r="AA11" s="35"/>
      <c r="AB11" s="34"/>
      <c r="AC11" s="35"/>
      <c r="AD11" s="35"/>
      <c r="AE11" s="35"/>
      <c r="AF11" s="35"/>
      <c r="AG11" s="35"/>
      <c r="AH11" s="35"/>
      <c r="AI11" s="35"/>
      <c r="AJ11" s="34"/>
      <c r="AK11" s="35"/>
      <c r="AL11" s="35"/>
      <c r="AM11" s="35"/>
      <c r="AN11" s="35"/>
      <c r="AO11" s="35"/>
      <c r="AP11" s="35"/>
      <c r="AQ11" s="35"/>
      <c r="AR11" s="34"/>
      <c r="AS11" s="35"/>
      <c r="AT11" s="35"/>
      <c r="AU11" s="35"/>
      <c r="AV11" s="35"/>
      <c r="AW11" s="35"/>
      <c r="AX11" s="35"/>
      <c r="AY11" s="35"/>
      <c r="AZ11" s="34"/>
      <c r="BA11" s="35"/>
      <c r="BB11" s="35"/>
      <c r="BC11" s="35"/>
      <c r="BD11" s="35"/>
      <c r="BE11" s="35"/>
      <c r="BF11" s="35"/>
      <c r="BG11" s="35"/>
      <c r="BH11" s="34"/>
      <c r="BI11" s="35"/>
      <c r="BJ11" s="35"/>
      <c r="BK11" s="35"/>
      <c r="BL11" s="35"/>
      <c r="BM11" s="35"/>
      <c r="BN11" s="35"/>
      <c r="BO11" s="36"/>
      <c r="BP11" s="9">
        <v>10600000275</v>
      </c>
      <c r="BQ11" s="1" t="s">
        <v>3</v>
      </c>
      <c r="BR11" s="1" t="s">
        <v>0</v>
      </c>
      <c r="BS11" s="1" t="s">
        <v>0</v>
      </c>
      <c r="BT11" s="1" t="s">
        <v>0</v>
      </c>
      <c r="BU11" s="1" t="s">
        <v>0</v>
      </c>
      <c r="BW11" s="1">
        <f ca="1">INDIRECT("T11")+2*INDIRECT("AB11")+3*INDIRECT("AJ11")+4*INDIRECT("AR11")+5*INDIRECT("AZ11")+6*INDIRECT("BH11")</f>
        <v>0</v>
      </c>
      <c r="BX11" s="1">
        <v>0</v>
      </c>
      <c r="BY11" s="1">
        <f ca="1">INDIRECT("U11")+2*INDIRECT("AC11")+3*INDIRECT("AK11")+4*INDIRECT("AS11")+5*INDIRECT("BA11")+6*INDIRECT("BI11")</f>
        <v>0</v>
      </c>
      <c r="BZ11" s="1">
        <v>0</v>
      </c>
      <c r="CA11" s="1">
        <f ca="1">INDIRECT("V11")+2*INDIRECT("AD11")+3*INDIRECT("AL11")+4*INDIRECT("AT11")+5*INDIRECT("BB11")+6*INDIRECT("BJ11")</f>
        <v>0</v>
      </c>
      <c r="CB11" s="1">
        <v>0</v>
      </c>
      <c r="CC11" s="1">
        <f ca="1">INDIRECT("W11")+2*INDIRECT("AE11")+3*INDIRECT("AM11")+4*INDIRECT("AU11")+5*INDIRECT("BC11")+6*INDIRECT("BK11")</f>
        <v>0</v>
      </c>
      <c r="CD11" s="1">
        <v>0</v>
      </c>
      <c r="CE11" s="1">
        <f ca="1">INDIRECT("X11")+2*INDIRECT("AF11")+3*INDIRECT("AN11")+4*INDIRECT("AV11")+5*INDIRECT("BD11")+6*INDIRECT("BL11")</f>
        <v>0</v>
      </c>
      <c r="CF11" s="1">
        <v>0</v>
      </c>
      <c r="CG11" s="1">
        <f ca="1">INDIRECT("Y11")+2*INDIRECT("AG11")+3*INDIRECT("AO11")+4*INDIRECT("AW11")+5*INDIRECT("BE11")+6*INDIRECT("BM11")</f>
        <v>0</v>
      </c>
      <c r="CH11" s="1">
        <v>0</v>
      </c>
      <c r="CI11" s="1">
        <f ca="1">INDIRECT("Z11")+2*INDIRECT("AH11")+3*INDIRECT("AP11")+4*INDIRECT("AX11")+5*INDIRECT("BF11")+6*INDIRECT("BN11")</f>
        <v>0</v>
      </c>
      <c r="CJ11" s="1">
        <v>0</v>
      </c>
      <c r="CK11" s="1">
        <f ca="1">INDIRECT("AA11")+2*INDIRECT("AI11")+3*INDIRECT("AQ11")+4*INDIRECT("AY11")+5*INDIRECT("BG11")+6*INDIRECT("BO11")</f>
        <v>0</v>
      </c>
      <c r="CL11" s="1">
        <v>0</v>
      </c>
      <c r="CM11" s="1">
        <f ca="1">INDIRECT("T11")+2*INDIRECT("U11")+3*INDIRECT("V11")+4*INDIRECT("W11")+5*INDIRECT("X11")+6*INDIRECT("Y11")+7*INDIRECT("Z11")+8*INDIRECT("AA11")</f>
        <v>0</v>
      </c>
      <c r="CN11" s="1">
        <v>0</v>
      </c>
      <c r="CO11" s="1">
        <f ca="1">INDIRECT("AB11")+2*INDIRECT("AC11")+3*INDIRECT("AD11")+4*INDIRECT("AE11")+5*INDIRECT("AF11")+6*INDIRECT("AG11")+7*INDIRECT("AH11")+8*INDIRECT("AI11")</f>
        <v>0</v>
      </c>
      <c r="CP11" s="1">
        <v>0</v>
      </c>
      <c r="CQ11" s="1">
        <f ca="1">INDIRECT("AJ11")+2*INDIRECT("AK11")+3*INDIRECT("AL11")+4*INDIRECT("AM11")+5*INDIRECT("AN11")+6*INDIRECT("AO11")+7*INDIRECT("AP11")+8*INDIRECT("AQ11")</f>
        <v>0</v>
      </c>
      <c r="CR11" s="1">
        <v>0</v>
      </c>
      <c r="CS11" s="1">
        <f ca="1">INDIRECT("AR11")+2*INDIRECT("AS11")+3*INDIRECT("AT11")+4*INDIRECT("AU11")+5*INDIRECT("AV11")+6*INDIRECT("AW11")+7*INDIRECT("AX11")+8*INDIRECT("AY11")</f>
        <v>0</v>
      </c>
      <c r="CT11" s="1">
        <v>0</v>
      </c>
      <c r="CU11" s="1">
        <f ca="1">INDIRECT("AZ11")+2*INDIRECT("BA11")+3*INDIRECT("BB11")+4*INDIRECT("BC11")+5*INDIRECT("BD11")+6*INDIRECT("BE11")+7*INDIRECT("BF11")+8*INDIRECT("BG11")</f>
        <v>0</v>
      </c>
      <c r="CV11" s="1">
        <v>0</v>
      </c>
      <c r="CW11" s="1">
        <f ca="1">INDIRECT("BH11")+2*INDIRECT("BI11")+3*INDIRECT("BJ11")+4*INDIRECT("BK11")+5*INDIRECT("BL11")+6*INDIRECT("BM11")+7*INDIRECT("BN11")+8*INDIRECT("BO11")</f>
        <v>0</v>
      </c>
      <c r="CX11" s="1">
        <v>0</v>
      </c>
    </row>
    <row r="12" spans="1:73" ht="11.25">
      <c r="A12" s="1" t="s">
        <v>0</v>
      </c>
      <c r="B12" s="1" t="s">
        <v>11</v>
      </c>
      <c r="C12" s="1" t="s">
        <v>0</v>
      </c>
      <c r="D12" s="1" t="s">
        <v>12</v>
      </c>
      <c r="E12" s="1" t="s">
        <v>7</v>
      </c>
      <c r="F12" s="7">
        <f>SUM(F11:F11)</f>
        <v>0</v>
      </c>
      <c r="G12" s="6">
        <f>SUM(G11:G11)</f>
        <v>0</v>
      </c>
      <c r="H12" s="6">
        <f>SUM(H11:H11)</f>
        <v>0</v>
      </c>
      <c r="I12" s="6">
        <f>SUM(I11:I11)</f>
        <v>0</v>
      </c>
      <c r="J12" s="6">
        <f>SUM(J11:J11)</f>
        <v>0</v>
      </c>
      <c r="K12" s="6">
        <f>SUM(K11:K11)</f>
        <v>0</v>
      </c>
      <c r="L12" s="6">
        <f>SUM(L11:L11)</f>
        <v>0</v>
      </c>
      <c r="M12" s="6">
        <f>SUM(M11:M11)</f>
        <v>0</v>
      </c>
      <c r="N12" s="7">
        <f>SUM(N11:N11)</f>
        <v>0</v>
      </c>
      <c r="O12" s="6">
        <f>SUM(O11:O11)</f>
        <v>0</v>
      </c>
      <c r="P12" s="6">
        <f>SUM(P11:P11)</f>
        <v>0</v>
      </c>
      <c r="Q12" s="6">
        <f>SUM(Q11:Q11)</f>
        <v>0</v>
      </c>
      <c r="R12" s="6">
        <f>SUM(R11:R11)</f>
        <v>0</v>
      </c>
      <c r="S12" s="6">
        <f>SUM(S11:S11)</f>
        <v>0</v>
      </c>
      <c r="T12" s="8"/>
      <c r="U12" s="5"/>
      <c r="V12" s="5"/>
      <c r="W12" s="5"/>
      <c r="X12" s="5"/>
      <c r="Y12" s="5"/>
      <c r="Z12" s="5"/>
      <c r="AA12" s="5"/>
      <c r="AB12" s="8"/>
      <c r="AC12" s="5"/>
      <c r="AD12" s="5"/>
      <c r="AE12" s="5"/>
      <c r="AF12" s="5"/>
      <c r="AG12" s="5"/>
      <c r="AH12" s="5"/>
      <c r="AI12" s="5"/>
      <c r="AJ12" s="8"/>
      <c r="AK12" s="5"/>
      <c r="AL12" s="5"/>
      <c r="AM12" s="5"/>
      <c r="AN12" s="5"/>
      <c r="AO12" s="5"/>
      <c r="AP12" s="5"/>
      <c r="AQ12" s="5"/>
      <c r="AR12" s="8"/>
      <c r="AS12" s="5"/>
      <c r="AT12" s="5"/>
      <c r="AU12" s="5"/>
      <c r="AV12" s="5"/>
      <c r="AW12" s="5"/>
      <c r="AX12" s="5"/>
      <c r="AY12" s="5"/>
      <c r="AZ12" s="8"/>
      <c r="BA12" s="5"/>
      <c r="BB12" s="5"/>
      <c r="BC12" s="5"/>
      <c r="BD12" s="5"/>
      <c r="BE12" s="5"/>
      <c r="BF12" s="5"/>
      <c r="BG12" s="5"/>
      <c r="BH12" s="8"/>
      <c r="BI12" s="5"/>
      <c r="BJ12" s="5"/>
      <c r="BK12" s="5"/>
      <c r="BL12" s="5"/>
      <c r="BM12" s="5"/>
      <c r="BN12" s="5"/>
      <c r="BO12" s="5"/>
      <c r="BP12" s="9">
        <v>0</v>
      </c>
      <c r="BQ12" s="1" t="s">
        <v>0</v>
      </c>
      <c r="BR12" s="1" t="s">
        <v>0</v>
      </c>
      <c r="BS12" s="1" t="s">
        <v>0</v>
      </c>
      <c r="BT12" s="1" t="s">
        <v>0</v>
      </c>
      <c r="BU12" s="1" t="s">
        <v>0</v>
      </c>
    </row>
    <row r="13" spans="1:73" ht="11.25">
      <c r="A13" s="25"/>
      <c r="B13" s="25"/>
      <c r="C13" s="27" t="s">
        <v>90</v>
      </c>
      <c r="D13" s="26" t="s">
        <v>0</v>
      </c>
      <c r="E13" s="1" t="s">
        <v>0</v>
      </c>
      <c r="F13" s="7"/>
      <c r="G13" s="6"/>
      <c r="H13" s="6"/>
      <c r="I13" s="6"/>
      <c r="J13" s="6"/>
      <c r="K13" s="6"/>
      <c r="L13" s="6"/>
      <c r="M13" s="6"/>
      <c r="N13" s="7"/>
      <c r="O13" s="6"/>
      <c r="P13" s="6"/>
      <c r="Q13" s="6"/>
      <c r="R13" s="6"/>
      <c r="S13" s="6"/>
      <c r="T13" s="8"/>
      <c r="U13" s="5"/>
      <c r="V13" s="5"/>
      <c r="W13" s="5"/>
      <c r="X13" s="5"/>
      <c r="Y13" s="5"/>
      <c r="Z13" s="5"/>
      <c r="AA13" s="5"/>
      <c r="AB13" s="8"/>
      <c r="AC13" s="5"/>
      <c r="AD13" s="5"/>
      <c r="AE13" s="5"/>
      <c r="AF13" s="5"/>
      <c r="AG13" s="5"/>
      <c r="AH13" s="5"/>
      <c r="AI13" s="5"/>
      <c r="AJ13" s="8"/>
      <c r="AK13" s="5"/>
      <c r="AL13" s="5"/>
      <c r="AM13" s="5"/>
      <c r="AN13" s="5"/>
      <c r="AO13" s="5"/>
      <c r="AP13" s="5"/>
      <c r="AQ13" s="5"/>
      <c r="AR13" s="8"/>
      <c r="AS13" s="5"/>
      <c r="AT13" s="5"/>
      <c r="AU13" s="5"/>
      <c r="AV13" s="5"/>
      <c r="AW13" s="5"/>
      <c r="AX13" s="5"/>
      <c r="AY13" s="5"/>
      <c r="AZ13" s="8"/>
      <c r="BA13" s="5"/>
      <c r="BB13" s="5"/>
      <c r="BC13" s="5"/>
      <c r="BD13" s="5"/>
      <c r="BE13" s="5"/>
      <c r="BF13" s="5"/>
      <c r="BG13" s="5"/>
      <c r="BH13" s="8"/>
      <c r="BI13" s="5"/>
      <c r="BJ13" s="5"/>
      <c r="BK13" s="5"/>
      <c r="BL13" s="5"/>
      <c r="BM13" s="5"/>
      <c r="BN13" s="5"/>
      <c r="BO13" s="5"/>
      <c r="BP13" s="9">
        <v>0</v>
      </c>
      <c r="BQ13" s="1" t="s">
        <v>0</v>
      </c>
      <c r="BR13" s="1" t="s">
        <v>0</v>
      </c>
      <c r="BS13" s="1" t="s">
        <v>0</v>
      </c>
      <c r="BT13" s="1" t="s">
        <v>0</v>
      </c>
      <c r="BU13" s="1" t="s">
        <v>0</v>
      </c>
    </row>
    <row r="14" spans="1:102" ht="11.25">
      <c r="A14" s="30" t="s">
        <v>1</v>
      </c>
      <c r="B14" s="31" t="str">
        <f>HYPERLINK("http://www.dot.ca.gov/hq/transprog/stip2004/ff_sheets/04-2015a.xls","2015A")</f>
        <v>2015A</v>
      </c>
      <c r="C14" s="30" t="s">
        <v>0</v>
      </c>
      <c r="D14" s="30" t="s">
        <v>8</v>
      </c>
      <c r="E14" s="30" t="s">
        <v>3</v>
      </c>
      <c r="F14" s="32">
        <f ca="1">INDIRECT("T14")+INDIRECT("AB14")+INDIRECT("AJ14")+INDIRECT("AR14")+INDIRECT("AZ14")+INDIRECT("BH14")</f>
        <v>0</v>
      </c>
      <c r="G14" s="33">
        <f ca="1">INDIRECT("U14")+INDIRECT("AC14")+INDIRECT("AK14")+INDIRECT("AS14")+INDIRECT("BA14")+INDIRECT("BI14")</f>
        <v>0</v>
      </c>
      <c r="H14" s="33">
        <f ca="1">INDIRECT("V14")+INDIRECT("AD14")+INDIRECT("AL14")+INDIRECT("AT14")+INDIRECT("BB14")+INDIRECT("BJ14")</f>
        <v>265</v>
      </c>
      <c r="I14" s="33">
        <f ca="1">INDIRECT("W14")+INDIRECT("AE14")+INDIRECT("AM14")+INDIRECT("AU14")+INDIRECT("BC14")+INDIRECT("BK14")</f>
        <v>0</v>
      </c>
      <c r="J14" s="33">
        <f ca="1">INDIRECT("X14")+INDIRECT("AF14")+INDIRECT("AN14")+INDIRECT("AV14")+INDIRECT("BD14")+INDIRECT("BL14")</f>
        <v>0</v>
      </c>
      <c r="K14" s="33">
        <f ca="1">INDIRECT("Y14")+INDIRECT("AG14")+INDIRECT("AO14")+INDIRECT("AW14")+INDIRECT("BE14")+INDIRECT("BM14")</f>
        <v>0</v>
      </c>
      <c r="L14" s="33">
        <f ca="1">INDIRECT("Z14")+INDIRECT("AH14")+INDIRECT("AP14")+INDIRECT("AX14")+INDIRECT("BF14")+INDIRECT("BN14")</f>
        <v>0</v>
      </c>
      <c r="M14" s="33">
        <f ca="1">INDIRECT("AA14")+INDIRECT("AI14")+INDIRECT("AQ14")+INDIRECT("AY14")+INDIRECT("BG14")+INDIRECT("BO14")</f>
        <v>0</v>
      </c>
      <c r="N14" s="32">
        <f ca="1">INDIRECT("T14")+INDIRECT("U14")+INDIRECT("V14")+INDIRECT("W14")+INDIRECT("X14")+INDIRECT("Y14")+INDIRECT("Z14")+INDIRECT("AA14")</f>
        <v>0</v>
      </c>
      <c r="O14" s="33">
        <f ca="1">INDIRECT("AB14")+INDIRECT("AC14")+INDIRECT("AD14")+INDIRECT("AE14")+INDIRECT("AF14")+INDIRECT("AG14")+INDIRECT("AH14")+INDIRECT("AI14")</f>
        <v>265</v>
      </c>
      <c r="P14" s="33">
        <f ca="1">INDIRECT("AJ14")+INDIRECT("AK14")+INDIRECT("AL14")+INDIRECT("AM14")+INDIRECT("AN14")+INDIRECT("AO14")+INDIRECT("AP14")+INDIRECT("AQ14")</f>
        <v>0</v>
      </c>
      <c r="Q14" s="33">
        <f ca="1">INDIRECT("AR14")+INDIRECT("AS14")+INDIRECT("AT14")+INDIRECT("AU14")+INDIRECT("AV14")+INDIRECT("AW14")+INDIRECT("AX14")+INDIRECT("AY14")</f>
        <v>0</v>
      </c>
      <c r="R14" s="33">
        <f ca="1">INDIRECT("AZ14")+INDIRECT("BA14")+INDIRECT("BB14")+INDIRECT("BC14")+INDIRECT("BD14")+INDIRECT("BE14")+INDIRECT("BF14")+INDIRECT("BG14")</f>
        <v>0</v>
      </c>
      <c r="S14" s="33">
        <f ca="1">INDIRECT("BH14")+INDIRECT("BI14")+INDIRECT("BJ14")+INDIRECT("BK14")+INDIRECT("BL14")+INDIRECT("BM14")+INDIRECT("BN14")+INDIRECT("BO14")</f>
        <v>0</v>
      </c>
      <c r="T14" s="34"/>
      <c r="U14" s="35"/>
      <c r="V14" s="35"/>
      <c r="W14" s="35"/>
      <c r="X14" s="35"/>
      <c r="Y14" s="35"/>
      <c r="Z14" s="35"/>
      <c r="AA14" s="35"/>
      <c r="AB14" s="34"/>
      <c r="AC14" s="35"/>
      <c r="AD14" s="35">
        <v>265</v>
      </c>
      <c r="AE14" s="35"/>
      <c r="AF14" s="35"/>
      <c r="AG14" s="35"/>
      <c r="AH14" s="35"/>
      <c r="AI14" s="35"/>
      <c r="AJ14" s="34"/>
      <c r="AK14" s="35"/>
      <c r="AL14" s="35"/>
      <c r="AM14" s="35"/>
      <c r="AN14" s="35"/>
      <c r="AO14" s="35"/>
      <c r="AP14" s="35"/>
      <c r="AQ14" s="35"/>
      <c r="AR14" s="34"/>
      <c r="AS14" s="35"/>
      <c r="AT14" s="35"/>
      <c r="AU14" s="35"/>
      <c r="AV14" s="35"/>
      <c r="AW14" s="35"/>
      <c r="AX14" s="35"/>
      <c r="AY14" s="35"/>
      <c r="AZ14" s="34"/>
      <c r="BA14" s="35"/>
      <c r="BB14" s="35"/>
      <c r="BC14" s="35"/>
      <c r="BD14" s="35"/>
      <c r="BE14" s="35"/>
      <c r="BF14" s="35"/>
      <c r="BG14" s="35"/>
      <c r="BH14" s="34"/>
      <c r="BI14" s="35"/>
      <c r="BJ14" s="35"/>
      <c r="BK14" s="35"/>
      <c r="BL14" s="35"/>
      <c r="BM14" s="35"/>
      <c r="BN14" s="35"/>
      <c r="BO14" s="36"/>
      <c r="BP14" s="9">
        <v>20600001205</v>
      </c>
      <c r="BQ14" s="1" t="s">
        <v>3</v>
      </c>
      <c r="BR14" s="1" t="s">
        <v>0</v>
      </c>
      <c r="BS14" s="1" t="s">
        <v>0</v>
      </c>
      <c r="BT14" s="1" t="s">
        <v>0</v>
      </c>
      <c r="BU14" s="1" t="s">
        <v>0</v>
      </c>
      <c r="BW14" s="1">
        <f ca="1">INDIRECT("T14")+2*INDIRECT("AB14")+3*INDIRECT("AJ14")+4*INDIRECT("AR14")+5*INDIRECT("AZ14")+6*INDIRECT("BH14")</f>
        <v>0</v>
      </c>
      <c r="BX14" s="1">
        <v>0</v>
      </c>
      <c r="BY14" s="1">
        <f ca="1">INDIRECT("U14")+2*INDIRECT("AC14")+3*INDIRECT("AK14")+4*INDIRECT("AS14")+5*INDIRECT("BA14")+6*INDIRECT("BI14")</f>
        <v>0</v>
      </c>
      <c r="BZ14" s="1">
        <v>0</v>
      </c>
      <c r="CA14" s="1">
        <f ca="1">INDIRECT("V14")+2*INDIRECT("AD14")+3*INDIRECT("AL14")+4*INDIRECT("AT14")+5*INDIRECT("BB14")+6*INDIRECT("BJ14")</f>
        <v>530</v>
      </c>
      <c r="CB14" s="1">
        <v>530</v>
      </c>
      <c r="CC14" s="1">
        <f ca="1">INDIRECT("W14")+2*INDIRECT("AE14")+3*INDIRECT("AM14")+4*INDIRECT("AU14")+5*INDIRECT("BC14")+6*INDIRECT("BK14")</f>
        <v>0</v>
      </c>
      <c r="CD14" s="1">
        <v>0</v>
      </c>
      <c r="CE14" s="1">
        <f ca="1">INDIRECT("X14")+2*INDIRECT("AF14")+3*INDIRECT("AN14")+4*INDIRECT("AV14")+5*INDIRECT("BD14")+6*INDIRECT("BL14")</f>
        <v>0</v>
      </c>
      <c r="CF14" s="1">
        <v>0</v>
      </c>
      <c r="CG14" s="1">
        <f ca="1">INDIRECT("Y14")+2*INDIRECT("AG14")+3*INDIRECT("AO14")+4*INDIRECT("AW14")+5*INDIRECT("BE14")+6*INDIRECT("BM14")</f>
        <v>0</v>
      </c>
      <c r="CH14" s="1">
        <v>0</v>
      </c>
      <c r="CI14" s="1">
        <f ca="1">INDIRECT("Z14")+2*INDIRECT("AH14")+3*INDIRECT("AP14")+4*INDIRECT("AX14")+5*INDIRECT("BF14")+6*INDIRECT("BN14")</f>
        <v>0</v>
      </c>
      <c r="CJ14" s="1">
        <v>0</v>
      </c>
      <c r="CK14" s="1">
        <f ca="1">INDIRECT("AA14")+2*INDIRECT("AI14")+3*INDIRECT("AQ14")+4*INDIRECT("AY14")+5*INDIRECT("BG14")+6*INDIRECT("BO14")</f>
        <v>0</v>
      </c>
      <c r="CL14" s="1">
        <v>0</v>
      </c>
      <c r="CM14" s="1">
        <f ca="1">INDIRECT("T14")+2*INDIRECT("U14")+3*INDIRECT("V14")+4*INDIRECT("W14")+5*INDIRECT("X14")+6*INDIRECT("Y14")+7*INDIRECT("Z14")+8*INDIRECT("AA14")</f>
        <v>0</v>
      </c>
      <c r="CN14" s="1">
        <v>0</v>
      </c>
      <c r="CO14" s="1">
        <f ca="1">INDIRECT("AB14")+2*INDIRECT("AC14")+3*INDIRECT("AD14")+4*INDIRECT("AE14")+5*INDIRECT("AF14")+6*INDIRECT("AG14")+7*INDIRECT("AH14")+8*INDIRECT("AI14")</f>
        <v>795</v>
      </c>
      <c r="CP14" s="1">
        <v>795</v>
      </c>
      <c r="CQ14" s="1">
        <f ca="1">INDIRECT("AJ14")+2*INDIRECT("AK14")+3*INDIRECT("AL14")+4*INDIRECT("AM14")+5*INDIRECT("AN14")+6*INDIRECT("AO14")+7*INDIRECT("AP14")+8*INDIRECT("AQ14")</f>
        <v>0</v>
      </c>
      <c r="CR14" s="1">
        <v>0</v>
      </c>
      <c r="CS14" s="1">
        <f ca="1">INDIRECT("AR14")+2*INDIRECT("AS14")+3*INDIRECT("AT14")+4*INDIRECT("AU14")+5*INDIRECT("AV14")+6*INDIRECT("AW14")+7*INDIRECT("AX14")+8*INDIRECT("AY14")</f>
        <v>0</v>
      </c>
      <c r="CT14" s="1">
        <v>0</v>
      </c>
      <c r="CU14" s="1">
        <f ca="1">INDIRECT("AZ14")+2*INDIRECT("BA14")+3*INDIRECT("BB14")+4*INDIRECT("BC14")+5*INDIRECT("BD14")+6*INDIRECT("BE14")+7*INDIRECT("BF14")+8*INDIRECT("BG14")</f>
        <v>0</v>
      </c>
      <c r="CV14" s="1">
        <v>0</v>
      </c>
      <c r="CW14" s="1">
        <f ca="1">INDIRECT("BH14")+2*INDIRECT("BI14")+3*INDIRECT("BJ14")+4*INDIRECT("BK14")+5*INDIRECT("BL14")+6*INDIRECT("BM14")+7*INDIRECT("BN14")+8*INDIRECT("BO14")</f>
        <v>0</v>
      </c>
      <c r="CX14" s="1">
        <v>0</v>
      </c>
    </row>
    <row r="15" spans="1:73" ht="11.25">
      <c r="A15" s="1" t="s">
        <v>0</v>
      </c>
      <c r="B15" s="1" t="s">
        <v>13</v>
      </c>
      <c r="C15" s="1" t="s">
        <v>14</v>
      </c>
      <c r="D15" s="1" t="s">
        <v>15</v>
      </c>
      <c r="E15" s="1" t="s">
        <v>7</v>
      </c>
      <c r="F15" s="7">
        <f>SUM(F14:F14)</f>
        <v>0</v>
      </c>
      <c r="G15" s="6">
        <f>SUM(G14:G14)</f>
        <v>0</v>
      </c>
      <c r="H15" s="6">
        <f>SUM(H14:H14)</f>
        <v>265</v>
      </c>
      <c r="I15" s="6">
        <f>SUM(I14:I14)</f>
        <v>0</v>
      </c>
      <c r="J15" s="6">
        <f>SUM(J14:J14)</f>
        <v>0</v>
      </c>
      <c r="K15" s="6">
        <f>SUM(K14:K14)</f>
        <v>0</v>
      </c>
      <c r="L15" s="6">
        <f>SUM(L14:L14)</f>
        <v>0</v>
      </c>
      <c r="M15" s="6">
        <f>SUM(M14:M14)</f>
        <v>0</v>
      </c>
      <c r="N15" s="7">
        <f>SUM(N14:N14)</f>
        <v>0</v>
      </c>
      <c r="O15" s="6">
        <f>SUM(O14:O14)</f>
        <v>265</v>
      </c>
      <c r="P15" s="6">
        <f>SUM(P14:P14)</f>
        <v>0</v>
      </c>
      <c r="Q15" s="6">
        <f>SUM(Q14:Q14)</f>
        <v>0</v>
      </c>
      <c r="R15" s="6">
        <f>SUM(R14:R14)</f>
        <v>0</v>
      </c>
      <c r="S15" s="6">
        <f>SUM(S14:S14)</f>
        <v>0</v>
      </c>
      <c r="T15" s="8"/>
      <c r="U15" s="5"/>
      <c r="V15" s="5"/>
      <c r="W15" s="5"/>
      <c r="X15" s="5"/>
      <c r="Y15" s="5"/>
      <c r="Z15" s="5"/>
      <c r="AA15" s="5"/>
      <c r="AB15" s="8"/>
      <c r="AC15" s="5"/>
      <c r="AD15" s="5"/>
      <c r="AE15" s="5"/>
      <c r="AF15" s="5"/>
      <c r="AG15" s="5"/>
      <c r="AH15" s="5"/>
      <c r="AI15" s="5"/>
      <c r="AJ15" s="8"/>
      <c r="AK15" s="5"/>
      <c r="AL15" s="5"/>
      <c r="AM15" s="5"/>
      <c r="AN15" s="5"/>
      <c r="AO15" s="5"/>
      <c r="AP15" s="5"/>
      <c r="AQ15" s="5"/>
      <c r="AR15" s="8"/>
      <c r="AS15" s="5"/>
      <c r="AT15" s="5"/>
      <c r="AU15" s="5"/>
      <c r="AV15" s="5"/>
      <c r="AW15" s="5"/>
      <c r="AX15" s="5"/>
      <c r="AY15" s="5"/>
      <c r="AZ15" s="8"/>
      <c r="BA15" s="5"/>
      <c r="BB15" s="5"/>
      <c r="BC15" s="5"/>
      <c r="BD15" s="5"/>
      <c r="BE15" s="5"/>
      <c r="BF15" s="5"/>
      <c r="BG15" s="5"/>
      <c r="BH15" s="8"/>
      <c r="BI15" s="5"/>
      <c r="BJ15" s="5"/>
      <c r="BK15" s="5"/>
      <c r="BL15" s="5"/>
      <c r="BM15" s="5"/>
      <c r="BN15" s="5"/>
      <c r="BO15" s="5"/>
      <c r="BP15" s="9">
        <v>0</v>
      </c>
      <c r="BQ15" s="1" t="s">
        <v>0</v>
      </c>
      <c r="BR15" s="1" t="s">
        <v>0</v>
      </c>
      <c r="BS15" s="1" t="s">
        <v>0</v>
      </c>
      <c r="BT15" s="1" t="s">
        <v>0</v>
      </c>
      <c r="BU15" s="1" t="s">
        <v>0</v>
      </c>
    </row>
    <row r="16" spans="1:73" ht="11.25">
      <c r="A16" s="25"/>
      <c r="B16" s="25"/>
      <c r="C16" s="27" t="s">
        <v>90</v>
      </c>
      <c r="D16" s="26" t="s">
        <v>0</v>
      </c>
      <c r="E16" s="1" t="s">
        <v>0</v>
      </c>
      <c r="F16" s="7"/>
      <c r="G16" s="6"/>
      <c r="H16" s="6"/>
      <c r="I16" s="6"/>
      <c r="J16" s="6"/>
      <c r="K16" s="6"/>
      <c r="L16" s="6"/>
      <c r="M16" s="6"/>
      <c r="N16" s="7"/>
      <c r="O16" s="6"/>
      <c r="P16" s="6"/>
      <c r="Q16" s="6"/>
      <c r="R16" s="6"/>
      <c r="S16" s="6"/>
      <c r="T16" s="8"/>
      <c r="U16" s="5"/>
      <c r="V16" s="5"/>
      <c r="W16" s="5"/>
      <c r="X16" s="5"/>
      <c r="Y16" s="5"/>
      <c r="Z16" s="5"/>
      <c r="AA16" s="5"/>
      <c r="AB16" s="8"/>
      <c r="AC16" s="5"/>
      <c r="AD16" s="5"/>
      <c r="AE16" s="5"/>
      <c r="AF16" s="5"/>
      <c r="AG16" s="5"/>
      <c r="AH16" s="5"/>
      <c r="AI16" s="5"/>
      <c r="AJ16" s="8"/>
      <c r="AK16" s="5"/>
      <c r="AL16" s="5"/>
      <c r="AM16" s="5"/>
      <c r="AN16" s="5"/>
      <c r="AO16" s="5"/>
      <c r="AP16" s="5"/>
      <c r="AQ16" s="5"/>
      <c r="AR16" s="8"/>
      <c r="AS16" s="5"/>
      <c r="AT16" s="5"/>
      <c r="AU16" s="5"/>
      <c r="AV16" s="5"/>
      <c r="AW16" s="5"/>
      <c r="AX16" s="5"/>
      <c r="AY16" s="5"/>
      <c r="AZ16" s="8"/>
      <c r="BA16" s="5"/>
      <c r="BB16" s="5"/>
      <c r="BC16" s="5"/>
      <c r="BD16" s="5"/>
      <c r="BE16" s="5"/>
      <c r="BF16" s="5"/>
      <c r="BG16" s="5"/>
      <c r="BH16" s="8"/>
      <c r="BI16" s="5"/>
      <c r="BJ16" s="5"/>
      <c r="BK16" s="5"/>
      <c r="BL16" s="5"/>
      <c r="BM16" s="5"/>
      <c r="BN16" s="5"/>
      <c r="BO16" s="5"/>
      <c r="BP16" s="9">
        <v>0</v>
      </c>
      <c r="BQ16" s="1" t="s">
        <v>0</v>
      </c>
      <c r="BR16" s="1" t="s">
        <v>0</v>
      </c>
      <c r="BS16" s="1" t="s">
        <v>0</v>
      </c>
      <c r="BT16" s="1" t="s">
        <v>0</v>
      </c>
      <c r="BU16" s="1" t="s">
        <v>0</v>
      </c>
    </row>
    <row r="17" spans="1:102" ht="11.25">
      <c r="A17" s="30" t="s">
        <v>1</v>
      </c>
      <c r="B17" s="31" t="str">
        <f>HYPERLINK("http://www.dot.ca.gov/hq/transprog/stip2004/ff_sheets/04-0669d.xls","0669D")</f>
        <v>0669D</v>
      </c>
      <c r="C17" s="30" t="s">
        <v>0</v>
      </c>
      <c r="D17" s="30" t="s">
        <v>16</v>
      </c>
      <c r="E17" s="30" t="s">
        <v>3</v>
      </c>
      <c r="F17" s="32">
        <f ca="1">INDIRECT("T17")+INDIRECT("AB17")+INDIRECT("AJ17")+INDIRECT("AR17")+INDIRECT("AZ17")+INDIRECT("BH17")</f>
        <v>0</v>
      </c>
      <c r="G17" s="33">
        <f ca="1">INDIRECT("U17")+INDIRECT("AC17")+INDIRECT("AK17")+INDIRECT("AS17")+INDIRECT("BA17")+INDIRECT("BI17")</f>
        <v>0</v>
      </c>
      <c r="H17" s="33">
        <f ca="1">INDIRECT("V17")+INDIRECT("AD17")+INDIRECT("AL17")+INDIRECT("AT17")+INDIRECT("BB17")+INDIRECT("BJ17")</f>
        <v>0</v>
      </c>
      <c r="I17" s="33">
        <f ca="1">INDIRECT("W17")+INDIRECT("AE17")+INDIRECT("AM17")+INDIRECT("AU17")+INDIRECT("BC17")+INDIRECT("BK17")</f>
        <v>0</v>
      </c>
      <c r="J17" s="33">
        <f ca="1">INDIRECT("X17")+INDIRECT("AF17")+INDIRECT("AN17")+INDIRECT("AV17")+INDIRECT("BD17")+INDIRECT("BL17")</f>
        <v>0</v>
      </c>
      <c r="K17" s="33">
        <f ca="1">INDIRECT("Y17")+INDIRECT("AG17")+INDIRECT("AO17")+INDIRECT("AW17")+INDIRECT("BE17")+INDIRECT("BM17")</f>
        <v>0</v>
      </c>
      <c r="L17" s="33">
        <f ca="1">INDIRECT("Z17")+INDIRECT("AH17")+INDIRECT("AP17")+INDIRECT("AX17")+INDIRECT("BF17")+INDIRECT("BN17")</f>
        <v>0</v>
      </c>
      <c r="M17" s="33">
        <f ca="1">INDIRECT("AA17")+INDIRECT("AI17")+INDIRECT("AQ17")+INDIRECT("AY17")+INDIRECT("BG17")+INDIRECT("BO17")</f>
        <v>0</v>
      </c>
      <c r="N17" s="32">
        <f ca="1">INDIRECT("T17")+INDIRECT("U17")+INDIRECT("V17")+INDIRECT("W17")+INDIRECT("X17")+INDIRECT("Y17")+INDIRECT("Z17")+INDIRECT("AA17")</f>
        <v>0</v>
      </c>
      <c r="O17" s="33">
        <f ca="1">INDIRECT("AB17")+INDIRECT("AC17")+INDIRECT("AD17")+INDIRECT("AE17")+INDIRECT("AF17")+INDIRECT("AG17")+INDIRECT("AH17")+INDIRECT("AI17")</f>
        <v>0</v>
      </c>
      <c r="P17" s="33">
        <f ca="1">INDIRECT("AJ17")+INDIRECT("AK17")+INDIRECT("AL17")+INDIRECT("AM17")+INDIRECT("AN17")+INDIRECT("AO17")+INDIRECT("AP17")+INDIRECT("AQ17")</f>
        <v>0</v>
      </c>
      <c r="Q17" s="33">
        <f ca="1">INDIRECT("AR17")+INDIRECT("AS17")+INDIRECT("AT17")+INDIRECT("AU17")+INDIRECT("AV17")+INDIRECT("AW17")+INDIRECT("AX17")+INDIRECT("AY17")</f>
        <v>0</v>
      </c>
      <c r="R17" s="33">
        <f ca="1">INDIRECT("AZ17")+INDIRECT("BA17")+INDIRECT("BB17")+INDIRECT("BC17")+INDIRECT("BD17")+INDIRECT("BE17")+INDIRECT("BF17")+INDIRECT("BG17")</f>
        <v>0</v>
      </c>
      <c r="S17" s="33">
        <f ca="1">INDIRECT("BH17")+INDIRECT("BI17")+INDIRECT("BJ17")+INDIRECT("BK17")+INDIRECT("BL17")+INDIRECT("BM17")+INDIRECT("BN17")+INDIRECT("BO17")</f>
        <v>0</v>
      </c>
      <c r="T17" s="34"/>
      <c r="U17" s="35"/>
      <c r="V17" s="35"/>
      <c r="W17" s="35"/>
      <c r="X17" s="35"/>
      <c r="Y17" s="35"/>
      <c r="Z17" s="35"/>
      <c r="AA17" s="35"/>
      <c r="AB17" s="34"/>
      <c r="AC17" s="35"/>
      <c r="AD17" s="35"/>
      <c r="AE17" s="35"/>
      <c r="AF17" s="35"/>
      <c r="AG17" s="35"/>
      <c r="AH17" s="35"/>
      <c r="AI17" s="35"/>
      <c r="AJ17" s="34"/>
      <c r="AK17" s="35"/>
      <c r="AL17" s="35"/>
      <c r="AM17" s="35"/>
      <c r="AN17" s="35"/>
      <c r="AO17" s="35"/>
      <c r="AP17" s="35"/>
      <c r="AQ17" s="35"/>
      <c r="AR17" s="34"/>
      <c r="AS17" s="35"/>
      <c r="AT17" s="35"/>
      <c r="AU17" s="35"/>
      <c r="AV17" s="35"/>
      <c r="AW17" s="35"/>
      <c r="AX17" s="35"/>
      <c r="AY17" s="35"/>
      <c r="AZ17" s="34"/>
      <c r="BA17" s="35"/>
      <c r="BB17" s="35"/>
      <c r="BC17" s="35"/>
      <c r="BD17" s="35"/>
      <c r="BE17" s="35"/>
      <c r="BF17" s="35"/>
      <c r="BG17" s="35"/>
      <c r="BH17" s="34"/>
      <c r="BI17" s="35"/>
      <c r="BJ17" s="35"/>
      <c r="BK17" s="35"/>
      <c r="BL17" s="35"/>
      <c r="BM17" s="35"/>
      <c r="BN17" s="35"/>
      <c r="BO17" s="36"/>
      <c r="BP17" s="9">
        <v>10600000768</v>
      </c>
      <c r="BQ17" s="1" t="s">
        <v>3</v>
      </c>
      <c r="BR17" s="1" t="s">
        <v>0</v>
      </c>
      <c r="BS17" s="1" t="s">
        <v>0</v>
      </c>
      <c r="BT17" s="1" t="s">
        <v>0</v>
      </c>
      <c r="BU17" s="1" t="s">
        <v>0</v>
      </c>
      <c r="BW17" s="1">
        <f ca="1">INDIRECT("T17")+2*INDIRECT("AB17")+3*INDIRECT("AJ17")+4*INDIRECT("AR17")+5*INDIRECT("AZ17")+6*INDIRECT("BH17")</f>
        <v>0</v>
      </c>
      <c r="BX17" s="1">
        <v>0</v>
      </c>
      <c r="BY17" s="1">
        <f ca="1">INDIRECT("U17")+2*INDIRECT("AC17")+3*INDIRECT("AK17")+4*INDIRECT("AS17")+5*INDIRECT("BA17")+6*INDIRECT("BI17")</f>
        <v>0</v>
      </c>
      <c r="BZ17" s="1">
        <v>0</v>
      </c>
      <c r="CA17" s="1">
        <f ca="1">INDIRECT("V17")+2*INDIRECT("AD17")+3*INDIRECT("AL17")+4*INDIRECT("AT17")+5*INDIRECT("BB17")+6*INDIRECT("BJ17")</f>
        <v>0</v>
      </c>
      <c r="CB17" s="1">
        <v>0</v>
      </c>
      <c r="CC17" s="1">
        <f ca="1">INDIRECT("W17")+2*INDIRECT("AE17")+3*INDIRECT("AM17")+4*INDIRECT("AU17")+5*INDIRECT("BC17")+6*INDIRECT("BK17")</f>
        <v>0</v>
      </c>
      <c r="CD17" s="1">
        <v>0</v>
      </c>
      <c r="CE17" s="1">
        <f ca="1">INDIRECT("X17")+2*INDIRECT("AF17")+3*INDIRECT("AN17")+4*INDIRECT("AV17")+5*INDIRECT("BD17")+6*INDIRECT("BL17")</f>
        <v>0</v>
      </c>
      <c r="CF17" s="1">
        <v>0</v>
      </c>
      <c r="CG17" s="1">
        <f ca="1">INDIRECT("Y17")+2*INDIRECT("AG17")+3*INDIRECT("AO17")+4*INDIRECT("AW17")+5*INDIRECT("BE17")+6*INDIRECT("BM17")</f>
        <v>0</v>
      </c>
      <c r="CH17" s="1">
        <v>0</v>
      </c>
      <c r="CI17" s="1">
        <f ca="1">INDIRECT("Z17")+2*INDIRECT("AH17")+3*INDIRECT("AP17")+4*INDIRECT("AX17")+5*INDIRECT("BF17")+6*INDIRECT("BN17")</f>
        <v>0</v>
      </c>
      <c r="CJ17" s="1">
        <v>0</v>
      </c>
      <c r="CK17" s="1">
        <f ca="1">INDIRECT("AA17")+2*INDIRECT("AI17")+3*INDIRECT("AQ17")+4*INDIRECT("AY17")+5*INDIRECT("BG17")+6*INDIRECT("BO17")</f>
        <v>0</v>
      </c>
      <c r="CL17" s="1">
        <v>0</v>
      </c>
      <c r="CM17" s="1">
        <f ca="1">INDIRECT("T17")+2*INDIRECT("U17")+3*INDIRECT("V17")+4*INDIRECT("W17")+5*INDIRECT("X17")+6*INDIRECT("Y17")+7*INDIRECT("Z17")+8*INDIRECT("AA17")</f>
        <v>0</v>
      </c>
      <c r="CN17" s="1">
        <v>0</v>
      </c>
      <c r="CO17" s="1">
        <f ca="1">INDIRECT("AB17")+2*INDIRECT("AC17")+3*INDIRECT("AD17")+4*INDIRECT("AE17")+5*INDIRECT("AF17")+6*INDIRECT("AG17")+7*INDIRECT("AH17")+8*INDIRECT("AI17")</f>
        <v>0</v>
      </c>
      <c r="CP17" s="1">
        <v>0</v>
      </c>
      <c r="CQ17" s="1">
        <f ca="1">INDIRECT("AJ17")+2*INDIRECT("AK17")+3*INDIRECT("AL17")+4*INDIRECT("AM17")+5*INDIRECT("AN17")+6*INDIRECT("AO17")+7*INDIRECT("AP17")+8*INDIRECT("AQ17")</f>
        <v>0</v>
      </c>
      <c r="CR17" s="1">
        <v>0</v>
      </c>
      <c r="CS17" s="1">
        <f ca="1">INDIRECT("AR17")+2*INDIRECT("AS17")+3*INDIRECT("AT17")+4*INDIRECT("AU17")+5*INDIRECT("AV17")+6*INDIRECT("AW17")+7*INDIRECT("AX17")+8*INDIRECT("AY17")</f>
        <v>0</v>
      </c>
      <c r="CT17" s="1">
        <v>0</v>
      </c>
      <c r="CU17" s="1">
        <f ca="1">INDIRECT("AZ17")+2*INDIRECT("BA17")+3*INDIRECT("BB17")+4*INDIRECT("BC17")+5*INDIRECT("BD17")+6*INDIRECT("BE17")+7*INDIRECT("BF17")+8*INDIRECT("BG17")</f>
        <v>0</v>
      </c>
      <c r="CV17" s="1">
        <v>0</v>
      </c>
      <c r="CW17" s="1">
        <f ca="1">INDIRECT("BH17")+2*INDIRECT("BI17")+3*INDIRECT("BJ17")+4*INDIRECT("BK17")+5*INDIRECT("BL17")+6*INDIRECT("BM17")+7*INDIRECT("BN17")+8*INDIRECT("BO17")</f>
        <v>0</v>
      </c>
      <c r="CX17" s="1">
        <v>0</v>
      </c>
    </row>
    <row r="18" spans="1:73" ht="11.25">
      <c r="A18" s="1" t="s">
        <v>0</v>
      </c>
      <c r="B18" s="1" t="s">
        <v>17</v>
      </c>
      <c r="C18" s="1" t="s">
        <v>0</v>
      </c>
      <c r="D18" s="1" t="s">
        <v>18</v>
      </c>
      <c r="E18" s="1" t="s">
        <v>7</v>
      </c>
      <c r="F18" s="7">
        <f>SUM(F17:F17)</f>
        <v>0</v>
      </c>
      <c r="G18" s="6">
        <f>SUM(G17:G17)</f>
        <v>0</v>
      </c>
      <c r="H18" s="6">
        <f>SUM(H17:H17)</f>
        <v>0</v>
      </c>
      <c r="I18" s="6">
        <f>SUM(I17:I17)</f>
        <v>0</v>
      </c>
      <c r="J18" s="6">
        <f>SUM(J17:J17)</f>
        <v>0</v>
      </c>
      <c r="K18" s="6">
        <f>SUM(K17:K17)</f>
        <v>0</v>
      </c>
      <c r="L18" s="6">
        <f>SUM(L17:L17)</f>
        <v>0</v>
      </c>
      <c r="M18" s="6">
        <f>SUM(M17:M17)</f>
        <v>0</v>
      </c>
      <c r="N18" s="7">
        <f>SUM(N17:N17)</f>
        <v>0</v>
      </c>
      <c r="O18" s="6">
        <f>SUM(O17:O17)</f>
        <v>0</v>
      </c>
      <c r="P18" s="6">
        <f>SUM(P17:P17)</f>
        <v>0</v>
      </c>
      <c r="Q18" s="6">
        <f>SUM(Q17:Q17)</f>
        <v>0</v>
      </c>
      <c r="R18" s="6">
        <f>SUM(R17:R17)</f>
        <v>0</v>
      </c>
      <c r="S18" s="6">
        <f>SUM(S17:S17)</f>
        <v>0</v>
      </c>
      <c r="T18" s="8"/>
      <c r="U18" s="5"/>
      <c r="V18" s="5"/>
      <c r="W18" s="5"/>
      <c r="X18" s="5"/>
      <c r="Y18" s="5"/>
      <c r="Z18" s="5"/>
      <c r="AA18" s="5"/>
      <c r="AB18" s="8"/>
      <c r="AC18" s="5"/>
      <c r="AD18" s="5"/>
      <c r="AE18" s="5"/>
      <c r="AF18" s="5"/>
      <c r="AG18" s="5"/>
      <c r="AH18" s="5"/>
      <c r="AI18" s="5"/>
      <c r="AJ18" s="8"/>
      <c r="AK18" s="5"/>
      <c r="AL18" s="5"/>
      <c r="AM18" s="5"/>
      <c r="AN18" s="5"/>
      <c r="AO18" s="5"/>
      <c r="AP18" s="5"/>
      <c r="AQ18" s="5"/>
      <c r="AR18" s="8"/>
      <c r="AS18" s="5"/>
      <c r="AT18" s="5"/>
      <c r="AU18" s="5"/>
      <c r="AV18" s="5"/>
      <c r="AW18" s="5"/>
      <c r="AX18" s="5"/>
      <c r="AY18" s="5"/>
      <c r="AZ18" s="8"/>
      <c r="BA18" s="5"/>
      <c r="BB18" s="5"/>
      <c r="BC18" s="5"/>
      <c r="BD18" s="5"/>
      <c r="BE18" s="5"/>
      <c r="BF18" s="5"/>
      <c r="BG18" s="5"/>
      <c r="BH18" s="8"/>
      <c r="BI18" s="5"/>
      <c r="BJ18" s="5"/>
      <c r="BK18" s="5"/>
      <c r="BL18" s="5"/>
      <c r="BM18" s="5"/>
      <c r="BN18" s="5"/>
      <c r="BO18" s="5"/>
      <c r="BP18" s="9">
        <v>0</v>
      </c>
      <c r="BQ18" s="1" t="s">
        <v>0</v>
      </c>
      <c r="BR18" s="1" t="s">
        <v>0</v>
      </c>
      <c r="BS18" s="1" t="s">
        <v>0</v>
      </c>
      <c r="BT18" s="1" t="s">
        <v>0</v>
      </c>
      <c r="BU18" s="1" t="s">
        <v>0</v>
      </c>
    </row>
    <row r="19" spans="1:73" ht="11.25">
      <c r="A19" s="25"/>
      <c r="B19" s="25"/>
      <c r="C19" s="27" t="s">
        <v>90</v>
      </c>
      <c r="D19" s="26" t="s">
        <v>0</v>
      </c>
      <c r="E19" s="1" t="s">
        <v>0</v>
      </c>
      <c r="F19" s="7"/>
      <c r="G19" s="6"/>
      <c r="H19" s="6"/>
      <c r="I19" s="6"/>
      <c r="J19" s="6"/>
      <c r="K19" s="6"/>
      <c r="L19" s="6"/>
      <c r="M19" s="6"/>
      <c r="N19" s="7"/>
      <c r="O19" s="6"/>
      <c r="P19" s="6"/>
      <c r="Q19" s="6"/>
      <c r="R19" s="6"/>
      <c r="S19" s="6"/>
      <c r="T19" s="8"/>
      <c r="U19" s="5"/>
      <c r="V19" s="5"/>
      <c r="W19" s="5"/>
      <c r="X19" s="5"/>
      <c r="Y19" s="5"/>
      <c r="Z19" s="5"/>
      <c r="AA19" s="5"/>
      <c r="AB19" s="8"/>
      <c r="AC19" s="5"/>
      <c r="AD19" s="5"/>
      <c r="AE19" s="5"/>
      <c r="AF19" s="5"/>
      <c r="AG19" s="5"/>
      <c r="AH19" s="5"/>
      <c r="AI19" s="5"/>
      <c r="AJ19" s="8"/>
      <c r="AK19" s="5"/>
      <c r="AL19" s="5"/>
      <c r="AM19" s="5"/>
      <c r="AN19" s="5"/>
      <c r="AO19" s="5"/>
      <c r="AP19" s="5"/>
      <c r="AQ19" s="5"/>
      <c r="AR19" s="8"/>
      <c r="AS19" s="5"/>
      <c r="AT19" s="5"/>
      <c r="AU19" s="5"/>
      <c r="AV19" s="5"/>
      <c r="AW19" s="5"/>
      <c r="AX19" s="5"/>
      <c r="AY19" s="5"/>
      <c r="AZ19" s="8"/>
      <c r="BA19" s="5"/>
      <c r="BB19" s="5"/>
      <c r="BC19" s="5"/>
      <c r="BD19" s="5"/>
      <c r="BE19" s="5"/>
      <c r="BF19" s="5"/>
      <c r="BG19" s="5"/>
      <c r="BH19" s="8"/>
      <c r="BI19" s="5"/>
      <c r="BJ19" s="5"/>
      <c r="BK19" s="5"/>
      <c r="BL19" s="5"/>
      <c r="BM19" s="5"/>
      <c r="BN19" s="5"/>
      <c r="BO19" s="5"/>
      <c r="BP19" s="9">
        <v>0</v>
      </c>
      <c r="BQ19" s="1" t="s">
        <v>0</v>
      </c>
      <c r="BR19" s="1" t="s">
        <v>0</v>
      </c>
      <c r="BS19" s="1" t="s">
        <v>0</v>
      </c>
      <c r="BT19" s="1" t="s">
        <v>0</v>
      </c>
      <c r="BU19" s="1" t="s">
        <v>0</v>
      </c>
    </row>
    <row r="20" spans="1:102" ht="11.25">
      <c r="A20" s="30" t="s">
        <v>1</v>
      </c>
      <c r="B20" s="31" t="str">
        <f>HYPERLINK("http://www.dot.ca.gov/hq/transprog/stip2004/ff_sheets/04-1003g.xls","1003G")</f>
        <v>1003G</v>
      </c>
      <c r="C20" s="30" t="s">
        <v>0</v>
      </c>
      <c r="D20" s="30" t="s">
        <v>19</v>
      </c>
      <c r="E20" s="30" t="s">
        <v>3</v>
      </c>
      <c r="F20" s="32">
        <f ca="1">INDIRECT("T20")+INDIRECT("AB20")+INDIRECT("AJ20")+INDIRECT("AR20")+INDIRECT("AZ20")+INDIRECT("BH20")</f>
        <v>0</v>
      </c>
      <c r="G20" s="33">
        <f ca="1">INDIRECT("U20")+INDIRECT("AC20")+INDIRECT("AK20")+INDIRECT("AS20")+INDIRECT("BA20")+INDIRECT("BI20")</f>
        <v>0</v>
      </c>
      <c r="H20" s="33">
        <f ca="1">INDIRECT("V20")+INDIRECT("AD20")+INDIRECT("AL20")+INDIRECT("AT20")+INDIRECT("BB20")+INDIRECT("BJ20")</f>
        <v>0</v>
      </c>
      <c r="I20" s="33">
        <f ca="1">INDIRECT("W20")+INDIRECT("AE20")+INDIRECT("AM20")+INDIRECT("AU20")+INDIRECT("BC20")+INDIRECT("BK20")</f>
        <v>0</v>
      </c>
      <c r="J20" s="33">
        <f ca="1">INDIRECT("X20")+INDIRECT("AF20")+INDIRECT("AN20")+INDIRECT("AV20")+INDIRECT("BD20")+INDIRECT("BL20")</f>
        <v>0</v>
      </c>
      <c r="K20" s="33">
        <f ca="1">INDIRECT("Y20")+INDIRECT("AG20")+INDIRECT("AO20")+INDIRECT("AW20")+INDIRECT("BE20")+INDIRECT("BM20")</f>
        <v>8485</v>
      </c>
      <c r="L20" s="33">
        <f ca="1">INDIRECT("Z20")+INDIRECT("AH20")+INDIRECT("AP20")+INDIRECT("AX20")+INDIRECT("BF20")+INDIRECT("BN20")</f>
        <v>0</v>
      </c>
      <c r="M20" s="33">
        <f ca="1">INDIRECT("AA20")+INDIRECT("AI20")+INDIRECT("AQ20")+INDIRECT("AY20")+INDIRECT("BG20")+INDIRECT("BO20")</f>
        <v>0</v>
      </c>
      <c r="N20" s="32">
        <f ca="1">INDIRECT("T20")+INDIRECT("U20")+INDIRECT("V20")+INDIRECT("W20")+INDIRECT("X20")+INDIRECT("Y20")+INDIRECT("Z20")+INDIRECT("AA20")</f>
        <v>5500</v>
      </c>
      <c r="O20" s="33">
        <f ca="1">INDIRECT("AB20")+INDIRECT("AC20")+INDIRECT("AD20")+INDIRECT("AE20")+INDIRECT("AF20")+INDIRECT("AG20")+INDIRECT("AH20")+INDIRECT("AI20")</f>
        <v>1985</v>
      </c>
      <c r="P20" s="33">
        <f ca="1">INDIRECT("AJ20")+INDIRECT("AK20")+INDIRECT("AL20")+INDIRECT("AM20")+INDIRECT("AN20")+INDIRECT("AO20")+INDIRECT("AP20")+INDIRECT("AQ20")</f>
        <v>0</v>
      </c>
      <c r="Q20" s="33">
        <f ca="1">INDIRECT("AR20")+INDIRECT("AS20")+INDIRECT("AT20")+INDIRECT("AU20")+INDIRECT("AV20")+INDIRECT("AW20")+INDIRECT("AX20")+INDIRECT("AY20")</f>
        <v>1000</v>
      </c>
      <c r="R20" s="33">
        <f ca="1">INDIRECT("AZ20")+INDIRECT("BA20")+INDIRECT("BB20")+INDIRECT("BC20")+INDIRECT("BD20")+INDIRECT("BE20")+INDIRECT("BF20")+INDIRECT("BG20")</f>
        <v>0</v>
      </c>
      <c r="S20" s="33">
        <f ca="1">INDIRECT("BH20")+INDIRECT("BI20")+INDIRECT("BJ20")+INDIRECT("BK20")+INDIRECT("BL20")+INDIRECT("BM20")+INDIRECT("BN20")+INDIRECT("BO20")</f>
        <v>0</v>
      </c>
      <c r="T20" s="34"/>
      <c r="U20" s="35"/>
      <c r="V20" s="35"/>
      <c r="W20" s="35"/>
      <c r="X20" s="35"/>
      <c r="Y20" s="35">
        <v>5500</v>
      </c>
      <c r="Z20" s="35"/>
      <c r="AA20" s="35"/>
      <c r="AB20" s="34"/>
      <c r="AC20" s="35"/>
      <c r="AD20" s="35"/>
      <c r="AE20" s="35"/>
      <c r="AF20" s="35"/>
      <c r="AG20" s="35">
        <v>1985</v>
      </c>
      <c r="AH20" s="35"/>
      <c r="AI20" s="35"/>
      <c r="AJ20" s="34"/>
      <c r="AK20" s="35"/>
      <c r="AL20" s="35"/>
      <c r="AM20" s="35"/>
      <c r="AN20" s="35"/>
      <c r="AO20" s="35"/>
      <c r="AP20" s="35"/>
      <c r="AQ20" s="35"/>
      <c r="AR20" s="34"/>
      <c r="AS20" s="35"/>
      <c r="AT20" s="35"/>
      <c r="AU20" s="35"/>
      <c r="AV20" s="35"/>
      <c r="AW20" s="35">
        <v>1000</v>
      </c>
      <c r="AX20" s="35"/>
      <c r="AY20" s="35"/>
      <c r="AZ20" s="34"/>
      <c r="BA20" s="35"/>
      <c r="BB20" s="35"/>
      <c r="BC20" s="35"/>
      <c r="BD20" s="35"/>
      <c r="BE20" s="35"/>
      <c r="BF20" s="35"/>
      <c r="BG20" s="35"/>
      <c r="BH20" s="34"/>
      <c r="BI20" s="35"/>
      <c r="BJ20" s="35"/>
      <c r="BK20" s="35"/>
      <c r="BL20" s="35"/>
      <c r="BM20" s="35"/>
      <c r="BN20" s="35"/>
      <c r="BO20" s="36"/>
      <c r="BP20" s="9">
        <v>10600000942</v>
      </c>
      <c r="BQ20" s="1" t="s">
        <v>3</v>
      </c>
      <c r="BR20" s="1" t="s">
        <v>0</v>
      </c>
      <c r="BS20" s="1" t="s">
        <v>0</v>
      </c>
      <c r="BT20" s="1" t="s">
        <v>0</v>
      </c>
      <c r="BU20" s="1" t="s">
        <v>0</v>
      </c>
      <c r="BW20" s="1">
        <f ca="1">INDIRECT("T20")+2*INDIRECT("AB20")+3*INDIRECT("AJ20")+4*INDIRECT("AR20")+5*INDIRECT("AZ20")+6*INDIRECT("BH20")</f>
        <v>0</v>
      </c>
      <c r="BX20" s="1">
        <v>0</v>
      </c>
      <c r="BY20" s="1">
        <f ca="1">INDIRECT("U20")+2*INDIRECT("AC20")+3*INDIRECT("AK20")+4*INDIRECT("AS20")+5*INDIRECT("BA20")+6*INDIRECT("BI20")</f>
        <v>0</v>
      </c>
      <c r="BZ20" s="1">
        <v>0</v>
      </c>
      <c r="CA20" s="1">
        <f ca="1">INDIRECT("V20")+2*INDIRECT("AD20")+3*INDIRECT("AL20")+4*INDIRECT("AT20")+5*INDIRECT("BB20")+6*INDIRECT("BJ20")</f>
        <v>0</v>
      </c>
      <c r="CB20" s="1">
        <v>0</v>
      </c>
      <c r="CC20" s="1">
        <f ca="1">INDIRECT("W20")+2*INDIRECT("AE20")+3*INDIRECT("AM20")+4*INDIRECT("AU20")+5*INDIRECT("BC20")+6*INDIRECT("BK20")</f>
        <v>0</v>
      </c>
      <c r="CD20" s="1">
        <v>0</v>
      </c>
      <c r="CE20" s="1">
        <f ca="1">INDIRECT("X20")+2*INDIRECT("AF20")+3*INDIRECT("AN20")+4*INDIRECT("AV20")+5*INDIRECT("BD20")+6*INDIRECT("BL20")</f>
        <v>0</v>
      </c>
      <c r="CF20" s="1">
        <v>0</v>
      </c>
      <c r="CG20" s="1">
        <f ca="1">INDIRECT("Y20")+2*INDIRECT("AG20")+3*INDIRECT("AO20")+4*INDIRECT("AW20")+5*INDIRECT("BE20")+6*INDIRECT("BM20")</f>
        <v>13470</v>
      </c>
      <c r="CH20" s="1">
        <v>13470</v>
      </c>
      <c r="CI20" s="1">
        <f ca="1">INDIRECT("Z20")+2*INDIRECT("AH20")+3*INDIRECT("AP20")+4*INDIRECT("AX20")+5*INDIRECT("BF20")+6*INDIRECT("BN20")</f>
        <v>0</v>
      </c>
      <c r="CJ20" s="1">
        <v>0</v>
      </c>
      <c r="CK20" s="1">
        <f ca="1">INDIRECT("AA20")+2*INDIRECT("AI20")+3*INDIRECT("AQ20")+4*INDIRECT("AY20")+5*INDIRECT("BG20")+6*INDIRECT("BO20")</f>
        <v>0</v>
      </c>
      <c r="CL20" s="1">
        <v>0</v>
      </c>
      <c r="CM20" s="1">
        <f ca="1">INDIRECT("T20")+2*INDIRECT("U20")+3*INDIRECT("V20")+4*INDIRECT("W20")+5*INDIRECT("X20")+6*INDIRECT("Y20")+7*INDIRECT("Z20")+8*INDIRECT("AA20")</f>
        <v>33000</v>
      </c>
      <c r="CN20" s="1">
        <v>33000</v>
      </c>
      <c r="CO20" s="1">
        <f ca="1">INDIRECT("AB20")+2*INDIRECT("AC20")+3*INDIRECT("AD20")+4*INDIRECT("AE20")+5*INDIRECT("AF20")+6*INDIRECT("AG20")+7*INDIRECT("AH20")+8*INDIRECT("AI20")</f>
        <v>11910</v>
      </c>
      <c r="CP20" s="1">
        <v>11910</v>
      </c>
      <c r="CQ20" s="1">
        <f ca="1">INDIRECT("AJ20")+2*INDIRECT("AK20")+3*INDIRECT("AL20")+4*INDIRECT("AM20")+5*INDIRECT("AN20")+6*INDIRECT("AO20")+7*INDIRECT("AP20")+8*INDIRECT("AQ20")</f>
        <v>0</v>
      </c>
      <c r="CR20" s="1">
        <v>0</v>
      </c>
      <c r="CS20" s="1">
        <f ca="1">INDIRECT("AR20")+2*INDIRECT("AS20")+3*INDIRECT("AT20")+4*INDIRECT("AU20")+5*INDIRECT("AV20")+6*INDIRECT("AW20")+7*INDIRECT("AX20")+8*INDIRECT("AY20")</f>
        <v>6000</v>
      </c>
      <c r="CT20" s="1">
        <v>6000</v>
      </c>
      <c r="CU20" s="1">
        <f ca="1">INDIRECT("AZ20")+2*INDIRECT("BA20")+3*INDIRECT("BB20")+4*INDIRECT("BC20")+5*INDIRECT("BD20")+6*INDIRECT("BE20")+7*INDIRECT("BF20")+8*INDIRECT("BG20")</f>
        <v>0</v>
      </c>
      <c r="CV20" s="1">
        <v>0</v>
      </c>
      <c r="CW20" s="1">
        <f ca="1">INDIRECT("BH20")+2*INDIRECT("BI20")+3*INDIRECT("BJ20")+4*INDIRECT("BK20")+5*INDIRECT("BL20")+6*INDIRECT("BM20")+7*INDIRECT("BN20")+8*INDIRECT("BO20")</f>
        <v>0</v>
      </c>
      <c r="CX20" s="1">
        <v>0</v>
      </c>
    </row>
    <row r="21" spans="1:102" ht="11.25">
      <c r="A21" s="1" t="s">
        <v>0</v>
      </c>
      <c r="B21" s="1" t="s">
        <v>0</v>
      </c>
      <c r="C21" s="1" t="s">
        <v>0</v>
      </c>
      <c r="D21" s="1" t="s">
        <v>20</v>
      </c>
      <c r="E21" s="1" t="s">
        <v>21</v>
      </c>
      <c r="F21" s="7">
        <f ca="1">INDIRECT("T21")+INDIRECT("AB21")+INDIRECT("AJ21")+INDIRECT("AR21")+INDIRECT("AZ21")+INDIRECT("BH21")</f>
        <v>333</v>
      </c>
      <c r="G21" s="6">
        <f ca="1">INDIRECT("U21")+INDIRECT("AC21")+INDIRECT("AK21")+INDIRECT("AS21")+INDIRECT("BA21")+INDIRECT("BI21")</f>
        <v>0</v>
      </c>
      <c r="H21" s="6">
        <f ca="1">INDIRECT("V21")+INDIRECT("AD21")+INDIRECT("AL21")+INDIRECT("AT21")+INDIRECT("BB21")+INDIRECT("BJ21")</f>
        <v>0</v>
      </c>
      <c r="I21" s="6">
        <f ca="1">INDIRECT("W21")+INDIRECT("AE21")+INDIRECT("AM21")+INDIRECT("AU21")+INDIRECT("BC21")+INDIRECT("BK21")</f>
        <v>0</v>
      </c>
      <c r="J21" s="6">
        <f ca="1">INDIRECT("X21")+INDIRECT("AF21")+INDIRECT("AN21")+INDIRECT("AV21")+INDIRECT("BD21")+INDIRECT("BL21")</f>
        <v>0</v>
      </c>
      <c r="K21" s="6">
        <f ca="1">INDIRECT("Y21")+INDIRECT("AG21")+INDIRECT("AO21")+INDIRECT("AW21")+INDIRECT("BE21")+INDIRECT("BM21")</f>
        <v>0</v>
      </c>
      <c r="L21" s="6">
        <f ca="1">INDIRECT("Z21")+INDIRECT("AH21")+INDIRECT("AP21")+INDIRECT("AX21")+INDIRECT("BF21")+INDIRECT("BN21")</f>
        <v>0</v>
      </c>
      <c r="M21" s="6">
        <f ca="1">INDIRECT("AA21")+INDIRECT("AI21")+INDIRECT("AQ21")+INDIRECT("AY21")+INDIRECT("BG21")+INDIRECT("BO21")</f>
        <v>0</v>
      </c>
      <c r="N21" s="7">
        <f ca="1">INDIRECT("T21")+INDIRECT("U21")+INDIRECT("V21")+INDIRECT("W21")+INDIRECT("X21")+INDIRECT("Y21")+INDIRECT("Z21")+INDIRECT("AA21")</f>
        <v>0</v>
      </c>
      <c r="O21" s="6">
        <f ca="1">INDIRECT("AB21")+INDIRECT("AC21")+INDIRECT("AD21")+INDIRECT("AE21")+INDIRECT("AF21")+INDIRECT("AG21")+INDIRECT("AH21")+INDIRECT("AI21")</f>
        <v>0</v>
      </c>
      <c r="P21" s="6">
        <f ca="1">INDIRECT("AJ21")+INDIRECT("AK21")+INDIRECT("AL21")+INDIRECT("AM21")+INDIRECT("AN21")+INDIRECT("AO21")+INDIRECT("AP21")+INDIRECT("AQ21")</f>
        <v>333</v>
      </c>
      <c r="Q21" s="6">
        <f ca="1">INDIRECT("AR21")+INDIRECT("AS21")+INDIRECT("AT21")+INDIRECT("AU21")+INDIRECT("AV21")+INDIRECT("AW21")+INDIRECT("AX21")+INDIRECT("AY21")</f>
        <v>0</v>
      </c>
      <c r="R21" s="6">
        <f ca="1">INDIRECT("AZ21")+INDIRECT("BA21")+INDIRECT("BB21")+INDIRECT("BC21")+INDIRECT("BD21")+INDIRECT("BE21")+INDIRECT("BF21")+INDIRECT("BG21")</f>
        <v>0</v>
      </c>
      <c r="S21" s="6">
        <f ca="1">INDIRECT("BH21")+INDIRECT("BI21")+INDIRECT("BJ21")+INDIRECT("BK21")+INDIRECT("BL21")+INDIRECT("BM21")+INDIRECT("BN21")+INDIRECT("BO21")</f>
        <v>0</v>
      </c>
      <c r="T21" s="28"/>
      <c r="U21" s="29"/>
      <c r="V21" s="29"/>
      <c r="W21" s="29"/>
      <c r="X21" s="29"/>
      <c r="Y21" s="29"/>
      <c r="Z21" s="29"/>
      <c r="AA21" s="29"/>
      <c r="AB21" s="28"/>
      <c r="AC21" s="29"/>
      <c r="AD21" s="29"/>
      <c r="AE21" s="29"/>
      <c r="AF21" s="29"/>
      <c r="AG21" s="29"/>
      <c r="AH21" s="29"/>
      <c r="AI21" s="29"/>
      <c r="AJ21" s="28">
        <v>333</v>
      </c>
      <c r="AK21" s="29"/>
      <c r="AL21" s="29"/>
      <c r="AM21" s="29"/>
      <c r="AN21" s="29"/>
      <c r="AO21" s="29"/>
      <c r="AP21" s="29"/>
      <c r="AQ21" s="29"/>
      <c r="AR21" s="28"/>
      <c r="AS21" s="29"/>
      <c r="AT21" s="29"/>
      <c r="AU21" s="29"/>
      <c r="AV21" s="29"/>
      <c r="AW21" s="29"/>
      <c r="AX21" s="29"/>
      <c r="AY21" s="29"/>
      <c r="AZ21" s="28"/>
      <c r="BA21" s="29"/>
      <c r="BB21" s="29"/>
      <c r="BC21" s="29"/>
      <c r="BD21" s="29"/>
      <c r="BE21" s="29"/>
      <c r="BF21" s="29"/>
      <c r="BG21" s="29"/>
      <c r="BH21" s="28"/>
      <c r="BI21" s="29"/>
      <c r="BJ21" s="29"/>
      <c r="BK21" s="29"/>
      <c r="BL21" s="29"/>
      <c r="BM21" s="29"/>
      <c r="BN21" s="29"/>
      <c r="BO21" s="29"/>
      <c r="BP21" s="9">
        <v>0</v>
      </c>
      <c r="BQ21" s="1" t="s">
        <v>0</v>
      </c>
      <c r="BR21" s="1" t="s">
        <v>0</v>
      </c>
      <c r="BS21" s="1" t="s">
        <v>0</v>
      </c>
      <c r="BT21" s="1" t="s">
        <v>0</v>
      </c>
      <c r="BU21" s="1" t="s">
        <v>0</v>
      </c>
      <c r="BW21" s="1">
        <f ca="1">INDIRECT("T21")+2*INDIRECT("AB21")+3*INDIRECT("AJ21")+4*INDIRECT("AR21")+5*INDIRECT("AZ21")+6*INDIRECT("BH21")</f>
        <v>999</v>
      </c>
      <c r="BX21" s="1">
        <v>999</v>
      </c>
      <c r="BY21" s="1">
        <f ca="1">INDIRECT("U21")+2*INDIRECT("AC21")+3*INDIRECT("AK21")+4*INDIRECT("AS21")+5*INDIRECT("BA21")+6*INDIRECT("BI21")</f>
        <v>0</v>
      </c>
      <c r="BZ21" s="1">
        <v>0</v>
      </c>
      <c r="CA21" s="1">
        <f ca="1">INDIRECT("V21")+2*INDIRECT("AD21")+3*INDIRECT("AL21")+4*INDIRECT("AT21")+5*INDIRECT("BB21")+6*INDIRECT("BJ21")</f>
        <v>0</v>
      </c>
      <c r="CB21" s="1">
        <v>0</v>
      </c>
      <c r="CC21" s="1">
        <f ca="1">INDIRECT("W21")+2*INDIRECT("AE21")+3*INDIRECT("AM21")+4*INDIRECT("AU21")+5*INDIRECT("BC21")+6*INDIRECT("BK21")</f>
        <v>0</v>
      </c>
      <c r="CD21" s="1">
        <v>0</v>
      </c>
      <c r="CE21" s="1">
        <f ca="1">INDIRECT("X21")+2*INDIRECT("AF21")+3*INDIRECT("AN21")+4*INDIRECT("AV21")+5*INDIRECT("BD21")+6*INDIRECT("BL21")</f>
        <v>0</v>
      </c>
      <c r="CF21" s="1">
        <v>0</v>
      </c>
      <c r="CG21" s="1">
        <f ca="1">INDIRECT("Y21")+2*INDIRECT("AG21")+3*INDIRECT("AO21")+4*INDIRECT("AW21")+5*INDIRECT("BE21")+6*INDIRECT("BM21")</f>
        <v>0</v>
      </c>
      <c r="CH21" s="1">
        <v>0</v>
      </c>
      <c r="CI21" s="1">
        <f ca="1">INDIRECT("Z21")+2*INDIRECT("AH21")+3*INDIRECT("AP21")+4*INDIRECT("AX21")+5*INDIRECT("BF21")+6*INDIRECT("BN21")</f>
        <v>0</v>
      </c>
      <c r="CJ21" s="1">
        <v>0</v>
      </c>
      <c r="CK21" s="1">
        <f ca="1">INDIRECT("AA21")+2*INDIRECT("AI21")+3*INDIRECT("AQ21")+4*INDIRECT("AY21")+5*INDIRECT("BG21")+6*INDIRECT("BO21")</f>
        <v>0</v>
      </c>
      <c r="CL21" s="1">
        <v>0</v>
      </c>
      <c r="CM21" s="1">
        <f ca="1">INDIRECT("T21")+2*INDIRECT("U21")+3*INDIRECT("V21")+4*INDIRECT("W21")+5*INDIRECT("X21")+6*INDIRECT("Y21")+7*INDIRECT("Z21")+8*INDIRECT("AA21")</f>
        <v>0</v>
      </c>
      <c r="CN21" s="1">
        <v>0</v>
      </c>
      <c r="CO21" s="1">
        <f ca="1">INDIRECT("AB21")+2*INDIRECT("AC21")+3*INDIRECT("AD21")+4*INDIRECT("AE21")+5*INDIRECT("AF21")+6*INDIRECT("AG21")+7*INDIRECT("AH21")+8*INDIRECT("AI21")</f>
        <v>0</v>
      </c>
      <c r="CP21" s="1">
        <v>0</v>
      </c>
      <c r="CQ21" s="1">
        <f ca="1">INDIRECT("AJ21")+2*INDIRECT("AK21")+3*INDIRECT("AL21")+4*INDIRECT("AM21")+5*INDIRECT("AN21")+6*INDIRECT("AO21")+7*INDIRECT("AP21")+8*INDIRECT("AQ21")</f>
        <v>333</v>
      </c>
      <c r="CR21" s="1">
        <v>333</v>
      </c>
      <c r="CS21" s="1">
        <f ca="1">INDIRECT("AR21")+2*INDIRECT("AS21")+3*INDIRECT("AT21")+4*INDIRECT("AU21")+5*INDIRECT("AV21")+6*INDIRECT("AW21")+7*INDIRECT("AX21")+8*INDIRECT("AY21")</f>
        <v>0</v>
      </c>
      <c r="CT21" s="1">
        <v>0</v>
      </c>
      <c r="CU21" s="1">
        <f ca="1">INDIRECT("AZ21")+2*INDIRECT("BA21")+3*INDIRECT("BB21")+4*INDIRECT("BC21")+5*INDIRECT("BD21")+6*INDIRECT("BE21")+7*INDIRECT("BF21")+8*INDIRECT("BG21")</f>
        <v>0</v>
      </c>
      <c r="CV21" s="1">
        <v>0</v>
      </c>
      <c r="CW21" s="1">
        <f ca="1">INDIRECT("BH21")+2*INDIRECT("BI21")+3*INDIRECT("BJ21")+4*INDIRECT("BK21")+5*INDIRECT("BL21")+6*INDIRECT("BM21")+7*INDIRECT("BN21")+8*INDIRECT("BO21")</f>
        <v>0</v>
      </c>
      <c r="CX21" s="1">
        <v>0</v>
      </c>
    </row>
    <row r="22" spans="1:102" ht="11.25">
      <c r="A22" s="25"/>
      <c r="B22" s="25"/>
      <c r="C22" s="27" t="s">
        <v>90</v>
      </c>
      <c r="D22" s="26" t="s">
        <v>0</v>
      </c>
      <c r="E22" s="1" t="s">
        <v>22</v>
      </c>
      <c r="F22" s="7">
        <f ca="1">INDIRECT("T22")+INDIRECT("AB22")+INDIRECT("AJ22")+INDIRECT("AR22")+INDIRECT("AZ22")+INDIRECT("BH22")</f>
        <v>380</v>
      </c>
      <c r="G22" s="6">
        <f ca="1">INDIRECT("U22")+INDIRECT("AC22")+INDIRECT("AK22")+INDIRECT("AS22")+INDIRECT("BA22")+INDIRECT("BI22")</f>
        <v>0</v>
      </c>
      <c r="H22" s="6">
        <f ca="1">INDIRECT("V22")+INDIRECT("AD22")+INDIRECT("AL22")+INDIRECT("AT22")+INDIRECT("BB22")+INDIRECT("BJ22")</f>
        <v>0</v>
      </c>
      <c r="I22" s="6">
        <f ca="1">INDIRECT("W22")+INDIRECT("AE22")+INDIRECT("AM22")+INDIRECT("AU22")+INDIRECT("BC22")+INDIRECT("BK22")</f>
        <v>0</v>
      </c>
      <c r="J22" s="6">
        <f ca="1">INDIRECT("X22")+INDIRECT("AF22")+INDIRECT("AN22")+INDIRECT("AV22")+INDIRECT("BD22")+INDIRECT("BL22")</f>
        <v>10265</v>
      </c>
      <c r="K22" s="6">
        <f ca="1">INDIRECT("Y22")+INDIRECT("AG22")+INDIRECT("AO22")+INDIRECT("AW22")+INDIRECT("BE22")+INDIRECT("BM22")</f>
        <v>0</v>
      </c>
      <c r="L22" s="6">
        <f ca="1">INDIRECT("Z22")+INDIRECT("AH22")+INDIRECT("AP22")+INDIRECT("AX22")+INDIRECT("BF22")+INDIRECT("BN22")</f>
        <v>0</v>
      </c>
      <c r="M22" s="6">
        <f ca="1">INDIRECT("AA22")+INDIRECT("AI22")+INDIRECT("AQ22")+INDIRECT("AY22")+INDIRECT("BG22")+INDIRECT("BO22")</f>
        <v>0</v>
      </c>
      <c r="N22" s="7">
        <f ca="1">INDIRECT("T22")+INDIRECT("U22")+INDIRECT("V22")+INDIRECT("W22")+INDIRECT("X22")+INDIRECT("Y22")+INDIRECT("Z22")+INDIRECT("AA22")</f>
        <v>0</v>
      </c>
      <c r="O22" s="6">
        <f ca="1">INDIRECT("AB22")+INDIRECT("AC22")+INDIRECT("AD22")+INDIRECT("AE22")+INDIRECT("AF22")+INDIRECT("AG22")+INDIRECT("AH22")+INDIRECT("AI22")</f>
        <v>10045</v>
      </c>
      <c r="P22" s="6">
        <f ca="1">INDIRECT("AJ22")+INDIRECT("AK22")+INDIRECT("AL22")+INDIRECT("AM22")+INDIRECT("AN22")+INDIRECT("AO22")+INDIRECT("AP22")+INDIRECT("AQ22")</f>
        <v>380</v>
      </c>
      <c r="Q22" s="6">
        <f ca="1">INDIRECT("AR22")+INDIRECT("AS22")+INDIRECT("AT22")+INDIRECT("AU22")+INDIRECT("AV22")+INDIRECT("AW22")+INDIRECT("AX22")+INDIRECT("AY22")</f>
        <v>220</v>
      </c>
      <c r="R22" s="6">
        <f ca="1">INDIRECT("AZ22")+INDIRECT("BA22")+INDIRECT("BB22")+INDIRECT("BC22")+INDIRECT("BD22")+INDIRECT("BE22")+INDIRECT("BF22")+INDIRECT("BG22")</f>
        <v>0</v>
      </c>
      <c r="S22" s="6">
        <f ca="1">INDIRECT("BH22")+INDIRECT("BI22")+INDIRECT("BJ22")+INDIRECT("BK22")+INDIRECT("BL22")+INDIRECT("BM22")+INDIRECT("BN22")+INDIRECT("BO22")</f>
        <v>0</v>
      </c>
      <c r="T22" s="28"/>
      <c r="U22" s="29"/>
      <c r="V22" s="29"/>
      <c r="W22" s="29"/>
      <c r="X22" s="29"/>
      <c r="Y22" s="29"/>
      <c r="Z22" s="29"/>
      <c r="AA22" s="29"/>
      <c r="AB22" s="28"/>
      <c r="AC22" s="29"/>
      <c r="AD22" s="29"/>
      <c r="AE22" s="29"/>
      <c r="AF22" s="29">
        <v>10045</v>
      </c>
      <c r="AG22" s="29"/>
      <c r="AH22" s="29"/>
      <c r="AI22" s="29"/>
      <c r="AJ22" s="28">
        <v>380</v>
      </c>
      <c r="AK22" s="29"/>
      <c r="AL22" s="29"/>
      <c r="AM22" s="29"/>
      <c r="AN22" s="29"/>
      <c r="AO22" s="29"/>
      <c r="AP22" s="29"/>
      <c r="AQ22" s="29"/>
      <c r="AR22" s="28"/>
      <c r="AS22" s="29"/>
      <c r="AT22" s="29"/>
      <c r="AU22" s="29"/>
      <c r="AV22" s="29">
        <v>220</v>
      </c>
      <c r="AW22" s="29"/>
      <c r="AX22" s="29"/>
      <c r="AY22" s="29"/>
      <c r="AZ22" s="28"/>
      <c r="BA22" s="29"/>
      <c r="BB22" s="29"/>
      <c r="BC22" s="29"/>
      <c r="BD22" s="29"/>
      <c r="BE22" s="29"/>
      <c r="BF22" s="29"/>
      <c r="BG22" s="29"/>
      <c r="BH22" s="28"/>
      <c r="BI22" s="29"/>
      <c r="BJ22" s="29"/>
      <c r="BK22" s="29"/>
      <c r="BL22" s="29"/>
      <c r="BM22" s="29"/>
      <c r="BN22" s="29"/>
      <c r="BO22" s="29"/>
      <c r="BP22" s="9">
        <v>0</v>
      </c>
      <c r="BQ22" s="1" t="s">
        <v>0</v>
      </c>
      <c r="BR22" s="1" t="s">
        <v>0</v>
      </c>
      <c r="BS22" s="1" t="s">
        <v>0</v>
      </c>
      <c r="BT22" s="1" t="s">
        <v>0</v>
      </c>
      <c r="BU22" s="1" t="s">
        <v>0</v>
      </c>
      <c r="BW22" s="1">
        <f ca="1">INDIRECT("T22")+2*INDIRECT("AB22")+3*INDIRECT("AJ22")+4*INDIRECT("AR22")+5*INDIRECT("AZ22")+6*INDIRECT("BH22")</f>
        <v>1140</v>
      </c>
      <c r="BX22" s="1">
        <v>1140</v>
      </c>
      <c r="BY22" s="1">
        <f ca="1">INDIRECT("U22")+2*INDIRECT("AC22")+3*INDIRECT("AK22")+4*INDIRECT("AS22")+5*INDIRECT("BA22")+6*INDIRECT("BI22")</f>
        <v>0</v>
      </c>
      <c r="BZ22" s="1">
        <v>0</v>
      </c>
      <c r="CA22" s="1">
        <f ca="1">INDIRECT("V22")+2*INDIRECT("AD22")+3*INDIRECT("AL22")+4*INDIRECT("AT22")+5*INDIRECT("BB22")+6*INDIRECT("BJ22")</f>
        <v>0</v>
      </c>
      <c r="CB22" s="1">
        <v>0</v>
      </c>
      <c r="CC22" s="1">
        <f ca="1">INDIRECT("W22")+2*INDIRECT("AE22")+3*INDIRECT("AM22")+4*INDIRECT("AU22")+5*INDIRECT("BC22")+6*INDIRECT("BK22")</f>
        <v>0</v>
      </c>
      <c r="CD22" s="1">
        <v>0</v>
      </c>
      <c r="CE22" s="1">
        <f ca="1">INDIRECT("X22")+2*INDIRECT("AF22")+3*INDIRECT("AN22")+4*INDIRECT("AV22")+5*INDIRECT("BD22")+6*INDIRECT("BL22")</f>
        <v>20970</v>
      </c>
      <c r="CF22" s="1">
        <v>20970</v>
      </c>
      <c r="CG22" s="1">
        <f ca="1">INDIRECT("Y22")+2*INDIRECT("AG22")+3*INDIRECT("AO22")+4*INDIRECT("AW22")+5*INDIRECT("BE22")+6*INDIRECT("BM22")</f>
        <v>0</v>
      </c>
      <c r="CH22" s="1">
        <v>0</v>
      </c>
      <c r="CI22" s="1">
        <f ca="1">INDIRECT("Z22")+2*INDIRECT("AH22")+3*INDIRECT("AP22")+4*INDIRECT("AX22")+5*INDIRECT("BF22")+6*INDIRECT("BN22")</f>
        <v>0</v>
      </c>
      <c r="CJ22" s="1">
        <v>0</v>
      </c>
      <c r="CK22" s="1">
        <f ca="1">INDIRECT("AA22")+2*INDIRECT("AI22")+3*INDIRECT("AQ22")+4*INDIRECT("AY22")+5*INDIRECT("BG22")+6*INDIRECT("BO22")</f>
        <v>0</v>
      </c>
      <c r="CL22" s="1">
        <v>0</v>
      </c>
      <c r="CM22" s="1">
        <f ca="1">INDIRECT("T22")+2*INDIRECT("U22")+3*INDIRECT("V22")+4*INDIRECT("W22")+5*INDIRECT("X22")+6*INDIRECT("Y22")+7*INDIRECT("Z22")+8*INDIRECT("AA22")</f>
        <v>0</v>
      </c>
      <c r="CN22" s="1">
        <v>0</v>
      </c>
      <c r="CO22" s="1">
        <f ca="1">INDIRECT("AB22")+2*INDIRECT("AC22")+3*INDIRECT("AD22")+4*INDIRECT("AE22")+5*INDIRECT("AF22")+6*INDIRECT("AG22")+7*INDIRECT("AH22")+8*INDIRECT("AI22")</f>
        <v>50225</v>
      </c>
      <c r="CP22" s="1">
        <v>50225</v>
      </c>
      <c r="CQ22" s="1">
        <f ca="1">INDIRECT("AJ22")+2*INDIRECT("AK22")+3*INDIRECT("AL22")+4*INDIRECT("AM22")+5*INDIRECT("AN22")+6*INDIRECT("AO22")+7*INDIRECT("AP22")+8*INDIRECT("AQ22")</f>
        <v>380</v>
      </c>
      <c r="CR22" s="1">
        <v>380</v>
      </c>
      <c r="CS22" s="1">
        <f ca="1">INDIRECT("AR22")+2*INDIRECT("AS22")+3*INDIRECT("AT22")+4*INDIRECT("AU22")+5*INDIRECT("AV22")+6*INDIRECT("AW22")+7*INDIRECT("AX22")+8*INDIRECT("AY22")</f>
        <v>1100</v>
      </c>
      <c r="CT22" s="1">
        <v>1100</v>
      </c>
      <c r="CU22" s="1">
        <f ca="1">INDIRECT("AZ22")+2*INDIRECT("BA22")+3*INDIRECT("BB22")+4*INDIRECT("BC22")+5*INDIRECT("BD22")+6*INDIRECT("BE22")+7*INDIRECT("BF22")+8*INDIRECT("BG22")</f>
        <v>0</v>
      </c>
      <c r="CV22" s="1">
        <v>0</v>
      </c>
      <c r="CW22" s="1">
        <f ca="1">INDIRECT("BH22")+2*INDIRECT("BI22")+3*INDIRECT("BJ22")+4*INDIRECT("BK22")+5*INDIRECT("BL22")+6*INDIRECT("BM22")+7*INDIRECT("BN22")+8*INDIRECT("BO22")</f>
        <v>0</v>
      </c>
      <c r="CX22" s="1">
        <v>0</v>
      </c>
    </row>
    <row r="23" spans="1:73" ht="11.25">
      <c r="A23" s="1" t="s">
        <v>0</v>
      </c>
      <c r="B23" s="1" t="s">
        <v>0</v>
      </c>
      <c r="C23" s="1" t="s">
        <v>0</v>
      </c>
      <c r="D23" s="1" t="s">
        <v>0</v>
      </c>
      <c r="E23" s="1" t="s">
        <v>7</v>
      </c>
      <c r="F23" s="7">
        <f>SUM(F20:F22)</f>
        <v>713</v>
      </c>
      <c r="G23" s="6">
        <f>SUM(G20:G22)</f>
        <v>0</v>
      </c>
      <c r="H23" s="6">
        <f>SUM(H20:H22)</f>
        <v>0</v>
      </c>
      <c r="I23" s="6">
        <f>SUM(I20:I22)</f>
        <v>0</v>
      </c>
      <c r="J23" s="6">
        <f>SUM(J20:J22)</f>
        <v>10265</v>
      </c>
      <c r="K23" s="6">
        <f>SUM(K20:K22)</f>
        <v>8485</v>
      </c>
      <c r="L23" s="6">
        <f>SUM(L20:L22)</f>
        <v>0</v>
      </c>
      <c r="M23" s="6">
        <f>SUM(M20:M22)</f>
        <v>0</v>
      </c>
      <c r="N23" s="7">
        <f>SUM(N20:N22)</f>
        <v>5500</v>
      </c>
      <c r="O23" s="6">
        <f>SUM(O20:O22)</f>
        <v>12030</v>
      </c>
      <c r="P23" s="6">
        <f>SUM(P20:P22)</f>
        <v>713</v>
      </c>
      <c r="Q23" s="6">
        <f>SUM(Q20:Q22)</f>
        <v>1220</v>
      </c>
      <c r="R23" s="6">
        <f>SUM(R20:R22)</f>
        <v>0</v>
      </c>
      <c r="S23" s="6">
        <f>SUM(S20:S22)</f>
        <v>0</v>
      </c>
      <c r="T23" s="8"/>
      <c r="U23" s="5"/>
      <c r="V23" s="5"/>
      <c r="W23" s="5"/>
      <c r="X23" s="5"/>
      <c r="Y23" s="5"/>
      <c r="Z23" s="5"/>
      <c r="AA23" s="5"/>
      <c r="AB23" s="8"/>
      <c r="AC23" s="5"/>
      <c r="AD23" s="5"/>
      <c r="AE23" s="5"/>
      <c r="AF23" s="5"/>
      <c r="AG23" s="5"/>
      <c r="AH23" s="5"/>
      <c r="AI23" s="5"/>
      <c r="AJ23" s="8"/>
      <c r="AK23" s="5"/>
      <c r="AL23" s="5"/>
      <c r="AM23" s="5"/>
      <c r="AN23" s="5"/>
      <c r="AO23" s="5"/>
      <c r="AP23" s="5"/>
      <c r="AQ23" s="5"/>
      <c r="AR23" s="8"/>
      <c r="AS23" s="5"/>
      <c r="AT23" s="5"/>
      <c r="AU23" s="5"/>
      <c r="AV23" s="5"/>
      <c r="AW23" s="5"/>
      <c r="AX23" s="5"/>
      <c r="AY23" s="5"/>
      <c r="AZ23" s="8"/>
      <c r="BA23" s="5"/>
      <c r="BB23" s="5"/>
      <c r="BC23" s="5"/>
      <c r="BD23" s="5"/>
      <c r="BE23" s="5"/>
      <c r="BF23" s="5"/>
      <c r="BG23" s="5"/>
      <c r="BH23" s="8"/>
      <c r="BI23" s="5"/>
      <c r="BJ23" s="5"/>
      <c r="BK23" s="5"/>
      <c r="BL23" s="5"/>
      <c r="BM23" s="5"/>
      <c r="BN23" s="5"/>
      <c r="BO23" s="5"/>
      <c r="BP23" s="9">
        <v>0</v>
      </c>
      <c r="BQ23" s="1" t="s">
        <v>0</v>
      </c>
      <c r="BR23" s="1" t="s">
        <v>0</v>
      </c>
      <c r="BS23" s="1" t="s">
        <v>0</v>
      </c>
      <c r="BT23" s="1" t="s">
        <v>0</v>
      </c>
      <c r="BU23" s="1" t="s">
        <v>0</v>
      </c>
    </row>
    <row r="24" spans="3:73" ht="11.25">
      <c r="C24" s="1" t="s">
        <v>0</v>
      </c>
      <c r="D24" s="1" t="s">
        <v>0</v>
      </c>
      <c r="E24" s="1" t="s">
        <v>0</v>
      </c>
      <c r="F24" s="7"/>
      <c r="G24" s="6"/>
      <c r="H24" s="6"/>
      <c r="I24" s="6"/>
      <c r="J24" s="6"/>
      <c r="K24" s="6"/>
      <c r="L24" s="6"/>
      <c r="M24" s="6"/>
      <c r="N24" s="7"/>
      <c r="O24" s="6"/>
      <c r="P24" s="6"/>
      <c r="Q24" s="6"/>
      <c r="R24" s="6"/>
      <c r="S24" s="6"/>
      <c r="T24" s="8"/>
      <c r="U24" s="5"/>
      <c r="V24" s="5"/>
      <c r="W24" s="5"/>
      <c r="X24" s="5"/>
      <c r="Y24" s="5"/>
      <c r="Z24" s="5"/>
      <c r="AA24" s="5"/>
      <c r="AB24" s="8"/>
      <c r="AC24" s="5"/>
      <c r="AD24" s="5"/>
      <c r="AE24" s="5"/>
      <c r="AF24" s="5"/>
      <c r="AG24" s="5"/>
      <c r="AH24" s="5"/>
      <c r="AI24" s="5"/>
      <c r="AJ24" s="8"/>
      <c r="AK24" s="5"/>
      <c r="AL24" s="5"/>
      <c r="AM24" s="5"/>
      <c r="AN24" s="5"/>
      <c r="AO24" s="5"/>
      <c r="AP24" s="5"/>
      <c r="AQ24" s="5"/>
      <c r="AR24" s="8"/>
      <c r="AS24" s="5"/>
      <c r="AT24" s="5"/>
      <c r="AU24" s="5"/>
      <c r="AV24" s="5"/>
      <c r="AW24" s="5"/>
      <c r="AX24" s="5"/>
      <c r="AY24" s="5"/>
      <c r="AZ24" s="8"/>
      <c r="BA24" s="5"/>
      <c r="BB24" s="5"/>
      <c r="BC24" s="5"/>
      <c r="BD24" s="5"/>
      <c r="BE24" s="5"/>
      <c r="BF24" s="5"/>
      <c r="BG24" s="5"/>
      <c r="BH24" s="8"/>
      <c r="BI24" s="5"/>
      <c r="BJ24" s="5"/>
      <c r="BK24" s="5"/>
      <c r="BL24" s="5"/>
      <c r="BM24" s="5"/>
      <c r="BN24" s="5"/>
      <c r="BO24" s="5"/>
      <c r="BP24" s="9"/>
      <c r="BT24" s="1" t="s">
        <v>0</v>
      </c>
      <c r="BU24" s="1" t="s">
        <v>0</v>
      </c>
    </row>
    <row r="25" spans="1:102" ht="11.25">
      <c r="A25" s="30" t="s">
        <v>1</v>
      </c>
      <c r="B25" s="31" t="str">
        <f>HYPERLINK("http://www.dot.ca.gov/hq/transprog/stip2004/ff_sheets/04-2140a.xls","2140A")</f>
        <v>2140A</v>
      </c>
      <c r="C25" s="30" t="s">
        <v>0</v>
      </c>
      <c r="D25" s="30" t="s">
        <v>19</v>
      </c>
      <c r="E25" s="30" t="s">
        <v>3</v>
      </c>
      <c r="F25" s="32">
        <f ca="1">INDIRECT("T25")+INDIRECT("AB25")+INDIRECT("AJ25")+INDIRECT("AR25")+INDIRECT("AZ25")+INDIRECT("BH25")</f>
        <v>0</v>
      </c>
      <c r="G25" s="33">
        <f ca="1">INDIRECT("U25")+INDIRECT("AC25")+INDIRECT("AK25")+INDIRECT("AS25")+INDIRECT("BA25")+INDIRECT("BI25")</f>
        <v>0</v>
      </c>
      <c r="H25" s="33">
        <f ca="1">INDIRECT("V25")+INDIRECT("AD25")+INDIRECT("AL25")+INDIRECT("AT25")+INDIRECT("BB25")+INDIRECT("BJ25")</f>
        <v>0</v>
      </c>
      <c r="I25" s="33">
        <f ca="1">INDIRECT("W25")+INDIRECT("AE25")+INDIRECT("AM25")+INDIRECT("AU25")+INDIRECT("BC25")+INDIRECT("BK25")</f>
        <v>400</v>
      </c>
      <c r="J25" s="33">
        <f ca="1">INDIRECT("X25")+INDIRECT("AF25")+INDIRECT("AN25")+INDIRECT("AV25")+INDIRECT("BD25")+INDIRECT("BL25")</f>
        <v>200</v>
      </c>
      <c r="K25" s="33">
        <f ca="1">INDIRECT("Y25")+INDIRECT("AG25")+INDIRECT("AO25")+INDIRECT("AW25")+INDIRECT("BE25")+INDIRECT("BM25")</f>
        <v>200</v>
      </c>
      <c r="L25" s="33">
        <f ca="1">INDIRECT("Z25")+INDIRECT("AH25")+INDIRECT("AP25")+INDIRECT("AX25")+INDIRECT("BF25")+INDIRECT("BN25")</f>
        <v>0</v>
      </c>
      <c r="M25" s="33">
        <f ca="1">INDIRECT("AA25")+INDIRECT("AI25")+INDIRECT("AQ25")+INDIRECT("AY25")+INDIRECT("BG25")+INDIRECT("BO25")</f>
        <v>0</v>
      </c>
      <c r="N25" s="32">
        <f ca="1">INDIRECT("T25")+INDIRECT("U25")+INDIRECT("V25")+INDIRECT("W25")+INDIRECT("X25")+INDIRECT("Y25")+INDIRECT("Z25")+INDIRECT("AA25")</f>
        <v>0</v>
      </c>
      <c r="O25" s="33">
        <f ca="1">INDIRECT("AB25")+INDIRECT("AC25")+INDIRECT("AD25")+INDIRECT("AE25")+INDIRECT("AF25")+INDIRECT("AG25")+INDIRECT("AH25")+INDIRECT("AI25")</f>
        <v>800</v>
      </c>
      <c r="P25" s="33">
        <f ca="1">INDIRECT("AJ25")+INDIRECT("AK25")+INDIRECT("AL25")+INDIRECT("AM25")+INDIRECT("AN25")+INDIRECT("AO25")+INDIRECT("AP25")+INDIRECT("AQ25")</f>
        <v>0</v>
      </c>
      <c r="Q25" s="33">
        <f ca="1">INDIRECT("AR25")+INDIRECT("AS25")+INDIRECT("AT25")+INDIRECT("AU25")+INDIRECT("AV25")+INDIRECT("AW25")+INDIRECT("AX25")+INDIRECT("AY25")</f>
        <v>0</v>
      </c>
      <c r="R25" s="33">
        <f ca="1">INDIRECT("AZ25")+INDIRECT("BA25")+INDIRECT("BB25")+INDIRECT("BC25")+INDIRECT("BD25")+INDIRECT("BE25")+INDIRECT("BF25")+INDIRECT("BG25")</f>
        <v>0</v>
      </c>
      <c r="S25" s="33">
        <f ca="1">INDIRECT("BH25")+INDIRECT("BI25")+INDIRECT("BJ25")+INDIRECT("BK25")+INDIRECT("BL25")+INDIRECT("BM25")+INDIRECT("BN25")+INDIRECT("BO25")</f>
        <v>0</v>
      </c>
      <c r="T25" s="34"/>
      <c r="U25" s="35"/>
      <c r="V25" s="35"/>
      <c r="W25" s="35"/>
      <c r="X25" s="35"/>
      <c r="Y25" s="35"/>
      <c r="Z25" s="35"/>
      <c r="AA25" s="35"/>
      <c r="AB25" s="34"/>
      <c r="AC25" s="35"/>
      <c r="AD25" s="35"/>
      <c r="AE25" s="35">
        <v>400</v>
      </c>
      <c r="AF25" s="35">
        <v>200</v>
      </c>
      <c r="AG25" s="35">
        <v>200</v>
      </c>
      <c r="AH25" s="35"/>
      <c r="AI25" s="35"/>
      <c r="AJ25" s="34"/>
      <c r="AK25" s="35"/>
      <c r="AL25" s="35"/>
      <c r="AM25" s="35"/>
      <c r="AN25" s="35"/>
      <c r="AO25" s="35"/>
      <c r="AP25" s="35"/>
      <c r="AQ25" s="35"/>
      <c r="AR25" s="34"/>
      <c r="AS25" s="35"/>
      <c r="AT25" s="35"/>
      <c r="AU25" s="35"/>
      <c r="AV25" s="35"/>
      <c r="AW25" s="35"/>
      <c r="AX25" s="35"/>
      <c r="AY25" s="35"/>
      <c r="AZ25" s="34"/>
      <c r="BA25" s="35"/>
      <c r="BB25" s="35"/>
      <c r="BC25" s="35"/>
      <c r="BD25" s="35"/>
      <c r="BE25" s="35"/>
      <c r="BF25" s="35"/>
      <c r="BG25" s="35"/>
      <c r="BH25" s="34"/>
      <c r="BI25" s="35"/>
      <c r="BJ25" s="35"/>
      <c r="BK25" s="35"/>
      <c r="BL25" s="35"/>
      <c r="BM25" s="35"/>
      <c r="BN25" s="35"/>
      <c r="BO25" s="36"/>
      <c r="BP25" s="9">
        <v>10600000971</v>
      </c>
      <c r="BQ25" s="1" t="s">
        <v>3</v>
      </c>
      <c r="BR25" s="1" t="s">
        <v>0</v>
      </c>
      <c r="BS25" s="1" t="s">
        <v>0</v>
      </c>
      <c r="BT25" s="1" t="s">
        <v>0</v>
      </c>
      <c r="BU25" s="1" t="s">
        <v>0</v>
      </c>
      <c r="BW25" s="1">
        <f ca="1">INDIRECT("T25")+2*INDIRECT("AB25")+3*INDIRECT("AJ25")+4*INDIRECT("AR25")+5*INDIRECT("AZ25")+6*INDIRECT("BH25")</f>
        <v>0</v>
      </c>
      <c r="BX25" s="1">
        <v>0</v>
      </c>
      <c r="BY25" s="1">
        <f ca="1">INDIRECT("U25")+2*INDIRECT("AC25")+3*INDIRECT("AK25")+4*INDIRECT("AS25")+5*INDIRECT("BA25")+6*INDIRECT("BI25")</f>
        <v>0</v>
      </c>
      <c r="BZ25" s="1">
        <v>0</v>
      </c>
      <c r="CA25" s="1">
        <f ca="1">INDIRECT("V25")+2*INDIRECT("AD25")+3*INDIRECT("AL25")+4*INDIRECT("AT25")+5*INDIRECT("BB25")+6*INDIRECT("BJ25")</f>
        <v>0</v>
      </c>
      <c r="CB25" s="1">
        <v>0</v>
      </c>
      <c r="CC25" s="1">
        <f ca="1">INDIRECT("W25")+2*INDIRECT("AE25")+3*INDIRECT("AM25")+4*INDIRECT("AU25")+5*INDIRECT("BC25")+6*INDIRECT("BK25")</f>
        <v>800</v>
      </c>
      <c r="CD25" s="1">
        <v>800</v>
      </c>
      <c r="CE25" s="1">
        <f ca="1">INDIRECT("X25")+2*INDIRECT("AF25")+3*INDIRECT("AN25")+4*INDIRECT("AV25")+5*INDIRECT("BD25")+6*INDIRECT("BL25")</f>
        <v>400</v>
      </c>
      <c r="CF25" s="1">
        <v>400</v>
      </c>
      <c r="CG25" s="1">
        <f ca="1">INDIRECT("Y25")+2*INDIRECT("AG25")+3*INDIRECT("AO25")+4*INDIRECT("AW25")+5*INDIRECT("BE25")+6*INDIRECT("BM25")</f>
        <v>400</v>
      </c>
      <c r="CH25" s="1">
        <v>400</v>
      </c>
      <c r="CI25" s="1">
        <f ca="1">INDIRECT("Z25")+2*INDIRECT("AH25")+3*INDIRECT("AP25")+4*INDIRECT("AX25")+5*INDIRECT("BF25")+6*INDIRECT("BN25")</f>
        <v>0</v>
      </c>
      <c r="CJ25" s="1">
        <v>0</v>
      </c>
      <c r="CK25" s="1">
        <f ca="1">INDIRECT("AA25")+2*INDIRECT("AI25")+3*INDIRECT("AQ25")+4*INDIRECT("AY25")+5*INDIRECT("BG25")+6*INDIRECT("BO25")</f>
        <v>0</v>
      </c>
      <c r="CL25" s="1">
        <v>0</v>
      </c>
      <c r="CM25" s="1">
        <f ca="1">INDIRECT("T25")+2*INDIRECT("U25")+3*INDIRECT("V25")+4*INDIRECT("W25")+5*INDIRECT("X25")+6*INDIRECT("Y25")+7*INDIRECT("Z25")+8*INDIRECT("AA25")</f>
        <v>0</v>
      </c>
      <c r="CN25" s="1">
        <v>0</v>
      </c>
      <c r="CO25" s="1">
        <f ca="1">INDIRECT("AB25")+2*INDIRECT("AC25")+3*INDIRECT("AD25")+4*INDIRECT("AE25")+5*INDIRECT("AF25")+6*INDIRECT("AG25")+7*INDIRECT("AH25")+8*INDIRECT("AI25")</f>
        <v>3800</v>
      </c>
      <c r="CP25" s="1">
        <v>3800</v>
      </c>
      <c r="CQ25" s="1">
        <f ca="1">INDIRECT("AJ25")+2*INDIRECT("AK25")+3*INDIRECT("AL25")+4*INDIRECT("AM25")+5*INDIRECT("AN25")+6*INDIRECT("AO25")+7*INDIRECT("AP25")+8*INDIRECT("AQ25")</f>
        <v>0</v>
      </c>
      <c r="CR25" s="1">
        <v>0</v>
      </c>
      <c r="CS25" s="1">
        <f ca="1">INDIRECT("AR25")+2*INDIRECT("AS25")+3*INDIRECT("AT25")+4*INDIRECT("AU25")+5*INDIRECT("AV25")+6*INDIRECT("AW25")+7*INDIRECT("AX25")+8*INDIRECT("AY25")</f>
        <v>0</v>
      </c>
      <c r="CT25" s="1">
        <v>0</v>
      </c>
      <c r="CU25" s="1">
        <f ca="1">INDIRECT("AZ25")+2*INDIRECT("BA25")+3*INDIRECT("BB25")+4*INDIRECT("BC25")+5*INDIRECT("BD25")+6*INDIRECT("BE25")+7*INDIRECT("BF25")+8*INDIRECT("BG25")</f>
        <v>0</v>
      </c>
      <c r="CV25" s="1">
        <v>0</v>
      </c>
      <c r="CW25" s="1">
        <f ca="1">INDIRECT("BH25")+2*INDIRECT("BI25")+3*INDIRECT("BJ25")+4*INDIRECT("BK25")+5*INDIRECT("BL25")+6*INDIRECT("BM25")+7*INDIRECT("BN25")+8*INDIRECT("BO25")</f>
        <v>0</v>
      </c>
      <c r="CX25" s="1">
        <v>0</v>
      </c>
    </row>
    <row r="26" spans="1:73" ht="11.25">
      <c r="A26" s="1" t="s">
        <v>0</v>
      </c>
      <c r="B26" s="1" t="s">
        <v>0</v>
      </c>
      <c r="C26" s="1" t="s">
        <v>0</v>
      </c>
      <c r="D26" s="1" t="s">
        <v>23</v>
      </c>
      <c r="E26" s="1" t="s">
        <v>7</v>
      </c>
      <c r="F26" s="7">
        <f>SUM(F25:F25)</f>
        <v>0</v>
      </c>
      <c r="G26" s="6">
        <f>SUM(G25:G25)</f>
        <v>0</v>
      </c>
      <c r="H26" s="6">
        <f>SUM(H25:H25)</f>
        <v>0</v>
      </c>
      <c r="I26" s="6">
        <f>SUM(I25:I25)</f>
        <v>400</v>
      </c>
      <c r="J26" s="6">
        <f>SUM(J25:J25)</f>
        <v>200</v>
      </c>
      <c r="K26" s="6">
        <f>SUM(K25:K25)</f>
        <v>200</v>
      </c>
      <c r="L26" s="6">
        <f>SUM(L25:L25)</f>
        <v>0</v>
      </c>
      <c r="M26" s="6">
        <f>SUM(M25:M25)</f>
        <v>0</v>
      </c>
      <c r="N26" s="7">
        <f>SUM(N25:N25)</f>
        <v>0</v>
      </c>
      <c r="O26" s="6">
        <f>SUM(O25:O25)</f>
        <v>800</v>
      </c>
      <c r="P26" s="6">
        <f>SUM(P25:P25)</f>
        <v>0</v>
      </c>
      <c r="Q26" s="6">
        <f>SUM(Q25:Q25)</f>
        <v>0</v>
      </c>
      <c r="R26" s="6">
        <f>SUM(R25:R25)</f>
        <v>0</v>
      </c>
      <c r="S26" s="6">
        <f>SUM(S25:S25)</f>
        <v>0</v>
      </c>
      <c r="T26" s="8"/>
      <c r="U26" s="5"/>
      <c r="V26" s="5"/>
      <c r="W26" s="5"/>
      <c r="X26" s="5"/>
      <c r="Y26" s="5"/>
      <c r="Z26" s="5"/>
      <c r="AA26" s="5"/>
      <c r="AB26" s="8"/>
      <c r="AC26" s="5"/>
      <c r="AD26" s="5"/>
      <c r="AE26" s="5"/>
      <c r="AF26" s="5"/>
      <c r="AG26" s="5"/>
      <c r="AH26" s="5"/>
      <c r="AI26" s="5"/>
      <c r="AJ26" s="8"/>
      <c r="AK26" s="5"/>
      <c r="AL26" s="5"/>
      <c r="AM26" s="5"/>
      <c r="AN26" s="5"/>
      <c r="AO26" s="5"/>
      <c r="AP26" s="5"/>
      <c r="AQ26" s="5"/>
      <c r="AR26" s="8"/>
      <c r="AS26" s="5"/>
      <c r="AT26" s="5"/>
      <c r="AU26" s="5"/>
      <c r="AV26" s="5"/>
      <c r="AW26" s="5"/>
      <c r="AX26" s="5"/>
      <c r="AY26" s="5"/>
      <c r="AZ26" s="8"/>
      <c r="BA26" s="5"/>
      <c r="BB26" s="5"/>
      <c r="BC26" s="5"/>
      <c r="BD26" s="5"/>
      <c r="BE26" s="5"/>
      <c r="BF26" s="5"/>
      <c r="BG26" s="5"/>
      <c r="BH26" s="8"/>
      <c r="BI26" s="5"/>
      <c r="BJ26" s="5"/>
      <c r="BK26" s="5"/>
      <c r="BL26" s="5"/>
      <c r="BM26" s="5"/>
      <c r="BN26" s="5"/>
      <c r="BO26" s="5"/>
      <c r="BP26" s="9">
        <v>0</v>
      </c>
      <c r="BQ26" s="1" t="s">
        <v>0</v>
      </c>
      <c r="BR26" s="1" t="s">
        <v>0</v>
      </c>
      <c r="BS26" s="1" t="s">
        <v>0</v>
      </c>
      <c r="BT26" s="1" t="s">
        <v>0</v>
      </c>
      <c r="BU26" s="1" t="s">
        <v>0</v>
      </c>
    </row>
    <row r="27" spans="1:73" ht="11.25">
      <c r="A27" s="25"/>
      <c r="B27" s="25"/>
      <c r="C27" s="27" t="s">
        <v>90</v>
      </c>
      <c r="D27" s="26" t="s">
        <v>0</v>
      </c>
      <c r="E27" s="1" t="s">
        <v>0</v>
      </c>
      <c r="F27" s="7"/>
      <c r="G27" s="6"/>
      <c r="H27" s="6"/>
      <c r="I27" s="6"/>
      <c r="J27" s="6"/>
      <c r="K27" s="6"/>
      <c r="L27" s="6"/>
      <c r="M27" s="6"/>
      <c r="N27" s="7"/>
      <c r="O27" s="6"/>
      <c r="P27" s="6"/>
      <c r="Q27" s="6"/>
      <c r="R27" s="6"/>
      <c r="S27" s="6"/>
      <c r="T27" s="8"/>
      <c r="U27" s="5"/>
      <c r="V27" s="5"/>
      <c r="W27" s="5"/>
      <c r="X27" s="5"/>
      <c r="Y27" s="5"/>
      <c r="Z27" s="5"/>
      <c r="AA27" s="5"/>
      <c r="AB27" s="8"/>
      <c r="AC27" s="5"/>
      <c r="AD27" s="5"/>
      <c r="AE27" s="5"/>
      <c r="AF27" s="5"/>
      <c r="AG27" s="5"/>
      <c r="AH27" s="5"/>
      <c r="AI27" s="5"/>
      <c r="AJ27" s="8"/>
      <c r="AK27" s="5"/>
      <c r="AL27" s="5"/>
      <c r="AM27" s="5"/>
      <c r="AN27" s="5"/>
      <c r="AO27" s="5"/>
      <c r="AP27" s="5"/>
      <c r="AQ27" s="5"/>
      <c r="AR27" s="8"/>
      <c r="AS27" s="5"/>
      <c r="AT27" s="5"/>
      <c r="AU27" s="5"/>
      <c r="AV27" s="5"/>
      <c r="AW27" s="5"/>
      <c r="AX27" s="5"/>
      <c r="AY27" s="5"/>
      <c r="AZ27" s="8"/>
      <c r="BA27" s="5"/>
      <c r="BB27" s="5"/>
      <c r="BC27" s="5"/>
      <c r="BD27" s="5"/>
      <c r="BE27" s="5"/>
      <c r="BF27" s="5"/>
      <c r="BG27" s="5"/>
      <c r="BH27" s="8"/>
      <c r="BI27" s="5"/>
      <c r="BJ27" s="5"/>
      <c r="BK27" s="5"/>
      <c r="BL27" s="5"/>
      <c r="BM27" s="5"/>
      <c r="BN27" s="5"/>
      <c r="BO27" s="5"/>
      <c r="BP27" s="9">
        <v>0</v>
      </c>
      <c r="BQ27" s="1" t="s">
        <v>0</v>
      </c>
      <c r="BR27" s="1" t="s">
        <v>0</v>
      </c>
      <c r="BS27" s="1" t="s">
        <v>0</v>
      </c>
      <c r="BT27" s="1" t="s">
        <v>0</v>
      </c>
      <c r="BU27" s="1" t="s">
        <v>0</v>
      </c>
    </row>
    <row r="28" spans="1:102" ht="11.25">
      <c r="A28" s="30" t="s">
        <v>1</v>
      </c>
      <c r="B28" s="31" t="str">
        <f>HYPERLINK("http://www.dot.ca.gov/hq/transprog/stip2004/ff_sheets/04-0626.xls","0626")</f>
        <v>0626</v>
      </c>
      <c r="C28" s="30" t="s">
        <v>24</v>
      </c>
      <c r="D28" s="30" t="s">
        <v>25</v>
      </c>
      <c r="E28" s="30" t="s">
        <v>26</v>
      </c>
      <c r="F28" s="32">
        <f ca="1">INDIRECT("T28")+INDIRECT("AB28")+INDIRECT("AJ28")+INDIRECT("AR28")+INDIRECT("AZ28")+INDIRECT("BH28")</f>
        <v>20964</v>
      </c>
      <c r="G28" s="33">
        <f ca="1">INDIRECT("U28")+INDIRECT("AC28")+INDIRECT("AK28")+INDIRECT("AS28")+INDIRECT("BA28")+INDIRECT("BI28")</f>
        <v>0</v>
      </c>
      <c r="H28" s="33">
        <f ca="1">INDIRECT("V28")+INDIRECT("AD28")+INDIRECT("AL28")+INDIRECT("AT28")+INDIRECT("BB28")+INDIRECT("BJ28")</f>
        <v>136277</v>
      </c>
      <c r="I28" s="33">
        <f ca="1">INDIRECT("W28")+INDIRECT("AE28")+INDIRECT("AM28")+INDIRECT("AU28")+INDIRECT("BC28")+INDIRECT("BK28")</f>
        <v>0</v>
      </c>
      <c r="J28" s="33">
        <f ca="1">INDIRECT("X28")+INDIRECT("AF28")+INDIRECT("AN28")+INDIRECT("AV28")+INDIRECT("BD28")+INDIRECT("BL28")</f>
        <v>0</v>
      </c>
      <c r="K28" s="33">
        <f ca="1">INDIRECT("Y28")+INDIRECT("AG28")+INDIRECT("AO28")+INDIRECT("AW28")+INDIRECT("BE28")+INDIRECT("BM28")</f>
        <v>0</v>
      </c>
      <c r="L28" s="33">
        <f ca="1">INDIRECT("Z28")+INDIRECT("AH28")+INDIRECT("AP28")+INDIRECT("AX28")+INDIRECT("BF28")+INDIRECT("BN28")</f>
        <v>0</v>
      </c>
      <c r="M28" s="33">
        <f ca="1">INDIRECT("AA28")+INDIRECT("AI28")+INDIRECT("AQ28")+INDIRECT("AY28")+INDIRECT("BG28")+INDIRECT("BO28")</f>
        <v>0</v>
      </c>
      <c r="N28" s="32">
        <f ca="1">INDIRECT("T28")+INDIRECT("U28")+INDIRECT("V28")+INDIRECT("W28")+INDIRECT("X28")+INDIRECT("Y28")+INDIRECT("Z28")+INDIRECT("AA28")</f>
        <v>232</v>
      </c>
      <c r="O28" s="33">
        <f ca="1">INDIRECT("AB28")+INDIRECT("AC28")+INDIRECT("AD28")+INDIRECT("AE28")+INDIRECT("AF28")+INDIRECT("AG28")+INDIRECT("AH28")+INDIRECT("AI28")</f>
        <v>124922</v>
      </c>
      <c r="P28" s="33">
        <f ca="1">INDIRECT("AJ28")+INDIRECT("AK28")+INDIRECT("AL28")+INDIRECT("AM28")+INDIRECT("AN28")+INDIRECT("AO28")+INDIRECT("AP28")+INDIRECT("AQ28")</f>
        <v>3583</v>
      </c>
      <c r="Q28" s="33">
        <f ca="1">INDIRECT("AR28")+INDIRECT("AS28")+INDIRECT("AT28")+INDIRECT("AU28")+INDIRECT("AV28")+INDIRECT("AW28")+INDIRECT("AX28")+INDIRECT("AY28")</f>
        <v>16327</v>
      </c>
      <c r="R28" s="33">
        <f ca="1">INDIRECT("AZ28")+INDIRECT("BA28")+INDIRECT("BB28")+INDIRECT("BC28")+INDIRECT("BD28")+INDIRECT("BE28")+INDIRECT("BF28")+INDIRECT("BG28")</f>
        <v>822</v>
      </c>
      <c r="S28" s="33">
        <f ca="1">INDIRECT("BH28")+INDIRECT("BI28")+INDIRECT("BJ28")+INDIRECT("BK28")+INDIRECT("BL28")+INDIRECT("BM28")+INDIRECT("BN28")+INDIRECT("BO28")</f>
        <v>11355</v>
      </c>
      <c r="T28" s="34">
        <v>232</v>
      </c>
      <c r="U28" s="35"/>
      <c r="V28" s="35"/>
      <c r="W28" s="35"/>
      <c r="X28" s="35"/>
      <c r="Y28" s="35"/>
      <c r="Z28" s="35"/>
      <c r="AA28" s="35"/>
      <c r="AB28" s="34"/>
      <c r="AC28" s="35"/>
      <c r="AD28" s="35">
        <v>124922</v>
      </c>
      <c r="AE28" s="35"/>
      <c r="AF28" s="35"/>
      <c r="AG28" s="35"/>
      <c r="AH28" s="35"/>
      <c r="AI28" s="35"/>
      <c r="AJ28" s="34">
        <v>3583</v>
      </c>
      <c r="AK28" s="35"/>
      <c r="AL28" s="35"/>
      <c r="AM28" s="35"/>
      <c r="AN28" s="35"/>
      <c r="AO28" s="35"/>
      <c r="AP28" s="35"/>
      <c r="AQ28" s="35"/>
      <c r="AR28" s="34">
        <v>16327</v>
      </c>
      <c r="AS28" s="35"/>
      <c r="AT28" s="35"/>
      <c r="AU28" s="35"/>
      <c r="AV28" s="35"/>
      <c r="AW28" s="35"/>
      <c r="AX28" s="35"/>
      <c r="AY28" s="35"/>
      <c r="AZ28" s="34">
        <v>822</v>
      </c>
      <c r="BA28" s="35"/>
      <c r="BB28" s="35"/>
      <c r="BC28" s="35"/>
      <c r="BD28" s="35"/>
      <c r="BE28" s="35"/>
      <c r="BF28" s="35"/>
      <c r="BG28" s="35"/>
      <c r="BH28" s="34"/>
      <c r="BI28" s="35"/>
      <c r="BJ28" s="35">
        <v>11355</v>
      </c>
      <c r="BK28" s="35"/>
      <c r="BL28" s="35"/>
      <c r="BM28" s="35"/>
      <c r="BN28" s="35"/>
      <c r="BO28" s="36"/>
      <c r="BP28" s="9">
        <v>10600000287</v>
      </c>
      <c r="BQ28" s="1" t="s">
        <v>0</v>
      </c>
      <c r="BR28" s="1" t="s">
        <v>0</v>
      </c>
      <c r="BS28" s="1" t="s">
        <v>0</v>
      </c>
      <c r="BT28" s="1" t="s">
        <v>0</v>
      </c>
      <c r="BU28" s="1" t="s">
        <v>0</v>
      </c>
      <c r="BW28" s="1">
        <f ca="1">INDIRECT("T28")+2*INDIRECT("AB28")+3*INDIRECT("AJ28")+4*INDIRECT("AR28")+5*INDIRECT("AZ28")+6*INDIRECT("BH28")</f>
        <v>80399</v>
      </c>
      <c r="BX28" s="1">
        <v>80399</v>
      </c>
      <c r="BY28" s="1">
        <f ca="1">INDIRECT("U28")+2*INDIRECT("AC28")+3*INDIRECT("AK28")+4*INDIRECT("AS28")+5*INDIRECT("BA28")+6*INDIRECT("BI28")</f>
        <v>0</v>
      </c>
      <c r="BZ28" s="1">
        <v>0</v>
      </c>
      <c r="CA28" s="1">
        <f ca="1">INDIRECT("V28")+2*INDIRECT("AD28")+3*INDIRECT("AL28")+4*INDIRECT("AT28")+5*INDIRECT("BB28")+6*INDIRECT("BJ28")</f>
        <v>317974</v>
      </c>
      <c r="CB28" s="1">
        <v>317974</v>
      </c>
      <c r="CC28" s="1">
        <f ca="1">INDIRECT("W28")+2*INDIRECT("AE28")+3*INDIRECT("AM28")+4*INDIRECT("AU28")+5*INDIRECT("BC28")+6*INDIRECT("BK28")</f>
        <v>0</v>
      </c>
      <c r="CD28" s="1">
        <v>0</v>
      </c>
      <c r="CE28" s="1">
        <f ca="1">INDIRECT("X28")+2*INDIRECT("AF28")+3*INDIRECT("AN28")+4*INDIRECT("AV28")+5*INDIRECT("BD28")+6*INDIRECT("BL28")</f>
        <v>0</v>
      </c>
      <c r="CF28" s="1">
        <v>0</v>
      </c>
      <c r="CG28" s="1">
        <f ca="1">INDIRECT("Y28")+2*INDIRECT("AG28")+3*INDIRECT("AO28")+4*INDIRECT("AW28")+5*INDIRECT("BE28")+6*INDIRECT("BM28")</f>
        <v>0</v>
      </c>
      <c r="CH28" s="1">
        <v>0</v>
      </c>
      <c r="CI28" s="1">
        <f ca="1">INDIRECT("Z28")+2*INDIRECT("AH28")+3*INDIRECT("AP28")+4*INDIRECT("AX28")+5*INDIRECT("BF28")+6*INDIRECT("BN28")</f>
        <v>0</v>
      </c>
      <c r="CJ28" s="1">
        <v>0</v>
      </c>
      <c r="CK28" s="1">
        <f ca="1">INDIRECT("AA28")+2*INDIRECT("AI28")+3*INDIRECT("AQ28")+4*INDIRECT("AY28")+5*INDIRECT("BG28")+6*INDIRECT("BO28")</f>
        <v>0</v>
      </c>
      <c r="CL28" s="1">
        <v>0</v>
      </c>
      <c r="CM28" s="1">
        <f ca="1">INDIRECT("T28")+2*INDIRECT("U28")+3*INDIRECT("V28")+4*INDIRECT("W28")+5*INDIRECT("X28")+6*INDIRECT("Y28")+7*INDIRECT("Z28")+8*INDIRECT("AA28")</f>
        <v>232</v>
      </c>
      <c r="CN28" s="1">
        <v>232</v>
      </c>
      <c r="CO28" s="1">
        <f ca="1">INDIRECT("AB28")+2*INDIRECT("AC28")+3*INDIRECT("AD28")+4*INDIRECT("AE28")+5*INDIRECT("AF28")+6*INDIRECT("AG28")+7*INDIRECT("AH28")+8*INDIRECT("AI28")</f>
        <v>374766</v>
      </c>
      <c r="CP28" s="1">
        <v>374766</v>
      </c>
      <c r="CQ28" s="1">
        <f ca="1">INDIRECT("AJ28")+2*INDIRECT("AK28")+3*INDIRECT("AL28")+4*INDIRECT("AM28")+5*INDIRECT("AN28")+6*INDIRECT("AO28")+7*INDIRECT("AP28")+8*INDIRECT("AQ28")</f>
        <v>3583</v>
      </c>
      <c r="CR28" s="1">
        <v>3583</v>
      </c>
      <c r="CS28" s="1">
        <f ca="1">INDIRECT("AR28")+2*INDIRECT("AS28")+3*INDIRECT("AT28")+4*INDIRECT("AU28")+5*INDIRECT("AV28")+6*INDIRECT("AW28")+7*INDIRECT("AX28")+8*INDIRECT("AY28")</f>
        <v>16327</v>
      </c>
      <c r="CT28" s="1">
        <v>16327</v>
      </c>
      <c r="CU28" s="1">
        <f ca="1">INDIRECT("AZ28")+2*INDIRECT("BA28")+3*INDIRECT("BB28")+4*INDIRECT("BC28")+5*INDIRECT("BD28")+6*INDIRECT("BE28")+7*INDIRECT("BF28")+8*INDIRECT("BG28")</f>
        <v>822</v>
      </c>
      <c r="CV28" s="1">
        <v>822</v>
      </c>
      <c r="CW28" s="1">
        <f ca="1">INDIRECT("BH28")+2*INDIRECT("BI28")+3*INDIRECT("BJ28")+4*INDIRECT("BK28")+5*INDIRECT("BL28")+6*INDIRECT("BM28")+7*INDIRECT("BN28")+8*INDIRECT("BO28")</f>
        <v>34065</v>
      </c>
      <c r="CX28" s="1">
        <v>34065</v>
      </c>
    </row>
    <row r="29" spans="1:102" ht="11.25">
      <c r="A29" s="1" t="s">
        <v>0</v>
      </c>
      <c r="B29" s="1" t="s">
        <v>28</v>
      </c>
      <c r="C29" s="1" t="s">
        <v>29</v>
      </c>
      <c r="D29" s="1" t="s">
        <v>30</v>
      </c>
      <c r="E29" s="1" t="s">
        <v>3</v>
      </c>
      <c r="F29" s="7">
        <f ca="1">INDIRECT("T29")+INDIRECT("AB29")+INDIRECT("AJ29")+INDIRECT("AR29")+INDIRECT("AZ29")+INDIRECT("BH29")</f>
        <v>0</v>
      </c>
      <c r="G29" s="6">
        <f ca="1">INDIRECT("U29")+INDIRECT("AC29")+INDIRECT("AK29")+INDIRECT("AS29")+INDIRECT("BA29")+INDIRECT("BI29")</f>
        <v>0</v>
      </c>
      <c r="H29" s="6">
        <f ca="1">INDIRECT("V29")+INDIRECT("AD29")+INDIRECT("AL29")+INDIRECT("AT29")+INDIRECT("BB29")+INDIRECT("BJ29")</f>
        <v>750</v>
      </c>
      <c r="I29" s="6">
        <f ca="1">INDIRECT("W29")+INDIRECT("AE29")+INDIRECT("AM29")+INDIRECT("AU29")+INDIRECT("BC29")+INDIRECT("BK29")</f>
        <v>0</v>
      </c>
      <c r="J29" s="6">
        <f ca="1">INDIRECT("X29")+INDIRECT("AF29")+INDIRECT("AN29")+INDIRECT("AV29")+INDIRECT("BD29")+INDIRECT("BL29")</f>
        <v>0</v>
      </c>
      <c r="K29" s="6">
        <f ca="1">INDIRECT("Y29")+INDIRECT("AG29")+INDIRECT("AO29")+INDIRECT("AW29")+INDIRECT("BE29")+INDIRECT("BM29")</f>
        <v>0</v>
      </c>
      <c r="L29" s="6">
        <f ca="1">INDIRECT("Z29")+INDIRECT("AH29")+INDIRECT("AP29")+INDIRECT("AX29")+INDIRECT("BF29")+INDIRECT("BN29")</f>
        <v>0</v>
      </c>
      <c r="M29" s="6">
        <f ca="1">INDIRECT("AA29")+INDIRECT("AI29")+INDIRECT("AQ29")+INDIRECT("AY29")+INDIRECT("BG29")+INDIRECT("BO29")</f>
        <v>0</v>
      </c>
      <c r="N29" s="7">
        <f ca="1">INDIRECT("T29")+INDIRECT("U29")+INDIRECT("V29")+INDIRECT("W29")+INDIRECT("X29")+INDIRECT("Y29")+INDIRECT("Z29")+INDIRECT("AA29")</f>
        <v>0</v>
      </c>
      <c r="O29" s="6">
        <f ca="1">INDIRECT("AB29")+INDIRECT("AC29")+INDIRECT("AD29")+INDIRECT("AE29")+INDIRECT("AF29")+INDIRECT("AG29")+INDIRECT("AH29")+INDIRECT("AI29")</f>
        <v>750</v>
      </c>
      <c r="P29" s="6">
        <f ca="1">INDIRECT("AJ29")+INDIRECT("AK29")+INDIRECT("AL29")+INDIRECT("AM29")+INDIRECT("AN29")+INDIRECT("AO29")+INDIRECT("AP29")+INDIRECT("AQ29")</f>
        <v>0</v>
      </c>
      <c r="Q29" s="6">
        <f ca="1">INDIRECT("AR29")+INDIRECT("AS29")+INDIRECT("AT29")+INDIRECT("AU29")+INDIRECT("AV29")+INDIRECT("AW29")+INDIRECT("AX29")+INDIRECT("AY29")</f>
        <v>0</v>
      </c>
      <c r="R29" s="6">
        <f ca="1">INDIRECT("AZ29")+INDIRECT("BA29")+INDIRECT("BB29")+INDIRECT("BC29")+INDIRECT("BD29")+INDIRECT("BE29")+INDIRECT("BF29")+INDIRECT("BG29")</f>
        <v>0</v>
      </c>
      <c r="S29" s="6">
        <f ca="1">INDIRECT("BH29")+INDIRECT("BI29")+INDIRECT("BJ29")+INDIRECT("BK29")+INDIRECT("BL29")+INDIRECT("BM29")+INDIRECT("BN29")+INDIRECT("BO29")</f>
        <v>0</v>
      </c>
      <c r="T29" s="28"/>
      <c r="U29" s="29"/>
      <c r="V29" s="29"/>
      <c r="W29" s="29"/>
      <c r="X29" s="29"/>
      <c r="Y29" s="29"/>
      <c r="Z29" s="29"/>
      <c r="AA29" s="29"/>
      <c r="AB29" s="28"/>
      <c r="AC29" s="29"/>
      <c r="AD29" s="29">
        <v>750</v>
      </c>
      <c r="AE29" s="29"/>
      <c r="AF29" s="29"/>
      <c r="AG29" s="29"/>
      <c r="AH29" s="29"/>
      <c r="AI29" s="29"/>
      <c r="AJ29" s="28"/>
      <c r="AK29" s="29"/>
      <c r="AL29" s="29"/>
      <c r="AM29" s="29"/>
      <c r="AN29" s="29"/>
      <c r="AO29" s="29"/>
      <c r="AP29" s="29"/>
      <c r="AQ29" s="29"/>
      <c r="AR29" s="28"/>
      <c r="AS29" s="29"/>
      <c r="AT29" s="29"/>
      <c r="AU29" s="29"/>
      <c r="AV29" s="29"/>
      <c r="AW29" s="29"/>
      <c r="AX29" s="29"/>
      <c r="AY29" s="29"/>
      <c r="AZ29" s="28"/>
      <c r="BA29" s="29"/>
      <c r="BB29" s="29"/>
      <c r="BC29" s="29"/>
      <c r="BD29" s="29"/>
      <c r="BE29" s="29"/>
      <c r="BF29" s="29"/>
      <c r="BG29" s="29"/>
      <c r="BH29" s="28"/>
      <c r="BI29" s="29"/>
      <c r="BJ29" s="29"/>
      <c r="BK29" s="29"/>
      <c r="BL29" s="29"/>
      <c r="BM29" s="29"/>
      <c r="BN29" s="29"/>
      <c r="BO29" s="29"/>
      <c r="BP29" s="9">
        <v>0</v>
      </c>
      <c r="BQ29" s="1" t="s">
        <v>3</v>
      </c>
      <c r="BR29" s="1" t="s">
        <v>0</v>
      </c>
      <c r="BS29" s="1" t="s">
        <v>0</v>
      </c>
      <c r="BT29" s="1" t="s">
        <v>0</v>
      </c>
      <c r="BU29" s="1" t="s">
        <v>31</v>
      </c>
      <c r="BW29" s="1">
        <f ca="1">INDIRECT("T29")+2*INDIRECT("AB29")+3*INDIRECT("AJ29")+4*INDIRECT("AR29")+5*INDIRECT("AZ29")+6*INDIRECT("BH29")</f>
        <v>0</v>
      </c>
      <c r="BX29" s="1">
        <v>0</v>
      </c>
      <c r="BY29" s="1">
        <f ca="1">INDIRECT("U29")+2*INDIRECT("AC29")+3*INDIRECT("AK29")+4*INDIRECT("AS29")+5*INDIRECT("BA29")+6*INDIRECT("BI29")</f>
        <v>0</v>
      </c>
      <c r="BZ29" s="1">
        <v>0</v>
      </c>
      <c r="CA29" s="1">
        <f ca="1">INDIRECT("V29")+2*INDIRECT("AD29")+3*INDIRECT("AL29")+4*INDIRECT("AT29")+5*INDIRECT("BB29")+6*INDIRECT("BJ29")</f>
        <v>1500</v>
      </c>
      <c r="CB29" s="1">
        <v>1500</v>
      </c>
      <c r="CC29" s="1">
        <f ca="1">INDIRECT("W29")+2*INDIRECT("AE29")+3*INDIRECT("AM29")+4*INDIRECT("AU29")+5*INDIRECT("BC29")+6*INDIRECT("BK29")</f>
        <v>0</v>
      </c>
      <c r="CD29" s="1">
        <v>0</v>
      </c>
      <c r="CE29" s="1">
        <f ca="1">INDIRECT("X29")+2*INDIRECT("AF29")+3*INDIRECT("AN29")+4*INDIRECT("AV29")+5*INDIRECT("BD29")+6*INDIRECT("BL29")</f>
        <v>0</v>
      </c>
      <c r="CF29" s="1">
        <v>0</v>
      </c>
      <c r="CG29" s="1">
        <f ca="1">INDIRECT("Y29")+2*INDIRECT("AG29")+3*INDIRECT("AO29")+4*INDIRECT("AW29")+5*INDIRECT("BE29")+6*INDIRECT("BM29")</f>
        <v>0</v>
      </c>
      <c r="CH29" s="1">
        <v>0</v>
      </c>
      <c r="CI29" s="1">
        <f ca="1">INDIRECT("Z29")+2*INDIRECT("AH29")+3*INDIRECT("AP29")+4*INDIRECT("AX29")+5*INDIRECT("BF29")+6*INDIRECT("BN29")</f>
        <v>0</v>
      </c>
      <c r="CJ29" s="1">
        <v>0</v>
      </c>
      <c r="CK29" s="1">
        <f ca="1">INDIRECT("AA29")+2*INDIRECT("AI29")+3*INDIRECT("AQ29")+4*INDIRECT("AY29")+5*INDIRECT("BG29")+6*INDIRECT("BO29")</f>
        <v>0</v>
      </c>
      <c r="CL29" s="1">
        <v>0</v>
      </c>
      <c r="CM29" s="1">
        <f ca="1">INDIRECT("T29")+2*INDIRECT("U29")+3*INDIRECT("V29")+4*INDIRECT("W29")+5*INDIRECT("X29")+6*INDIRECT("Y29")+7*INDIRECT("Z29")+8*INDIRECT("AA29")</f>
        <v>0</v>
      </c>
      <c r="CN29" s="1">
        <v>0</v>
      </c>
      <c r="CO29" s="1">
        <f ca="1">INDIRECT("AB29")+2*INDIRECT("AC29")+3*INDIRECT("AD29")+4*INDIRECT("AE29")+5*INDIRECT("AF29")+6*INDIRECT("AG29")+7*INDIRECT("AH29")+8*INDIRECT("AI29")</f>
        <v>2250</v>
      </c>
      <c r="CP29" s="1">
        <v>2250</v>
      </c>
      <c r="CQ29" s="1">
        <f ca="1">INDIRECT("AJ29")+2*INDIRECT("AK29")+3*INDIRECT("AL29")+4*INDIRECT("AM29")+5*INDIRECT("AN29")+6*INDIRECT("AO29")+7*INDIRECT("AP29")+8*INDIRECT("AQ29")</f>
        <v>0</v>
      </c>
      <c r="CR29" s="1">
        <v>0</v>
      </c>
      <c r="CS29" s="1">
        <f ca="1">INDIRECT("AR29")+2*INDIRECT("AS29")+3*INDIRECT("AT29")+4*INDIRECT("AU29")+5*INDIRECT("AV29")+6*INDIRECT("AW29")+7*INDIRECT("AX29")+8*INDIRECT("AY29")</f>
        <v>0</v>
      </c>
      <c r="CT29" s="1">
        <v>0</v>
      </c>
      <c r="CU29" s="1">
        <f ca="1">INDIRECT("AZ29")+2*INDIRECT("BA29")+3*INDIRECT("BB29")+4*INDIRECT("BC29")+5*INDIRECT("BD29")+6*INDIRECT("BE29")+7*INDIRECT("BF29")+8*INDIRECT("BG29")</f>
        <v>0</v>
      </c>
      <c r="CV29" s="1">
        <v>0</v>
      </c>
      <c r="CW29" s="1">
        <f ca="1">INDIRECT("BH29")+2*INDIRECT("BI29")+3*INDIRECT("BJ29")+4*INDIRECT("BK29")+5*INDIRECT("BL29")+6*INDIRECT("BM29")+7*INDIRECT("BN29")+8*INDIRECT("BO29")</f>
        <v>0</v>
      </c>
      <c r="CX29" s="1">
        <v>0</v>
      </c>
    </row>
    <row r="30" spans="1:102" ht="11.25">
      <c r="A30" s="25"/>
      <c r="B30" s="25"/>
      <c r="C30" s="27" t="s">
        <v>90</v>
      </c>
      <c r="D30" s="26" t="s">
        <v>0</v>
      </c>
      <c r="E30" s="1" t="s">
        <v>32</v>
      </c>
      <c r="F30" s="7">
        <f ca="1">INDIRECT("T30")+INDIRECT("AB30")+INDIRECT("AJ30")+INDIRECT("AR30")+INDIRECT("AZ30")+INDIRECT("BH30")</f>
        <v>0</v>
      </c>
      <c r="G30" s="6">
        <f ca="1">INDIRECT("U30")+INDIRECT("AC30")+INDIRECT("AK30")+INDIRECT("AS30")+INDIRECT("BA30")+INDIRECT("BI30")</f>
        <v>0</v>
      </c>
      <c r="H30" s="6">
        <f ca="1">INDIRECT("V30")+INDIRECT("AD30")+INDIRECT("AL30")+INDIRECT("AT30")+INDIRECT("BB30")+INDIRECT("BJ30")</f>
        <v>750</v>
      </c>
      <c r="I30" s="6">
        <f ca="1">INDIRECT("W30")+INDIRECT("AE30")+INDIRECT("AM30")+INDIRECT("AU30")+INDIRECT("BC30")+INDIRECT("BK30")</f>
        <v>0</v>
      </c>
      <c r="J30" s="6">
        <f ca="1">INDIRECT("X30")+INDIRECT("AF30")+INDIRECT("AN30")+INDIRECT("AV30")+INDIRECT("BD30")+INDIRECT("BL30")</f>
        <v>0</v>
      </c>
      <c r="K30" s="6">
        <f ca="1">INDIRECT("Y30")+INDIRECT("AG30")+INDIRECT("AO30")+INDIRECT("AW30")+INDIRECT("BE30")+INDIRECT("BM30")</f>
        <v>0</v>
      </c>
      <c r="L30" s="6">
        <f ca="1">INDIRECT("Z30")+INDIRECT("AH30")+INDIRECT("AP30")+INDIRECT("AX30")+INDIRECT("BF30")+INDIRECT("BN30")</f>
        <v>0</v>
      </c>
      <c r="M30" s="6">
        <f ca="1">INDIRECT("AA30")+INDIRECT("AI30")+INDIRECT("AQ30")+INDIRECT("AY30")+INDIRECT("BG30")+INDIRECT("BO30")</f>
        <v>0</v>
      </c>
      <c r="N30" s="7">
        <f ca="1">INDIRECT("T30")+INDIRECT("U30")+INDIRECT("V30")+INDIRECT("W30")+INDIRECT("X30")+INDIRECT("Y30")+INDIRECT("Z30")+INDIRECT("AA30")</f>
        <v>0</v>
      </c>
      <c r="O30" s="6">
        <f ca="1">INDIRECT("AB30")+INDIRECT("AC30")+INDIRECT("AD30")+INDIRECT("AE30")+INDIRECT("AF30")+INDIRECT("AG30")+INDIRECT("AH30")+INDIRECT("AI30")</f>
        <v>750</v>
      </c>
      <c r="P30" s="6">
        <f ca="1">INDIRECT("AJ30")+INDIRECT("AK30")+INDIRECT("AL30")+INDIRECT("AM30")+INDIRECT("AN30")+INDIRECT("AO30")+INDIRECT("AP30")+INDIRECT("AQ30")</f>
        <v>0</v>
      </c>
      <c r="Q30" s="6">
        <f ca="1">INDIRECT("AR30")+INDIRECT("AS30")+INDIRECT("AT30")+INDIRECT("AU30")+INDIRECT("AV30")+INDIRECT("AW30")+INDIRECT("AX30")+INDIRECT("AY30")</f>
        <v>0</v>
      </c>
      <c r="R30" s="6">
        <f ca="1">INDIRECT("AZ30")+INDIRECT("BA30")+INDIRECT("BB30")+INDIRECT("BC30")+INDIRECT("BD30")+INDIRECT("BE30")+INDIRECT("BF30")+INDIRECT("BG30")</f>
        <v>0</v>
      </c>
      <c r="S30" s="6">
        <f ca="1">INDIRECT("BH30")+INDIRECT("BI30")+INDIRECT("BJ30")+INDIRECT("BK30")+INDIRECT("BL30")+INDIRECT("BM30")+INDIRECT("BN30")+INDIRECT("BO30")</f>
        <v>0</v>
      </c>
      <c r="T30" s="28"/>
      <c r="U30" s="29"/>
      <c r="V30" s="29"/>
      <c r="W30" s="29"/>
      <c r="X30" s="29"/>
      <c r="Y30" s="29"/>
      <c r="Z30" s="29"/>
      <c r="AA30" s="29"/>
      <c r="AB30" s="28"/>
      <c r="AC30" s="29"/>
      <c r="AD30" s="29">
        <v>750</v>
      </c>
      <c r="AE30" s="29"/>
      <c r="AF30" s="29"/>
      <c r="AG30" s="29"/>
      <c r="AH30" s="29"/>
      <c r="AI30" s="29"/>
      <c r="AJ30" s="28"/>
      <c r="AK30" s="29"/>
      <c r="AL30" s="29"/>
      <c r="AM30" s="29"/>
      <c r="AN30" s="29"/>
      <c r="AO30" s="29"/>
      <c r="AP30" s="29"/>
      <c r="AQ30" s="29"/>
      <c r="AR30" s="28"/>
      <c r="AS30" s="29"/>
      <c r="AT30" s="29"/>
      <c r="AU30" s="29"/>
      <c r="AV30" s="29"/>
      <c r="AW30" s="29"/>
      <c r="AX30" s="29"/>
      <c r="AY30" s="29"/>
      <c r="AZ30" s="28"/>
      <c r="BA30" s="29"/>
      <c r="BB30" s="29"/>
      <c r="BC30" s="29"/>
      <c r="BD30" s="29"/>
      <c r="BE30" s="29"/>
      <c r="BF30" s="29"/>
      <c r="BG30" s="29"/>
      <c r="BH30" s="28"/>
      <c r="BI30" s="29"/>
      <c r="BJ30" s="29"/>
      <c r="BK30" s="29"/>
      <c r="BL30" s="29"/>
      <c r="BM30" s="29"/>
      <c r="BN30" s="29"/>
      <c r="BO30" s="29"/>
      <c r="BP30" s="9">
        <v>0</v>
      </c>
      <c r="BQ30" s="1" t="s">
        <v>0</v>
      </c>
      <c r="BR30" s="1" t="s">
        <v>0</v>
      </c>
      <c r="BS30" s="1" t="s">
        <v>0</v>
      </c>
      <c r="BT30" s="1" t="s">
        <v>0</v>
      </c>
      <c r="BU30" s="1" t="s">
        <v>0</v>
      </c>
      <c r="BW30" s="1">
        <f ca="1">INDIRECT("T30")+2*INDIRECT("AB30")+3*INDIRECT("AJ30")+4*INDIRECT("AR30")+5*INDIRECT("AZ30")+6*INDIRECT("BH30")</f>
        <v>0</v>
      </c>
      <c r="BX30" s="1">
        <v>0</v>
      </c>
      <c r="BY30" s="1">
        <f ca="1">INDIRECT("U30")+2*INDIRECT("AC30")+3*INDIRECT("AK30")+4*INDIRECT("AS30")+5*INDIRECT("BA30")+6*INDIRECT("BI30")</f>
        <v>0</v>
      </c>
      <c r="BZ30" s="1">
        <v>0</v>
      </c>
      <c r="CA30" s="1">
        <f ca="1">INDIRECT("V30")+2*INDIRECT("AD30")+3*INDIRECT("AL30")+4*INDIRECT("AT30")+5*INDIRECT("BB30")+6*INDIRECT("BJ30")</f>
        <v>1500</v>
      </c>
      <c r="CB30" s="1">
        <v>1500</v>
      </c>
      <c r="CC30" s="1">
        <f ca="1">INDIRECT("W30")+2*INDIRECT("AE30")+3*INDIRECT("AM30")+4*INDIRECT("AU30")+5*INDIRECT("BC30")+6*INDIRECT("BK30")</f>
        <v>0</v>
      </c>
      <c r="CD30" s="1">
        <v>0</v>
      </c>
      <c r="CE30" s="1">
        <f ca="1">INDIRECT("X30")+2*INDIRECT("AF30")+3*INDIRECT("AN30")+4*INDIRECT("AV30")+5*INDIRECT("BD30")+6*INDIRECT("BL30")</f>
        <v>0</v>
      </c>
      <c r="CF30" s="1">
        <v>0</v>
      </c>
      <c r="CG30" s="1">
        <f ca="1">INDIRECT("Y30")+2*INDIRECT("AG30")+3*INDIRECT("AO30")+4*INDIRECT("AW30")+5*INDIRECT("BE30")+6*INDIRECT("BM30")</f>
        <v>0</v>
      </c>
      <c r="CH30" s="1">
        <v>0</v>
      </c>
      <c r="CI30" s="1">
        <f ca="1">INDIRECT("Z30")+2*INDIRECT("AH30")+3*INDIRECT("AP30")+4*INDIRECT("AX30")+5*INDIRECT("BF30")+6*INDIRECT("BN30")</f>
        <v>0</v>
      </c>
      <c r="CJ30" s="1">
        <v>0</v>
      </c>
      <c r="CK30" s="1">
        <f ca="1">INDIRECT("AA30")+2*INDIRECT("AI30")+3*INDIRECT("AQ30")+4*INDIRECT("AY30")+5*INDIRECT("BG30")+6*INDIRECT("BO30")</f>
        <v>0</v>
      </c>
      <c r="CL30" s="1">
        <v>0</v>
      </c>
      <c r="CM30" s="1">
        <f ca="1">INDIRECT("T30")+2*INDIRECT("U30")+3*INDIRECT("V30")+4*INDIRECT("W30")+5*INDIRECT("X30")+6*INDIRECT("Y30")+7*INDIRECT("Z30")+8*INDIRECT("AA30")</f>
        <v>0</v>
      </c>
      <c r="CN30" s="1">
        <v>0</v>
      </c>
      <c r="CO30" s="1">
        <f ca="1">INDIRECT("AB30")+2*INDIRECT("AC30")+3*INDIRECT("AD30")+4*INDIRECT("AE30")+5*INDIRECT("AF30")+6*INDIRECT("AG30")+7*INDIRECT("AH30")+8*INDIRECT("AI30")</f>
        <v>2250</v>
      </c>
      <c r="CP30" s="1">
        <v>2250</v>
      </c>
      <c r="CQ30" s="1">
        <f ca="1">INDIRECT("AJ30")+2*INDIRECT("AK30")+3*INDIRECT("AL30")+4*INDIRECT("AM30")+5*INDIRECT("AN30")+6*INDIRECT("AO30")+7*INDIRECT("AP30")+8*INDIRECT("AQ30")</f>
        <v>0</v>
      </c>
      <c r="CR30" s="1">
        <v>0</v>
      </c>
      <c r="CS30" s="1">
        <f ca="1">INDIRECT("AR30")+2*INDIRECT("AS30")+3*INDIRECT("AT30")+4*INDIRECT("AU30")+5*INDIRECT("AV30")+6*INDIRECT("AW30")+7*INDIRECT("AX30")+8*INDIRECT("AY30")</f>
        <v>0</v>
      </c>
      <c r="CT30" s="1">
        <v>0</v>
      </c>
      <c r="CU30" s="1">
        <f ca="1">INDIRECT("AZ30")+2*INDIRECT("BA30")+3*INDIRECT("BB30")+4*INDIRECT("BC30")+5*INDIRECT("BD30")+6*INDIRECT("BE30")+7*INDIRECT("BF30")+8*INDIRECT("BG30")</f>
        <v>0</v>
      </c>
      <c r="CV30" s="1">
        <v>0</v>
      </c>
      <c r="CW30" s="1">
        <f ca="1">INDIRECT("BH30")+2*INDIRECT("BI30")+3*INDIRECT("BJ30")+4*INDIRECT("BK30")+5*INDIRECT("BL30")+6*INDIRECT("BM30")+7*INDIRECT("BN30")+8*INDIRECT("BO30")</f>
        <v>0</v>
      </c>
      <c r="CX30" s="1">
        <v>0</v>
      </c>
    </row>
    <row r="31" spans="1:102" ht="11.25">
      <c r="A31" s="1" t="s">
        <v>0</v>
      </c>
      <c r="B31" s="1" t="s">
        <v>0</v>
      </c>
      <c r="C31" s="1" t="s">
        <v>0</v>
      </c>
      <c r="D31" s="1" t="s">
        <v>0</v>
      </c>
      <c r="E31" s="1" t="s">
        <v>33</v>
      </c>
      <c r="F31" s="7">
        <f ca="1">INDIRECT("T31")+INDIRECT("AB31")+INDIRECT("AJ31")+INDIRECT("AR31")+INDIRECT("AZ31")+INDIRECT("BH31")</f>
        <v>0</v>
      </c>
      <c r="G31" s="6">
        <f ca="1">INDIRECT("U31")+INDIRECT("AC31")+INDIRECT("AK31")+INDIRECT("AS31")+INDIRECT("BA31")+INDIRECT("BI31")</f>
        <v>0</v>
      </c>
      <c r="H31" s="6">
        <f ca="1">INDIRECT("V31")+INDIRECT("AD31")+INDIRECT("AL31")+INDIRECT("AT31")+INDIRECT("BB31")+INDIRECT("BJ31")</f>
        <v>6000</v>
      </c>
      <c r="I31" s="6">
        <f ca="1">INDIRECT("W31")+INDIRECT("AE31")+INDIRECT("AM31")+INDIRECT("AU31")+INDIRECT("BC31")+INDIRECT("BK31")</f>
        <v>0</v>
      </c>
      <c r="J31" s="6">
        <f ca="1">INDIRECT("X31")+INDIRECT("AF31")+INDIRECT("AN31")+INDIRECT("AV31")+INDIRECT("BD31")+INDIRECT("BL31")</f>
        <v>0</v>
      </c>
      <c r="K31" s="6">
        <f ca="1">INDIRECT("Y31")+INDIRECT("AG31")+INDIRECT("AO31")+INDIRECT("AW31")+INDIRECT("BE31")+INDIRECT("BM31")</f>
        <v>0</v>
      </c>
      <c r="L31" s="6">
        <f ca="1">INDIRECT("Z31")+INDIRECT("AH31")+INDIRECT("AP31")+INDIRECT("AX31")+INDIRECT("BF31")+INDIRECT("BN31")</f>
        <v>0</v>
      </c>
      <c r="M31" s="6">
        <f ca="1">INDIRECT("AA31")+INDIRECT("AI31")+INDIRECT("AQ31")+INDIRECT("AY31")+INDIRECT("BG31")+INDIRECT("BO31")</f>
        <v>0</v>
      </c>
      <c r="N31" s="7">
        <f ca="1">INDIRECT("T31")+INDIRECT("U31")+INDIRECT("V31")+INDIRECT("W31")+INDIRECT("X31")+INDIRECT("Y31")+INDIRECT("Z31")+INDIRECT("AA31")</f>
        <v>0</v>
      </c>
      <c r="O31" s="6">
        <f ca="1">INDIRECT("AB31")+INDIRECT("AC31")+INDIRECT("AD31")+INDIRECT("AE31")+INDIRECT("AF31")+INDIRECT("AG31")+INDIRECT("AH31")+INDIRECT("AI31")</f>
        <v>6000</v>
      </c>
      <c r="P31" s="6">
        <f ca="1">INDIRECT("AJ31")+INDIRECT("AK31")+INDIRECT("AL31")+INDIRECT("AM31")+INDIRECT("AN31")+INDIRECT("AO31")+INDIRECT("AP31")+INDIRECT("AQ31")</f>
        <v>0</v>
      </c>
      <c r="Q31" s="6">
        <f ca="1">INDIRECT("AR31")+INDIRECT("AS31")+INDIRECT("AT31")+INDIRECT("AU31")+INDIRECT("AV31")+INDIRECT("AW31")+INDIRECT("AX31")+INDIRECT("AY31")</f>
        <v>0</v>
      </c>
      <c r="R31" s="6">
        <f ca="1">INDIRECT("AZ31")+INDIRECT("BA31")+INDIRECT("BB31")+INDIRECT("BC31")+INDIRECT("BD31")+INDIRECT("BE31")+INDIRECT("BF31")+INDIRECT("BG31")</f>
        <v>0</v>
      </c>
      <c r="S31" s="6">
        <f ca="1">INDIRECT("BH31")+INDIRECT("BI31")+INDIRECT("BJ31")+INDIRECT("BK31")+INDIRECT("BL31")+INDIRECT("BM31")+INDIRECT("BN31")+INDIRECT("BO31")</f>
        <v>0</v>
      </c>
      <c r="T31" s="28"/>
      <c r="U31" s="29"/>
      <c r="V31" s="29"/>
      <c r="W31" s="29"/>
      <c r="X31" s="29"/>
      <c r="Y31" s="29"/>
      <c r="Z31" s="29"/>
      <c r="AA31" s="29"/>
      <c r="AB31" s="28"/>
      <c r="AC31" s="29"/>
      <c r="AD31" s="29">
        <v>6000</v>
      </c>
      <c r="AE31" s="29"/>
      <c r="AF31" s="29"/>
      <c r="AG31" s="29"/>
      <c r="AH31" s="29"/>
      <c r="AI31" s="29"/>
      <c r="AJ31" s="28"/>
      <c r="AK31" s="29"/>
      <c r="AL31" s="29"/>
      <c r="AM31" s="29"/>
      <c r="AN31" s="29"/>
      <c r="AO31" s="29"/>
      <c r="AP31" s="29"/>
      <c r="AQ31" s="29"/>
      <c r="AR31" s="28"/>
      <c r="AS31" s="29"/>
      <c r="AT31" s="29"/>
      <c r="AU31" s="29"/>
      <c r="AV31" s="29"/>
      <c r="AW31" s="29"/>
      <c r="AX31" s="29"/>
      <c r="AY31" s="29"/>
      <c r="AZ31" s="28"/>
      <c r="BA31" s="29"/>
      <c r="BB31" s="29"/>
      <c r="BC31" s="29"/>
      <c r="BD31" s="29"/>
      <c r="BE31" s="29"/>
      <c r="BF31" s="29"/>
      <c r="BG31" s="29"/>
      <c r="BH31" s="28"/>
      <c r="BI31" s="29"/>
      <c r="BJ31" s="29"/>
      <c r="BK31" s="29"/>
      <c r="BL31" s="29"/>
      <c r="BM31" s="29"/>
      <c r="BN31" s="29"/>
      <c r="BO31" s="29"/>
      <c r="BP31" s="9">
        <v>0</v>
      </c>
      <c r="BQ31" s="1" t="s">
        <v>0</v>
      </c>
      <c r="BR31" s="1" t="s">
        <v>0</v>
      </c>
      <c r="BS31" s="1" t="s">
        <v>0</v>
      </c>
      <c r="BT31" s="1" t="s">
        <v>0</v>
      </c>
      <c r="BU31" s="1" t="s">
        <v>0</v>
      </c>
      <c r="BW31" s="1">
        <f ca="1">INDIRECT("T31")+2*INDIRECT("AB31")+3*INDIRECT("AJ31")+4*INDIRECT("AR31")+5*INDIRECT("AZ31")+6*INDIRECT("BH31")</f>
        <v>0</v>
      </c>
      <c r="BX31" s="1">
        <v>0</v>
      </c>
      <c r="BY31" s="1">
        <f ca="1">INDIRECT("U31")+2*INDIRECT("AC31")+3*INDIRECT("AK31")+4*INDIRECT("AS31")+5*INDIRECT("BA31")+6*INDIRECT("BI31")</f>
        <v>0</v>
      </c>
      <c r="BZ31" s="1">
        <v>0</v>
      </c>
      <c r="CA31" s="1">
        <f ca="1">INDIRECT("V31")+2*INDIRECT("AD31")+3*INDIRECT("AL31")+4*INDIRECT("AT31")+5*INDIRECT("BB31")+6*INDIRECT("BJ31")</f>
        <v>12000</v>
      </c>
      <c r="CB31" s="1">
        <v>12000</v>
      </c>
      <c r="CC31" s="1">
        <f ca="1">INDIRECT("W31")+2*INDIRECT("AE31")+3*INDIRECT("AM31")+4*INDIRECT("AU31")+5*INDIRECT("BC31")+6*INDIRECT("BK31")</f>
        <v>0</v>
      </c>
      <c r="CD31" s="1">
        <v>0</v>
      </c>
      <c r="CE31" s="1">
        <f ca="1">INDIRECT("X31")+2*INDIRECT("AF31")+3*INDIRECT("AN31")+4*INDIRECT("AV31")+5*INDIRECT("BD31")+6*INDIRECT("BL31")</f>
        <v>0</v>
      </c>
      <c r="CF31" s="1">
        <v>0</v>
      </c>
      <c r="CG31" s="1">
        <f ca="1">INDIRECT("Y31")+2*INDIRECT("AG31")+3*INDIRECT("AO31")+4*INDIRECT("AW31")+5*INDIRECT("BE31")+6*INDIRECT("BM31")</f>
        <v>0</v>
      </c>
      <c r="CH31" s="1">
        <v>0</v>
      </c>
      <c r="CI31" s="1">
        <f ca="1">INDIRECT("Z31")+2*INDIRECT("AH31")+3*INDIRECT("AP31")+4*INDIRECT("AX31")+5*INDIRECT("BF31")+6*INDIRECT("BN31")</f>
        <v>0</v>
      </c>
      <c r="CJ31" s="1">
        <v>0</v>
      </c>
      <c r="CK31" s="1">
        <f ca="1">INDIRECT("AA31")+2*INDIRECT("AI31")+3*INDIRECT("AQ31")+4*INDIRECT("AY31")+5*INDIRECT("BG31")+6*INDIRECT("BO31")</f>
        <v>0</v>
      </c>
      <c r="CL31" s="1">
        <v>0</v>
      </c>
      <c r="CM31" s="1">
        <f ca="1">INDIRECT("T31")+2*INDIRECT("U31")+3*INDIRECT("V31")+4*INDIRECT("W31")+5*INDIRECT("X31")+6*INDIRECT("Y31")+7*INDIRECT("Z31")+8*INDIRECT("AA31")</f>
        <v>0</v>
      </c>
      <c r="CN31" s="1">
        <v>0</v>
      </c>
      <c r="CO31" s="1">
        <f ca="1">INDIRECT("AB31")+2*INDIRECT("AC31")+3*INDIRECT("AD31")+4*INDIRECT("AE31")+5*INDIRECT("AF31")+6*INDIRECT("AG31")+7*INDIRECT("AH31")+8*INDIRECT("AI31")</f>
        <v>18000</v>
      </c>
      <c r="CP31" s="1">
        <v>18000</v>
      </c>
      <c r="CQ31" s="1">
        <f ca="1">INDIRECT("AJ31")+2*INDIRECT("AK31")+3*INDIRECT("AL31")+4*INDIRECT("AM31")+5*INDIRECT("AN31")+6*INDIRECT("AO31")+7*INDIRECT("AP31")+8*INDIRECT("AQ31")</f>
        <v>0</v>
      </c>
      <c r="CR31" s="1">
        <v>0</v>
      </c>
      <c r="CS31" s="1">
        <f ca="1">INDIRECT("AR31")+2*INDIRECT("AS31")+3*INDIRECT("AT31")+4*INDIRECT("AU31")+5*INDIRECT("AV31")+6*INDIRECT("AW31")+7*INDIRECT("AX31")+8*INDIRECT("AY31")</f>
        <v>0</v>
      </c>
      <c r="CT31" s="1">
        <v>0</v>
      </c>
      <c r="CU31" s="1">
        <f ca="1">INDIRECT("AZ31")+2*INDIRECT("BA31")+3*INDIRECT("BB31")+4*INDIRECT("BC31")+5*INDIRECT("BD31")+6*INDIRECT("BE31")+7*INDIRECT("BF31")+8*INDIRECT("BG31")</f>
        <v>0</v>
      </c>
      <c r="CV31" s="1">
        <v>0</v>
      </c>
      <c r="CW31" s="1">
        <f ca="1">INDIRECT("BH31")+2*INDIRECT("BI31")+3*INDIRECT("BJ31")+4*INDIRECT("BK31")+5*INDIRECT("BL31")+6*INDIRECT("BM31")+7*INDIRECT("BN31")+8*INDIRECT("BO31")</f>
        <v>0</v>
      </c>
      <c r="CX31" s="1">
        <v>0</v>
      </c>
    </row>
    <row r="32" spans="1:73" ht="11.25">
      <c r="A32" s="1" t="s">
        <v>0</v>
      </c>
      <c r="B32" s="1" t="s">
        <v>0</v>
      </c>
      <c r="C32" s="1" t="s">
        <v>0</v>
      </c>
      <c r="D32" s="1" t="s">
        <v>0</v>
      </c>
      <c r="E32" s="1" t="s">
        <v>7</v>
      </c>
      <c r="F32" s="7">
        <f>SUM(F28:F31)</f>
        <v>20964</v>
      </c>
      <c r="G32" s="6">
        <f>SUM(G28:G31)</f>
        <v>0</v>
      </c>
      <c r="H32" s="6">
        <f>SUM(H28:H31)</f>
        <v>143777</v>
      </c>
      <c r="I32" s="6">
        <f>SUM(I28:I31)</f>
        <v>0</v>
      </c>
      <c r="J32" s="6">
        <f>SUM(J28:J31)</f>
        <v>0</v>
      </c>
      <c r="K32" s="6">
        <f>SUM(K28:K31)</f>
        <v>0</v>
      </c>
      <c r="L32" s="6">
        <f>SUM(L28:L31)</f>
        <v>0</v>
      </c>
      <c r="M32" s="6">
        <f>SUM(M28:M31)</f>
        <v>0</v>
      </c>
      <c r="N32" s="7">
        <f>SUM(N28:N31)</f>
        <v>232</v>
      </c>
      <c r="O32" s="6">
        <f>SUM(O28:O31)</f>
        <v>132422</v>
      </c>
      <c r="P32" s="6">
        <f>SUM(P28:P31)</f>
        <v>3583</v>
      </c>
      <c r="Q32" s="6">
        <f>SUM(Q28:Q31)</f>
        <v>16327</v>
      </c>
      <c r="R32" s="6">
        <f>SUM(R28:R31)</f>
        <v>822</v>
      </c>
      <c r="S32" s="6">
        <f>SUM(S28:S31)</f>
        <v>11355</v>
      </c>
      <c r="T32" s="8"/>
      <c r="U32" s="5"/>
      <c r="V32" s="5"/>
      <c r="W32" s="5"/>
      <c r="X32" s="5"/>
      <c r="Y32" s="5"/>
      <c r="Z32" s="5"/>
      <c r="AA32" s="5"/>
      <c r="AB32" s="8"/>
      <c r="AC32" s="5"/>
      <c r="AD32" s="5"/>
      <c r="AE32" s="5"/>
      <c r="AF32" s="5"/>
      <c r="AG32" s="5"/>
      <c r="AH32" s="5"/>
      <c r="AI32" s="5"/>
      <c r="AJ32" s="8"/>
      <c r="AK32" s="5"/>
      <c r="AL32" s="5"/>
      <c r="AM32" s="5"/>
      <c r="AN32" s="5"/>
      <c r="AO32" s="5"/>
      <c r="AP32" s="5"/>
      <c r="AQ32" s="5"/>
      <c r="AR32" s="8"/>
      <c r="AS32" s="5"/>
      <c r="AT32" s="5"/>
      <c r="AU32" s="5"/>
      <c r="AV32" s="5"/>
      <c r="AW32" s="5"/>
      <c r="AX32" s="5"/>
      <c r="AY32" s="5"/>
      <c r="AZ32" s="8"/>
      <c r="BA32" s="5"/>
      <c r="BB32" s="5"/>
      <c r="BC32" s="5"/>
      <c r="BD32" s="5"/>
      <c r="BE32" s="5"/>
      <c r="BF32" s="5"/>
      <c r="BG32" s="5"/>
      <c r="BH32" s="8"/>
      <c r="BI32" s="5"/>
      <c r="BJ32" s="5"/>
      <c r="BK32" s="5"/>
      <c r="BL32" s="5"/>
      <c r="BM32" s="5"/>
      <c r="BN32" s="5"/>
      <c r="BO32" s="5"/>
      <c r="BP32" s="9">
        <v>0</v>
      </c>
      <c r="BQ32" s="1" t="s">
        <v>0</v>
      </c>
      <c r="BR32" s="1" t="s">
        <v>0</v>
      </c>
      <c r="BS32" s="1" t="s">
        <v>0</v>
      </c>
      <c r="BT32" s="1" t="s">
        <v>0</v>
      </c>
      <c r="BU32" s="1" t="s">
        <v>0</v>
      </c>
    </row>
    <row r="33" spans="3:73" ht="11.25">
      <c r="C33" s="1" t="s">
        <v>0</v>
      </c>
      <c r="D33" s="1" t="s">
        <v>0</v>
      </c>
      <c r="E33" s="1" t="s">
        <v>0</v>
      </c>
      <c r="F33" s="7"/>
      <c r="G33" s="6"/>
      <c r="H33" s="6"/>
      <c r="I33" s="6"/>
      <c r="J33" s="6"/>
      <c r="K33" s="6"/>
      <c r="L33" s="6"/>
      <c r="M33" s="6"/>
      <c r="N33" s="7"/>
      <c r="O33" s="6"/>
      <c r="P33" s="6"/>
      <c r="Q33" s="6"/>
      <c r="R33" s="6"/>
      <c r="S33" s="6"/>
      <c r="T33" s="8"/>
      <c r="U33" s="5"/>
      <c r="V33" s="5"/>
      <c r="W33" s="5"/>
      <c r="X33" s="5"/>
      <c r="Y33" s="5"/>
      <c r="Z33" s="5"/>
      <c r="AA33" s="5"/>
      <c r="AB33" s="8"/>
      <c r="AC33" s="5"/>
      <c r="AD33" s="5"/>
      <c r="AE33" s="5"/>
      <c r="AF33" s="5"/>
      <c r="AG33" s="5"/>
      <c r="AH33" s="5"/>
      <c r="AI33" s="5"/>
      <c r="AJ33" s="8"/>
      <c r="AK33" s="5"/>
      <c r="AL33" s="5"/>
      <c r="AM33" s="5"/>
      <c r="AN33" s="5"/>
      <c r="AO33" s="5"/>
      <c r="AP33" s="5"/>
      <c r="AQ33" s="5"/>
      <c r="AR33" s="8"/>
      <c r="AS33" s="5"/>
      <c r="AT33" s="5"/>
      <c r="AU33" s="5"/>
      <c r="AV33" s="5"/>
      <c r="AW33" s="5"/>
      <c r="AX33" s="5"/>
      <c r="AY33" s="5"/>
      <c r="AZ33" s="8"/>
      <c r="BA33" s="5"/>
      <c r="BB33" s="5"/>
      <c r="BC33" s="5"/>
      <c r="BD33" s="5"/>
      <c r="BE33" s="5"/>
      <c r="BF33" s="5"/>
      <c r="BG33" s="5"/>
      <c r="BH33" s="8"/>
      <c r="BI33" s="5"/>
      <c r="BJ33" s="5"/>
      <c r="BK33" s="5"/>
      <c r="BL33" s="5"/>
      <c r="BM33" s="5"/>
      <c r="BN33" s="5"/>
      <c r="BO33" s="5"/>
      <c r="BP33" s="9"/>
      <c r="BT33" s="1" t="s">
        <v>0</v>
      </c>
      <c r="BU33" s="1" t="s">
        <v>0</v>
      </c>
    </row>
    <row r="34" spans="1:102" ht="11.25">
      <c r="A34" s="30" t="s">
        <v>1</v>
      </c>
      <c r="B34" s="31" t="str">
        <f>HYPERLINK("http://www.dot.ca.gov/hq/transprog/stip2004/ff_sheets/04-0700b.xls","0700B")</f>
        <v>0700B</v>
      </c>
      <c r="C34" s="30" t="s">
        <v>34</v>
      </c>
      <c r="D34" s="30" t="s">
        <v>25</v>
      </c>
      <c r="E34" s="30" t="s">
        <v>3</v>
      </c>
      <c r="F34" s="32">
        <f ca="1">INDIRECT("T34")+INDIRECT("AB34")+INDIRECT("AJ34")+INDIRECT("AR34")+INDIRECT("AZ34")+INDIRECT("BH34")</f>
        <v>350</v>
      </c>
      <c r="G34" s="33">
        <f ca="1">INDIRECT("U34")+INDIRECT("AC34")+INDIRECT("AK34")+INDIRECT("AS34")+INDIRECT("BA34")+INDIRECT("BI34")</f>
        <v>0</v>
      </c>
      <c r="H34" s="33">
        <f ca="1">INDIRECT("V34")+INDIRECT("AD34")+INDIRECT("AL34")+INDIRECT("AT34")+INDIRECT("BB34")+INDIRECT("BJ34")</f>
        <v>0</v>
      </c>
      <c r="I34" s="33">
        <f ca="1">INDIRECT("W34")+INDIRECT("AE34")+INDIRECT("AM34")+INDIRECT("AU34")+INDIRECT("BC34")+INDIRECT("BK34")</f>
        <v>27675</v>
      </c>
      <c r="J34" s="33">
        <f ca="1">INDIRECT("X34")+INDIRECT("AF34")+INDIRECT("AN34")+INDIRECT("AV34")+INDIRECT("BD34")+INDIRECT("BL34")</f>
        <v>0</v>
      </c>
      <c r="K34" s="33">
        <f ca="1">INDIRECT("Y34")+INDIRECT("AG34")+INDIRECT("AO34")+INDIRECT("AW34")+INDIRECT("BE34")+INDIRECT("BM34")</f>
        <v>0</v>
      </c>
      <c r="L34" s="33">
        <f ca="1">INDIRECT("Z34")+INDIRECT("AH34")+INDIRECT("AP34")+INDIRECT("AX34")+INDIRECT("BF34")+INDIRECT("BN34")</f>
        <v>0</v>
      </c>
      <c r="M34" s="33">
        <f ca="1">INDIRECT("AA34")+INDIRECT("AI34")+INDIRECT("AQ34")+INDIRECT("AY34")+INDIRECT("BG34")+INDIRECT("BO34")</f>
        <v>0</v>
      </c>
      <c r="N34" s="32">
        <f ca="1">INDIRECT("T34")+INDIRECT("U34")+INDIRECT("V34")+INDIRECT("W34")+INDIRECT("X34")+INDIRECT("Y34")+INDIRECT("Z34")+INDIRECT("AA34")</f>
        <v>0</v>
      </c>
      <c r="O34" s="33">
        <f ca="1">INDIRECT("AB34")+INDIRECT("AC34")+INDIRECT("AD34")+INDIRECT("AE34")+INDIRECT("AF34")+INDIRECT("AG34")+INDIRECT("AH34")+INDIRECT("AI34")</f>
        <v>27325</v>
      </c>
      <c r="P34" s="33">
        <f ca="1">INDIRECT("AJ34")+INDIRECT("AK34")+INDIRECT("AL34")+INDIRECT("AM34")+INDIRECT("AN34")+INDIRECT("AO34")+INDIRECT("AP34")+INDIRECT("AQ34")</f>
        <v>0</v>
      </c>
      <c r="Q34" s="33">
        <f ca="1">INDIRECT("AR34")+INDIRECT("AS34")+INDIRECT("AT34")+INDIRECT("AU34")+INDIRECT("AV34")+INDIRECT("AW34")+INDIRECT("AX34")+INDIRECT("AY34")</f>
        <v>350</v>
      </c>
      <c r="R34" s="33">
        <f ca="1">INDIRECT("AZ34")+INDIRECT("BA34")+INDIRECT("BB34")+INDIRECT("BC34")+INDIRECT("BD34")+INDIRECT("BE34")+INDIRECT("BF34")+INDIRECT("BG34")</f>
        <v>0</v>
      </c>
      <c r="S34" s="33">
        <f ca="1">INDIRECT("BH34")+INDIRECT("BI34")+INDIRECT("BJ34")+INDIRECT("BK34")+INDIRECT("BL34")+INDIRECT("BM34")+INDIRECT("BN34")+INDIRECT("BO34")</f>
        <v>350</v>
      </c>
      <c r="T34" s="34"/>
      <c r="U34" s="35"/>
      <c r="V34" s="35"/>
      <c r="W34" s="35"/>
      <c r="X34" s="35"/>
      <c r="Y34" s="35"/>
      <c r="Z34" s="35"/>
      <c r="AA34" s="35"/>
      <c r="AB34" s="34"/>
      <c r="AC34" s="35"/>
      <c r="AD34" s="35"/>
      <c r="AE34" s="35">
        <v>27325</v>
      </c>
      <c r="AF34" s="35"/>
      <c r="AG34" s="35"/>
      <c r="AH34" s="35"/>
      <c r="AI34" s="35"/>
      <c r="AJ34" s="34"/>
      <c r="AK34" s="35"/>
      <c r="AL34" s="35"/>
      <c r="AM34" s="35"/>
      <c r="AN34" s="35"/>
      <c r="AO34" s="35"/>
      <c r="AP34" s="35"/>
      <c r="AQ34" s="35"/>
      <c r="AR34" s="34">
        <v>350</v>
      </c>
      <c r="AS34" s="35"/>
      <c r="AT34" s="35"/>
      <c r="AU34" s="35"/>
      <c r="AV34" s="35"/>
      <c r="AW34" s="35"/>
      <c r="AX34" s="35"/>
      <c r="AY34" s="35"/>
      <c r="AZ34" s="34"/>
      <c r="BA34" s="35"/>
      <c r="BB34" s="35"/>
      <c r="BC34" s="35"/>
      <c r="BD34" s="35"/>
      <c r="BE34" s="35"/>
      <c r="BF34" s="35"/>
      <c r="BG34" s="35"/>
      <c r="BH34" s="34"/>
      <c r="BI34" s="35"/>
      <c r="BJ34" s="35"/>
      <c r="BK34" s="35">
        <v>350</v>
      </c>
      <c r="BL34" s="35"/>
      <c r="BM34" s="35"/>
      <c r="BN34" s="35"/>
      <c r="BO34" s="36"/>
      <c r="BP34" s="9">
        <v>10600000721</v>
      </c>
      <c r="BQ34" s="1" t="s">
        <v>3</v>
      </c>
      <c r="BR34" s="1" t="s">
        <v>0</v>
      </c>
      <c r="BS34" s="1" t="s">
        <v>0</v>
      </c>
      <c r="BT34" s="1" t="s">
        <v>0</v>
      </c>
      <c r="BU34" s="1" t="s">
        <v>31</v>
      </c>
      <c r="BW34" s="1">
        <f ca="1">INDIRECT("T34")+2*INDIRECT("AB34")+3*INDIRECT("AJ34")+4*INDIRECT("AR34")+5*INDIRECT("AZ34")+6*INDIRECT("BH34")</f>
        <v>1400</v>
      </c>
      <c r="BX34" s="1">
        <v>1400</v>
      </c>
      <c r="BY34" s="1">
        <f ca="1">INDIRECT("U34")+2*INDIRECT("AC34")+3*INDIRECT("AK34")+4*INDIRECT("AS34")+5*INDIRECT("BA34")+6*INDIRECT("BI34")</f>
        <v>0</v>
      </c>
      <c r="BZ34" s="1">
        <v>0</v>
      </c>
      <c r="CA34" s="1">
        <f ca="1">INDIRECT("V34")+2*INDIRECT("AD34")+3*INDIRECT("AL34")+4*INDIRECT("AT34")+5*INDIRECT("BB34")+6*INDIRECT("BJ34")</f>
        <v>0</v>
      </c>
      <c r="CB34" s="1">
        <v>0</v>
      </c>
      <c r="CC34" s="1">
        <f ca="1">INDIRECT("W34")+2*INDIRECT("AE34")+3*INDIRECT("AM34")+4*INDIRECT("AU34")+5*INDIRECT("BC34")+6*INDIRECT("BK34")</f>
        <v>56750</v>
      </c>
      <c r="CD34" s="1">
        <v>56750</v>
      </c>
      <c r="CE34" s="1">
        <f ca="1">INDIRECT("X34")+2*INDIRECT("AF34")+3*INDIRECT("AN34")+4*INDIRECT("AV34")+5*INDIRECT("BD34")+6*INDIRECT("BL34")</f>
        <v>0</v>
      </c>
      <c r="CF34" s="1">
        <v>0</v>
      </c>
      <c r="CG34" s="1">
        <f ca="1">INDIRECT("Y34")+2*INDIRECT("AG34")+3*INDIRECT("AO34")+4*INDIRECT("AW34")+5*INDIRECT("BE34")+6*INDIRECT("BM34")</f>
        <v>0</v>
      </c>
      <c r="CH34" s="1">
        <v>0</v>
      </c>
      <c r="CI34" s="1">
        <f ca="1">INDIRECT("Z34")+2*INDIRECT("AH34")+3*INDIRECT("AP34")+4*INDIRECT("AX34")+5*INDIRECT("BF34")+6*INDIRECT("BN34")</f>
        <v>0</v>
      </c>
      <c r="CJ34" s="1">
        <v>0</v>
      </c>
      <c r="CK34" s="1">
        <f ca="1">INDIRECT("AA34")+2*INDIRECT("AI34")+3*INDIRECT("AQ34")+4*INDIRECT("AY34")+5*INDIRECT("BG34")+6*INDIRECT("BO34")</f>
        <v>0</v>
      </c>
      <c r="CL34" s="1">
        <v>0</v>
      </c>
      <c r="CM34" s="1">
        <f ca="1">INDIRECT("T34")+2*INDIRECT("U34")+3*INDIRECT("V34")+4*INDIRECT("W34")+5*INDIRECT("X34")+6*INDIRECT("Y34")+7*INDIRECT("Z34")+8*INDIRECT("AA34")</f>
        <v>0</v>
      </c>
      <c r="CN34" s="1">
        <v>0</v>
      </c>
      <c r="CO34" s="1">
        <f ca="1">INDIRECT("AB34")+2*INDIRECT("AC34")+3*INDIRECT("AD34")+4*INDIRECT("AE34")+5*INDIRECT("AF34")+6*INDIRECT("AG34")+7*INDIRECT("AH34")+8*INDIRECT("AI34")</f>
        <v>109300</v>
      </c>
      <c r="CP34" s="1">
        <v>109300</v>
      </c>
      <c r="CQ34" s="1">
        <f ca="1">INDIRECT("AJ34")+2*INDIRECT("AK34")+3*INDIRECT("AL34")+4*INDIRECT("AM34")+5*INDIRECT("AN34")+6*INDIRECT("AO34")+7*INDIRECT("AP34")+8*INDIRECT("AQ34")</f>
        <v>0</v>
      </c>
      <c r="CR34" s="1">
        <v>0</v>
      </c>
      <c r="CS34" s="1">
        <f ca="1">INDIRECT("AR34")+2*INDIRECT("AS34")+3*INDIRECT("AT34")+4*INDIRECT("AU34")+5*INDIRECT("AV34")+6*INDIRECT("AW34")+7*INDIRECT("AX34")+8*INDIRECT("AY34")</f>
        <v>350</v>
      </c>
      <c r="CT34" s="1">
        <v>350</v>
      </c>
      <c r="CU34" s="1">
        <f ca="1">INDIRECT("AZ34")+2*INDIRECT("BA34")+3*INDIRECT("BB34")+4*INDIRECT("BC34")+5*INDIRECT("BD34")+6*INDIRECT("BE34")+7*INDIRECT("BF34")+8*INDIRECT("BG34")</f>
        <v>0</v>
      </c>
      <c r="CV34" s="1">
        <v>0</v>
      </c>
      <c r="CW34" s="1">
        <f ca="1">INDIRECT("BH34")+2*INDIRECT("BI34")+3*INDIRECT("BJ34")+4*INDIRECT("BK34")+5*INDIRECT("BL34")+6*INDIRECT("BM34")+7*INDIRECT("BN34")+8*INDIRECT("BO34")</f>
        <v>1400</v>
      </c>
      <c r="CX34" s="1">
        <v>1400</v>
      </c>
    </row>
    <row r="35" spans="1:102" ht="11.25">
      <c r="A35" s="1" t="s">
        <v>0</v>
      </c>
      <c r="B35" s="1" t="s">
        <v>35</v>
      </c>
      <c r="C35" s="1" t="s">
        <v>36</v>
      </c>
      <c r="D35" s="1" t="s">
        <v>37</v>
      </c>
      <c r="E35" s="1" t="s">
        <v>32</v>
      </c>
      <c r="F35" s="7">
        <f ca="1">INDIRECT("T35")+INDIRECT("AB35")+INDIRECT("AJ35")+INDIRECT("AR35")+INDIRECT("AZ35")+INDIRECT("BH35")</f>
        <v>495</v>
      </c>
      <c r="G35" s="6">
        <f ca="1">INDIRECT("U35")+INDIRECT("AC35")+INDIRECT("AK35")+INDIRECT("AS35")+INDIRECT("BA35")+INDIRECT("BI35")</f>
        <v>0</v>
      </c>
      <c r="H35" s="6">
        <f ca="1">INDIRECT("V35")+INDIRECT("AD35")+INDIRECT("AL35")+INDIRECT("AT35")+INDIRECT("BB35")+INDIRECT("BJ35")</f>
        <v>0</v>
      </c>
      <c r="I35" s="6">
        <f ca="1">INDIRECT("W35")+INDIRECT("AE35")+INDIRECT("AM35")+INDIRECT("AU35")+INDIRECT("BC35")+INDIRECT("BK35")</f>
        <v>15211</v>
      </c>
      <c r="J35" s="6">
        <f ca="1">INDIRECT("X35")+INDIRECT("AF35")+INDIRECT("AN35")+INDIRECT("AV35")+INDIRECT("BD35")+INDIRECT("BL35")</f>
        <v>0</v>
      </c>
      <c r="K35" s="6">
        <f ca="1">INDIRECT("Y35")+INDIRECT("AG35")+INDIRECT("AO35")+INDIRECT("AW35")+INDIRECT("BE35")+INDIRECT("BM35")</f>
        <v>0</v>
      </c>
      <c r="L35" s="6">
        <f ca="1">INDIRECT("Z35")+INDIRECT("AH35")+INDIRECT("AP35")+INDIRECT("AX35")+INDIRECT("BF35")+INDIRECT("BN35")</f>
        <v>0</v>
      </c>
      <c r="M35" s="6">
        <f ca="1">INDIRECT("AA35")+INDIRECT("AI35")+INDIRECT("AQ35")+INDIRECT("AY35")+INDIRECT("BG35")+INDIRECT("BO35")</f>
        <v>0</v>
      </c>
      <c r="N35" s="7">
        <f ca="1">INDIRECT("T35")+INDIRECT("U35")+INDIRECT("V35")+INDIRECT("W35")+INDIRECT("X35")+INDIRECT("Y35")+INDIRECT("Z35")+INDIRECT("AA35")</f>
        <v>0</v>
      </c>
      <c r="O35" s="6">
        <f ca="1">INDIRECT("AB35")+INDIRECT("AC35")+INDIRECT("AD35")+INDIRECT("AE35")+INDIRECT("AF35")+INDIRECT("AG35")+INDIRECT("AH35")+INDIRECT("AI35")</f>
        <v>8561</v>
      </c>
      <c r="P35" s="6">
        <f ca="1">INDIRECT("AJ35")+INDIRECT("AK35")+INDIRECT("AL35")+INDIRECT("AM35")+INDIRECT("AN35")+INDIRECT("AO35")+INDIRECT("AP35")+INDIRECT("AQ35")</f>
        <v>256</v>
      </c>
      <c r="Q35" s="6">
        <f ca="1">INDIRECT("AR35")+INDIRECT("AS35")+INDIRECT("AT35")+INDIRECT("AU35")+INDIRECT("AV35")+INDIRECT("AW35")+INDIRECT("AX35")+INDIRECT("AY35")</f>
        <v>199</v>
      </c>
      <c r="R35" s="6">
        <f ca="1">INDIRECT("AZ35")+INDIRECT("BA35")+INDIRECT("BB35")+INDIRECT("BC35")+INDIRECT("BD35")+INDIRECT("BE35")+INDIRECT("BF35")+INDIRECT("BG35")</f>
        <v>40</v>
      </c>
      <c r="S35" s="6">
        <f ca="1">INDIRECT("BH35")+INDIRECT("BI35")+INDIRECT("BJ35")+INDIRECT("BK35")+INDIRECT("BL35")+INDIRECT("BM35")+INDIRECT("BN35")+INDIRECT("BO35")</f>
        <v>6650</v>
      </c>
      <c r="T35" s="28"/>
      <c r="U35" s="29"/>
      <c r="V35" s="29"/>
      <c r="W35" s="29"/>
      <c r="X35" s="29"/>
      <c r="Y35" s="29"/>
      <c r="Z35" s="29"/>
      <c r="AA35" s="29"/>
      <c r="AB35" s="28"/>
      <c r="AC35" s="29"/>
      <c r="AD35" s="29"/>
      <c r="AE35" s="29">
        <v>8561</v>
      </c>
      <c r="AF35" s="29"/>
      <c r="AG35" s="29"/>
      <c r="AH35" s="29"/>
      <c r="AI35" s="29"/>
      <c r="AJ35" s="28">
        <v>256</v>
      </c>
      <c r="AK35" s="29"/>
      <c r="AL35" s="29"/>
      <c r="AM35" s="29"/>
      <c r="AN35" s="29"/>
      <c r="AO35" s="29"/>
      <c r="AP35" s="29"/>
      <c r="AQ35" s="29"/>
      <c r="AR35" s="28">
        <v>199</v>
      </c>
      <c r="AS35" s="29"/>
      <c r="AT35" s="29"/>
      <c r="AU35" s="29"/>
      <c r="AV35" s="29"/>
      <c r="AW35" s="29"/>
      <c r="AX35" s="29"/>
      <c r="AY35" s="29"/>
      <c r="AZ35" s="28">
        <v>40</v>
      </c>
      <c r="BA35" s="29"/>
      <c r="BB35" s="29"/>
      <c r="BC35" s="29"/>
      <c r="BD35" s="29"/>
      <c r="BE35" s="29"/>
      <c r="BF35" s="29"/>
      <c r="BG35" s="29"/>
      <c r="BH35" s="28"/>
      <c r="BI35" s="29"/>
      <c r="BJ35" s="29"/>
      <c r="BK35" s="29">
        <v>6650</v>
      </c>
      <c r="BL35" s="29"/>
      <c r="BM35" s="29"/>
      <c r="BN35" s="29"/>
      <c r="BO35" s="29"/>
      <c r="BP35" s="9">
        <v>0</v>
      </c>
      <c r="BQ35" s="1" t="s">
        <v>0</v>
      </c>
      <c r="BR35" s="1" t="s">
        <v>0</v>
      </c>
      <c r="BS35" s="1" t="s">
        <v>0</v>
      </c>
      <c r="BT35" s="1" t="s">
        <v>0</v>
      </c>
      <c r="BU35" s="1" t="s">
        <v>0</v>
      </c>
      <c r="BW35" s="1">
        <f ca="1">INDIRECT("T35")+2*INDIRECT("AB35")+3*INDIRECT("AJ35")+4*INDIRECT("AR35")+5*INDIRECT("AZ35")+6*INDIRECT("BH35")</f>
        <v>1764</v>
      </c>
      <c r="BX35" s="1">
        <v>1764</v>
      </c>
      <c r="BY35" s="1">
        <f ca="1">INDIRECT("U35")+2*INDIRECT("AC35")+3*INDIRECT("AK35")+4*INDIRECT("AS35")+5*INDIRECT("BA35")+6*INDIRECT("BI35")</f>
        <v>0</v>
      </c>
      <c r="BZ35" s="1">
        <v>0</v>
      </c>
      <c r="CA35" s="1">
        <f ca="1">INDIRECT("V35")+2*INDIRECT("AD35")+3*INDIRECT("AL35")+4*INDIRECT("AT35")+5*INDIRECT("BB35")+6*INDIRECT("BJ35")</f>
        <v>0</v>
      </c>
      <c r="CB35" s="1">
        <v>0</v>
      </c>
      <c r="CC35" s="1">
        <f ca="1">INDIRECT("W35")+2*INDIRECT("AE35")+3*INDIRECT("AM35")+4*INDIRECT("AU35")+5*INDIRECT("BC35")+6*INDIRECT("BK35")</f>
        <v>57022</v>
      </c>
      <c r="CD35" s="1">
        <v>57022</v>
      </c>
      <c r="CE35" s="1">
        <f ca="1">INDIRECT("X35")+2*INDIRECT("AF35")+3*INDIRECT("AN35")+4*INDIRECT("AV35")+5*INDIRECT("BD35")+6*INDIRECT("BL35")</f>
        <v>0</v>
      </c>
      <c r="CF35" s="1">
        <v>0</v>
      </c>
      <c r="CG35" s="1">
        <f ca="1">INDIRECT("Y35")+2*INDIRECT("AG35")+3*INDIRECT("AO35")+4*INDIRECT("AW35")+5*INDIRECT("BE35")+6*INDIRECT("BM35")</f>
        <v>0</v>
      </c>
      <c r="CH35" s="1">
        <v>0</v>
      </c>
      <c r="CI35" s="1">
        <f ca="1">INDIRECT("Z35")+2*INDIRECT("AH35")+3*INDIRECT("AP35")+4*INDIRECT("AX35")+5*INDIRECT("BF35")+6*INDIRECT("BN35")</f>
        <v>0</v>
      </c>
      <c r="CJ35" s="1">
        <v>0</v>
      </c>
      <c r="CK35" s="1">
        <f ca="1">INDIRECT("AA35")+2*INDIRECT("AI35")+3*INDIRECT("AQ35")+4*INDIRECT("AY35")+5*INDIRECT("BG35")+6*INDIRECT("BO35")</f>
        <v>0</v>
      </c>
      <c r="CL35" s="1">
        <v>0</v>
      </c>
      <c r="CM35" s="1">
        <f ca="1">INDIRECT("T35")+2*INDIRECT("U35")+3*INDIRECT("V35")+4*INDIRECT("W35")+5*INDIRECT("X35")+6*INDIRECT("Y35")+7*INDIRECT("Z35")+8*INDIRECT("AA35")</f>
        <v>0</v>
      </c>
      <c r="CN35" s="1">
        <v>0</v>
      </c>
      <c r="CO35" s="1">
        <f ca="1">INDIRECT("AB35")+2*INDIRECT("AC35")+3*INDIRECT("AD35")+4*INDIRECT("AE35")+5*INDIRECT("AF35")+6*INDIRECT("AG35")+7*INDIRECT("AH35")+8*INDIRECT("AI35")</f>
        <v>34244</v>
      </c>
      <c r="CP35" s="1">
        <v>34244</v>
      </c>
      <c r="CQ35" s="1">
        <f ca="1">INDIRECT("AJ35")+2*INDIRECT("AK35")+3*INDIRECT("AL35")+4*INDIRECT("AM35")+5*INDIRECT("AN35")+6*INDIRECT("AO35")+7*INDIRECT("AP35")+8*INDIRECT("AQ35")</f>
        <v>256</v>
      </c>
      <c r="CR35" s="1">
        <v>256</v>
      </c>
      <c r="CS35" s="1">
        <f ca="1">INDIRECT("AR35")+2*INDIRECT("AS35")+3*INDIRECT("AT35")+4*INDIRECT("AU35")+5*INDIRECT("AV35")+6*INDIRECT("AW35")+7*INDIRECT("AX35")+8*INDIRECT("AY35")</f>
        <v>199</v>
      </c>
      <c r="CT35" s="1">
        <v>199</v>
      </c>
      <c r="CU35" s="1">
        <f ca="1">INDIRECT("AZ35")+2*INDIRECT("BA35")+3*INDIRECT("BB35")+4*INDIRECT("BC35")+5*INDIRECT("BD35")+6*INDIRECT("BE35")+7*INDIRECT("BF35")+8*INDIRECT("BG35")</f>
        <v>40</v>
      </c>
      <c r="CV35" s="1">
        <v>40</v>
      </c>
      <c r="CW35" s="1">
        <f ca="1">INDIRECT("BH35")+2*INDIRECT("BI35")+3*INDIRECT("BJ35")+4*INDIRECT("BK35")+5*INDIRECT("BL35")+6*INDIRECT("BM35")+7*INDIRECT("BN35")+8*INDIRECT("BO35")</f>
        <v>26600</v>
      </c>
      <c r="CX35" s="1">
        <v>26600</v>
      </c>
    </row>
    <row r="36" spans="1:102" ht="11.25">
      <c r="A36" s="25"/>
      <c r="B36" s="25"/>
      <c r="C36" s="27" t="s">
        <v>90</v>
      </c>
      <c r="D36" s="26" t="s">
        <v>0</v>
      </c>
      <c r="E36" s="1" t="s">
        <v>38</v>
      </c>
      <c r="F36" s="7">
        <f ca="1">INDIRECT("T36")+INDIRECT("AB36")+INDIRECT("AJ36")+INDIRECT("AR36")+INDIRECT("AZ36")+INDIRECT("BH36")</f>
        <v>8055</v>
      </c>
      <c r="G36" s="6">
        <f ca="1">INDIRECT("U36")+INDIRECT("AC36")+INDIRECT("AK36")+INDIRECT("AS36")+INDIRECT("BA36")+INDIRECT("BI36")</f>
        <v>1100</v>
      </c>
      <c r="H36" s="6">
        <f ca="1">INDIRECT("V36")+INDIRECT("AD36")+INDIRECT("AL36")+INDIRECT("AT36")+INDIRECT("BB36")+INDIRECT("BJ36")</f>
        <v>0</v>
      </c>
      <c r="I36" s="6">
        <f ca="1">INDIRECT("W36")+INDIRECT("AE36")+INDIRECT("AM36")+INDIRECT("AU36")+INDIRECT("BC36")+INDIRECT("BK36")</f>
        <v>35215</v>
      </c>
      <c r="J36" s="6">
        <f ca="1">INDIRECT("X36")+INDIRECT("AF36")+INDIRECT("AN36")+INDIRECT("AV36")+INDIRECT("BD36")+INDIRECT("BL36")</f>
        <v>0</v>
      </c>
      <c r="K36" s="6">
        <f ca="1">INDIRECT("Y36")+INDIRECT("AG36")+INDIRECT("AO36")+INDIRECT("AW36")+INDIRECT("BE36")+INDIRECT("BM36")</f>
        <v>0</v>
      </c>
      <c r="L36" s="6">
        <f ca="1">INDIRECT("Z36")+INDIRECT("AH36")+INDIRECT("AP36")+INDIRECT("AX36")+INDIRECT("BF36")+INDIRECT("BN36")</f>
        <v>0</v>
      </c>
      <c r="M36" s="6">
        <f ca="1">INDIRECT("AA36")+INDIRECT("AI36")+INDIRECT("AQ36")+INDIRECT("AY36")+INDIRECT("BG36")+INDIRECT("BO36")</f>
        <v>0</v>
      </c>
      <c r="N36" s="7">
        <f ca="1">INDIRECT("T36")+INDIRECT("U36")+INDIRECT("V36")+INDIRECT("W36")+INDIRECT("X36")+INDIRECT("Y36")+INDIRECT("Z36")+INDIRECT("AA36")</f>
        <v>700</v>
      </c>
      <c r="O36" s="6">
        <f ca="1">INDIRECT("AB36")+INDIRECT("AC36")+INDIRECT("AD36")+INDIRECT("AE36")+INDIRECT("AF36")+INDIRECT("AG36")+INDIRECT("AH36")+INDIRECT("AI36")</f>
        <v>35215</v>
      </c>
      <c r="P36" s="6">
        <f ca="1">INDIRECT("AJ36")+INDIRECT("AK36")+INDIRECT("AL36")+INDIRECT("AM36")+INDIRECT("AN36")+INDIRECT("AO36")+INDIRECT("AP36")+INDIRECT("AQ36")</f>
        <v>2563</v>
      </c>
      <c r="Q36" s="6">
        <f ca="1">INDIRECT("AR36")+INDIRECT("AS36")+INDIRECT("AT36")+INDIRECT("AU36")+INDIRECT("AV36")+INDIRECT("AW36")+INDIRECT("AX36")+INDIRECT("AY36")</f>
        <v>5492</v>
      </c>
      <c r="R36" s="6">
        <f ca="1">INDIRECT("AZ36")+INDIRECT("BA36")+INDIRECT("BB36")+INDIRECT("BC36")+INDIRECT("BD36")+INDIRECT("BE36")+INDIRECT("BF36")+INDIRECT("BG36")</f>
        <v>400</v>
      </c>
      <c r="S36" s="6">
        <f ca="1">INDIRECT("BH36")+INDIRECT("BI36")+INDIRECT("BJ36")+INDIRECT("BK36")+INDIRECT("BL36")+INDIRECT("BM36")+INDIRECT("BN36")+INDIRECT("BO36")</f>
        <v>0</v>
      </c>
      <c r="T36" s="28"/>
      <c r="U36" s="29">
        <v>700</v>
      </c>
      <c r="V36" s="29"/>
      <c r="W36" s="29"/>
      <c r="X36" s="29"/>
      <c r="Y36" s="29"/>
      <c r="Z36" s="29"/>
      <c r="AA36" s="29"/>
      <c r="AB36" s="28"/>
      <c r="AC36" s="29"/>
      <c r="AD36" s="29"/>
      <c r="AE36" s="29">
        <v>35215</v>
      </c>
      <c r="AF36" s="29"/>
      <c r="AG36" s="29"/>
      <c r="AH36" s="29"/>
      <c r="AI36" s="29"/>
      <c r="AJ36" s="28">
        <v>2563</v>
      </c>
      <c r="AK36" s="29"/>
      <c r="AL36" s="29"/>
      <c r="AM36" s="29"/>
      <c r="AN36" s="29"/>
      <c r="AO36" s="29"/>
      <c r="AP36" s="29"/>
      <c r="AQ36" s="29"/>
      <c r="AR36" s="28">
        <v>5492</v>
      </c>
      <c r="AS36" s="29"/>
      <c r="AT36" s="29"/>
      <c r="AU36" s="29"/>
      <c r="AV36" s="29"/>
      <c r="AW36" s="29"/>
      <c r="AX36" s="29"/>
      <c r="AY36" s="29"/>
      <c r="AZ36" s="28"/>
      <c r="BA36" s="29">
        <v>400</v>
      </c>
      <c r="BB36" s="29"/>
      <c r="BC36" s="29"/>
      <c r="BD36" s="29"/>
      <c r="BE36" s="29"/>
      <c r="BF36" s="29"/>
      <c r="BG36" s="29"/>
      <c r="BH36" s="28"/>
      <c r="BI36" s="29"/>
      <c r="BJ36" s="29"/>
      <c r="BK36" s="29"/>
      <c r="BL36" s="29"/>
      <c r="BM36" s="29"/>
      <c r="BN36" s="29"/>
      <c r="BO36" s="29"/>
      <c r="BP36" s="9">
        <v>0</v>
      </c>
      <c r="BQ36" s="1" t="s">
        <v>0</v>
      </c>
      <c r="BR36" s="1" t="s">
        <v>0</v>
      </c>
      <c r="BS36" s="1" t="s">
        <v>0</v>
      </c>
      <c r="BT36" s="1" t="s">
        <v>0</v>
      </c>
      <c r="BU36" s="1" t="s">
        <v>0</v>
      </c>
      <c r="BW36" s="1">
        <f ca="1">INDIRECT("T36")+2*INDIRECT("AB36")+3*INDIRECT("AJ36")+4*INDIRECT("AR36")+5*INDIRECT("AZ36")+6*INDIRECT("BH36")</f>
        <v>29657</v>
      </c>
      <c r="BX36" s="1">
        <v>29657</v>
      </c>
      <c r="BY36" s="1">
        <f ca="1">INDIRECT("U36")+2*INDIRECT("AC36")+3*INDIRECT("AK36")+4*INDIRECT("AS36")+5*INDIRECT("BA36")+6*INDIRECT("BI36")</f>
        <v>2700</v>
      </c>
      <c r="BZ36" s="1">
        <v>2700</v>
      </c>
      <c r="CA36" s="1">
        <f ca="1">INDIRECT("V36")+2*INDIRECT("AD36")+3*INDIRECT("AL36")+4*INDIRECT("AT36")+5*INDIRECT("BB36")+6*INDIRECT("BJ36")</f>
        <v>0</v>
      </c>
      <c r="CB36" s="1">
        <v>0</v>
      </c>
      <c r="CC36" s="1">
        <f ca="1">INDIRECT("W36")+2*INDIRECT("AE36")+3*INDIRECT("AM36")+4*INDIRECT("AU36")+5*INDIRECT("BC36")+6*INDIRECT("BK36")</f>
        <v>70430</v>
      </c>
      <c r="CD36" s="1">
        <v>70430</v>
      </c>
      <c r="CE36" s="1">
        <f ca="1">INDIRECT("X36")+2*INDIRECT("AF36")+3*INDIRECT("AN36")+4*INDIRECT("AV36")+5*INDIRECT("BD36")+6*INDIRECT("BL36")</f>
        <v>0</v>
      </c>
      <c r="CF36" s="1">
        <v>0</v>
      </c>
      <c r="CG36" s="1">
        <f ca="1">INDIRECT("Y36")+2*INDIRECT("AG36")+3*INDIRECT("AO36")+4*INDIRECT("AW36")+5*INDIRECT("BE36")+6*INDIRECT("BM36")</f>
        <v>0</v>
      </c>
      <c r="CH36" s="1">
        <v>0</v>
      </c>
      <c r="CI36" s="1">
        <f ca="1">INDIRECT("Z36")+2*INDIRECT("AH36")+3*INDIRECT("AP36")+4*INDIRECT("AX36")+5*INDIRECT("BF36")+6*INDIRECT("BN36")</f>
        <v>0</v>
      </c>
      <c r="CJ36" s="1">
        <v>0</v>
      </c>
      <c r="CK36" s="1">
        <f ca="1">INDIRECT("AA36")+2*INDIRECT("AI36")+3*INDIRECT("AQ36")+4*INDIRECT("AY36")+5*INDIRECT("BG36")+6*INDIRECT("BO36")</f>
        <v>0</v>
      </c>
      <c r="CL36" s="1">
        <v>0</v>
      </c>
      <c r="CM36" s="1">
        <f ca="1">INDIRECT("T36")+2*INDIRECT("U36")+3*INDIRECT("V36")+4*INDIRECT("W36")+5*INDIRECT("X36")+6*INDIRECT("Y36")+7*INDIRECT("Z36")+8*INDIRECT("AA36")</f>
        <v>1400</v>
      </c>
      <c r="CN36" s="1">
        <v>1400</v>
      </c>
      <c r="CO36" s="1">
        <f ca="1">INDIRECT("AB36")+2*INDIRECT("AC36")+3*INDIRECT("AD36")+4*INDIRECT("AE36")+5*INDIRECT("AF36")+6*INDIRECT("AG36")+7*INDIRECT("AH36")+8*INDIRECT("AI36")</f>
        <v>140860</v>
      </c>
      <c r="CP36" s="1">
        <v>140860</v>
      </c>
      <c r="CQ36" s="1">
        <f ca="1">INDIRECT("AJ36")+2*INDIRECT("AK36")+3*INDIRECT("AL36")+4*INDIRECT("AM36")+5*INDIRECT("AN36")+6*INDIRECT("AO36")+7*INDIRECT("AP36")+8*INDIRECT("AQ36")</f>
        <v>2563</v>
      </c>
      <c r="CR36" s="1">
        <v>2563</v>
      </c>
      <c r="CS36" s="1">
        <f ca="1">INDIRECT("AR36")+2*INDIRECT("AS36")+3*INDIRECT("AT36")+4*INDIRECT("AU36")+5*INDIRECT("AV36")+6*INDIRECT("AW36")+7*INDIRECT("AX36")+8*INDIRECT("AY36")</f>
        <v>5492</v>
      </c>
      <c r="CT36" s="1">
        <v>5492</v>
      </c>
      <c r="CU36" s="1">
        <f ca="1">INDIRECT("AZ36")+2*INDIRECT("BA36")+3*INDIRECT("BB36")+4*INDIRECT("BC36")+5*INDIRECT("BD36")+6*INDIRECT("BE36")+7*INDIRECT("BF36")+8*INDIRECT("BG36")</f>
        <v>800</v>
      </c>
      <c r="CV36" s="1">
        <v>800</v>
      </c>
      <c r="CW36" s="1">
        <f ca="1">INDIRECT("BH36")+2*INDIRECT("BI36")+3*INDIRECT("BJ36")+4*INDIRECT("BK36")+5*INDIRECT("BL36")+6*INDIRECT("BM36")+7*INDIRECT("BN36")+8*INDIRECT("BO36")</f>
        <v>0</v>
      </c>
      <c r="CX36" s="1">
        <v>0</v>
      </c>
    </row>
    <row r="37" spans="1:73" ht="11.25">
      <c r="A37" s="1" t="s">
        <v>0</v>
      </c>
      <c r="B37" s="1" t="s">
        <v>0</v>
      </c>
      <c r="C37" s="1" t="s">
        <v>0</v>
      </c>
      <c r="D37" s="1" t="s">
        <v>0</v>
      </c>
      <c r="E37" s="1" t="s">
        <v>7</v>
      </c>
      <c r="F37" s="7">
        <f>SUM(F34:F36)</f>
        <v>8900</v>
      </c>
      <c r="G37" s="6">
        <f>SUM(G34:G36)</f>
        <v>1100</v>
      </c>
      <c r="H37" s="6">
        <f>SUM(H34:H36)</f>
        <v>0</v>
      </c>
      <c r="I37" s="6">
        <f>SUM(I34:I36)</f>
        <v>78101</v>
      </c>
      <c r="J37" s="6">
        <f>SUM(J34:J36)</f>
        <v>0</v>
      </c>
      <c r="K37" s="6">
        <f>SUM(K34:K36)</f>
        <v>0</v>
      </c>
      <c r="L37" s="6">
        <f>SUM(L34:L36)</f>
        <v>0</v>
      </c>
      <c r="M37" s="6">
        <f>SUM(M34:M36)</f>
        <v>0</v>
      </c>
      <c r="N37" s="7">
        <f>SUM(N34:N36)</f>
        <v>700</v>
      </c>
      <c r="O37" s="6">
        <f>SUM(O34:O36)</f>
        <v>71101</v>
      </c>
      <c r="P37" s="6">
        <f>SUM(P34:P36)</f>
        <v>2819</v>
      </c>
      <c r="Q37" s="6">
        <f>SUM(Q34:Q36)</f>
        <v>6041</v>
      </c>
      <c r="R37" s="6">
        <f>SUM(R34:R36)</f>
        <v>440</v>
      </c>
      <c r="S37" s="6">
        <f>SUM(S34:S36)</f>
        <v>7000</v>
      </c>
      <c r="T37" s="8"/>
      <c r="U37" s="5"/>
      <c r="V37" s="5"/>
      <c r="W37" s="5"/>
      <c r="X37" s="5"/>
      <c r="Y37" s="5"/>
      <c r="Z37" s="5"/>
      <c r="AA37" s="5"/>
      <c r="AB37" s="8"/>
      <c r="AC37" s="5"/>
      <c r="AD37" s="5"/>
      <c r="AE37" s="5"/>
      <c r="AF37" s="5"/>
      <c r="AG37" s="5"/>
      <c r="AH37" s="5"/>
      <c r="AI37" s="5"/>
      <c r="AJ37" s="8"/>
      <c r="AK37" s="5"/>
      <c r="AL37" s="5"/>
      <c r="AM37" s="5"/>
      <c r="AN37" s="5"/>
      <c r="AO37" s="5"/>
      <c r="AP37" s="5"/>
      <c r="AQ37" s="5"/>
      <c r="AR37" s="8"/>
      <c r="AS37" s="5"/>
      <c r="AT37" s="5"/>
      <c r="AU37" s="5"/>
      <c r="AV37" s="5"/>
      <c r="AW37" s="5"/>
      <c r="AX37" s="5"/>
      <c r="AY37" s="5"/>
      <c r="AZ37" s="8"/>
      <c r="BA37" s="5"/>
      <c r="BB37" s="5"/>
      <c r="BC37" s="5"/>
      <c r="BD37" s="5"/>
      <c r="BE37" s="5"/>
      <c r="BF37" s="5"/>
      <c r="BG37" s="5"/>
      <c r="BH37" s="8"/>
      <c r="BI37" s="5"/>
      <c r="BJ37" s="5"/>
      <c r="BK37" s="5"/>
      <c r="BL37" s="5"/>
      <c r="BM37" s="5"/>
      <c r="BN37" s="5"/>
      <c r="BO37" s="5"/>
      <c r="BP37" s="9">
        <v>0</v>
      </c>
      <c r="BQ37" s="1" t="s">
        <v>0</v>
      </c>
      <c r="BR37" s="1" t="s">
        <v>0</v>
      </c>
      <c r="BS37" s="1" t="s">
        <v>0</v>
      </c>
      <c r="BT37" s="1" t="s">
        <v>0</v>
      </c>
      <c r="BU37" s="1" t="s">
        <v>0</v>
      </c>
    </row>
    <row r="38" spans="3:73" ht="11.25">
      <c r="C38" s="1" t="s">
        <v>0</v>
      </c>
      <c r="D38" s="1" t="s">
        <v>0</v>
      </c>
      <c r="E38" s="1" t="s">
        <v>0</v>
      </c>
      <c r="F38" s="7"/>
      <c r="G38" s="6"/>
      <c r="H38" s="6"/>
      <c r="I38" s="6"/>
      <c r="J38" s="6"/>
      <c r="K38" s="6"/>
      <c r="L38" s="6"/>
      <c r="M38" s="6"/>
      <c r="N38" s="7"/>
      <c r="O38" s="6"/>
      <c r="P38" s="6"/>
      <c r="Q38" s="6"/>
      <c r="R38" s="6"/>
      <c r="S38" s="6"/>
      <c r="T38" s="8"/>
      <c r="U38" s="5"/>
      <c r="V38" s="5"/>
      <c r="W38" s="5"/>
      <c r="X38" s="5"/>
      <c r="Y38" s="5"/>
      <c r="Z38" s="5"/>
      <c r="AA38" s="5"/>
      <c r="AB38" s="8"/>
      <c r="AC38" s="5"/>
      <c r="AD38" s="5"/>
      <c r="AE38" s="5"/>
      <c r="AF38" s="5"/>
      <c r="AG38" s="5"/>
      <c r="AH38" s="5"/>
      <c r="AI38" s="5"/>
      <c r="AJ38" s="8"/>
      <c r="AK38" s="5"/>
      <c r="AL38" s="5"/>
      <c r="AM38" s="5"/>
      <c r="AN38" s="5"/>
      <c r="AO38" s="5"/>
      <c r="AP38" s="5"/>
      <c r="AQ38" s="5"/>
      <c r="AR38" s="8"/>
      <c r="AS38" s="5"/>
      <c r="AT38" s="5"/>
      <c r="AU38" s="5"/>
      <c r="AV38" s="5"/>
      <c r="AW38" s="5"/>
      <c r="AX38" s="5"/>
      <c r="AY38" s="5"/>
      <c r="AZ38" s="8"/>
      <c r="BA38" s="5"/>
      <c r="BB38" s="5"/>
      <c r="BC38" s="5"/>
      <c r="BD38" s="5"/>
      <c r="BE38" s="5"/>
      <c r="BF38" s="5"/>
      <c r="BG38" s="5"/>
      <c r="BH38" s="8"/>
      <c r="BI38" s="5"/>
      <c r="BJ38" s="5"/>
      <c r="BK38" s="5"/>
      <c r="BL38" s="5"/>
      <c r="BM38" s="5"/>
      <c r="BN38" s="5"/>
      <c r="BO38" s="5"/>
      <c r="BP38" s="9"/>
      <c r="BT38" s="1" t="s">
        <v>0</v>
      </c>
      <c r="BU38" s="1" t="s">
        <v>0</v>
      </c>
    </row>
    <row r="39" spans="1:102" ht="11.25">
      <c r="A39" s="30" t="s">
        <v>1</v>
      </c>
      <c r="B39" s="31" t="str">
        <f>HYPERLINK("http://www.dot.ca.gov/hq/transprog/stip2004/ff_sheets/04-0658b.xls","0658B")</f>
        <v>0658B</v>
      </c>
      <c r="C39" s="30" t="s">
        <v>34</v>
      </c>
      <c r="D39" s="30" t="s">
        <v>25</v>
      </c>
      <c r="E39" s="30" t="s">
        <v>3</v>
      </c>
      <c r="F39" s="32">
        <f ca="1">INDIRECT("T39")+INDIRECT("AB39")+INDIRECT("AJ39")+INDIRECT("AR39")+INDIRECT("AZ39")+INDIRECT("BH39")</f>
        <v>0</v>
      </c>
      <c r="G39" s="33">
        <f ca="1">INDIRECT("U39")+INDIRECT("AC39")+INDIRECT("AK39")+INDIRECT("AS39")+INDIRECT("BA39")+INDIRECT("BI39")</f>
        <v>1535</v>
      </c>
      <c r="H39" s="33">
        <f ca="1">INDIRECT("V39")+INDIRECT("AD39")+INDIRECT("AL39")+INDIRECT("AT39")+INDIRECT("BB39")+INDIRECT("BJ39")</f>
        <v>1151</v>
      </c>
      <c r="I39" s="33">
        <f ca="1">INDIRECT("W39")+INDIRECT("AE39")+INDIRECT("AM39")+INDIRECT("AU39")+INDIRECT("BC39")+INDIRECT("BK39")</f>
        <v>0</v>
      </c>
      <c r="J39" s="33">
        <f ca="1">INDIRECT("X39")+INDIRECT("AF39")+INDIRECT("AN39")+INDIRECT("AV39")+INDIRECT("BD39")+INDIRECT("BL39")</f>
        <v>0</v>
      </c>
      <c r="K39" s="33">
        <f ca="1">INDIRECT("Y39")+INDIRECT("AG39")+INDIRECT("AO39")+INDIRECT("AW39")+INDIRECT("BE39")+INDIRECT("BM39")</f>
        <v>16955</v>
      </c>
      <c r="L39" s="33">
        <f ca="1">INDIRECT("Z39")+INDIRECT("AH39")+INDIRECT("AP39")+INDIRECT("AX39")+INDIRECT("BF39")+INDIRECT("BN39")</f>
        <v>0</v>
      </c>
      <c r="M39" s="33">
        <f ca="1">INDIRECT("AA39")+INDIRECT("AI39")+INDIRECT("AQ39")+INDIRECT("AY39")+INDIRECT("BG39")+INDIRECT("BO39")</f>
        <v>0</v>
      </c>
      <c r="N39" s="32">
        <f ca="1">INDIRECT("T39")+INDIRECT("U39")+INDIRECT("V39")+INDIRECT("W39")+INDIRECT("X39")+INDIRECT("Y39")+INDIRECT("Z39")+INDIRECT("AA39")</f>
        <v>1046</v>
      </c>
      <c r="O39" s="33">
        <f ca="1">INDIRECT("AB39")+INDIRECT("AC39")+INDIRECT("AD39")+INDIRECT("AE39")+INDIRECT("AF39")+INDIRECT("AG39")+INDIRECT("AH39")+INDIRECT("AI39")</f>
        <v>14821</v>
      </c>
      <c r="P39" s="33">
        <f ca="1">INDIRECT("AJ39")+INDIRECT("AK39")+INDIRECT("AL39")+INDIRECT("AM39")+INDIRECT("AN39")+INDIRECT("AO39")+INDIRECT("AP39")+INDIRECT("AQ39")</f>
        <v>53</v>
      </c>
      <c r="Q39" s="33">
        <f ca="1">INDIRECT("AR39")+INDIRECT("AS39")+INDIRECT("AT39")+INDIRECT("AU39")+INDIRECT("AV39")+INDIRECT("AW39")+INDIRECT("AX39")+INDIRECT("AY39")</f>
        <v>1482</v>
      </c>
      <c r="R39" s="33">
        <f ca="1">INDIRECT("AZ39")+INDIRECT("BA39")+INDIRECT("BB39")+INDIRECT("BC39")+INDIRECT("BD39")+INDIRECT("BE39")+INDIRECT("BF39")+INDIRECT("BG39")</f>
        <v>105</v>
      </c>
      <c r="S39" s="33">
        <f ca="1">INDIRECT("BH39")+INDIRECT("BI39")+INDIRECT("BJ39")+INDIRECT("BK39")+INDIRECT("BL39")+INDIRECT("BM39")+INDIRECT("BN39")+INDIRECT("BO39")</f>
        <v>2134</v>
      </c>
      <c r="T39" s="34"/>
      <c r="U39" s="35"/>
      <c r="V39" s="35">
        <v>1046</v>
      </c>
      <c r="W39" s="35"/>
      <c r="X39" s="35"/>
      <c r="Y39" s="35"/>
      <c r="Z39" s="35"/>
      <c r="AA39" s="35"/>
      <c r="AB39" s="34"/>
      <c r="AC39" s="35"/>
      <c r="AD39" s="35"/>
      <c r="AE39" s="35"/>
      <c r="AF39" s="35"/>
      <c r="AG39" s="35">
        <v>14821</v>
      </c>
      <c r="AH39" s="35"/>
      <c r="AI39" s="35"/>
      <c r="AJ39" s="34"/>
      <c r="AK39" s="35">
        <v>53</v>
      </c>
      <c r="AL39" s="35"/>
      <c r="AM39" s="35"/>
      <c r="AN39" s="35"/>
      <c r="AO39" s="35"/>
      <c r="AP39" s="35"/>
      <c r="AQ39" s="35"/>
      <c r="AR39" s="34"/>
      <c r="AS39" s="35">
        <v>1482</v>
      </c>
      <c r="AT39" s="35"/>
      <c r="AU39" s="35"/>
      <c r="AV39" s="35"/>
      <c r="AW39" s="35"/>
      <c r="AX39" s="35"/>
      <c r="AY39" s="35"/>
      <c r="AZ39" s="34"/>
      <c r="BA39" s="35"/>
      <c r="BB39" s="35">
        <v>105</v>
      </c>
      <c r="BC39" s="35"/>
      <c r="BD39" s="35"/>
      <c r="BE39" s="35"/>
      <c r="BF39" s="35"/>
      <c r="BG39" s="35"/>
      <c r="BH39" s="34"/>
      <c r="BI39" s="35"/>
      <c r="BJ39" s="35"/>
      <c r="BK39" s="35"/>
      <c r="BL39" s="35"/>
      <c r="BM39" s="35">
        <v>2134</v>
      </c>
      <c r="BN39" s="35"/>
      <c r="BO39" s="36"/>
      <c r="BP39" s="9">
        <v>20600002138</v>
      </c>
      <c r="BQ39" s="1" t="s">
        <v>3</v>
      </c>
      <c r="BR39" s="1" t="s">
        <v>0</v>
      </c>
      <c r="BS39" s="1" t="s">
        <v>0</v>
      </c>
      <c r="BT39" s="1" t="s">
        <v>0</v>
      </c>
      <c r="BU39" s="1" t="s">
        <v>31</v>
      </c>
      <c r="BW39" s="1">
        <f ca="1">INDIRECT("T39")+2*INDIRECT("AB39")+3*INDIRECT("AJ39")+4*INDIRECT("AR39")+5*INDIRECT("AZ39")+6*INDIRECT("BH39")</f>
        <v>0</v>
      </c>
      <c r="BX39" s="1">
        <v>0</v>
      </c>
      <c r="BY39" s="1">
        <f ca="1">INDIRECT("U39")+2*INDIRECT("AC39")+3*INDIRECT("AK39")+4*INDIRECT("AS39")+5*INDIRECT("BA39")+6*INDIRECT("BI39")</f>
        <v>6087</v>
      </c>
      <c r="BZ39" s="1">
        <v>6087</v>
      </c>
      <c r="CA39" s="1">
        <f ca="1">INDIRECT("V39")+2*INDIRECT("AD39")+3*INDIRECT("AL39")+4*INDIRECT("AT39")+5*INDIRECT("BB39")+6*INDIRECT("BJ39")</f>
        <v>1571</v>
      </c>
      <c r="CB39" s="1">
        <v>1571</v>
      </c>
      <c r="CC39" s="1">
        <f ca="1">INDIRECT("W39")+2*INDIRECT("AE39")+3*INDIRECT("AM39")+4*INDIRECT("AU39")+5*INDIRECT("BC39")+6*INDIRECT("BK39")</f>
        <v>0</v>
      </c>
      <c r="CD39" s="1">
        <v>0</v>
      </c>
      <c r="CE39" s="1">
        <f ca="1">INDIRECT("X39")+2*INDIRECT("AF39")+3*INDIRECT("AN39")+4*INDIRECT("AV39")+5*INDIRECT("BD39")+6*INDIRECT("BL39")</f>
        <v>0</v>
      </c>
      <c r="CF39" s="1">
        <v>0</v>
      </c>
      <c r="CG39" s="1">
        <f ca="1">INDIRECT("Y39")+2*INDIRECT("AG39")+3*INDIRECT("AO39")+4*INDIRECT("AW39")+5*INDIRECT("BE39")+6*INDIRECT("BM39")</f>
        <v>42446</v>
      </c>
      <c r="CH39" s="1">
        <v>42446</v>
      </c>
      <c r="CI39" s="1">
        <f ca="1">INDIRECT("Z39")+2*INDIRECT("AH39")+3*INDIRECT("AP39")+4*INDIRECT("AX39")+5*INDIRECT("BF39")+6*INDIRECT("BN39")</f>
        <v>0</v>
      </c>
      <c r="CJ39" s="1">
        <v>0</v>
      </c>
      <c r="CK39" s="1">
        <f ca="1">INDIRECT("AA39")+2*INDIRECT("AI39")+3*INDIRECT("AQ39")+4*INDIRECT("AY39")+5*INDIRECT("BG39")+6*INDIRECT("BO39")</f>
        <v>0</v>
      </c>
      <c r="CL39" s="1">
        <v>0</v>
      </c>
      <c r="CM39" s="1">
        <f ca="1">INDIRECT("T39")+2*INDIRECT("U39")+3*INDIRECT("V39")+4*INDIRECT("W39")+5*INDIRECT("X39")+6*INDIRECT("Y39")+7*INDIRECT("Z39")+8*INDIRECT("AA39")</f>
        <v>3138</v>
      </c>
      <c r="CN39" s="1">
        <v>3138</v>
      </c>
      <c r="CO39" s="1">
        <f ca="1">INDIRECT("AB39")+2*INDIRECT("AC39")+3*INDIRECT("AD39")+4*INDIRECT("AE39")+5*INDIRECT("AF39")+6*INDIRECT("AG39")+7*INDIRECT("AH39")+8*INDIRECT("AI39")</f>
        <v>88926</v>
      </c>
      <c r="CP39" s="1">
        <v>88926</v>
      </c>
      <c r="CQ39" s="1">
        <f ca="1">INDIRECT("AJ39")+2*INDIRECT("AK39")+3*INDIRECT("AL39")+4*INDIRECT("AM39")+5*INDIRECT("AN39")+6*INDIRECT("AO39")+7*INDIRECT("AP39")+8*INDIRECT("AQ39")</f>
        <v>106</v>
      </c>
      <c r="CR39" s="1">
        <v>106</v>
      </c>
      <c r="CS39" s="1">
        <f ca="1">INDIRECT("AR39")+2*INDIRECT("AS39")+3*INDIRECT("AT39")+4*INDIRECT("AU39")+5*INDIRECT("AV39")+6*INDIRECT("AW39")+7*INDIRECT("AX39")+8*INDIRECT("AY39")</f>
        <v>2964</v>
      </c>
      <c r="CT39" s="1">
        <v>2964</v>
      </c>
      <c r="CU39" s="1">
        <f ca="1">INDIRECT("AZ39")+2*INDIRECT("BA39")+3*INDIRECT("BB39")+4*INDIRECT("BC39")+5*INDIRECT("BD39")+6*INDIRECT("BE39")+7*INDIRECT("BF39")+8*INDIRECT("BG39")</f>
        <v>315</v>
      </c>
      <c r="CV39" s="1">
        <v>315</v>
      </c>
      <c r="CW39" s="1">
        <f ca="1">INDIRECT("BH39")+2*INDIRECT("BI39")+3*INDIRECT("BJ39")+4*INDIRECT("BK39")+5*INDIRECT("BL39")+6*INDIRECT("BM39")+7*INDIRECT("BN39")+8*INDIRECT("BO39")</f>
        <v>12804</v>
      </c>
      <c r="CX39" s="1">
        <v>12804</v>
      </c>
    </row>
    <row r="40" spans="1:102" ht="11.25">
      <c r="A40" s="1" t="s">
        <v>0</v>
      </c>
      <c r="B40" s="1" t="s">
        <v>0</v>
      </c>
      <c r="C40" s="1" t="s">
        <v>39</v>
      </c>
      <c r="D40" s="1" t="s">
        <v>40</v>
      </c>
      <c r="E40" s="1" t="s">
        <v>41</v>
      </c>
      <c r="F40" s="7">
        <f ca="1">INDIRECT("T40")+INDIRECT("AB40")+INDIRECT("AJ40")+INDIRECT("AR40")+INDIRECT("AZ40")+INDIRECT("BH40")</f>
        <v>529</v>
      </c>
      <c r="G40" s="6">
        <f ca="1">INDIRECT("U40")+INDIRECT("AC40")+INDIRECT("AK40")+INDIRECT("AS40")+INDIRECT("BA40")+INDIRECT("BI40")</f>
        <v>2740</v>
      </c>
      <c r="H40" s="6">
        <f ca="1">INDIRECT("V40")+INDIRECT("AD40")+INDIRECT("AL40")+INDIRECT("AT40")+INDIRECT("BB40")+INDIRECT("BJ40")</f>
        <v>0</v>
      </c>
      <c r="I40" s="6">
        <f ca="1">INDIRECT("W40")+INDIRECT("AE40")+INDIRECT("AM40")+INDIRECT("AU40")+INDIRECT("BC40")+INDIRECT("BK40")</f>
        <v>0</v>
      </c>
      <c r="J40" s="6">
        <f ca="1">INDIRECT("X40")+INDIRECT("AF40")+INDIRECT("AN40")+INDIRECT("AV40")+INDIRECT("BD40")+INDIRECT("BL40")</f>
        <v>0</v>
      </c>
      <c r="K40" s="6">
        <f ca="1">INDIRECT("Y40")+INDIRECT("AG40")+INDIRECT("AO40")+INDIRECT("AW40")+INDIRECT("BE40")+INDIRECT("BM40")</f>
        <v>17646</v>
      </c>
      <c r="L40" s="6">
        <f ca="1">INDIRECT("Z40")+INDIRECT("AH40")+INDIRECT("AP40")+INDIRECT("AX40")+INDIRECT("BF40")+INDIRECT("BN40")</f>
        <v>0</v>
      </c>
      <c r="M40" s="6">
        <f ca="1">INDIRECT("AA40")+INDIRECT("AI40")+INDIRECT("AQ40")+INDIRECT("AY40")+INDIRECT("BG40")+INDIRECT("BO40")</f>
        <v>0</v>
      </c>
      <c r="N40" s="7">
        <f ca="1">INDIRECT("T40")+INDIRECT("U40")+INDIRECT("V40")+INDIRECT("W40")+INDIRECT("X40")+INDIRECT("Y40")+INDIRECT("Z40")+INDIRECT("AA40")</f>
        <v>1088</v>
      </c>
      <c r="O40" s="6">
        <f ca="1">INDIRECT("AB40")+INDIRECT("AC40")+INDIRECT("AD40")+INDIRECT("AE40")+INDIRECT("AF40")+INDIRECT("AG40")+INDIRECT("AH40")+INDIRECT("AI40")</f>
        <v>15425</v>
      </c>
      <c r="P40" s="6">
        <f ca="1">INDIRECT("AJ40")+INDIRECT("AK40")+INDIRECT("AL40")+INDIRECT("AM40")+INDIRECT("AN40")+INDIRECT("AO40")+INDIRECT("AP40")+INDIRECT("AQ40")</f>
        <v>529</v>
      </c>
      <c r="Q40" s="6">
        <f ca="1">INDIRECT("AR40")+INDIRECT("AS40")+INDIRECT("AT40")+INDIRECT("AU40")+INDIRECT("AV40")+INDIRECT("AW40")+INDIRECT("AX40")+INDIRECT("AY40")</f>
        <v>1543</v>
      </c>
      <c r="R40" s="6">
        <f ca="1">INDIRECT("AZ40")+INDIRECT("BA40")+INDIRECT("BB40")+INDIRECT("BC40")+INDIRECT("BD40")+INDIRECT("BE40")+INDIRECT("BF40")+INDIRECT("BG40")</f>
        <v>109</v>
      </c>
      <c r="S40" s="6">
        <f ca="1">INDIRECT("BH40")+INDIRECT("BI40")+INDIRECT("BJ40")+INDIRECT("BK40")+INDIRECT("BL40")+INDIRECT("BM40")+INDIRECT("BN40")+INDIRECT("BO40")</f>
        <v>2221</v>
      </c>
      <c r="T40" s="28"/>
      <c r="U40" s="29">
        <v>1088</v>
      </c>
      <c r="V40" s="29"/>
      <c r="W40" s="29"/>
      <c r="X40" s="29"/>
      <c r="Y40" s="29"/>
      <c r="Z40" s="29"/>
      <c r="AA40" s="29"/>
      <c r="AB40" s="28"/>
      <c r="AC40" s="29"/>
      <c r="AD40" s="29"/>
      <c r="AE40" s="29"/>
      <c r="AF40" s="29"/>
      <c r="AG40" s="29">
        <v>15425</v>
      </c>
      <c r="AH40" s="29"/>
      <c r="AI40" s="29"/>
      <c r="AJ40" s="28">
        <v>529</v>
      </c>
      <c r="AK40" s="29"/>
      <c r="AL40" s="29"/>
      <c r="AM40" s="29"/>
      <c r="AN40" s="29"/>
      <c r="AO40" s="29"/>
      <c r="AP40" s="29"/>
      <c r="AQ40" s="29"/>
      <c r="AR40" s="28"/>
      <c r="AS40" s="29">
        <v>1543</v>
      </c>
      <c r="AT40" s="29"/>
      <c r="AU40" s="29"/>
      <c r="AV40" s="29"/>
      <c r="AW40" s="29"/>
      <c r="AX40" s="29"/>
      <c r="AY40" s="29"/>
      <c r="AZ40" s="28"/>
      <c r="BA40" s="29">
        <v>109</v>
      </c>
      <c r="BB40" s="29"/>
      <c r="BC40" s="29"/>
      <c r="BD40" s="29"/>
      <c r="BE40" s="29"/>
      <c r="BF40" s="29"/>
      <c r="BG40" s="29"/>
      <c r="BH40" s="28"/>
      <c r="BI40" s="29"/>
      <c r="BJ40" s="29"/>
      <c r="BK40" s="29"/>
      <c r="BL40" s="29"/>
      <c r="BM40" s="29">
        <v>2221</v>
      </c>
      <c r="BN40" s="29"/>
      <c r="BO40" s="29"/>
      <c r="BP40" s="9">
        <v>0</v>
      </c>
      <c r="BQ40" s="1" t="s">
        <v>0</v>
      </c>
      <c r="BR40" s="1" t="s">
        <v>0</v>
      </c>
      <c r="BS40" s="1" t="s">
        <v>0</v>
      </c>
      <c r="BT40" s="1" t="s">
        <v>0</v>
      </c>
      <c r="BU40" s="1" t="s">
        <v>0</v>
      </c>
      <c r="BW40" s="1">
        <f ca="1">INDIRECT("T40")+2*INDIRECT("AB40")+3*INDIRECT("AJ40")+4*INDIRECT("AR40")+5*INDIRECT("AZ40")+6*INDIRECT("BH40")</f>
        <v>1587</v>
      </c>
      <c r="BX40" s="1">
        <v>1587</v>
      </c>
      <c r="BY40" s="1">
        <f ca="1">INDIRECT("U40")+2*INDIRECT("AC40")+3*INDIRECT("AK40")+4*INDIRECT("AS40")+5*INDIRECT("BA40")+6*INDIRECT("BI40")</f>
        <v>7805</v>
      </c>
      <c r="BZ40" s="1">
        <v>7805</v>
      </c>
      <c r="CA40" s="1">
        <f ca="1">INDIRECT("V40")+2*INDIRECT("AD40")+3*INDIRECT("AL40")+4*INDIRECT("AT40")+5*INDIRECT("BB40")+6*INDIRECT("BJ40")</f>
        <v>0</v>
      </c>
      <c r="CB40" s="1">
        <v>0</v>
      </c>
      <c r="CC40" s="1">
        <f ca="1">INDIRECT("W40")+2*INDIRECT("AE40")+3*INDIRECT("AM40")+4*INDIRECT("AU40")+5*INDIRECT("BC40")+6*INDIRECT("BK40")</f>
        <v>0</v>
      </c>
      <c r="CD40" s="1">
        <v>0</v>
      </c>
      <c r="CE40" s="1">
        <f ca="1">INDIRECT("X40")+2*INDIRECT("AF40")+3*INDIRECT("AN40")+4*INDIRECT("AV40")+5*INDIRECT("BD40")+6*INDIRECT("BL40")</f>
        <v>0</v>
      </c>
      <c r="CF40" s="1">
        <v>0</v>
      </c>
      <c r="CG40" s="1">
        <f ca="1">INDIRECT("Y40")+2*INDIRECT("AG40")+3*INDIRECT("AO40")+4*INDIRECT("AW40")+5*INDIRECT("BE40")+6*INDIRECT("BM40")</f>
        <v>44176</v>
      </c>
      <c r="CH40" s="1">
        <v>44176</v>
      </c>
      <c r="CI40" s="1">
        <f ca="1">INDIRECT("Z40")+2*INDIRECT("AH40")+3*INDIRECT("AP40")+4*INDIRECT("AX40")+5*INDIRECT("BF40")+6*INDIRECT("BN40")</f>
        <v>0</v>
      </c>
      <c r="CJ40" s="1">
        <v>0</v>
      </c>
      <c r="CK40" s="1">
        <f ca="1">INDIRECT("AA40")+2*INDIRECT("AI40")+3*INDIRECT("AQ40")+4*INDIRECT("AY40")+5*INDIRECT("BG40")+6*INDIRECT("BO40")</f>
        <v>0</v>
      </c>
      <c r="CL40" s="1">
        <v>0</v>
      </c>
      <c r="CM40" s="1">
        <f ca="1">INDIRECT("T40")+2*INDIRECT("U40")+3*INDIRECT("V40")+4*INDIRECT("W40")+5*INDIRECT("X40")+6*INDIRECT("Y40")+7*INDIRECT("Z40")+8*INDIRECT("AA40")</f>
        <v>2176</v>
      </c>
      <c r="CN40" s="1">
        <v>2176</v>
      </c>
      <c r="CO40" s="1">
        <f ca="1">INDIRECT("AB40")+2*INDIRECT("AC40")+3*INDIRECT("AD40")+4*INDIRECT("AE40")+5*INDIRECT("AF40")+6*INDIRECT("AG40")+7*INDIRECT("AH40")+8*INDIRECT("AI40")</f>
        <v>92550</v>
      </c>
      <c r="CP40" s="1">
        <v>92550</v>
      </c>
      <c r="CQ40" s="1">
        <f ca="1">INDIRECT("AJ40")+2*INDIRECT("AK40")+3*INDIRECT("AL40")+4*INDIRECT("AM40")+5*INDIRECT("AN40")+6*INDIRECT("AO40")+7*INDIRECT("AP40")+8*INDIRECT("AQ40")</f>
        <v>529</v>
      </c>
      <c r="CR40" s="1">
        <v>529</v>
      </c>
      <c r="CS40" s="1">
        <f ca="1">INDIRECT("AR40")+2*INDIRECT("AS40")+3*INDIRECT("AT40")+4*INDIRECT("AU40")+5*INDIRECT("AV40")+6*INDIRECT("AW40")+7*INDIRECT("AX40")+8*INDIRECT("AY40")</f>
        <v>3086</v>
      </c>
      <c r="CT40" s="1">
        <v>3086</v>
      </c>
      <c r="CU40" s="1">
        <f ca="1">INDIRECT("AZ40")+2*INDIRECT("BA40")+3*INDIRECT("BB40")+4*INDIRECT("BC40")+5*INDIRECT("BD40")+6*INDIRECT("BE40")+7*INDIRECT("BF40")+8*INDIRECT("BG40")</f>
        <v>218</v>
      </c>
      <c r="CV40" s="1">
        <v>218</v>
      </c>
      <c r="CW40" s="1">
        <f ca="1">INDIRECT("BH40")+2*INDIRECT("BI40")+3*INDIRECT("BJ40")+4*INDIRECT("BK40")+5*INDIRECT("BL40")+6*INDIRECT("BM40")+7*INDIRECT("BN40")+8*INDIRECT("BO40")</f>
        <v>13326</v>
      </c>
      <c r="CX40" s="1">
        <v>13326</v>
      </c>
    </row>
    <row r="41" spans="1:73" ht="11.25">
      <c r="A41" s="25"/>
      <c r="B41" s="25"/>
      <c r="C41" s="27" t="s">
        <v>90</v>
      </c>
      <c r="D41" s="26" t="s">
        <v>0</v>
      </c>
      <c r="E41" s="1" t="s">
        <v>7</v>
      </c>
      <c r="F41" s="7">
        <f>SUM(F39:F40)</f>
        <v>529</v>
      </c>
      <c r="G41" s="6">
        <f>SUM(G39:G40)</f>
        <v>4275</v>
      </c>
      <c r="H41" s="6">
        <f>SUM(H39:H40)</f>
        <v>1151</v>
      </c>
      <c r="I41" s="6">
        <f>SUM(I39:I40)</f>
        <v>0</v>
      </c>
      <c r="J41" s="6">
        <f>SUM(J39:J40)</f>
        <v>0</v>
      </c>
      <c r="K41" s="6">
        <f>SUM(K39:K40)</f>
        <v>34601</v>
      </c>
      <c r="L41" s="6">
        <f>SUM(L39:L40)</f>
        <v>0</v>
      </c>
      <c r="M41" s="6">
        <f>SUM(M39:M40)</f>
        <v>0</v>
      </c>
      <c r="N41" s="7">
        <f>SUM(N39:N40)</f>
        <v>2134</v>
      </c>
      <c r="O41" s="6">
        <f>SUM(O39:O40)</f>
        <v>30246</v>
      </c>
      <c r="P41" s="6">
        <f>SUM(P39:P40)</f>
        <v>582</v>
      </c>
      <c r="Q41" s="6">
        <f>SUM(Q39:Q40)</f>
        <v>3025</v>
      </c>
      <c r="R41" s="6">
        <f>SUM(R39:R40)</f>
        <v>214</v>
      </c>
      <c r="S41" s="6">
        <f>SUM(S39:S40)</f>
        <v>4355</v>
      </c>
      <c r="T41" s="8"/>
      <c r="U41" s="5"/>
      <c r="V41" s="5"/>
      <c r="W41" s="5"/>
      <c r="X41" s="5"/>
      <c r="Y41" s="5"/>
      <c r="Z41" s="5"/>
      <c r="AA41" s="5"/>
      <c r="AB41" s="8"/>
      <c r="AC41" s="5"/>
      <c r="AD41" s="5"/>
      <c r="AE41" s="5"/>
      <c r="AF41" s="5"/>
      <c r="AG41" s="5"/>
      <c r="AH41" s="5"/>
      <c r="AI41" s="5"/>
      <c r="AJ41" s="8"/>
      <c r="AK41" s="5"/>
      <c r="AL41" s="5"/>
      <c r="AM41" s="5"/>
      <c r="AN41" s="5"/>
      <c r="AO41" s="5"/>
      <c r="AP41" s="5"/>
      <c r="AQ41" s="5"/>
      <c r="AR41" s="8"/>
      <c r="AS41" s="5"/>
      <c r="AT41" s="5"/>
      <c r="AU41" s="5"/>
      <c r="AV41" s="5"/>
      <c r="AW41" s="5"/>
      <c r="AX41" s="5"/>
      <c r="AY41" s="5"/>
      <c r="AZ41" s="8"/>
      <c r="BA41" s="5"/>
      <c r="BB41" s="5"/>
      <c r="BC41" s="5"/>
      <c r="BD41" s="5"/>
      <c r="BE41" s="5"/>
      <c r="BF41" s="5"/>
      <c r="BG41" s="5"/>
      <c r="BH41" s="8"/>
      <c r="BI41" s="5"/>
      <c r="BJ41" s="5"/>
      <c r="BK41" s="5"/>
      <c r="BL41" s="5"/>
      <c r="BM41" s="5"/>
      <c r="BN41" s="5"/>
      <c r="BO41" s="5"/>
      <c r="BP41" s="9">
        <v>0</v>
      </c>
      <c r="BQ41" s="1" t="s">
        <v>0</v>
      </c>
      <c r="BR41" s="1" t="s">
        <v>0</v>
      </c>
      <c r="BS41" s="1" t="s">
        <v>0</v>
      </c>
      <c r="BT41" s="1" t="s">
        <v>0</v>
      </c>
      <c r="BU41" s="1" t="s">
        <v>0</v>
      </c>
    </row>
    <row r="42" spans="3:73" ht="11.25">
      <c r="C42" s="1" t="s">
        <v>0</v>
      </c>
      <c r="D42" s="1" t="s">
        <v>0</v>
      </c>
      <c r="E42" s="1" t="s">
        <v>0</v>
      </c>
      <c r="F42" s="7"/>
      <c r="G42" s="6"/>
      <c r="H42" s="6"/>
      <c r="I42" s="6"/>
      <c r="J42" s="6"/>
      <c r="K42" s="6"/>
      <c r="L42" s="6"/>
      <c r="M42" s="6"/>
      <c r="N42" s="7"/>
      <c r="O42" s="6"/>
      <c r="P42" s="6"/>
      <c r="Q42" s="6"/>
      <c r="R42" s="6"/>
      <c r="S42" s="6"/>
      <c r="T42" s="8"/>
      <c r="U42" s="5"/>
      <c r="V42" s="5"/>
      <c r="W42" s="5"/>
      <c r="X42" s="5"/>
      <c r="Y42" s="5"/>
      <c r="Z42" s="5"/>
      <c r="AA42" s="5"/>
      <c r="AB42" s="8"/>
      <c r="AC42" s="5"/>
      <c r="AD42" s="5"/>
      <c r="AE42" s="5"/>
      <c r="AF42" s="5"/>
      <c r="AG42" s="5"/>
      <c r="AH42" s="5"/>
      <c r="AI42" s="5"/>
      <c r="AJ42" s="8"/>
      <c r="AK42" s="5"/>
      <c r="AL42" s="5"/>
      <c r="AM42" s="5"/>
      <c r="AN42" s="5"/>
      <c r="AO42" s="5"/>
      <c r="AP42" s="5"/>
      <c r="AQ42" s="5"/>
      <c r="AR42" s="8"/>
      <c r="AS42" s="5"/>
      <c r="AT42" s="5"/>
      <c r="AU42" s="5"/>
      <c r="AV42" s="5"/>
      <c r="AW42" s="5"/>
      <c r="AX42" s="5"/>
      <c r="AY42" s="5"/>
      <c r="AZ42" s="8"/>
      <c r="BA42" s="5"/>
      <c r="BB42" s="5"/>
      <c r="BC42" s="5"/>
      <c r="BD42" s="5"/>
      <c r="BE42" s="5"/>
      <c r="BF42" s="5"/>
      <c r="BG42" s="5"/>
      <c r="BH42" s="8"/>
      <c r="BI42" s="5"/>
      <c r="BJ42" s="5"/>
      <c r="BK42" s="5"/>
      <c r="BL42" s="5"/>
      <c r="BM42" s="5"/>
      <c r="BN42" s="5"/>
      <c r="BO42" s="5"/>
      <c r="BP42" s="9"/>
      <c r="BT42" s="1" t="s">
        <v>0</v>
      </c>
      <c r="BU42" s="1" t="s">
        <v>0</v>
      </c>
    </row>
    <row r="43" spans="1:102" ht="11.25">
      <c r="A43" s="30" t="s">
        <v>1</v>
      </c>
      <c r="B43" s="31" t="str">
        <f>HYPERLINK("http://www.dot.ca.gov/hq/transprog/stip2004/ff_sheets/04-0690a.xls","0690A")</f>
        <v>0690A</v>
      </c>
      <c r="C43" s="30" t="s">
        <v>34</v>
      </c>
      <c r="D43" s="30" t="s">
        <v>25</v>
      </c>
      <c r="E43" s="30" t="s">
        <v>3</v>
      </c>
      <c r="F43" s="32">
        <f ca="1">INDIRECT("T43")+INDIRECT("AB43")+INDIRECT("AJ43")+INDIRECT("AR43")+INDIRECT("AZ43")+INDIRECT("BH43")</f>
        <v>0</v>
      </c>
      <c r="G43" s="33">
        <f ca="1">INDIRECT("U43")+INDIRECT("AC43")+INDIRECT("AK43")+INDIRECT("AS43")+INDIRECT("BA43")+INDIRECT("BI43")</f>
        <v>1029</v>
      </c>
      <c r="H43" s="33">
        <f ca="1">INDIRECT("V43")+INDIRECT("AD43")+INDIRECT("AL43")+INDIRECT("AT43")+INDIRECT("BB43")+INDIRECT("BJ43")</f>
        <v>1940</v>
      </c>
      <c r="I43" s="33">
        <f ca="1">INDIRECT("W43")+INDIRECT("AE43")+INDIRECT("AM43")+INDIRECT("AU43")+INDIRECT("BC43")+INDIRECT("BK43")</f>
        <v>0</v>
      </c>
      <c r="J43" s="33">
        <f ca="1">INDIRECT("X43")+INDIRECT("AF43")+INDIRECT("AN43")+INDIRECT("AV43")+INDIRECT("BD43")+INDIRECT("BL43")</f>
        <v>9021</v>
      </c>
      <c r="K43" s="33">
        <f ca="1">INDIRECT("Y43")+INDIRECT("AG43")+INDIRECT("AO43")+INDIRECT("AW43")+INDIRECT("BE43")+INDIRECT("BM43")</f>
        <v>0</v>
      </c>
      <c r="L43" s="33">
        <f ca="1">INDIRECT("Z43")+INDIRECT("AH43")+INDIRECT("AP43")+INDIRECT("AX43")+INDIRECT("BF43")+INDIRECT("BN43")</f>
        <v>0</v>
      </c>
      <c r="M43" s="33">
        <f ca="1">INDIRECT("AA43")+INDIRECT("AI43")+INDIRECT("AQ43")+INDIRECT("AY43")+INDIRECT("BG43")+INDIRECT("BO43")</f>
        <v>0</v>
      </c>
      <c r="N43" s="32">
        <f ca="1">INDIRECT("T43")+INDIRECT("U43")+INDIRECT("V43")+INDIRECT("W43")+INDIRECT("X43")+INDIRECT("Y43")+INDIRECT("Z43")+INDIRECT("AA43")</f>
        <v>1764</v>
      </c>
      <c r="O43" s="33">
        <f ca="1">INDIRECT("AB43")+INDIRECT("AC43")+INDIRECT("AD43")+INDIRECT("AE43")+INDIRECT("AF43")+INDIRECT("AG43")+INDIRECT("AH43")+INDIRECT("AI43")</f>
        <v>7617</v>
      </c>
      <c r="P43" s="33">
        <f ca="1">INDIRECT("AJ43")+INDIRECT("AK43")+INDIRECT("AL43")+INDIRECT("AM43")+INDIRECT("AN43")+INDIRECT("AO43")+INDIRECT("AP43")+INDIRECT("AQ43")</f>
        <v>54</v>
      </c>
      <c r="Q43" s="33">
        <f ca="1">INDIRECT("AR43")+INDIRECT("AS43")+INDIRECT("AT43")+INDIRECT("AU43")+INDIRECT("AV43")+INDIRECT("AW43")+INDIRECT("AX43")+INDIRECT("AY43")</f>
        <v>975</v>
      </c>
      <c r="R43" s="33">
        <f ca="1">INDIRECT("AZ43")+INDIRECT("BA43")+INDIRECT("BB43")+INDIRECT("BC43")+INDIRECT("BD43")+INDIRECT("BE43")+INDIRECT("BF43")+INDIRECT("BG43")</f>
        <v>176</v>
      </c>
      <c r="S43" s="33">
        <f ca="1">INDIRECT("BH43")+INDIRECT("BI43")+INDIRECT("BJ43")+INDIRECT("BK43")+INDIRECT("BL43")+INDIRECT("BM43")+INDIRECT("BN43")+INDIRECT("BO43")</f>
        <v>1404</v>
      </c>
      <c r="T43" s="34"/>
      <c r="U43" s="35"/>
      <c r="V43" s="35">
        <v>1764</v>
      </c>
      <c r="W43" s="35"/>
      <c r="X43" s="35"/>
      <c r="Y43" s="35"/>
      <c r="Z43" s="35"/>
      <c r="AA43" s="35"/>
      <c r="AB43" s="34"/>
      <c r="AC43" s="35"/>
      <c r="AD43" s="35"/>
      <c r="AE43" s="35"/>
      <c r="AF43" s="35">
        <v>7617</v>
      </c>
      <c r="AG43" s="35"/>
      <c r="AH43" s="35"/>
      <c r="AI43" s="35"/>
      <c r="AJ43" s="34"/>
      <c r="AK43" s="35">
        <v>54</v>
      </c>
      <c r="AL43" s="35"/>
      <c r="AM43" s="35"/>
      <c r="AN43" s="35"/>
      <c r="AO43" s="35"/>
      <c r="AP43" s="35"/>
      <c r="AQ43" s="35"/>
      <c r="AR43" s="34"/>
      <c r="AS43" s="35">
        <v>975</v>
      </c>
      <c r="AT43" s="35"/>
      <c r="AU43" s="35"/>
      <c r="AV43" s="35"/>
      <c r="AW43" s="35"/>
      <c r="AX43" s="35"/>
      <c r="AY43" s="35"/>
      <c r="AZ43" s="34"/>
      <c r="BA43" s="35"/>
      <c r="BB43" s="35">
        <v>176</v>
      </c>
      <c r="BC43" s="35"/>
      <c r="BD43" s="35"/>
      <c r="BE43" s="35"/>
      <c r="BF43" s="35"/>
      <c r="BG43" s="35"/>
      <c r="BH43" s="34"/>
      <c r="BI43" s="35"/>
      <c r="BJ43" s="35"/>
      <c r="BK43" s="35"/>
      <c r="BL43" s="35">
        <v>1404</v>
      </c>
      <c r="BM43" s="35"/>
      <c r="BN43" s="35"/>
      <c r="BO43" s="36"/>
      <c r="BP43" s="9">
        <v>20600002139</v>
      </c>
      <c r="BQ43" s="1" t="s">
        <v>3</v>
      </c>
      <c r="BR43" s="1" t="s">
        <v>0</v>
      </c>
      <c r="BS43" s="1" t="s">
        <v>0</v>
      </c>
      <c r="BT43" s="1" t="s">
        <v>0</v>
      </c>
      <c r="BU43" s="1" t="s">
        <v>31</v>
      </c>
      <c r="BW43" s="1">
        <f ca="1">INDIRECT("T43")+2*INDIRECT("AB43")+3*INDIRECT("AJ43")+4*INDIRECT("AR43")+5*INDIRECT("AZ43")+6*INDIRECT("BH43")</f>
        <v>0</v>
      </c>
      <c r="BX43" s="1">
        <v>0</v>
      </c>
      <c r="BY43" s="1">
        <f ca="1">INDIRECT("U43")+2*INDIRECT("AC43")+3*INDIRECT("AK43")+4*INDIRECT("AS43")+5*INDIRECT("BA43")+6*INDIRECT("BI43")</f>
        <v>4062</v>
      </c>
      <c r="BZ43" s="1">
        <v>4062</v>
      </c>
      <c r="CA43" s="1">
        <f ca="1">INDIRECT("V43")+2*INDIRECT("AD43")+3*INDIRECT("AL43")+4*INDIRECT("AT43")+5*INDIRECT("BB43")+6*INDIRECT("BJ43")</f>
        <v>2644</v>
      </c>
      <c r="CB43" s="1">
        <v>2644</v>
      </c>
      <c r="CC43" s="1">
        <f ca="1">INDIRECT("W43")+2*INDIRECT("AE43")+3*INDIRECT("AM43")+4*INDIRECT("AU43")+5*INDIRECT("BC43")+6*INDIRECT("BK43")</f>
        <v>0</v>
      </c>
      <c r="CD43" s="1">
        <v>0</v>
      </c>
      <c r="CE43" s="1">
        <f ca="1">INDIRECT("X43")+2*INDIRECT("AF43")+3*INDIRECT("AN43")+4*INDIRECT("AV43")+5*INDIRECT("BD43")+6*INDIRECT("BL43")</f>
        <v>23658</v>
      </c>
      <c r="CF43" s="1">
        <v>23658</v>
      </c>
      <c r="CG43" s="1">
        <f ca="1">INDIRECT("Y43")+2*INDIRECT("AG43")+3*INDIRECT("AO43")+4*INDIRECT("AW43")+5*INDIRECT("BE43")+6*INDIRECT("BM43")</f>
        <v>0</v>
      </c>
      <c r="CH43" s="1">
        <v>0</v>
      </c>
      <c r="CI43" s="1">
        <f ca="1">INDIRECT("Z43")+2*INDIRECT("AH43")+3*INDIRECT("AP43")+4*INDIRECT("AX43")+5*INDIRECT("BF43")+6*INDIRECT("BN43")</f>
        <v>0</v>
      </c>
      <c r="CJ43" s="1">
        <v>0</v>
      </c>
      <c r="CK43" s="1">
        <f ca="1">INDIRECT("AA43")+2*INDIRECT("AI43")+3*INDIRECT("AQ43")+4*INDIRECT("AY43")+5*INDIRECT("BG43")+6*INDIRECT("BO43")</f>
        <v>0</v>
      </c>
      <c r="CL43" s="1">
        <v>0</v>
      </c>
      <c r="CM43" s="1">
        <f ca="1">INDIRECT("T43")+2*INDIRECT("U43")+3*INDIRECT("V43")+4*INDIRECT("W43")+5*INDIRECT("X43")+6*INDIRECT("Y43")+7*INDIRECT("Z43")+8*INDIRECT("AA43")</f>
        <v>5292</v>
      </c>
      <c r="CN43" s="1">
        <v>5292</v>
      </c>
      <c r="CO43" s="1">
        <f ca="1">INDIRECT("AB43")+2*INDIRECT("AC43")+3*INDIRECT("AD43")+4*INDIRECT("AE43")+5*INDIRECT("AF43")+6*INDIRECT("AG43")+7*INDIRECT("AH43")+8*INDIRECT("AI43")</f>
        <v>38085</v>
      </c>
      <c r="CP43" s="1">
        <v>38085</v>
      </c>
      <c r="CQ43" s="1">
        <f ca="1">INDIRECT("AJ43")+2*INDIRECT("AK43")+3*INDIRECT("AL43")+4*INDIRECT("AM43")+5*INDIRECT("AN43")+6*INDIRECT("AO43")+7*INDIRECT("AP43")+8*INDIRECT("AQ43")</f>
        <v>108</v>
      </c>
      <c r="CR43" s="1">
        <v>108</v>
      </c>
      <c r="CS43" s="1">
        <f ca="1">INDIRECT("AR43")+2*INDIRECT("AS43")+3*INDIRECT("AT43")+4*INDIRECT("AU43")+5*INDIRECT("AV43")+6*INDIRECT("AW43")+7*INDIRECT("AX43")+8*INDIRECT("AY43")</f>
        <v>1950</v>
      </c>
      <c r="CT43" s="1">
        <v>1950</v>
      </c>
      <c r="CU43" s="1">
        <f ca="1">INDIRECT("AZ43")+2*INDIRECT("BA43")+3*INDIRECT("BB43")+4*INDIRECT("BC43")+5*INDIRECT("BD43")+6*INDIRECT("BE43")+7*INDIRECT("BF43")+8*INDIRECT("BG43")</f>
        <v>528</v>
      </c>
      <c r="CV43" s="1">
        <v>528</v>
      </c>
      <c r="CW43" s="1">
        <f ca="1">INDIRECT("BH43")+2*INDIRECT("BI43")+3*INDIRECT("BJ43")+4*INDIRECT("BK43")+5*INDIRECT("BL43")+6*INDIRECT("BM43")+7*INDIRECT("BN43")+8*INDIRECT("BO43")</f>
        <v>7020</v>
      </c>
      <c r="CX43" s="1">
        <v>7020</v>
      </c>
    </row>
    <row r="44" spans="1:102" ht="11.25">
      <c r="A44" s="1" t="s">
        <v>0</v>
      </c>
      <c r="B44" s="1" t="s">
        <v>42</v>
      </c>
      <c r="C44" s="1" t="s">
        <v>43</v>
      </c>
      <c r="D44" s="1" t="s">
        <v>44</v>
      </c>
      <c r="E44" s="1" t="s">
        <v>41</v>
      </c>
      <c r="F44" s="7">
        <f ca="1">INDIRECT("T44")+INDIRECT("AB44")+INDIRECT("AJ44")+INDIRECT("AR44")+INDIRECT("AZ44")+INDIRECT("BH44")</f>
        <v>544</v>
      </c>
      <c r="G44" s="6">
        <f ca="1">INDIRECT("U44")+INDIRECT("AC44")+INDIRECT("AK44")+INDIRECT("AS44")+INDIRECT("BA44")+INDIRECT("BI44")</f>
        <v>2122</v>
      </c>
      <c r="H44" s="6">
        <f ca="1">INDIRECT("V44")+INDIRECT("AD44")+INDIRECT("AL44")+INDIRECT("AT44")+INDIRECT("BB44")+INDIRECT("BJ44")</f>
        <v>0</v>
      </c>
      <c r="I44" s="6">
        <f ca="1">INDIRECT("W44")+INDIRECT("AE44")+INDIRECT("AM44")+INDIRECT("AU44")+INDIRECT("BC44")+INDIRECT("BK44")</f>
        <v>0</v>
      </c>
      <c r="J44" s="6">
        <f ca="1">INDIRECT("X44")+INDIRECT("AF44")+INDIRECT("AN44")+INDIRECT("AV44")+INDIRECT("BD44")+INDIRECT("BL44")</f>
        <v>13746</v>
      </c>
      <c r="K44" s="6">
        <f ca="1">INDIRECT("Y44")+INDIRECT("AG44")+INDIRECT("AO44")+INDIRECT("AW44")+INDIRECT("BE44")+INDIRECT("BM44")</f>
        <v>0</v>
      </c>
      <c r="L44" s="6">
        <f ca="1">INDIRECT("Z44")+INDIRECT("AH44")+INDIRECT("AP44")+INDIRECT("AX44")+INDIRECT("BF44")+INDIRECT("BN44")</f>
        <v>0</v>
      </c>
      <c r="M44" s="6">
        <f ca="1">INDIRECT("AA44")+INDIRECT("AI44")+INDIRECT("AQ44")+INDIRECT("AY44")+INDIRECT("BG44")+INDIRECT("BO44")</f>
        <v>0</v>
      </c>
      <c r="N44" s="7">
        <f ca="1">INDIRECT("T44")+INDIRECT("U44")+INDIRECT("V44")+INDIRECT("W44")+INDIRECT("X44")+INDIRECT("Y44")+INDIRECT("Z44")+INDIRECT("AA44")</f>
        <v>1836</v>
      </c>
      <c r="O44" s="6">
        <f ca="1">INDIRECT("AB44")+INDIRECT("AC44")+INDIRECT("AD44")+INDIRECT("AE44")+INDIRECT("AF44")+INDIRECT("AG44")+INDIRECT("AH44")+INDIRECT("AI44")</f>
        <v>12284</v>
      </c>
      <c r="P44" s="6">
        <f ca="1">INDIRECT("AJ44")+INDIRECT("AK44")+INDIRECT("AL44")+INDIRECT("AM44")+INDIRECT("AN44")+INDIRECT("AO44")+INDIRECT("AP44")+INDIRECT("AQ44")</f>
        <v>544</v>
      </c>
      <c r="Q44" s="6">
        <f ca="1">INDIRECT("AR44")+INDIRECT("AS44")+INDIRECT("AT44")+INDIRECT("AU44")+INDIRECT("AV44")+INDIRECT("AW44")+INDIRECT("AX44")+INDIRECT("AY44")</f>
        <v>102</v>
      </c>
      <c r="R44" s="6">
        <f ca="1">INDIRECT("AZ44")+INDIRECT("BA44")+INDIRECT("BB44")+INDIRECT("BC44")+INDIRECT("BD44")+INDIRECT("BE44")+INDIRECT("BF44")+INDIRECT("BG44")</f>
        <v>184</v>
      </c>
      <c r="S44" s="6">
        <f ca="1">INDIRECT("BH44")+INDIRECT("BI44")+INDIRECT("BJ44")+INDIRECT("BK44")+INDIRECT("BL44")+INDIRECT("BM44")+INDIRECT("BN44")+INDIRECT("BO44")</f>
        <v>1462</v>
      </c>
      <c r="T44" s="28"/>
      <c r="U44" s="29">
        <v>1836</v>
      </c>
      <c r="V44" s="29"/>
      <c r="W44" s="29"/>
      <c r="X44" s="29"/>
      <c r="Y44" s="29"/>
      <c r="Z44" s="29"/>
      <c r="AA44" s="29"/>
      <c r="AB44" s="28"/>
      <c r="AC44" s="29"/>
      <c r="AD44" s="29"/>
      <c r="AE44" s="29"/>
      <c r="AF44" s="29">
        <v>12284</v>
      </c>
      <c r="AG44" s="29"/>
      <c r="AH44" s="29"/>
      <c r="AI44" s="29"/>
      <c r="AJ44" s="28">
        <v>544</v>
      </c>
      <c r="AK44" s="29"/>
      <c r="AL44" s="29"/>
      <c r="AM44" s="29"/>
      <c r="AN44" s="29"/>
      <c r="AO44" s="29"/>
      <c r="AP44" s="29"/>
      <c r="AQ44" s="29"/>
      <c r="AR44" s="28"/>
      <c r="AS44" s="29">
        <v>102</v>
      </c>
      <c r="AT44" s="29"/>
      <c r="AU44" s="29"/>
      <c r="AV44" s="29"/>
      <c r="AW44" s="29"/>
      <c r="AX44" s="29"/>
      <c r="AY44" s="29"/>
      <c r="AZ44" s="28"/>
      <c r="BA44" s="29">
        <v>184</v>
      </c>
      <c r="BB44" s="29"/>
      <c r="BC44" s="29"/>
      <c r="BD44" s="29"/>
      <c r="BE44" s="29"/>
      <c r="BF44" s="29"/>
      <c r="BG44" s="29"/>
      <c r="BH44" s="28"/>
      <c r="BI44" s="29"/>
      <c r="BJ44" s="29"/>
      <c r="BK44" s="29"/>
      <c r="BL44" s="29">
        <v>1462</v>
      </c>
      <c r="BM44" s="29"/>
      <c r="BN44" s="29"/>
      <c r="BO44" s="29"/>
      <c r="BP44" s="9">
        <v>0</v>
      </c>
      <c r="BQ44" s="1" t="s">
        <v>0</v>
      </c>
      <c r="BR44" s="1" t="s">
        <v>0</v>
      </c>
      <c r="BS44" s="1" t="s">
        <v>0</v>
      </c>
      <c r="BT44" s="1" t="s">
        <v>0</v>
      </c>
      <c r="BU44" s="1" t="s">
        <v>0</v>
      </c>
      <c r="BW44" s="1">
        <f ca="1">INDIRECT("T44")+2*INDIRECT("AB44")+3*INDIRECT("AJ44")+4*INDIRECT("AR44")+5*INDIRECT("AZ44")+6*INDIRECT("BH44")</f>
        <v>1632</v>
      </c>
      <c r="BX44" s="1">
        <v>1632</v>
      </c>
      <c r="BY44" s="1">
        <f ca="1">INDIRECT("U44")+2*INDIRECT("AC44")+3*INDIRECT("AK44")+4*INDIRECT("AS44")+5*INDIRECT("BA44")+6*INDIRECT("BI44")</f>
        <v>3164</v>
      </c>
      <c r="BZ44" s="1">
        <v>3164</v>
      </c>
      <c r="CA44" s="1">
        <f ca="1">INDIRECT("V44")+2*INDIRECT("AD44")+3*INDIRECT("AL44")+4*INDIRECT("AT44")+5*INDIRECT("BB44")+6*INDIRECT("BJ44")</f>
        <v>0</v>
      </c>
      <c r="CB44" s="1">
        <v>0</v>
      </c>
      <c r="CC44" s="1">
        <f ca="1">INDIRECT("W44")+2*INDIRECT("AE44")+3*INDIRECT("AM44")+4*INDIRECT("AU44")+5*INDIRECT("BC44")+6*INDIRECT("BK44")</f>
        <v>0</v>
      </c>
      <c r="CD44" s="1">
        <v>0</v>
      </c>
      <c r="CE44" s="1">
        <f ca="1">INDIRECT("X44")+2*INDIRECT("AF44")+3*INDIRECT("AN44")+4*INDIRECT("AV44")+5*INDIRECT("BD44")+6*INDIRECT("BL44")</f>
        <v>33340</v>
      </c>
      <c r="CF44" s="1">
        <v>33340</v>
      </c>
      <c r="CG44" s="1">
        <f ca="1">INDIRECT("Y44")+2*INDIRECT("AG44")+3*INDIRECT("AO44")+4*INDIRECT("AW44")+5*INDIRECT("BE44")+6*INDIRECT("BM44")</f>
        <v>0</v>
      </c>
      <c r="CH44" s="1">
        <v>0</v>
      </c>
      <c r="CI44" s="1">
        <f ca="1">INDIRECT("Z44")+2*INDIRECT("AH44")+3*INDIRECT("AP44")+4*INDIRECT("AX44")+5*INDIRECT("BF44")+6*INDIRECT("BN44")</f>
        <v>0</v>
      </c>
      <c r="CJ44" s="1">
        <v>0</v>
      </c>
      <c r="CK44" s="1">
        <f ca="1">INDIRECT("AA44")+2*INDIRECT("AI44")+3*INDIRECT("AQ44")+4*INDIRECT("AY44")+5*INDIRECT("BG44")+6*INDIRECT("BO44")</f>
        <v>0</v>
      </c>
      <c r="CL44" s="1">
        <v>0</v>
      </c>
      <c r="CM44" s="1">
        <f ca="1">INDIRECT("T44")+2*INDIRECT("U44")+3*INDIRECT("V44")+4*INDIRECT("W44")+5*INDIRECT("X44")+6*INDIRECT("Y44")+7*INDIRECT("Z44")+8*INDIRECT("AA44")</f>
        <v>3672</v>
      </c>
      <c r="CN44" s="1">
        <v>3672</v>
      </c>
      <c r="CO44" s="1">
        <f ca="1">INDIRECT("AB44")+2*INDIRECT("AC44")+3*INDIRECT("AD44")+4*INDIRECT("AE44")+5*INDIRECT("AF44")+6*INDIRECT("AG44")+7*INDIRECT("AH44")+8*INDIRECT("AI44")</f>
        <v>61420</v>
      </c>
      <c r="CP44" s="1">
        <v>61420</v>
      </c>
      <c r="CQ44" s="1">
        <f ca="1">INDIRECT("AJ44")+2*INDIRECT("AK44")+3*INDIRECT("AL44")+4*INDIRECT("AM44")+5*INDIRECT("AN44")+6*INDIRECT("AO44")+7*INDIRECT("AP44")+8*INDIRECT("AQ44")</f>
        <v>544</v>
      </c>
      <c r="CR44" s="1">
        <v>544</v>
      </c>
      <c r="CS44" s="1">
        <f ca="1">INDIRECT("AR44")+2*INDIRECT("AS44")+3*INDIRECT("AT44")+4*INDIRECT("AU44")+5*INDIRECT("AV44")+6*INDIRECT("AW44")+7*INDIRECT("AX44")+8*INDIRECT("AY44")</f>
        <v>204</v>
      </c>
      <c r="CT44" s="1">
        <v>204</v>
      </c>
      <c r="CU44" s="1">
        <f ca="1">INDIRECT("AZ44")+2*INDIRECT("BA44")+3*INDIRECT("BB44")+4*INDIRECT("BC44")+5*INDIRECT("BD44")+6*INDIRECT("BE44")+7*INDIRECT("BF44")+8*INDIRECT("BG44")</f>
        <v>368</v>
      </c>
      <c r="CV44" s="1">
        <v>368</v>
      </c>
      <c r="CW44" s="1">
        <f ca="1">INDIRECT("BH44")+2*INDIRECT("BI44")+3*INDIRECT("BJ44")+4*INDIRECT("BK44")+5*INDIRECT("BL44")+6*INDIRECT("BM44")+7*INDIRECT("BN44")+8*INDIRECT("BO44")</f>
        <v>7310</v>
      </c>
      <c r="CX44" s="1">
        <v>7310</v>
      </c>
    </row>
    <row r="45" spans="1:73" ht="11.25">
      <c r="A45" s="25"/>
      <c r="B45" s="25"/>
      <c r="C45" s="27" t="s">
        <v>90</v>
      </c>
      <c r="D45" s="26" t="s">
        <v>0</v>
      </c>
      <c r="E45" s="1" t="s">
        <v>7</v>
      </c>
      <c r="F45" s="7">
        <f>SUM(F43:F44)</f>
        <v>544</v>
      </c>
      <c r="G45" s="6">
        <f>SUM(G43:G44)</f>
        <v>3151</v>
      </c>
      <c r="H45" s="6">
        <f>SUM(H43:H44)</f>
        <v>1940</v>
      </c>
      <c r="I45" s="6">
        <f>SUM(I43:I44)</f>
        <v>0</v>
      </c>
      <c r="J45" s="6">
        <f>SUM(J43:J44)</f>
        <v>22767</v>
      </c>
      <c r="K45" s="6">
        <f>SUM(K43:K44)</f>
        <v>0</v>
      </c>
      <c r="L45" s="6">
        <f>SUM(L43:L44)</f>
        <v>0</v>
      </c>
      <c r="M45" s="6">
        <f>SUM(M43:M44)</f>
        <v>0</v>
      </c>
      <c r="N45" s="7">
        <f>SUM(N43:N44)</f>
        <v>3600</v>
      </c>
      <c r="O45" s="6">
        <f>SUM(O43:O44)</f>
        <v>19901</v>
      </c>
      <c r="P45" s="6">
        <f>SUM(P43:P44)</f>
        <v>598</v>
      </c>
      <c r="Q45" s="6">
        <f>SUM(Q43:Q44)</f>
        <v>1077</v>
      </c>
      <c r="R45" s="6">
        <f>SUM(R43:R44)</f>
        <v>360</v>
      </c>
      <c r="S45" s="6">
        <f>SUM(S43:S44)</f>
        <v>2866</v>
      </c>
      <c r="T45" s="8"/>
      <c r="U45" s="5"/>
      <c r="V45" s="5"/>
      <c r="W45" s="5"/>
      <c r="X45" s="5"/>
      <c r="Y45" s="5"/>
      <c r="Z45" s="5"/>
      <c r="AA45" s="5"/>
      <c r="AB45" s="8"/>
      <c r="AC45" s="5"/>
      <c r="AD45" s="5"/>
      <c r="AE45" s="5"/>
      <c r="AF45" s="5"/>
      <c r="AG45" s="5"/>
      <c r="AH45" s="5"/>
      <c r="AI45" s="5"/>
      <c r="AJ45" s="8"/>
      <c r="AK45" s="5"/>
      <c r="AL45" s="5"/>
      <c r="AM45" s="5"/>
      <c r="AN45" s="5"/>
      <c r="AO45" s="5"/>
      <c r="AP45" s="5"/>
      <c r="AQ45" s="5"/>
      <c r="AR45" s="8"/>
      <c r="AS45" s="5"/>
      <c r="AT45" s="5"/>
      <c r="AU45" s="5"/>
      <c r="AV45" s="5"/>
      <c r="AW45" s="5"/>
      <c r="AX45" s="5"/>
      <c r="AY45" s="5"/>
      <c r="AZ45" s="8"/>
      <c r="BA45" s="5"/>
      <c r="BB45" s="5"/>
      <c r="BC45" s="5"/>
      <c r="BD45" s="5"/>
      <c r="BE45" s="5"/>
      <c r="BF45" s="5"/>
      <c r="BG45" s="5"/>
      <c r="BH45" s="8"/>
      <c r="BI45" s="5"/>
      <c r="BJ45" s="5"/>
      <c r="BK45" s="5"/>
      <c r="BL45" s="5"/>
      <c r="BM45" s="5"/>
      <c r="BN45" s="5"/>
      <c r="BO45" s="5"/>
      <c r="BP45" s="9">
        <v>0</v>
      </c>
      <c r="BQ45" s="1" t="s">
        <v>0</v>
      </c>
      <c r="BR45" s="1" t="s">
        <v>0</v>
      </c>
      <c r="BS45" s="1" t="s">
        <v>0</v>
      </c>
      <c r="BT45" s="1" t="s">
        <v>0</v>
      </c>
      <c r="BU45" s="1" t="s">
        <v>0</v>
      </c>
    </row>
    <row r="46" spans="3:73" ht="11.25">
      <c r="C46" s="1" t="s">
        <v>0</v>
      </c>
      <c r="D46" s="1" t="s">
        <v>0</v>
      </c>
      <c r="E46" s="1" t="s">
        <v>0</v>
      </c>
      <c r="F46" s="7"/>
      <c r="G46" s="6"/>
      <c r="H46" s="6"/>
      <c r="I46" s="6"/>
      <c r="J46" s="6"/>
      <c r="K46" s="6"/>
      <c r="L46" s="6"/>
      <c r="M46" s="6"/>
      <c r="N46" s="7"/>
      <c r="O46" s="6"/>
      <c r="P46" s="6"/>
      <c r="Q46" s="6"/>
      <c r="R46" s="6"/>
      <c r="S46" s="6"/>
      <c r="T46" s="8"/>
      <c r="U46" s="5"/>
      <c r="V46" s="5"/>
      <c r="W46" s="5"/>
      <c r="X46" s="5"/>
      <c r="Y46" s="5"/>
      <c r="Z46" s="5"/>
      <c r="AA46" s="5"/>
      <c r="AB46" s="8"/>
      <c r="AC46" s="5"/>
      <c r="AD46" s="5"/>
      <c r="AE46" s="5"/>
      <c r="AF46" s="5"/>
      <c r="AG46" s="5"/>
      <c r="AH46" s="5"/>
      <c r="AI46" s="5"/>
      <c r="AJ46" s="8"/>
      <c r="AK46" s="5"/>
      <c r="AL46" s="5"/>
      <c r="AM46" s="5"/>
      <c r="AN46" s="5"/>
      <c r="AO46" s="5"/>
      <c r="AP46" s="5"/>
      <c r="AQ46" s="5"/>
      <c r="AR46" s="8"/>
      <c r="AS46" s="5"/>
      <c r="AT46" s="5"/>
      <c r="AU46" s="5"/>
      <c r="AV46" s="5"/>
      <c r="AW46" s="5"/>
      <c r="AX46" s="5"/>
      <c r="AY46" s="5"/>
      <c r="AZ46" s="8"/>
      <c r="BA46" s="5"/>
      <c r="BB46" s="5"/>
      <c r="BC46" s="5"/>
      <c r="BD46" s="5"/>
      <c r="BE46" s="5"/>
      <c r="BF46" s="5"/>
      <c r="BG46" s="5"/>
      <c r="BH46" s="8"/>
      <c r="BI46" s="5"/>
      <c r="BJ46" s="5"/>
      <c r="BK46" s="5"/>
      <c r="BL46" s="5"/>
      <c r="BM46" s="5"/>
      <c r="BN46" s="5"/>
      <c r="BO46" s="5"/>
      <c r="BP46" s="9"/>
      <c r="BT46" s="1" t="s">
        <v>0</v>
      </c>
      <c r="BU46" s="1" t="s">
        <v>0</v>
      </c>
    </row>
    <row r="47" spans="1:102" ht="11.25">
      <c r="A47" s="30" t="s">
        <v>1</v>
      </c>
      <c r="B47" s="31" t="str">
        <f>HYPERLINK("http://www.dot.ca.gov/hq/transprog/stip2004/ff_sheets/04-0669b.xls","0669B")</f>
        <v>0669B</v>
      </c>
      <c r="C47" s="30" t="s">
        <v>45</v>
      </c>
      <c r="D47" s="30" t="s">
        <v>25</v>
      </c>
      <c r="E47" s="30" t="s">
        <v>46</v>
      </c>
      <c r="F47" s="32">
        <f ca="1">INDIRECT("T47")+INDIRECT("AB47")+INDIRECT("AJ47")+INDIRECT("AR47")+INDIRECT("AZ47")+INDIRECT("BH47")</f>
        <v>2597</v>
      </c>
      <c r="G47" s="33">
        <f ca="1">INDIRECT("U47")+INDIRECT("AC47")+INDIRECT("AK47")+INDIRECT("AS47")+INDIRECT("BA47")+INDIRECT("BI47")</f>
        <v>0</v>
      </c>
      <c r="H47" s="33">
        <f ca="1">INDIRECT("V47")+INDIRECT("AD47")+INDIRECT("AL47")+INDIRECT("AT47")+INDIRECT("BB47")+INDIRECT("BJ47")</f>
        <v>0</v>
      </c>
      <c r="I47" s="33">
        <f ca="1">INDIRECT("W47")+INDIRECT("AE47")+INDIRECT("AM47")+INDIRECT("AU47")+INDIRECT("BC47")+INDIRECT("BK47")</f>
        <v>4781</v>
      </c>
      <c r="J47" s="33">
        <f ca="1">INDIRECT("X47")+INDIRECT("AF47")+INDIRECT("AN47")+INDIRECT("AV47")+INDIRECT("BD47")+INDIRECT("BL47")</f>
        <v>0</v>
      </c>
      <c r="K47" s="33">
        <f ca="1">INDIRECT("Y47")+INDIRECT("AG47")+INDIRECT("AO47")+INDIRECT("AW47")+INDIRECT("BE47")+INDIRECT("BM47")</f>
        <v>0</v>
      </c>
      <c r="L47" s="33">
        <f ca="1">INDIRECT("Z47")+INDIRECT("AH47")+INDIRECT("AP47")+INDIRECT("AX47")+INDIRECT("BF47")+INDIRECT("BN47")</f>
        <v>0</v>
      </c>
      <c r="M47" s="33">
        <f ca="1">INDIRECT("AA47")+INDIRECT("AI47")+INDIRECT("AQ47")+INDIRECT("AY47")+INDIRECT("BG47")+INDIRECT("BO47")</f>
        <v>0</v>
      </c>
      <c r="N47" s="32">
        <f ca="1">INDIRECT("T47")+INDIRECT("U47")+INDIRECT("V47")+INDIRECT("W47")+INDIRECT("X47")+INDIRECT("Y47")+INDIRECT("Z47")+INDIRECT("AA47")</f>
        <v>343</v>
      </c>
      <c r="O47" s="33">
        <f ca="1">INDIRECT("AB47")+INDIRECT("AC47")+INDIRECT("AD47")+INDIRECT("AE47")+INDIRECT("AF47")+INDIRECT("AG47")+INDIRECT("AH47")+INDIRECT("AI47")</f>
        <v>4781</v>
      </c>
      <c r="P47" s="33">
        <f ca="1">INDIRECT("AJ47")+INDIRECT("AK47")+INDIRECT("AL47")+INDIRECT("AM47")+INDIRECT("AN47")+INDIRECT("AO47")+INDIRECT("AP47")+INDIRECT("AQ47")</f>
        <v>600</v>
      </c>
      <c r="Q47" s="33">
        <f ca="1">INDIRECT("AR47")+INDIRECT("AS47")+INDIRECT("AT47")+INDIRECT("AU47")+INDIRECT("AV47")+INDIRECT("AW47")+INDIRECT("AX47")+INDIRECT("AY47")</f>
        <v>1654</v>
      </c>
      <c r="R47" s="33">
        <f ca="1">INDIRECT("AZ47")+INDIRECT("BA47")+INDIRECT("BB47")+INDIRECT("BC47")+INDIRECT("BD47")+INDIRECT("BE47")+INDIRECT("BF47")+INDIRECT("BG47")</f>
        <v>0</v>
      </c>
      <c r="S47" s="33">
        <f ca="1">INDIRECT("BH47")+INDIRECT("BI47")+INDIRECT("BJ47")+INDIRECT("BK47")+INDIRECT("BL47")+INDIRECT("BM47")+INDIRECT("BN47")+INDIRECT("BO47")</f>
        <v>0</v>
      </c>
      <c r="T47" s="34">
        <v>343</v>
      </c>
      <c r="U47" s="35"/>
      <c r="V47" s="35"/>
      <c r="W47" s="35"/>
      <c r="X47" s="35"/>
      <c r="Y47" s="35"/>
      <c r="Z47" s="35"/>
      <c r="AA47" s="35"/>
      <c r="AB47" s="34"/>
      <c r="AC47" s="35"/>
      <c r="AD47" s="35"/>
      <c r="AE47" s="35">
        <v>4781</v>
      </c>
      <c r="AF47" s="35"/>
      <c r="AG47" s="35"/>
      <c r="AH47" s="35"/>
      <c r="AI47" s="35"/>
      <c r="AJ47" s="34">
        <v>600</v>
      </c>
      <c r="AK47" s="35"/>
      <c r="AL47" s="35"/>
      <c r="AM47" s="35"/>
      <c r="AN47" s="35"/>
      <c r="AO47" s="35"/>
      <c r="AP47" s="35"/>
      <c r="AQ47" s="35"/>
      <c r="AR47" s="34">
        <v>1654</v>
      </c>
      <c r="AS47" s="35"/>
      <c r="AT47" s="35"/>
      <c r="AU47" s="35"/>
      <c r="AV47" s="35"/>
      <c r="AW47" s="35"/>
      <c r="AX47" s="35"/>
      <c r="AY47" s="35"/>
      <c r="AZ47" s="34"/>
      <c r="BA47" s="35"/>
      <c r="BB47" s="35"/>
      <c r="BC47" s="35"/>
      <c r="BD47" s="35"/>
      <c r="BE47" s="35"/>
      <c r="BF47" s="35"/>
      <c r="BG47" s="35"/>
      <c r="BH47" s="34"/>
      <c r="BI47" s="35"/>
      <c r="BJ47" s="35"/>
      <c r="BK47" s="35"/>
      <c r="BL47" s="35"/>
      <c r="BM47" s="35"/>
      <c r="BN47" s="35"/>
      <c r="BO47" s="36"/>
      <c r="BP47" s="9">
        <v>10600000289</v>
      </c>
      <c r="BQ47" s="1" t="s">
        <v>3</v>
      </c>
      <c r="BR47" s="1" t="s">
        <v>0</v>
      </c>
      <c r="BS47" s="1" t="s">
        <v>0</v>
      </c>
      <c r="BT47" s="1" t="s">
        <v>0</v>
      </c>
      <c r="BU47" s="1" t="s">
        <v>31</v>
      </c>
      <c r="BW47" s="1">
        <f ca="1">INDIRECT("T47")+2*INDIRECT("AB47")+3*INDIRECT("AJ47")+4*INDIRECT("AR47")+5*INDIRECT("AZ47")+6*INDIRECT("BH47")</f>
        <v>8759</v>
      </c>
      <c r="BX47" s="1">
        <v>8759</v>
      </c>
      <c r="BY47" s="1">
        <f ca="1">INDIRECT("U47")+2*INDIRECT("AC47")+3*INDIRECT("AK47")+4*INDIRECT("AS47")+5*INDIRECT("BA47")+6*INDIRECT("BI47")</f>
        <v>0</v>
      </c>
      <c r="BZ47" s="1">
        <v>0</v>
      </c>
      <c r="CA47" s="1">
        <f ca="1">INDIRECT("V47")+2*INDIRECT("AD47")+3*INDIRECT("AL47")+4*INDIRECT("AT47")+5*INDIRECT("BB47")+6*INDIRECT("BJ47")</f>
        <v>0</v>
      </c>
      <c r="CB47" s="1">
        <v>0</v>
      </c>
      <c r="CC47" s="1">
        <f ca="1">INDIRECT("W47")+2*INDIRECT("AE47")+3*INDIRECT("AM47")+4*INDIRECT("AU47")+5*INDIRECT("BC47")+6*INDIRECT("BK47")</f>
        <v>9562</v>
      </c>
      <c r="CD47" s="1">
        <v>9562</v>
      </c>
      <c r="CE47" s="1">
        <f ca="1">INDIRECT("X47")+2*INDIRECT("AF47")+3*INDIRECT("AN47")+4*INDIRECT("AV47")+5*INDIRECT("BD47")+6*INDIRECT("BL47")</f>
        <v>0</v>
      </c>
      <c r="CF47" s="1">
        <v>0</v>
      </c>
      <c r="CG47" s="1">
        <f ca="1">INDIRECT("Y47")+2*INDIRECT("AG47")+3*INDIRECT("AO47")+4*INDIRECT("AW47")+5*INDIRECT("BE47")+6*INDIRECT("BM47")</f>
        <v>0</v>
      </c>
      <c r="CH47" s="1">
        <v>0</v>
      </c>
      <c r="CI47" s="1">
        <f ca="1">INDIRECT("Z47")+2*INDIRECT("AH47")+3*INDIRECT("AP47")+4*INDIRECT("AX47")+5*INDIRECT("BF47")+6*INDIRECT("BN47")</f>
        <v>0</v>
      </c>
      <c r="CJ47" s="1">
        <v>0</v>
      </c>
      <c r="CK47" s="1">
        <f ca="1">INDIRECT("AA47")+2*INDIRECT("AI47")+3*INDIRECT("AQ47")+4*INDIRECT("AY47")+5*INDIRECT("BG47")+6*INDIRECT("BO47")</f>
        <v>0</v>
      </c>
      <c r="CL47" s="1">
        <v>0</v>
      </c>
      <c r="CM47" s="1">
        <f ca="1">INDIRECT("T47")+2*INDIRECT("U47")+3*INDIRECT("V47")+4*INDIRECT("W47")+5*INDIRECT("X47")+6*INDIRECT("Y47")+7*INDIRECT("Z47")+8*INDIRECT("AA47")</f>
        <v>343</v>
      </c>
      <c r="CN47" s="1">
        <v>343</v>
      </c>
      <c r="CO47" s="1">
        <f ca="1">INDIRECT("AB47")+2*INDIRECT("AC47")+3*INDIRECT("AD47")+4*INDIRECT("AE47")+5*INDIRECT("AF47")+6*INDIRECT("AG47")+7*INDIRECT("AH47")+8*INDIRECT("AI47")</f>
        <v>19124</v>
      </c>
      <c r="CP47" s="1">
        <v>19124</v>
      </c>
      <c r="CQ47" s="1">
        <f ca="1">INDIRECT("AJ47")+2*INDIRECT("AK47")+3*INDIRECT("AL47")+4*INDIRECT("AM47")+5*INDIRECT("AN47")+6*INDIRECT("AO47")+7*INDIRECT("AP47")+8*INDIRECT("AQ47")</f>
        <v>600</v>
      </c>
      <c r="CR47" s="1">
        <v>600</v>
      </c>
      <c r="CS47" s="1">
        <f ca="1">INDIRECT("AR47")+2*INDIRECT("AS47")+3*INDIRECT("AT47")+4*INDIRECT("AU47")+5*INDIRECT("AV47")+6*INDIRECT("AW47")+7*INDIRECT("AX47")+8*INDIRECT("AY47")</f>
        <v>1654</v>
      </c>
      <c r="CT47" s="1">
        <v>1654</v>
      </c>
      <c r="CU47" s="1">
        <f ca="1">INDIRECT("AZ47")+2*INDIRECT("BA47")+3*INDIRECT("BB47")+4*INDIRECT("BC47")+5*INDIRECT("BD47")+6*INDIRECT("BE47")+7*INDIRECT("BF47")+8*INDIRECT("BG47")</f>
        <v>0</v>
      </c>
      <c r="CV47" s="1">
        <v>0</v>
      </c>
      <c r="CW47" s="1">
        <f ca="1">INDIRECT("BH47")+2*INDIRECT("BI47")+3*INDIRECT("BJ47")+4*INDIRECT("BK47")+5*INDIRECT("BL47")+6*INDIRECT("BM47")+7*INDIRECT("BN47")+8*INDIRECT("BO47")</f>
        <v>0</v>
      </c>
      <c r="CX47" s="1">
        <v>0</v>
      </c>
    </row>
    <row r="48" spans="1:102" ht="11.25">
      <c r="A48" s="1" t="s">
        <v>0</v>
      </c>
      <c r="B48" s="1" t="s">
        <v>47</v>
      </c>
      <c r="C48" s="1" t="s">
        <v>48</v>
      </c>
      <c r="D48" s="1" t="s">
        <v>49</v>
      </c>
      <c r="E48" s="1" t="s">
        <v>3</v>
      </c>
      <c r="F48" s="7">
        <f ca="1">INDIRECT("T48")+INDIRECT("AB48")+INDIRECT("AJ48")+INDIRECT("AR48")+INDIRECT("AZ48")+INDIRECT("BH48")</f>
        <v>442</v>
      </c>
      <c r="G48" s="6">
        <f ca="1">INDIRECT("U48")+INDIRECT("AC48")+INDIRECT("AK48")+INDIRECT("AS48")+INDIRECT("BA48")+INDIRECT("BI48")</f>
        <v>0</v>
      </c>
      <c r="H48" s="6">
        <f ca="1">INDIRECT("V48")+INDIRECT("AD48")+INDIRECT("AL48")+INDIRECT("AT48")+INDIRECT("BB48")+INDIRECT("BJ48")</f>
        <v>0</v>
      </c>
      <c r="I48" s="6">
        <f ca="1">INDIRECT("W48")+INDIRECT("AE48")+INDIRECT("AM48")+INDIRECT("AU48")+INDIRECT("BC48")+INDIRECT("BK48")</f>
        <v>7759</v>
      </c>
      <c r="J48" s="6">
        <f ca="1">INDIRECT("X48")+INDIRECT("AF48")+INDIRECT("AN48")+INDIRECT("AV48")+INDIRECT("BD48")+INDIRECT("BL48")</f>
        <v>0</v>
      </c>
      <c r="K48" s="6">
        <f ca="1">INDIRECT("Y48")+INDIRECT("AG48")+INDIRECT("AO48")+INDIRECT("AW48")+INDIRECT("BE48")+INDIRECT("BM48")</f>
        <v>0</v>
      </c>
      <c r="L48" s="6">
        <f ca="1">INDIRECT("Z48")+INDIRECT("AH48")+INDIRECT("AP48")+INDIRECT("AX48")+INDIRECT("BF48")+INDIRECT("BN48")</f>
        <v>0</v>
      </c>
      <c r="M48" s="6">
        <f ca="1">INDIRECT("AA48")+INDIRECT("AI48")+INDIRECT("AQ48")+INDIRECT("AY48")+INDIRECT("BG48")+INDIRECT("BO48")</f>
        <v>0</v>
      </c>
      <c r="N48" s="7">
        <f ca="1">INDIRECT("T48")+INDIRECT("U48")+INDIRECT("V48")+INDIRECT("W48")+INDIRECT("X48")+INDIRECT("Y48")+INDIRECT("Z48")+INDIRECT("AA48")</f>
        <v>200</v>
      </c>
      <c r="O48" s="6">
        <f ca="1">INDIRECT("AB48")+INDIRECT("AC48")+INDIRECT("AD48")+INDIRECT("AE48")+INDIRECT("AF48")+INDIRECT("AG48")+INDIRECT("AH48")+INDIRECT("AI48")</f>
        <v>5340</v>
      </c>
      <c r="P48" s="6">
        <f ca="1">INDIRECT("AJ48")+INDIRECT("AK48")+INDIRECT("AL48")+INDIRECT("AM48")+INDIRECT("AN48")+INDIRECT("AO48")+INDIRECT("AP48")+INDIRECT("AQ48")</f>
        <v>0</v>
      </c>
      <c r="Q48" s="6">
        <f ca="1">INDIRECT("AR48")+INDIRECT("AS48")+INDIRECT("AT48")+INDIRECT("AU48")+INDIRECT("AV48")+INDIRECT("AW48")+INDIRECT("AX48")+INDIRECT("AY48")</f>
        <v>91</v>
      </c>
      <c r="R48" s="6">
        <f ca="1">INDIRECT("AZ48")+INDIRECT("BA48")+INDIRECT("BB48")+INDIRECT("BC48")+INDIRECT("BD48")+INDIRECT("BE48")+INDIRECT("BF48")+INDIRECT("BG48")</f>
        <v>151</v>
      </c>
      <c r="S48" s="6">
        <f ca="1">INDIRECT("BH48")+INDIRECT("BI48")+INDIRECT("BJ48")+INDIRECT("BK48")+INDIRECT("BL48")+INDIRECT("BM48")+INDIRECT("BN48")+INDIRECT("BO48")</f>
        <v>2419</v>
      </c>
      <c r="T48" s="28">
        <v>200</v>
      </c>
      <c r="U48" s="29"/>
      <c r="V48" s="29"/>
      <c r="W48" s="29"/>
      <c r="X48" s="29"/>
      <c r="Y48" s="29"/>
      <c r="Z48" s="29"/>
      <c r="AA48" s="29"/>
      <c r="AB48" s="28"/>
      <c r="AC48" s="29"/>
      <c r="AD48" s="29"/>
      <c r="AE48" s="29">
        <v>5340</v>
      </c>
      <c r="AF48" s="29"/>
      <c r="AG48" s="29"/>
      <c r="AH48" s="29"/>
      <c r="AI48" s="29"/>
      <c r="AJ48" s="28"/>
      <c r="AK48" s="29"/>
      <c r="AL48" s="29"/>
      <c r="AM48" s="29"/>
      <c r="AN48" s="29"/>
      <c r="AO48" s="29"/>
      <c r="AP48" s="29"/>
      <c r="AQ48" s="29"/>
      <c r="AR48" s="28">
        <v>91</v>
      </c>
      <c r="AS48" s="29"/>
      <c r="AT48" s="29"/>
      <c r="AU48" s="29"/>
      <c r="AV48" s="29"/>
      <c r="AW48" s="29"/>
      <c r="AX48" s="29"/>
      <c r="AY48" s="29"/>
      <c r="AZ48" s="28">
        <v>151</v>
      </c>
      <c r="BA48" s="29"/>
      <c r="BB48" s="29"/>
      <c r="BC48" s="29"/>
      <c r="BD48" s="29"/>
      <c r="BE48" s="29"/>
      <c r="BF48" s="29"/>
      <c r="BG48" s="29"/>
      <c r="BH48" s="28"/>
      <c r="BI48" s="29"/>
      <c r="BJ48" s="29"/>
      <c r="BK48" s="29">
        <v>2419</v>
      </c>
      <c r="BL48" s="29"/>
      <c r="BM48" s="29"/>
      <c r="BN48" s="29"/>
      <c r="BO48" s="29"/>
      <c r="BP48" s="9">
        <v>0</v>
      </c>
      <c r="BQ48" s="1" t="s">
        <v>3</v>
      </c>
      <c r="BR48" s="1" t="s">
        <v>0</v>
      </c>
      <c r="BS48" s="1" t="s">
        <v>0</v>
      </c>
      <c r="BT48" s="1" t="s">
        <v>0</v>
      </c>
      <c r="BU48" s="1" t="s">
        <v>31</v>
      </c>
      <c r="BW48" s="1">
        <f ca="1">INDIRECT("T48")+2*INDIRECT("AB48")+3*INDIRECT("AJ48")+4*INDIRECT("AR48")+5*INDIRECT("AZ48")+6*INDIRECT("BH48")</f>
        <v>1319</v>
      </c>
      <c r="BX48" s="1">
        <v>1319</v>
      </c>
      <c r="BY48" s="1">
        <f ca="1">INDIRECT("U48")+2*INDIRECT("AC48")+3*INDIRECT("AK48")+4*INDIRECT("AS48")+5*INDIRECT("BA48")+6*INDIRECT("BI48")</f>
        <v>0</v>
      </c>
      <c r="BZ48" s="1">
        <v>0</v>
      </c>
      <c r="CA48" s="1">
        <f ca="1">INDIRECT("V48")+2*INDIRECT("AD48")+3*INDIRECT("AL48")+4*INDIRECT("AT48")+5*INDIRECT("BB48")+6*INDIRECT("BJ48")</f>
        <v>0</v>
      </c>
      <c r="CB48" s="1">
        <v>0</v>
      </c>
      <c r="CC48" s="1">
        <f ca="1">INDIRECT("W48")+2*INDIRECT("AE48")+3*INDIRECT("AM48")+4*INDIRECT("AU48")+5*INDIRECT("BC48")+6*INDIRECT("BK48")</f>
        <v>25194</v>
      </c>
      <c r="CD48" s="1">
        <v>25194</v>
      </c>
      <c r="CE48" s="1">
        <f ca="1">INDIRECT("X48")+2*INDIRECT("AF48")+3*INDIRECT("AN48")+4*INDIRECT("AV48")+5*INDIRECT("BD48")+6*INDIRECT("BL48")</f>
        <v>0</v>
      </c>
      <c r="CF48" s="1">
        <v>0</v>
      </c>
      <c r="CG48" s="1">
        <f ca="1">INDIRECT("Y48")+2*INDIRECT("AG48")+3*INDIRECT("AO48")+4*INDIRECT("AW48")+5*INDIRECT("BE48")+6*INDIRECT("BM48")</f>
        <v>0</v>
      </c>
      <c r="CH48" s="1">
        <v>0</v>
      </c>
      <c r="CI48" s="1">
        <f ca="1">INDIRECT("Z48")+2*INDIRECT("AH48")+3*INDIRECT("AP48")+4*INDIRECT("AX48")+5*INDIRECT("BF48")+6*INDIRECT("BN48")</f>
        <v>0</v>
      </c>
      <c r="CJ48" s="1">
        <v>0</v>
      </c>
      <c r="CK48" s="1">
        <f ca="1">INDIRECT("AA48")+2*INDIRECT("AI48")+3*INDIRECT("AQ48")+4*INDIRECT("AY48")+5*INDIRECT("BG48")+6*INDIRECT("BO48")</f>
        <v>0</v>
      </c>
      <c r="CL48" s="1">
        <v>0</v>
      </c>
      <c r="CM48" s="1">
        <f ca="1">INDIRECT("T48")+2*INDIRECT("U48")+3*INDIRECT("V48")+4*INDIRECT("W48")+5*INDIRECT("X48")+6*INDIRECT("Y48")+7*INDIRECT("Z48")+8*INDIRECT("AA48")</f>
        <v>200</v>
      </c>
      <c r="CN48" s="1">
        <v>200</v>
      </c>
      <c r="CO48" s="1">
        <f ca="1">INDIRECT("AB48")+2*INDIRECT("AC48")+3*INDIRECT("AD48")+4*INDIRECT("AE48")+5*INDIRECT("AF48")+6*INDIRECT("AG48")+7*INDIRECT("AH48")+8*INDIRECT("AI48")</f>
        <v>21360</v>
      </c>
      <c r="CP48" s="1">
        <v>21360</v>
      </c>
      <c r="CQ48" s="1">
        <f ca="1">INDIRECT("AJ48")+2*INDIRECT("AK48")+3*INDIRECT("AL48")+4*INDIRECT("AM48")+5*INDIRECT("AN48")+6*INDIRECT("AO48")+7*INDIRECT("AP48")+8*INDIRECT("AQ48")</f>
        <v>0</v>
      </c>
      <c r="CR48" s="1">
        <v>0</v>
      </c>
      <c r="CS48" s="1">
        <f ca="1">INDIRECT("AR48")+2*INDIRECT("AS48")+3*INDIRECT("AT48")+4*INDIRECT("AU48")+5*INDIRECT("AV48")+6*INDIRECT("AW48")+7*INDIRECT("AX48")+8*INDIRECT("AY48")</f>
        <v>91</v>
      </c>
      <c r="CT48" s="1">
        <v>91</v>
      </c>
      <c r="CU48" s="1">
        <f ca="1">INDIRECT("AZ48")+2*INDIRECT("BA48")+3*INDIRECT("BB48")+4*INDIRECT("BC48")+5*INDIRECT("BD48")+6*INDIRECT("BE48")+7*INDIRECT("BF48")+8*INDIRECT("BG48")</f>
        <v>151</v>
      </c>
      <c r="CV48" s="1">
        <v>151</v>
      </c>
      <c r="CW48" s="1">
        <f ca="1">INDIRECT("BH48")+2*INDIRECT("BI48")+3*INDIRECT("BJ48")+4*INDIRECT("BK48")+5*INDIRECT("BL48")+6*INDIRECT("BM48")+7*INDIRECT("BN48")+8*INDIRECT("BO48")</f>
        <v>9676</v>
      </c>
      <c r="CX48" s="1">
        <v>9676</v>
      </c>
    </row>
    <row r="49" spans="1:102" ht="11.25">
      <c r="A49" s="25"/>
      <c r="B49" s="25"/>
      <c r="C49" s="27" t="s">
        <v>90</v>
      </c>
      <c r="D49" s="26" t="s">
        <v>0</v>
      </c>
      <c r="E49" s="1" t="s">
        <v>50</v>
      </c>
      <c r="F49" s="7">
        <f ca="1">INDIRECT("T49")+INDIRECT("AB49")+INDIRECT("AJ49")+INDIRECT("AR49")+INDIRECT("AZ49")+INDIRECT("BH49")</f>
        <v>1137</v>
      </c>
      <c r="G49" s="6">
        <f ca="1">INDIRECT("U49")+INDIRECT("AC49")+INDIRECT("AK49")+INDIRECT("AS49")+INDIRECT("BA49")+INDIRECT("BI49")</f>
        <v>0</v>
      </c>
      <c r="H49" s="6">
        <f ca="1">INDIRECT("V49")+INDIRECT("AD49")+INDIRECT("AL49")+INDIRECT("AT49")+INDIRECT("BB49")+INDIRECT("BJ49")</f>
        <v>0</v>
      </c>
      <c r="I49" s="6">
        <f ca="1">INDIRECT("W49")+INDIRECT("AE49")+INDIRECT("AM49")+INDIRECT("AU49")+INDIRECT("BC49")+INDIRECT("BK49")</f>
        <v>600</v>
      </c>
      <c r="J49" s="6">
        <f ca="1">INDIRECT("X49")+INDIRECT("AF49")+INDIRECT("AN49")+INDIRECT("AV49")+INDIRECT("BD49")+INDIRECT("BL49")</f>
        <v>14825</v>
      </c>
      <c r="K49" s="6">
        <f ca="1">INDIRECT("Y49")+INDIRECT("AG49")+INDIRECT("AO49")+INDIRECT("AW49")+INDIRECT("BE49")+INDIRECT("BM49")</f>
        <v>0</v>
      </c>
      <c r="L49" s="6">
        <f ca="1">INDIRECT("Z49")+INDIRECT("AH49")+INDIRECT("AP49")+INDIRECT("AX49")+INDIRECT("BF49")+INDIRECT("BN49")</f>
        <v>0</v>
      </c>
      <c r="M49" s="6">
        <f ca="1">INDIRECT("AA49")+INDIRECT("AI49")+INDIRECT("AQ49")+INDIRECT("AY49")+INDIRECT("BG49")+INDIRECT("BO49")</f>
        <v>0</v>
      </c>
      <c r="N49" s="7">
        <f ca="1">INDIRECT("T49")+INDIRECT("U49")+INDIRECT("V49")+INDIRECT("W49")+INDIRECT("X49")+INDIRECT("Y49")+INDIRECT("Z49")+INDIRECT("AA49")</f>
        <v>587</v>
      </c>
      <c r="O49" s="6">
        <f ca="1">INDIRECT("AB49")+INDIRECT("AC49")+INDIRECT("AD49")+INDIRECT("AE49")+INDIRECT("AF49")+INDIRECT("AG49")+INDIRECT("AH49")+INDIRECT("AI49")</f>
        <v>14825</v>
      </c>
      <c r="P49" s="6">
        <f ca="1">INDIRECT("AJ49")+INDIRECT("AK49")+INDIRECT("AL49")+INDIRECT("AM49")+INDIRECT("AN49")+INDIRECT("AO49")+INDIRECT("AP49")+INDIRECT("AQ49")</f>
        <v>0</v>
      </c>
      <c r="Q49" s="6">
        <f ca="1">INDIRECT("AR49")+INDIRECT("AS49")+INDIRECT("AT49")+INDIRECT("AU49")+INDIRECT("AV49")+INDIRECT("AW49")+INDIRECT("AX49")+INDIRECT("AY49")</f>
        <v>550</v>
      </c>
      <c r="R49" s="6">
        <f ca="1">INDIRECT("AZ49")+INDIRECT("BA49")+INDIRECT("BB49")+INDIRECT("BC49")+INDIRECT("BD49")+INDIRECT("BE49")+INDIRECT("BF49")+INDIRECT("BG49")</f>
        <v>0</v>
      </c>
      <c r="S49" s="6">
        <f ca="1">INDIRECT("BH49")+INDIRECT("BI49")+INDIRECT("BJ49")+INDIRECT("BK49")+INDIRECT("BL49")+INDIRECT("BM49")+INDIRECT("BN49")+INDIRECT("BO49")</f>
        <v>600</v>
      </c>
      <c r="T49" s="28">
        <v>587</v>
      </c>
      <c r="U49" s="29"/>
      <c r="V49" s="29"/>
      <c r="W49" s="29"/>
      <c r="X49" s="29"/>
      <c r="Y49" s="29"/>
      <c r="Z49" s="29"/>
      <c r="AA49" s="29"/>
      <c r="AB49" s="28"/>
      <c r="AC49" s="29"/>
      <c r="AD49" s="29"/>
      <c r="AE49" s="29"/>
      <c r="AF49" s="29">
        <v>14825</v>
      </c>
      <c r="AG49" s="29"/>
      <c r="AH49" s="29"/>
      <c r="AI49" s="29"/>
      <c r="AJ49" s="28"/>
      <c r="AK49" s="29"/>
      <c r="AL49" s="29"/>
      <c r="AM49" s="29"/>
      <c r="AN49" s="29"/>
      <c r="AO49" s="29"/>
      <c r="AP49" s="29"/>
      <c r="AQ49" s="29"/>
      <c r="AR49" s="28">
        <v>550</v>
      </c>
      <c r="AS49" s="29"/>
      <c r="AT49" s="29"/>
      <c r="AU49" s="29"/>
      <c r="AV49" s="29"/>
      <c r="AW49" s="29"/>
      <c r="AX49" s="29"/>
      <c r="AY49" s="29"/>
      <c r="AZ49" s="28"/>
      <c r="BA49" s="29"/>
      <c r="BB49" s="29"/>
      <c r="BC49" s="29"/>
      <c r="BD49" s="29"/>
      <c r="BE49" s="29"/>
      <c r="BF49" s="29"/>
      <c r="BG49" s="29"/>
      <c r="BH49" s="28"/>
      <c r="BI49" s="29"/>
      <c r="BJ49" s="29"/>
      <c r="BK49" s="29">
        <v>600</v>
      </c>
      <c r="BL49" s="29"/>
      <c r="BM49" s="29"/>
      <c r="BN49" s="29"/>
      <c r="BO49" s="29"/>
      <c r="BP49" s="9">
        <v>0</v>
      </c>
      <c r="BQ49" s="1" t="s">
        <v>0</v>
      </c>
      <c r="BR49" s="1" t="s">
        <v>0</v>
      </c>
      <c r="BS49" s="1" t="s">
        <v>0</v>
      </c>
      <c r="BT49" s="1" t="s">
        <v>0</v>
      </c>
      <c r="BU49" s="1" t="s">
        <v>0</v>
      </c>
      <c r="BW49" s="1">
        <f ca="1">INDIRECT("T49")+2*INDIRECT("AB49")+3*INDIRECT("AJ49")+4*INDIRECT("AR49")+5*INDIRECT("AZ49")+6*INDIRECT("BH49")</f>
        <v>2787</v>
      </c>
      <c r="BX49" s="1">
        <v>2787</v>
      </c>
      <c r="BY49" s="1">
        <f ca="1">INDIRECT("U49")+2*INDIRECT("AC49")+3*INDIRECT("AK49")+4*INDIRECT("AS49")+5*INDIRECT("BA49")+6*INDIRECT("BI49")</f>
        <v>0</v>
      </c>
      <c r="BZ49" s="1">
        <v>0</v>
      </c>
      <c r="CA49" s="1">
        <f ca="1">INDIRECT("V49")+2*INDIRECT("AD49")+3*INDIRECT("AL49")+4*INDIRECT("AT49")+5*INDIRECT("BB49")+6*INDIRECT("BJ49")</f>
        <v>0</v>
      </c>
      <c r="CB49" s="1">
        <v>0</v>
      </c>
      <c r="CC49" s="1">
        <f ca="1">INDIRECT("W49")+2*INDIRECT("AE49")+3*INDIRECT("AM49")+4*INDIRECT("AU49")+5*INDIRECT("BC49")+6*INDIRECT("BK49")</f>
        <v>3600</v>
      </c>
      <c r="CD49" s="1">
        <v>3600</v>
      </c>
      <c r="CE49" s="1">
        <f ca="1">INDIRECT("X49")+2*INDIRECT("AF49")+3*INDIRECT("AN49")+4*INDIRECT("AV49")+5*INDIRECT("BD49")+6*INDIRECT("BL49")</f>
        <v>29650</v>
      </c>
      <c r="CF49" s="1">
        <v>29650</v>
      </c>
      <c r="CG49" s="1">
        <f ca="1">INDIRECT("Y49")+2*INDIRECT("AG49")+3*INDIRECT("AO49")+4*INDIRECT("AW49")+5*INDIRECT("BE49")+6*INDIRECT("BM49")</f>
        <v>0</v>
      </c>
      <c r="CH49" s="1">
        <v>0</v>
      </c>
      <c r="CI49" s="1">
        <f ca="1">INDIRECT("Z49")+2*INDIRECT("AH49")+3*INDIRECT("AP49")+4*INDIRECT("AX49")+5*INDIRECT("BF49")+6*INDIRECT("BN49")</f>
        <v>0</v>
      </c>
      <c r="CJ49" s="1">
        <v>0</v>
      </c>
      <c r="CK49" s="1">
        <f ca="1">INDIRECT("AA49")+2*INDIRECT("AI49")+3*INDIRECT("AQ49")+4*INDIRECT("AY49")+5*INDIRECT("BG49")+6*INDIRECT("BO49")</f>
        <v>0</v>
      </c>
      <c r="CL49" s="1">
        <v>0</v>
      </c>
      <c r="CM49" s="1">
        <f ca="1">INDIRECT("T49")+2*INDIRECT("U49")+3*INDIRECT("V49")+4*INDIRECT("W49")+5*INDIRECT("X49")+6*INDIRECT("Y49")+7*INDIRECT("Z49")+8*INDIRECT("AA49")</f>
        <v>587</v>
      </c>
      <c r="CN49" s="1">
        <v>587</v>
      </c>
      <c r="CO49" s="1">
        <f ca="1">INDIRECT("AB49")+2*INDIRECT("AC49")+3*INDIRECT("AD49")+4*INDIRECT("AE49")+5*INDIRECT("AF49")+6*INDIRECT("AG49")+7*INDIRECT("AH49")+8*INDIRECT("AI49")</f>
        <v>74125</v>
      </c>
      <c r="CP49" s="1">
        <v>74125</v>
      </c>
      <c r="CQ49" s="1">
        <f ca="1">INDIRECT("AJ49")+2*INDIRECT("AK49")+3*INDIRECT("AL49")+4*INDIRECT("AM49")+5*INDIRECT("AN49")+6*INDIRECT("AO49")+7*INDIRECT("AP49")+8*INDIRECT("AQ49")</f>
        <v>0</v>
      </c>
      <c r="CR49" s="1">
        <v>0</v>
      </c>
      <c r="CS49" s="1">
        <f ca="1">INDIRECT("AR49")+2*INDIRECT("AS49")+3*INDIRECT("AT49")+4*INDIRECT("AU49")+5*INDIRECT("AV49")+6*INDIRECT("AW49")+7*INDIRECT("AX49")+8*INDIRECT("AY49")</f>
        <v>550</v>
      </c>
      <c r="CT49" s="1">
        <v>550</v>
      </c>
      <c r="CU49" s="1">
        <f ca="1">INDIRECT("AZ49")+2*INDIRECT("BA49")+3*INDIRECT("BB49")+4*INDIRECT("BC49")+5*INDIRECT("BD49")+6*INDIRECT("BE49")+7*INDIRECT("BF49")+8*INDIRECT("BG49")</f>
        <v>0</v>
      </c>
      <c r="CV49" s="1">
        <v>0</v>
      </c>
      <c r="CW49" s="1">
        <f ca="1">INDIRECT("BH49")+2*INDIRECT("BI49")+3*INDIRECT("BJ49")+4*INDIRECT("BK49")+5*INDIRECT("BL49")+6*INDIRECT("BM49")+7*INDIRECT("BN49")+8*INDIRECT("BO49")</f>
        <v>2400</v>
      </c>
      <c r="CX49" s="1">
        <v>2400</v>
      </c>
    </row>
    <row r="50" spans="1:73" ht="11.25">
      <c r="A50" s="1" t="s">
        <v>0</v>
      </c>
      <c r="B50" s="1" t="s">
        <v>0</v>
      </c>
      <c r="C50" s="1" t="s">
        <v>0</v>
      </c>
      <c r="D50" s="1" t="s">
        <v>0</v>
      </c>
      <c r="E50" s="1" t="s">
        <v>7</v>
      </c>
      <c r="F50" s="7">
        <f>SUM(F47:F49)</f>
        <v>4176</v>
      </c>
      <c r="G50" s="6">
        <f>SUM(G47:G49)</f>
        <v>0</v>
      </c>
      <c r="H50" s="6">
        <f>SUM(H47:H49)</f>
        <v>0</v>
      </c>
      <c r="I50" s="6">
        <f>SUM(I47:I49)</f>
        <v>13140</v>
      </c>
      <c r="J50" s="6">
        <f>SUM(J47:J49)</f>
        <v>14825</v>
      </c>
      <c r="K50" s="6">
        <f>SUM(K47:K49)</f>
        <v>0</v>
      </c>
      <c r="L50" s="6">
        <f>SUM(L47:L49)</f>
        <v>0</v>
      </c>
      <c r="M50" s="6">
        <f>SUM(M47:M49)</f>
        <v>0</v>
      </c>
      <c r="N50" s="7">
        <f>SUM(N47:N49)</f>
        <v>1130</v>
      </c>
      <c r="O50" s="6">
        <f>SUM(O47:O49)</f>
        <v>24946</v>
      </c>
      <c r="P50" s="6">
        <f>SUM(P47:P49)</f>
        <v>600</v>
      </c>
      <c r="Q50" s="6">
        <f>SUM(Q47:Q49)</f>
        <v>2295</v>
      </c>
      <c r="R50" s="6">
        <f>SUM(R47:R49)</f>
        <v>151</v>
      </c>
      <c r="S50" s="6">
        <f>SUM(S47:S49)</f>
        <v>3019</v>
      </c>
      <c r="T50" s="8"/>
      <c r="U50" s="5"/>
      <c r="V50" s="5"/>
      <c r="W50" s="5"/>
      <c r="X50" s="5"/>
      <c r="Y50" s="5"/>
      <c r="Z50" s="5"/>
      <c r="AA50" s="5"/>
      <c r="AB50" s="8"/>
      <c r="AC50" s="5"/>
      <c r="AD50" s="5"/>
      <c r="AE50" s="5"/>
      <c r="AF50" s="5"/>
      <c r="AG50" s="5"/>
      <c r="AH50" s="5"/>
      <c r="AI50" s="5"/>
      <c r="AJ50" s="8"/>
      <c r="AK50" s="5"/>
      <c r="AL50" s="5"/>
      <c r="AM50" s="5"/>
      <c r="AN50" s="5"/>
      <c r="AO50" s="5"/>
      <c r="AP50" s="5"/>
      <c r="AQ50" s="5"/>
      <c r="AR50" s="8"/>
      <c r="AS50" s="5"/>
      <c r="AT50" s="5"/>
      <c r="AU50" s="5"/>
      <c r="AV50" s="5"/>
      <c r="AW50" s="5"/>
      <c r="AX50" s="5"/>
      <c r="AY50" s="5"/>
      <c r="AZ50" s="8"/>
      <c r="BA50" s="5"/>
      <c r="BB50" s="5"/>
      <c r="BC50" s="5"/>
      <c r="BD50" s="5"/>
      <c r="BE50" s="5"/>
      <c r="BF50" s="5"/>
      <c r="BG50" s="5"/>
      <c r="BH50" s="8"/>
      <c r="BI50" s="5"/>
      <c r="BJ50" s="5"/>
      <c r="BK50" s="5"/>
      <c r="BL50" s="5"/>
      <c r="BM50" s="5"/>
      <c r="BN50" s="5"/>
      <c r="BO50" s="5"/>
      <c r="BP50" s="9">
        <v>0</v>
      </c>
      <c r="BQ50" s="1" t="s">
        <v>0</v>
      </c>
      <c r="BR50" s="1" t="s">
        <v>0</v>
      </c>
      <c r="BS50" s="1" t="s">
        <v>0</v>
      </c>
      <c r="BT50" s="1" t="s">
        <v>0</v>
      </c>
      <c r="BU50" s="1" t="s">
        <v>0</v>
      </c>
    </row>
    <row r="51" spans="3:73" ht="11.25">
      <c r="C51" s="1" t="s">
        <v>0</v>
      </c>
      <c r="D51" s="1" t="s">
        <v>0</v>
      </c>
      <c r="E51" s="1" t="s">
        <v>0</v>
      </c>
      <c r="F51" s="7"/>
      <c r="G51" s="6"/>
      <c r="H51" s="6"/>
      <c r="I51" s="6"/>
      <c r="J51" s="6"/>
      <c r="K51" s="6"/>
      <c r="L51" s="6"/>
      <c r="M51" s="6"/>
      <c r="N51" s="7"/>
      <c r="O51" s="6"/>
      <c r="P51" s="6"/>
      <c r="Q51" s="6"/>
      <c r="R51" s="6"/>
      <c r="S51" s="6"/>
      <c r="T51" s="8"/>
      <c r="U51" s="5"/>
      <c r="V51" s="5"/>
      <c r="W51" s="5"/>
      <c r="X51" s="5"/>
      <c r="Y51" s="5"/>
      <c r="Z51" s="5"/>
      <c r="AA51" s="5"/>
      <c r="AB51" s="8"/>
      <c r="AC51" s="5"/>
      <c r="AD51" s="5"/>
      <c r="AE51" s="5"/>
      <c r="AF51" s="5"/>
      <c r="AG51" s="5"/>
      <c r="AH51" s="5"/>
      <c r="AI51" s="5"/>
      <c r="AJ51" s="8"/>
      <c r="AK51" s="5"/>
      <c r="AL51" s="5"/>
      <c r="AM51" s="5"/>
      <c r="AN51" s="5"/>
      <c r="AO51" s="5"/>
      <c r="AP51" s="5"/>
      <c r="AQ51" s="5"/>
      <c r="AR51" s="8"/>
      <c r="AS51" s="5"/>
      <c r="AT51" s="5"/>
      <c r="AU51" s="5"/>
      <c r="AV51" s="5"/>
      <c r="AW51" s="5"/>
      <c r="AX51" s="5"/>
      <c r="AY51" s="5"/>
      <c r="AZ51" s="8"/>
      <c r="BA51" s="5"/>
      <c r="BB51" s="5"/>
      <c r="BC51" s="5"/>
      <c r="BD51" s="5"/>
      <c r="BE51" s="5"/>
      <c r="BF51" s="5"/>
      <c r="BG51" s="5"/>
      <c r="BH51" s="8"/>
      <c r="BI51" s="5"/>
      <c r="BJ51" s="5"/>
      <c r="BK51" s="5"/>
      <c r="BL51" s="5"/>
      <c r="BM51" s="5"/>
      <c r="BN51" s="5"/>
      <c r="BO51" s="5"/>
      <c r="BP51" s="9"/>
      <c r="BT51" s="1" t="s">
        <v>0</v>
      </c>
      <c r="BU51" s="1" t="s">
        <v>0</v>
      </c>
    </row>
    <row r="52" spans="1:102" ht="11.25">
      <c r="A52" s="30" t="s">
        <v>1</v>
      </c>
      <c r="B52" s="31" t="str">
        <f>HYPERLINK("http://www.dot.ca.gov/hq/transprog/stip2004/ff_sheets/04-0668.xls","0668")</f>
        <v>0668</v>
      </c>
      <c r="C52" s="30" t="s">
        <v>45</v>
      </c>
      <c r="D52" s="30" t="s">
        <v>51</v>
      </c>
      <c r="E52" s="30" t="s">
        <v>3</v>
      </c>
      <c r="F52" s="32">
        <f ca="1">INDIRECT("T52")+INDIRECT("AB52")+INDIRECT("AJ52")+INDIRECT("AR52")+INDIRECT("AZ52")+INDIRECT("BH52")</f>
        <v>0</v>
      </c>
      <c r="G52" s="33">
        <f ca="1">INDIRECT("U52")+INDIRECT("AC52")+INDIRECT("AK52")+INDIRECT("AS52")+INDIRECT("BA52")+INDIRECT("BI52")</f>
        <v>0</v>
      </c>
      <c r="H52" s="33">
        <f ca="1">INDIRECT("V52")+INDIRECT("AD52")+INDIRECT("AL52")+INDIRECT("AT52")+INDIRECT("BB52")+INDIRECT("BJ52")</f>
        <v>0</v>
      </c>
      <c r="I52" s="33">
        <f ca="1">INDIRECT("W52")+INDIRECT("AE52")+INDIRECT("AM52")+INDIRECT("AU52")+INDIRECT("BC52")+INDIRECT("BK52")</f>
        <v>3843</v>
      </c>
      <c r="J52" s="33">
        <f ca="1">INDIRECT("X52")+INDIRECT("AF52")+INDIRECT("AN52")+INDIRECT("AV52")+INDIRECT("BD52")+INDIRECT("BL52")</f>
        <v>0</v>
      </c>
      <c r="K52" s="33">
        <f ca="1">INDIRECT("Y52")+INDIRECT("AG52")+INDIRECT("AO52")+INDIRECT("AW52")+INDIRECT("BE52")+INDIRECT("BM52")</f>
        <v>0</v>
      </c>
      <c r="L52" s="33">
        <f ca="1">INDIRECT("Z52")+INDIRECT("AH52")+INDIRECT("AP52")+INDIRECT("AX52")+INDIRECT("BF52")+INDIRECT("BN52")</f>
        <v>0</v>
      </c>
      <c r="M52" s="33">
        <f ca="1">INDIRECT("AA52")+INDIRECT("AI52")+INDIRECT("AQ52")+INDIRECT("AY52")+INDIRECT("BG52")+INDIRECT("BO52")</f>
        <v>0</v>
      </c>
      <c r="N52" s="32">
        <f ca="1">INDIRECT("T52")+INDIRECT("U52")+INDIRECT("V52")+INDIRECT("W52")+INDIRECT("X52")+INDIRECT("Y52")+INDIRECT("Z52")+INDIRECT("AA52")</f>
        <v>0</v>
      </c>
      <c r="O52" s="33">
        <f ca="1">INDIRECT("AB52")+INDIRECT("AC52")+INDIRECT("AD52")+INDIRECT("AE52")+INDIRECT("AF52")+INDIRECT("AG52")+INDIRECT("AH52")+INDIRECT("AI52")</f>
        <v>3843</v>
      </c>
      <c r="P52" s="33">
        <f ca="1">INDIRECT("AJ52")+INDIRECT("AK52")+INDIRECT("AL52")+INDIRECT("AM52")+INDIRECT("AN52")+INDIRECT("AO52")+INDIRECT("AP52")+INDIRECT("AQ52")</f>
        <v>0</v>
      </c>
      <c r="Q52" s="33">
        <f ca="1">INDIRECT("AR52")+INDIRECT("AS52")+INDIRECT("AT52")+INDIRECT("AU52")+INDIRECT("AV52")+INDIRECT("AW52")+INDIRECT("AX52")+INDIRECT("AY52")</f>
        <v>0</v>
      </c>
      <c r="R52" s="33">
        <f ca="1">INDIRECT("AZ52")+INDIRECT("BA52")+INDIRECT("BB52")+INDIRECT("BC52")+INDIRECT("BD52")+INDIRECT("BE52")+INDIRECT("BF52")+INDIRECT("BG52")</f>
        <v>0</v>
      </c>
      <c r="S52" s="33">
        <f ca="1">INDIRECT("BH52")+INDIRECT("BI52")+INDIRECT("BJ52")+INDIRECT("BK52")+INDIRECT("BL52")+INDIRECT("BM52")+INDIRECT("BN52")+INDIRECT("BO52")</f>
        <v>0</v>
      </c>
      <c r="T52" s="34"/>
      <c r="U52" s="35"/>
      <c r="V52" s="35"/>
      <c r="W52" s="35"/>
      <c r="X52" s="35"/>
      <c r="Y52" s="35"/>
      <c r="Z52" s="35"/>
      <c r="AA52" s="35"/>
      <c r="AB52" s="34"/>
      <c r="AC52" s="35"/>
      <c r="AD52" s="35"/>
      <c r="AE52" s="35">
        <v>3843</v>
      </c>
      <c r="AF52" s="35"/>
      <c r="AG52" s="35"/>
      <c r="AH52" s="35"/>
      <c r="AI52" s="35"/>
      <c r="AJ52" s="34"/>
      <c r="AK52" s="35"/>
      <c r="AL52" s="35"/>
      <c r="AM52" s="35"/>
      <c r="AN52" s="35"/>
      <c r="AO52" s="35"/>
      <c r="AP52" s="35"/>
      <c r="AQ52" s="35"/>
      <c r="AR52" s="34"/>
      <c r="AS52" s="35"/>
      <c r="AT52" s="35"/>
      <c r="AU52" s="35"/>
      <c r="AV52" s="35"/>
      <c r="AW52" s="35"/>
      <c r="AX52" s="35"/>
      <c r="AY52" s="35"/>
      <c r="AZ52" s="34"/>
      <c r="BA52" s="35"/>
      <c r="BB52" s="35"/>
      <c r="BC52" s="35"/>
      <c r="BD52" s="35"/>
      <c r="BE52" s="35"/>
      <c r="BF52" s="35"/>
      <c r="BG52" s="35"/>
      <c r="BH52" s="34"/>
      <c r="BI52" s="35"/>
      <c r="BJ52" s="35"/>
      <c r="BK52" s="35"/>
      <c r="BL52" s="35"/>
      <c r="BM52" s="35"/>
      <c r="BN52" s="35"/>
      <c r="BO52" s="36"/>
      <c r="BP52" s="9">
        <v>10600000288</v>
      </c>
      <c r="BQ52" s="1" t="s">
        <v>3</v>
      </c>
      <c r="BR52" s="1" t="s">
        <v>0</v>
      </c>
      <c r="BS52" s="1" t="s">
        <v>0</v>
      </c>
      <c r="BT52" s="1" t="s">
        <v>0</v>
      </c>
      <c r="BU52" s="1" t="s">
        <v>0</v>
      </c>
      <c r="BW52" s="1">
        <f ca="1">INDIRECT("T52")+2*INDIRECT("AB52")+3*INDIRECT("AJ52")+4*INDIRECT("AR52")+5*INDIRECT("AZ52")+6*INDIRECT("BH52")</f>
        <v>0</v>
      </c>
      <c r="BX52" s="1">
        <v>0</v>
      </c>
      <c r="BY52" s="1">
        <f ca="1">INDIRECT("U52")+2*INDIRECT("AC52")+3*INDIRECT("AK52")+4*INDIRECT("AS52")+5*INDIRECT("BA52")+6*INDIRECT("BI52")</f>
        <v>0</v>
      </c>
      <c r="BZ52" s="1">
        <v>0</v>
      </c>
      <c r="CA52" s="1">
        <f ca="1">INDIRECT("V52")+2*INDIRECT("AD52")+3*INDIRECT("AL52")+4*INDIRECT("AT52")+5*INDIRECT("BB52")+6*INDIRECT("BJ52")</f>
        <v>0</v>
      </c>
      <c r="CB52" s="1">
        <v>0</v>
      </c>
      <c r="CC52" s="1">
        <f ca="1">INDIRECT("W52")+2*INDIRECT("AE52")+3*INDIRECT("AM52")+4*INDIRECT("AU52")+5*INDIRECT("BC52")+6*INDIRECT("BK52")</f>
        <v>7686</v>
      </c>
      <c r="CD52" s="1">
        <v>7686</v>
      </c>
      <c r="CE52" s="1">
        <f ca="1">INDIRECT("X52")+2*INDIRECT("AF52")+3*INDIRECT("AN52")+4*INDIRECT("AV52")+5*INDIRECT("BD52")+6*INDIRECT("BL52")</f>
        <v>0</v>
      </c>
      <c r="CF52" s="1">
        <v>0</v>
      </c>
      <c r="CG52" s="1">
        <f ca="1">INDIRECT("Y52")+2*INDIRECT("AG52")+3*INDIRECT("AO52")+4*INDIRECT("AW52")+5*INDIRECT("BE52")+6*INDIRECT("BM52")</f>
        <v>0</v>
      </c>
      <c r="CH52" s="1">
        <v>0</v>
      </c>
      <c r="CI52" s="1">
        <f ca="1">INDIRECT("Z52")+2*INDIRECT("AH52")+3*INDIRECT("AP52")+4*INDIRECT("AX52")+5*INDIRECT("BF52")+6*INDIRECT("BN52")</f>
        <v>0</v>
      </c>
      <c r="CJ52" s="1">
        <v>0</v>
      </c>
      <c r="CK52" s="1">
        <f ca="1">INDIRECT("AA52")+2*INDIRECT("AI52")+3*INDIRECT("AQ52")+4*INDIRECT("AY52")+5*INDIRECT("BG52")+6*INDIRECT("BO52")</f>
        <v>0</v>
      </c>
      <c r="CL52" s="1">
        <v>0</v>
      </c>
      <c r="CM52" s="1">
        <f ca="1">INDIRECT("T52")+2*INDIRECT("U52")+3*INDIRECT("V52")+4*INDIRECT("W52")+5*INDIRECT("X52")+6*INDIRECT("Y52")+7*INDIRECT("Z52")+8*INDIRECT("AA52")</f>
        <v>0</v>
      </c>
      <c r="CN52" s="1">
        <v>0</v>
      </c>
      <c r="CO52" s="1">
        <f ca="1">INDIRECT("AB52")+2*INDIRECT("AC52")+3*INDIRECT("AD52")+4*INDIRECT("AE52")+5*INDIRECT("AF52")+6*INDIRECT("AG52")+7*INDIRECT("AH52")+8*INDIRECT("AI52")</f>
        <v>15372</v>
      </c>
      <c r="CP52" s="1">
        <v>15372</v>
      </c>
      <c r="CQ52" s="1">
        <f ca="1">INDIRECT("AJ52")+2*INDIRECT("AK52")+3*INDIRECT("AL52")+4*INDIRECT("AM52")+5*INDIRECT("AN52")+6*INDIRECT("AO52")+7*INDIRECT("AP52")+8*INDIRECT("AQ52")</f>
        <v>0</v>
      </c>
      <c r="CR52" s="1">
        <v>0</v>
      </c>
      <c r="CS52" s="1">
        <f ca="1">INDIRECT("AR52")+2*INDIRECT("AS52")+3*INDIRECT("AT52")+4*INDIRECT("AU52")+5*INDIRECT("AV52")+6*INDIRECT("AW52")+7*INDIRECT("AX52")+8*INDIRECT("AY52")</f>
        <v>0</v>
      </c>
      <c r="CT52" s="1">
        <v>0</v>
      </c>
      <c r="CU52" s="1">
        <f ca="1">INDIRECT("AZ52")+2*INDIRECT("BA52")+3*INDIRECT("BB52")+4*INDIRECT("BC52")+5*INDIRECT("BD52")+6*INDIRECT("BE52")+7*INDIRECT("BF52")+8*INDIRECT("BG52")</f>
        <v>0</v>
      </c>
      <c r="CV52" s="1">
        <v>0</v>
      </c>
      <c r="CW52" s="1">
        <f ca="1">INDIRECT("BH52")+2*INDIRECT("BI52")+3*INDIRECT("BJ52")+4*INDIRECT("BK52")+5*INDIRECT("BL52")+6*INDIRECT("BM52")+7*INDIRECT("BN52")+8*INDIRECT("BO52")</f>
        <v>0</v>
      </c>
      <c r="CX52" s="1">
        <v>0</v>
      </c>
    </row>
    <row r="53" spans="1:102" ht="11.25">
      <c r="A53" s="1" t="s">
        <v>0</v>
      </c>
      <c r="B53" s="1" t="s">
        <v>52</v>
      </c>
      <c r="C53" s="1" t="s">
        <v>53</v>
      </c>
      <c r="D53" s="1" t="s">
        <v>54</v>
      </c>
      <c r="E53" s="1" t="s">
        <v>50</v>
      </c>
      <c r="F53" s="7">
        <f ca="1">INDIRECT("T53")+INDIRECT("AB53")+INDIRECT("AJ53")+INDIRECT("AR53")+INDIRECT("AZ53")+INDIRECT("BH53")</f>
        <v>1650</v>
      </c>
      <c r="G53" s="6">
        <f ca="1">INDIRECT("U53")+INDIRECT("AC53")+INDIRECT("AK53")+INDIRECT("AS53")+INDIRECT("BA53")+INDIRECT("BI53")</f>
        <v>3034</v>
      </c>
      <c r="H53" s="6">
        <f ca="1">INDIRECT("V53")+INDIRECT("AD53")+INDIRECT("AL53")+INDIRECT("AT53")+INDIRECT("BB53")+INDIRECT("BJ53")</f>
        <v>0</v>
      </c>
      <c r="I53" s="6">
        <f ca="1">INDIRECT("W53")+INDIRECT("AE53")+INDIRECT("AM53")+INDIRECT("AU53")+INDIRECT("BC53")+INDIRECT("BK53")</f>
        <v>0</v>
      </c>
      <c r="J53" s="6">
        <f ca="1">INDIRECT("X53")+INDIRECT("AF53")+INDIRECT("AN53")+INDIRECT("AV53")+INDIRECT("BD53")+INDIRECT("BL53")</f>
        <v>0</v>
      </c>
      <c r="K53" s="6">
        <f ca="1">INDIRECT("Y53")+INDIRECT("AG53")+INDIRECT("AO53")+INDIRECT("AW53")+INDIRECT("BE53")+INDIRECT("BM53")</f>
        <v>0</v>
      </c>
      <c r="L53" s="6">
        <f ca="1">INDIRECT("Z53")+INDIRECT("AH53")+INDIRECT("AP53")+INDIRECT("AX53")+INDIRECT("BF53")+INDIRECT("BN53")</f>
        <v>0</v>
      </c>
      <c r="M53" s="6">
        <f ca="1">INDIRECT("AA53")+INDIRECT("AI53")+INDIRECT("AQ53")+INDIRECT("AY53")+INDIRECT("BG53")+INDIRECT("BO53")</f>
        <v>0</v>
      </c>
      <c r="N53" s="7">
        <f ca="1">INDIRECT("T53")+INDIRECT("U53")+INDIRECT("V53")+INDIRECT("W53")+INDIRECT("X53")+INDIRECT("Y53")+INDIRECT("Z53")+INDIRECT("AA53")</f>
        <v>2295</v>
      </c>
      <c r="O53" s="6">
        <f ca="1">INDIRECT("AB53")+INDIRECT("AC53")+INDIRECT("AD53")+INDIRECT("AE53")+INDIRECT("AF53")+INDIRECT("AG53")+INDIRECT("AH53")+INDIRECT("AI53")</f>
        <v>2389</v>
      </c>
      <c r="P53" s="6">
        <f ca="1">INDIRECT("AJ53")+INDIRECT("AK53")+INDIRECT("AL53")+INDIRECT("AM53")+INDIRECT("AN53")+INDIRECT("AO53")+INDIRECT("AP53")+INDIRECT("AQ53")</f>
        <v>0</v>
      </c>
      <c r="Q53" s="6">
        <f ca="1">INDIRECT("AR53")+INDIRECT("AS53")+INDIRECT("AT53")+INDIRECT("AU53")+INDIRECT("AV53")+INDIRECT("AW53")+INDIRECT("AX53")+INDIRECT("AY53")</f>
        <v>0</v>
      </c>
      <c r="R53" s="6">
        <f ca="1">INDIRECT("AZ53")+INDIRECT("BA53")+INDIRECT("BB53")+INDIRECT("BC53")+INDIRECT("BD53")+INDIRECT("BE53")+INDIRECT("BF53")+INDIRECT("BG53")</f>
        <v>0</v>
      </c>
      <c r="S53" s="6">
        <f ca="1">INDIRECT("BH53")+INDIRECT("BI53")+INDIRECT("BJ53")+INDIRECT("BK53")+INDIRECT("BL53")+INDIRECT("BM53")+INDIRECT("BN53")+INDIRECT("BO53")</f>
        <v>0</v>
      </c>
      <c r="T53" s="28">
        <v>1650</v>
      </c>
      <c r="U53" s="29">
        <v>645</v>
      </c>
      <c r="V53" s="29"/>
      <c r="W53" s="29"/>
      <c r="X53" s="29"/>
      <c r="Y53" s="29"/>
      <c r="Z53" s="29"/>
      <c r="AA53" s="29"/>
      <c r="AB53" s="28"/>
      <c r="AC53" s="29">
        <v>2389</v>
      </c>
      <c r="AD53" s="29"/>
      <c r="AE53" s="29"/>
      <c r="AF53" s="29"/>
      <c r="AG53" s="29"/>
      <c r="AH53" s="29"/>
      <c r="AI53" s="29"/>
      <c r="AJ53" s="28"/>
      <c r="AK53" s="29"/>
      <c r="AL53" s="29"/>
      <c r="AM53" s="29"/>
      <c r="AN53" s="29"/>
      <c r="AO53" s="29"/>
      <c r="AP53" s="29"/>
      <c r="AQ53" s="29"/>
      <c r="AR53" s="28"/>
      <c r="AS53" s="29"/>
      <c r="AT53" s="29"/>
      <c r="AU53" s="29"/>
      <c r="AV53" s="29"/>
      <c r="AW53" s="29"/>
      <c r="AX53" s="29"/>
      <c r="AY53" s="29"/>
      <c r="AZ53" s="28"/>
      <c r="BA53" s="29"/>
      <c r="BB53" s="29"/>
      <c r="BC53" s="29"/>
      <c r="BD53" s="29"/>
      <c r="BE53" s="29"/>
      <c r="BF53" s="29"/>
      <c r="BG53" s="29"/>
      <c r="BH53" s="28"/>
      <c r="BI53" s="29"/>
      <c r="BJ53" s="29"/>
      <c r="BK53" s="29"/>
      <c r="BL53" s="29"/>
      <c r="BM53" s="29"/>
      <c r="BN53" s="29"/>
      <c r="BO53" s="29"/>
      <c r="BP53" s="9">
        <v>0</v>
      </c>
      <c r="BQ53" s="1" t="s">
        <v>0</v>
      </c>
      <c r="BR53" s="1" t="s">
        <v>0</v>
      </c>
      <c r="BS53" s="1" t="s">
        <v>0</v>
      </c>
      <c r="BT53" s="1" t="s">
        <v>0</v>
      </c>
      <c r="BU53" s="1" t="s">
        <v>0</v>
      </c>
      <c r="BW53" s="1">
        <f ca="1">INDIRECT("T53")+2*INDIRECT("AB53")+3*INDIRECT("AJ53")+4*INDIRECT("AR53")+5*INDIRECT("AZ53")+6*INDIRECT("BH53")</f>
        <v>1650</v>
      </c>
      <c r="BX53" s="1">
        <v>1650</v>
      </c>
      <c r="BY53" s="1">
        <f ca="1">INDIRECT("U53")+2*INDIRECT("AC53")+3*INDIRECT("AK53")+4*INDIRECT("AS53")+5*INDIRECT("BA53")+6*INDIRECT("BI53")</f>
        <v>5423</v>
      </c>
      <c r="BZ53" s="1">
        <v>5423</v>
      </c>
      <c r="CA53" s="1">
        <f ca="1">INDIRECT("V53")+2*INDIRECT("AD53")+3*INDIRECT("AL53")+4*INDIRECT("AT53")+5*INDIRECT("BB53")+6*INDIRECT("BJ53")</f>
        <v>0</v>
      </c>
      <c r="CB53" s="1">
        <v>0</v>
      </c>
      <c r="CC53" s="1">
        <f ca="1">INDIRECT("W53")+2*INDIRECT("AE53")+3*INDIRECT("AM53")+4*INDIRECT("AU53")+5*INDIRECT("BC53")+6*INDIRECT("BK53")</f>
        <v>0</v>
      </c>
      <c r="CD53" s="1">
        <v>0</v>
      </c>
      <c r="CE53" s="1">
        <f ca="1">INDIRECT("X53")+2*INDIRECT("AF53")+3*INDIRECT("AN53")+4*INDIRECT("AV53")+5*INDIRECT("BD53")+6*INDIRECT("BL53")</f>
        <v>0</v>
      </c>
      <c r="CF53" s="1">
        <v>0</v>
      </c>
      <c r="CG53" s="1">
        <f ca="1">INDIRECT("Y53")+2*INDIRECT("AG53")+3*INDIRECT("AO53")+4*INDIRECT("AW53")+5*INDIRECT("BE53")+6*INDIRECT("BM53")</f>
        <v>0</v>
      </c>
      <c r="CH53" s="1">
        <v>0</v>
      </c>
      <c r="CI53" s="1">
        <f ca="1">INDIRECT("Z53")+2*INDIRECT("AH53")+3*INDIRECT("AP53")+4*INDIRECT("AX53")+5*INDIRECT("BF53")+6*INDIRECT("BN53")</f>
        <v>0</v>
      </c>
      <c r="CJ53" s="1">
        <v>0</v>
      </c>
      <c r="CK53" s="1">
        <f ca="1">INDIRECT("AA53")+2*INDIRECT("AI53")+3*INDIRECT("AQ53")+4*INDIRECT("AY53")+5*INDIRECT("BG53")+6*INDIRECT("BO53")</f>
        <v>0</v>
      </c>
      <c r="CL53" s="1">
        <v>0</v>
      </c>
      <c r="CM53" s="1">
        <f ca="1">INDIRECT("T53")+2*INDIRECT("U53")+3*INDIRECT("V53")+4*INDIRECT("W53")+5*INDIRECT("X53")+6*INDIRECT("Y53")+7*INDIRECT("Z53")+8*INDIRECT("AA53")</f>
        <v>2940</v>
      </c>
      <c r="CN53" s="1">
        <v>2940</v>
      </c>
      <c r="CO53" s="1">
        <f ca="1">INDIRECT("AB53")+2*INDIRECT("AC53")+3*INDIRECT("AD53")+4*INDIRECT("AE53")+5*INDIRECT("AF53")+6*INDIRECT("AG53")+7*INDIRECT("AH53")+8*INDIRECT("AI53")</f>
        <v>4778</v>
      </c>
      <c r="CP53" s="1">
        <v>4778</v>
      </c>
      <c r="CQ53" s="1">
        <f ca="1">INDIRECT("AJ53")+2*INDIRECT("AK53")+3*INDIRECT("AL53")+4*INDIRECT("AM53")+5*INDIRECT("AN53")+6*INDIRECT("AO53")+7*INDIRECT("AP53")+8*INDIRECT("AQ53")</f>
        <v>0</v>
      </c>
      <c r="CR53" s="1">
        <v>0</v>
      </c>
      <c r="CS53" s="1">
        <f ca="1">INDIRECT("AR53")+2*INDIRECT("AS53")+3*INDIRECT("AT53")+4*INDIRECT("AU53")+5*INDIRECT("AV53")+6*INDIRECT("AW53")+7*INDIRECT("AX53")+8*INDIRECT("AY53")</f>
        <v>0</v>
      </c>
      <c r="CT53" s="1">
        <v>0</v>
      </c>
      <c r="CU53" s="1">
        <f ca="1">INDIRECT("AZ53")+2*INDIRECT("BA53")+3*INDIRECT("BB53")+4*INDIRECT("BC53")+5*INDIRECT("BD53")+6*INDIRECT("BE53")+7*INDIRECT("BF53")+8*INDIRECT("BG53")</f>
        <v>0</v>
      </c>
      <c r="CV53" s="1">
        <v>0</v>
      </c>
      <c r="CW53" s="1">
        <f ca="1">INDIRECT("BH53")+2*INDIRECT("BI53")+3*INDIRECT("BJ53")+4*INDIRECT("BK53")+5*INDIRECT("BL53")+6*INDIRECT("BM53")+7*INDIRECT("BN53")+8*INDIRECT("BO53")</f>
        <v>0</v>
      </c>
      <c r="CX53" s="1">
        <v>0</v>
      </c>
    </row>
    <row r="54" spans="1:102" ht="11.25">
      <c r="A54" s="25"/>
      <c r="B54" s="25"/>
      <c r="C54" s="27" t="s">
        <v>90</v>
      </c>
      <c r="D54" s="26" t="s">
        <v>0</v>
      </c>
      <c r="E54" s="1" t="s">
        <v>55</v>
      </c>
      <c r="F54" s="7">
        <f ca="1">INDIRECT("T54")+INDIRECT("AB54")+INDIRECT("AJ54")+INDIRECT("AR54")+INDIRECT("AZ54")+INDIRECT("BH54")</f>
        <v>0</v>
      </c>
      <c r="G54" s="6">
        <f ca="1">INDIRECT("U54")+INDIRECT("AC54")+INDIRECT("AK54")+INDIRECT("AS54")+INDIRECT("BA54")+INDIRECT("BI54")</f>
        <v>485</v>
      </c>
      <c r="H54" s="6">
        <f ca="1">INDIRECT("V54")+INDIRECT("AD54")+INDIRECT("AL54")+INDIRECT("AT54")+INDIRECT("BB54")+INDIRECT("BJ54")</f>
        <v>0</v>
      </c>
      <c r="I54" s="6">
        <f ca="1">INDIRECT("W54")+INDIRECT("AE54")+INDIRECT("AM54")+INDIRECT("AU54")+INDIRECT("BC54")+INDIRECT("BK54")</f>
        <v>0</v>
      </c>
      <c r="J54" s="6">
        <f ca="1">INDIRECT("X54")+INDIRECT("AF54")+INDIRECT("AN54")+INDIRECT("AV54")+INDIRECT("BD54")+INDIRECT("BL54")</f>
        <v>0</v>
      </c>
      <c r="K54" s="6">
        <f ca="1">INDIRECT("Y54")+INDIRECT("AG54")+INDIRECT("AO54")+INDIRECT("AW54")+INDIRECT("BE54")+INDIRECT("BM54")</f>
        <v>0</v>
      </c>
      <c r="L54" s="6">
        <f ca="1">INDIRECT("Z54")+INDIRECT("AH54")+INDIRECT("AP54")+INDIRECT("AX54")+INDIRECT("BF54")+INDIRECT("BN54")</f>
        <v>0</v>
      </c>
      <c r="M54" s="6">
        <f ca="1">INDIRECT("AA54")+INDIRECT("AI54")+INDIRECT("AQ54")+INDIRECT("AY54")+INDIRECT("BG54")+INDIRECT("BO54")</f>
        <v>0</v>
      </c>
      <c r="N54" s="7">
        <f ca="1">INDIRECT("T54")+INDIRECT("U54")+INDIRECT("V54")+INDIRECT("W54")+INDIRECT("X54")+INDIRECT("Y54")+INDIRECT("Z54")+INDIRECT("AA54")</f>
        <v>0</v>
      </c>
      <c r="O54" s="6">
        <f ca="1">INDIRECT("AB54")+INDIRECT("AC54")+INDIRECT("AD54")+INDIRECT("AE54")+INDIRECT("AF54")+INDIRECT("AG54")+INDIRECT("AH54")+INDIRECT("AI54")</f>
        <v>485</v>
      </c>
      <c r="P54" s="6">
        <f ca="1">INDIRECT("AJ54")+INDIRECT("AK54")+INDIRECT("AL54")+INDIRECT("AM54")+INDIRECT("AN54")+INDIRECT("AO54")+INDIRECT("AP54")+INDIRECT("AQ54")</f>
        <v>0</v>
      </c>
      <c r="Q54" s="6">
        <f ca="1">INDIRECT("AR54")+INDIRECT("AS54")+INDIRECT("AT54")+INDIRECT("AU54")+INDIRECT("AV54")+INDIRECT("AW54")+INDIRECT("AX54")+INDIRECT("AY54")</f>
        <v>0</v>
      </c>
      <c r="R54" s="6">
        <f ca="1">INDIRECT("AZ54")+INDIRECT("BA54")+INDIRECT("BB54")+INDIRECT("BC54")+INDIRECT("BD54")+INDIRECT("BE54")+INDIRECT("BF54")+INDIRECT("BG54")</f>
        <v>0</v>
      </c>
      <c r="S54" s="6">
        <f ca="1">INDIRECT("BH54")+INDIRECT("BI54")+INDIRECT("BJ54")+INDIRECT("BK54")+INDIRECT("BL54")+INDIRECT("BM54")+INDIRECT("BN54")+INDIRECT("BO54")</f>
        <v>0</v>
      </c>
      <c r="T54" s="28"/>
      <c r="U54" s="29"/>
      <c r="V54" s="29"/>
      <c r="W54" s="29"/>
      <c r="X54" s="29"/>
      <c r="Y54" s="29"/>
      <c r="Z54" s="29"/>
      <c r="AA54" s="29"/>
      <c r="AB54" s="28"/>
      <c r="AC54" s="29">
        <v>485</v>
      </c>
      <c r="AD54" s="29"/>
      <c r="AE54" s="29"/>
      <c r="AF54" s="29"/>
      <c r="AG54" s="29"/>
      <c r="AH54" s="29"/>
      <c r="AI54" s="29"/>
      <c r="AJ54" s="28"/>
      <c r="AK54" s="29"/>
      <c r="AL54" s="29"/>
      <c r="AM54" s="29"/>
      <c r="AN54" s="29"/>
      <c r="AO54" s="29"/>
      <c r="AP54" s="29"/>
      <c r="AQ54" s="29"/>
      <c r="AR54" s="28"/>
      <c r="AS54" s="29"/>
      <c r="AT54" s="29"/>
      <c r="AU54" s="29"/>
      <c r="AV54" s="29"/>
      <c r="AW54" s="29"/>
      <c r="AX54" s="29"/>
      <c r="AY54" s="29"/>
      <c r="AZ54" s="28"/>
      <c r="BA54" s="29"/>
      <c r="BB54" s="29"/>
      <c r="BC54" s="29"/>
      <c r="BD54" s="29"/>
      <c r="BE54" s="29"/>
      <c r="BF54" s="29"/>
      <c r="BG54" s="29"/>
      <c r="BH54" s="28"/>
      <c r="BI54" s="29"/>
      <c r="BJ54" s="29"/>
      <c r="BK54" s="29"/>
      <c r="BL54" s="29"/>
      <c r="BM54" s="29"/>
      <c r="BN54" s="29"/>
      <c r="BO54" s="29"/>
      <c r="BP54" s="9">
        <v>0</v>
      </c>
      <c r="BQ54" s="1" t="s">
        <v>0</v>
      </c>
      <c r="BR54" s="1" t="s">
        <v>0</v>
      </c>
      <c r="BS54" s="1" t="s">
        <v>0</v>
      </c>
      <c r="BT54" s="1" t="s">
        <v>0</v>
      </c>
      <c r="BU54" s="1" t="s">
        <v>0</v>
      </c>
      <c r="BW54" s="1">
        <f ca="1">INDIRECT("T54")+2*INDIRECT("AB54")+3*INDIRECT("AJ54")+4*INDIRECT("AR54")+5*INDIRECT("AZ54")+6*INDIRECT("BH54")</f>
        <v>0</v>
      </c>
      <c r="BX54" s="1">
        <v>0</v>
      </c>
      <c r="BY54" s="1">
        <f ca="1">INDIRECT("U54")+2*INDIRECT("AC54")+3*INDIRECT("AK54")+4*INDIRECT("AS54")+5*INDIRECT("BA54")+6*INDIRECT("BI54")</f>
        <v>970</v>
      </c>
      <c r="BZ54" s="1">
        <v>970</v>
      </c>
      <c r="CA54" s="1">
        <f ca="1">INDIRECT("V54")+2*INDIRECT("AD54")+3*INDIRECT("AL54")+4*INDIRECT("AT54")+5*INDIRECT("BB54")+6*INDIRECT("BJ54")</f>
        <v>0</v>
      </c>
      <c r="CB54" s="1">
        <v>0</v>
      </c>
      <c r="CC54" s="1">
        <f ca="1">INDIRECT("W54")+2*INDIRECT("AE54")+3*INDIRECT("AM54")+4*INDIRECT("AU54")+5*INDIRECT("BC54")+6*INDIRECT("BK54")</f>
        <v>0</v>
      </c>
      <c r="CD54" s="1">
        <v>0</v>
      </c>
      <c r="CE54" s="1">
        <f ca="1">INDIRECT("X54")+2*INDIRECT("AF54")+3*INDIRECT("AN54")+4*INDIRECT("AV54")+5*INDIRECT("BD54")+6*INDIRECT("BL54")</f>
        <v>0</v>
      </c>
      <c r="CF54" s="1">
        <v>0</v>
      </c>
      <c r="CG54" s="1">
        <f ca="1">INDIRECT("Y54")+2*INDIRECT("AG54")+3*INDIRECT("AO54")+4*INDIRECT("AW54")+5*INDIRECT("BE54")+6*INDIRECT("BM54")</f>
        <v>0</v>
      </c>
      <c r="CH54" s="1">
        <v>0</v>
      </c>
      <c r="CI54" s="1">
        <f ca="1">INDIRECT("Z54")+2*INDIRECT("AH54")+3*INDIRECT("AP54")+4*INDIRECT("AX54")+5*INDIRECT("BF54")+6*INDIRECT("BN54")</f>
        <v>0</v>
      </c>
      <c r="CJ54" s="1">
        <v>0</v>
      </c>
      <c r="CK54" s="1">
        <f ca="1">INDIRECT("AA54")+2*INDIRECT("AI54")+3*INDIRECT("AQ54")+4*INDIRECT("AY54")+5*INDIRECT("BG54")+6*INDIRECT("BO54")</f>
        <v>0</v>
      </c>
      <c r="CL54" s="1">
        <v>0</v>
      </c>
      <c r="CM54" s="1">
        <f ca="1">INDIRECT("T54")+2*INDIRECT("U54")+3*INDIRECT("V54")+4*INDIRECT("W54")+5*INDIRECT("X54")+6*INDIRECT("Y54")+7*INDIRECT("Z54")+8*INDIRECT("AA54")</f>
        <v>0</v>
      </c>
      <c r="CN54" s="1">
        <v>0</v>
      </c>
      <c r="CO54" s="1">
        <f ca="1">INDIRECT("AB54")+2*INDIRECT("AC54")+3*INDIRECT("AD54")+4*INDIRECT("AE54")+5*INDIRECT("AF54")+6*INDIRECT("AG54")+7*INDIRECT("AH54")+8*INDIRECT("AI54")</f>
        <v>970</v>
      </c>
      <c r="CP54" s="1">
        <v>970</v>
      </c>
      <c r="CQ54" s="1">
        <f ca="1">INDIRECT("AJ54")+2*INDIRECT("AK54")+3*INDIRECT("AL54")+4*INDIRECT("AM54")+5*INDIRECT("AN54")+6*INDIRECT("AO54")+7*INDIRECT("AP54")+8*INDIRECT("AQ54")</f>
        <v>0</v>
      </c>
      <c r="CR54" s="1">
        <v>0</v>
      </c>
      <c r="CS54" s="1">
        <f ca="1">INDIRECT("AR54")+2*INDIRECT("AS54")+3*INDIRECT("AT54")+4*INDIRECT("AU54")+5*INDIRECT("AV54")+6*INDIRECT("AW54")+7*INDIRECT("AX54")+8*INDIRECT("AY54")</f>
        <v>0</v>
      </c>
      <c r="CT54" s="1">
        <v>0</v>
      </c>
      <c r="CU54" s="1">
        <f ca="1">INDIRECT("AZ54")+2*INDIRECT("BA54")+3*INDIRECT("BB54")+4*INDIRECT("BC54")+5*INDIRECT("BD54")+6*INDIRECT("BE54")+7*INDIRECT("BF54")+8*INDIRECT("BG54")</f>
        <v>0</v>
      </c>
      <c r="CV54" s="1">
        <v>0</v>
      </c>
      <c r="CW54" s="1">
        <f ca="1">INDIRECT("BH54")+2*INDIRECT("BI54")+3*INDIRECT("BJ54")+4*INDIRECT("BK54")+5*INDIRECT("BL54")+6*INDIRECT("BM54")+7*INDIRECT("BN54")+8*INDIRECT("BO54")</f>
        <v>0</v>
      </c>
      <c r="CX54" s="1">
        <v>0</v>
      </c>
    </row>
    <row r="55" spans="1:102" ht="11.25">
      <c r="A55" s="1" t="s">
        <v>0</v>
      </c>
      <c r="B55" s="1" t="s">
        <v>0</v>
      </c>
      <c r="C55" s="1" t="s">
        <v>0</v>
      </c>
      <c r="D55" s="1" t="s">
        <v>0</v>
      </c>
      <c r="E55" s="1" t="s">
        <v>56</v>
      </c>
      <c r="F55" s="7">
        <f ca="1">INDIRECT("T55")+INDIRECT("AB55")+INDIRECT("AJ55")+INDIRECT("AR55")+INDIRECT("AZ55")+INDIRECT("BH55")</f>
        <v>1025</v>
      </c>
      <c r="G55" s="6">
        <f ca="1">INDIRECT("U55")+INDIRECT("AC55")+INDIRECT("AK55")+INDIRECT("AS55")+INDIRECT("BA55")+INDIRECT("BI55")</f>
        <v>300</v>
      </c>
      <c r="H55" s="6">
        <f ca="1">INDIRECT("V55")+INDIRECT("AD55")+INDIRECT("AL55")+INDIRECT("AT55")+INDIRECT("BB55")+INDIRECT("BJ55")</f>
        <v>0</v>
      </c>
      <c r="I55" s="6">
        <f ca="1">INDIRECT("W55")+INDIRECT("AE55")+INDIRECT("AM55")+INDIRECT("AU55")+INDIRECT("BC55")+INDIRECT("BK55")</f>
        <v>0</v>
      </c>
      <c r="J55" s="6">
        <f ca="1">INDIRECT("X55")+INDIRECT("AF55")+INDIRECT("AN55")+INDIRECT("AV55")+INDIRECT("BD55")+INDIRECT("BL55")</f>
        <v>0</v>
      </c>
      <c r="K55" s="6">
        <f ca="1">INDIRECT("Y55")+INDIRECT("AG55")+INDIRECT("AO55")+INDIRECT("AW55")+INDIRECT("BE55")+INDIRECT("BM55")</f>
        <v>0</v>
      </c>
      <c r="L55" s="6">
        <f ca="1">INDIRECT("Z55")+INDIRECT("AH55")+INDIRECT("AP55")+INDIRECT("AX55")+INDIRECT("BF55")+INDIRECT("BN55")</f>
        <v>0</v>
      </c>
      <c r="M55" s="6">
        <f ca="1">INDIRECT("AA55")+INDIRECT("AI55")+INDIRECT("AQ55")+INDIRECT("AY55")+INDIRECT("BG55")+INDIRECT("BO55")</f>
        <v>0</v>
      </c>
      <c r="N55" s="7">
        <f ca="1">INDIRECT("T55")+INDIRECT("U55")+INDIRECT("V55")+INDIRECT("W55")+INDIRECT("X55")+INDIRECT("Y55")+INDIRECT("Z55")+INDIRECT("AA55")</f>
        <v>115</v>
      </c>
      <c r="O55" s="6">
        <f ca="1">INDIRECT("AB55")+INDIRECT("AC55")+INDIRECT("AD55")+INDIRECT("AE55")+INDIRECT("AF55")+INDIRECT("AG55")+INDIRECT("AH55")+INDIRECT("AI55")</f>
        <v>300</v>
      </c>
      <c r="P55" s="6">
        <f ca="1">INDIRECT("AJ55")+INDIRECT("AK55")+INDIRECT("AL55")+INDIRECT("AM55")+INDIRECT("AN55")+INDIRECT("AO55")+INDIRECT("AP55")+INDIRECT("AQ55")</f>
        <v>160</v>
      </c>
      <c r="Q55" s="6">
        <f ca="1">INDIRECT("AR55")+INDIRECT("AS55")+INDIRECT("AT55")+INDIRECT("AU55")+INDIRECT("AV55")+INDIRECT("AW55")+INDIRECT("AX55")+INDIRECT("AY55")</f>
        <v>750</v>
      </c>
      <c r="R55" s="6">
        <f ca="1">INDIRECT("AZ55")+INDIRECT("BA55")+INDIRECT("BB55")+INDIRECT("BC55")+INDIRECT("BD55")+INDIRECT("BE55")+INDIRECT("BF55")+INDIRECT("BG55")</f>
        <v>0</v>
      </c>
      <c r="S55" s="6">
        <f ca="1">INDIRECT("BH55")+INDIRECT("BI55")+INDIRECT("BJ55")+INDIRECT("BK55")+INDIRECT("BL55")+INDIRECT("BM55")+INDIRECT("BN55")+INDIRECT("BO55")</f>
        <v>0</v>
      </c>
      <c r="T55" s="28">
        <v>115</v>
      </c>
      <c r="U55" s="29"/>
      <c r="V55" s="29"/>
      <c r="W55" s="29"/>
      <c r="X55" s="29"/>
      <c r="Y55" s="29"/>
      <c r="Z55" s="29"/>
      <c r="AA55" s="29"/>
      <c r="AB55" s="28"/>
      <c r="AC55" s="29">
        <v>300</v>
      </c>
      <c r="AD55" s="29"/>
      <c r="AE55" s="29"/>
      <c r="AF55" s="29"/>
      <c r="AG55" s="29"/>
      <c r="AH55" s="29"/>
      <c r="AI55" s="29"/>
      <c r="AJ55" s="28">
        <v>160</v>
      </c>
      <c r="AK55" s="29"/>
      <c r="AL55" s="29"/>
      <c r="AM55" s="29"/>
      <c r="AN55" s="29"/>
      <c r="AO55" s="29"/>
      <c r="AP55" s="29"/>
      <c r="AQ55" s="29"/>
      <c r="AR55" s="28">
        <v>750</v>
      </c>
      <c r="AS55" s="29"/>
      <c r="AT55" s="29"/>
      <c r="AU55" s="29"/>
      <c r="AV55" s="29"/>
      <c r="AW55" s="29"/>
      <c r="AX55" s="29"/>
      <c r="AY55" s="29"/>
      <c r="AZ55" s="28"/>
      <c r="BA55" s="29"/>
      <c r="BB55" s="29"/>
      <c r="BC55" s="29"/>
      <c r="BD55" s="29"/>
      <c r="BE55" s="29"/>
      <c r="BF55" s="29"/>
      <c r="BG55" s="29"/>
      <c r="BH55" s="28"/>
      <c r="BI55" s="29"/>
      <c r="BJ55" s="29"/>
      <c r="BK55" s="29"/>
      <c r="BL55" s="29"/>
      <c r="BM55" s="29"/>
      <c r="BN55" s="29"/>
      <c r="BO55" s="29"/>
      <c r="BP55" s="9">
        <v>0</v>
      </c>
      <c r="BQ55" s="1" t="s">
        <v>0</v>
      </c>
      <c r="BR55" s="1" t="s">
        <v>0</v>
      </c>
      <c r="BS55" s="1" t="s">
        <v>0</v>
      </c>
      <c r="BT55" s="1" t="s">
        <v>0</v>
      </c>
      <c r="BU55" s="1" t="s">
        <v>0</v>
      </c>
      <c r="BW55" s="1">
        <f ca="1">INDIRECT("T55")+2*INDIRECT("AB55")+3*INDIRECT("AJ55")+4*INDIRECT("AR55")+5*INDIRECT("AZ55")+6*INDIRECT("BH55")</f>
        <v>3595</v>
      </c>
      <c r="BX55" s="1">
        <v>3595</v>
      </c>
      <c r="BY55" s="1">
        <f ca="1">INDIRECT("U55")+2*INDIRECT("AC55")+3*INDIRECT("AK55")+4*INDIRECT("AS55")+5*INDIRECT("BA55")+6*INDIRECT("BI55")</f>
        <v>600</v>
      </c>
      <c r="BZ55" s="1">
        <v>600</v>
      </c>
      <c r="CA55" s="1">
        <f ca="1">INDIRECT("V55")+2*INDIRECT("AD55")+3*INDIRECT("AL55")+4*INDIRECT("AT55")+5*INDIRECT("BB55")+6*INDIRECT("BJ55")</f>
        <v>0</v>
      </c>
      <c r="CB55" s="1">
        <v>0</v>
      </c>
      <c r="CC55" s="1">
        <f ca="1">INDIRECT("W55")+2*INDIRECT("AE55")+3*INDIRECT("AM55")+4*INDIRECT("AU55")+5*INDIRECT("BC55")+6*INDIRECT("BK55")</f>
        <v>0</v>
      </c>
      <c r="CD55" s="1">
        <v>0</v>
      </c>
      <c r="CE55" s="1">
        <f ca="1">INDIRECT("X55")+2*INDIRECT("AF55")+3*INDIRECT("AN55")+4*INDIRECT("AV55")+5*INDIRECT("BD55")+6*INDIRECT("BL55")</f>
        <v>0</v>
      </c>
      <c r="CF55" s="1">
        <v>0</v>
      </c>
      <c r="CG55" s="1">
        <f ca="1">INDIRECT("Y55")+2*INDIRECT("AG55")+3*INDIRECT("AO55")+4*INDIRECT("AW55")+5*INDIRECT("BE55")+6*INDIRECT("BM55")</f>
        <v>0</v>
      </c>
      <c r="CH55" s="1">
        <v>0</v>
      </c>
      <c r="CI55" s="1">
        <f ca="1">INDIRECT("Z55")+2*INDIRECT("AH55")+3*INDIRECT("AP55")+4*INDIRECT("AX55")+5*INDIRECT("BF55")+6*INDIRECT("BN55")</f>
        <v>0</v>
      </c>
      <c r="CJ55" s="1">
        <v>0</v>
      </c>
      <c r="CK55" s="1">
        <f ca="1">INDIRECT("AA55")+2*INDIRECT("AI55")+3*INDIRECT("AQ55")+4*INDIRECT("AY55")+5*INDIRECT("BG55")+6*INDIRECT("BO55")</f>
        <v>0</v>
      </c>
      <c r="CL55" s="1">
        <v>0</v>
      </c>
      <c r="CM55" s="1">
        <f ca="1">INDIRECT("T55")+2*INDIRECT("U55")+3*INDIRECT("V55")+4*INDIRECT("W55")+5*INDIRECT("X55")+6*INDIRECT("Y55")+7*INDIRECT("Z55")+8*INDIRECT("AA55")</f>
        <v>115</v>
      </c>
      <c r="CN55" s="1">
        <v>115</v>
      </c>
      <c r="CO55" s="1">
        <f ca="1">INDIRECT("AB55")+2*INDIRECT("AC55")+3*INDIRECT("AD55")+4*INDIRECT("AE55")+5*INDIRECT("AF55")+6*INDIRECT("AG55")+7*INDIRECT("AH55")+8*INDIRECT("AI55")</f>
        <v>600</v>
      </c>
      <c r="CP55" s="1">
        <v>600</v>
      </c>
      <c r="CQ55" s="1">
        <f ca="1">INDIRECT("AJ55")+2*INDIRECT("AK55")+3*INDIRECT("AL55")+4*INDIRECT("AM55")+5*INDIRECT("AN55")+6*INDIRECT("AO55")+7*INDIRECT("AP55")+8*INDIRECT("AQ55")</f>
        <v>160</v>
      </c>
      <c r="CR55" s="1">
        <v>160</v>
      </c>
      <c r="CS55" s="1">
        <f ca="1">INDIRECT("AR55")+2*INDIRECT("AS55")+3*INDIRECT("AT55")+4*INDIRECT("AU55")+5*INDIRECT("AV55")+6*INDIRECT("AW55")+7*INDIRECT("AX55")+8*INDIRECT("AY55")</f>
        <v>750</v>
      </c>
      <c r="CT55" s="1">
        <v>750</v>
      </c>
      <c r="CU55" s="1">
        <f ca="1">INDIRECT("AZ55")+2*INDIRECT("BA55")+3*INDIRECT("BB55")+4*INDIRECT("BC55")+5*INDIRECT("BD55")+6*INDIRECT("BE55")+7*INDIRECT("BF55")+8*INDIRECT("BG55")</f>
        <v>0</v>
      </c>
      <c r="CV55" s="1">
        <v>0</v>
      </c>
      <c r="CW55" s="1">
        <f ca="1">INDIRECT("BH55")+2*INDIRECT("BI55")+3*INDIRECT("BJ55")+4*INDIRECT("BK55")+5*INDIRECT("BL55")+6*INDIRECT("BM55")+7*INDIRECT("BN55")+8*INDIRECT("BO55")</f>
        <v>0</v>
      </c>
      <c r="CX55" s="1">
        <v>0</v>
      </c>
    </row>
    <row r="56" spans="1:73" ht="11.25">
      <c r="A56" s="1" t="s">
        <v>0</v>
      </c>
      <c r="B56" s="1" t="s">
        <v>0</v>
      </c>
      <c r="C56" s="1" t="s">
        <v>0</v>
      </c>
      <c r="D56" s="1" t="s">
        <v>0</v>
      </c>
      <c r="E56" s="1" t="s">
        <v>7</v>
      </c>
      <c r="F56" s="7">
        <f>SUM(F52:F55)</f>
        <v>2675</v>
      </c>
      <c r="G56" s="6">
        <f>SUM(G52:G55)</f>
        <v>3819</v>
      </c>
      <c r="H56" s="6">
        <f>SUM(H52:H55)</f>
        <v>0</v>
      </c>
      <c r="I56" s="6">
        <f>SUM(I52:I55)</f>
        <v>3843</v>
      </c>
      <c r="J56" s="6">
        <f>SUM(J52:J55)</f>
        <v>0</v>
      </c>
      <c r="K56" s="6">
        <f>SUM(K52:K55)</f>
        <v>0</v>
      </c>
      <c r="L56" s="6">
        <f>SUM(L52:L55)</f>
        <v>0</v>
      </c>
      <c r="M56" s="6">
        <f>SUM(M52:M55)</f>
        <v>0</v>
      </c>
      <c r="N56" s="7">
        <f>SUM(N52:N55)</f>
        <v>2410</v>
      </c>
      <c r="O56" s="6">
        <f>SUM(O52:O55)</f>
        <v>7017</v>
      </c>
      <c r="P56" s="6">
        <f>SUM(P52:P55)</f>
        <v>160</v>
      </c>
      <c r="Q56" s="6">
        <f>SUM(Q52:Q55)</f>
        <v>750</v>
      </c>
      <c r="R56" s="6">
        <f>SUM(R52:R55)</f>
        <v>0</v>
      </c>
      <c r="S56" s="6">
        <f>SUM(S52:S55)</f>
        <v>0</v>
      </c>
      <c r="T56" s="8"/>
      <c r="U56" s="5"/>
      <c r="V56" s="5"/>
      <c r="W56" s="5"/>
      <c r="X56" s="5"/>
      <c r="Y56" s="5"/>
      <c r="Z56" s="5"/>
      <c r="AA56" s="5"/>
      <c r="AB56" s="8"/>
      <c r="AC56" s="5"/>
      <c r="AD56" s="5"/>
      <c r="AE56" s="5"/>
      <c r="AF56" s="5"/>
      <c r="AG56" s="5"/>
      <c r="AH56" s="5"/>
      <c r="AI56" s="5"/>
      <c r="AJ56" s="8"/>
      <c r="AK56" s="5"/>
      <c r="AL56" s="5"/>
      <c r="AM56" s="5"/>
      <c r="AN56" s="5"/>
      <c r="AO56" s="5"/>
      <c r="AP56" s="5"/>
      <c r="AQ56" s="5"/>
      <c r="AR56" s="8"/>
      <c r="AS56" s="5"/>
      <c r="AT56" s="5"/>
      <c r="AU56" s="5"/>
      <c r="AV56" s="5"/>
      <c r="AW56" s="5"/>
      <c r="AX56" s="5"/>
      <c r="AY56" s="5"/>
      <c r="AZ56" s="8"/>
      <c r="BA56" s="5"/>
      <c r="BB56" s="5"/>
      <c r="BC56" s="5"/>
      <c r="BD56" s="5"/>
      <c r="BE56" s="5"/>
      <c r="BF56" s="5"/>
      <c r="BG56" s="5"/>
      <c r="BH56" s="8"/>
      <c r="BI56" s="5"/>
      <c r="BJ56" s="5"/>
      <c r="BK56" s="5"/>
      <c r="BL56" s="5"/>
      <c r="BM56" s="5"/>
      <c r="BN56" s="5"/>
      <c r="BO56" s="5"/>
      <c r="BP56" s="9">
        <v>0</v>
      </c>
      <c r="BQ56" s="1" t="s">
        <v>0</v>
      </c>
      <c r="BR56" s="1" t="s">
        <v>0</v>
      </c>
      <c r="BS56" s="1" t="s">
        <v>0</v>
      </c>
      <c r="BT56" s="1" t="s">
        <v>0</v>
      </c>
      <c r="BU56" s="1" t="s">
        <v>0</v>
      </c>
    </row>
    <row r="57" spans="3:73" ht="11.25">
      <c r="C57" s="1" t="s">
        <v>0</v>
      </c>
      <c r="D57" s="1" t="s">
        <v>0</v>
      </c>
      <c r="E57" s="1" t="s">
        <v>0</v>
      </c>
      <c r="F57" s="7"/>
      <c r="G57" s="6"/>
      <c r="H57" s="6"/>
      <c r="I57" s="6"/>
      <c r="J57" s="6"/>
      <c r="K57" s="6"/>
      <c r="L57" s="6"/>
      <c r="M57" s="6"/>
      <c r="N57" s="7"/>
      <c r="O57" s="6"/>
      <c r="P57" s="6"/>
      <c r="Q57" s="6"/>
      <c r="R57" s="6"/>
      <c r="S57" s="6"/>
      <c r="T57" s="8"/>
      <c r="U57" s="5"/>
      <c r="V57" s="5"/>
      <c r="W57" s="5"/>
      <c r="X57" s="5"/>
      <c r="Y57" s="5"/>
      <c r="Z57" s="5"/>
      <c r="AA57" s="5"/>
      <c r="AB57" s="8"/>
      <c r="AC57" s="5"/>
      <c r="AD57" s="5"/>
      <c r="AE57" s="5"/>
      <c r="AF57" s="5"/>
      <c r="AG57" s="5"/>
      <c r="AH57" s="5"/>
      <c r="AI57" s="5"/>
      <c r="AJ57" s="8"/>
      <c r="AK57" s="5"/>
      <c r="AL57" s="5"/>
      <c r="AM57" s="5"/>
      <c r="AN57" s="5"/>
      <c r="AO57" s="5"/>
      <c r="AP57" s="5"/>
      <c r="AQ57" s="5"/>
      <c r="AR57" s="8"/>
      <c r="AS57" s="5"/>
      <c r="AT57" s="5"/>
      <c r="AU57" s="5"/>
      <c r="AV57" s="5"/>
      <c r="AW57" s="5"/>
      <c r="AX57" s="5"/>
      <c r="AY57" s="5"/>
      <c r="AZ57" s="8"/>
      <c r="BA57" s="5"/>
      <c r="BB57" s="5"/>
      <c r="BC57" s="5"/>
      <c r="BD57" s="5"/>
      <c r="BE57" s="5"/>
      <c r="BF57" s="5"/>
      <c r="BG57" s="5"/>
      <c r="BH57" s="8"/>
      <c r="BI57" s="5"/>
      <c r="BJ57" s="5"/>
      <c r="BK57" s="5"/>
      <c r="BL57" s="5"/>
      <c r="BM57" s="5"/>
      <c r="BN57" s="5"/>
      <c r="BO57" s="5"/>
      <c r="BP57" s="9"/>
      <c r="BT57" s="1" t="s">
        <v>0</v>
      </c>
      <c r="BU57" s="1" t="s">
        <v>0</v>
      </c>
    </row>
    <row r="58" spans="1:102" ht="11.25">
      <c r="A58" s="30" t="s">
        <v>1</v>
      </c>
      <c r="B58" s="31" t="str">
        <f>HYPERLINK("http://www.dot.ca.gov/hq/transprog/stip2004/ff_sheets/04-0225g.xls","0225G")</f>
        <v>0225G</v>
      </c>
      <c r="C58" s="30" t="s">
        <v>45</v>
      </c>
      <c r="D58" s="30" t="s">
        <v>19</v>
      </c>
      <c r="E58" s="30" t="s">
        <v>3</v>
      </c>
      <c r="F58" s="32">
        <f ca="1">INDIRECT("T58")+INDIRECT("AB58")+INDIRECT("AJ58")+INDIRECT("AR58")+INDIRECT("AZ58")+INDIRECT("BH58")</f>
        <v>0</v>
      </c>
      <c r="G58" s="33">
        <f ca="1">INDIRECT("U58")+INDIRECT("AC58")+INDIRECT("AK58")+INDIRECT("AS58")+INDIRECT("BA58")+INDIRECT("BI58")</f>
        <v>0</v>
      </c>
      <c r="H58" s="33">
        <f ca="1">INDIRECT("V58")+INDIRECT("AD58")+INDIRECT("AL58")+INDIRECT("AT58")+INDIRECT("BB58")+INDIRECT("BJ58")</f>
        <v>0</v>
      </c>
      <c r="I58" s="33">
        <f ca="1">INDIRECT("W58")+INDIRECT("AE58")+INDIRECT("AM58")+INDIRECT("AU58")+INDIRECT("BC58")+INDIRECT("BK58")</f>
        <v>0</v>
      </c>
      <c r="J58" s="33">
        <f ca="1">INDIRECT("X58")+INDIRECT("AF58")+INDIRECT("AN58")+INDIRECT("AV58")+INDIRECT("BD58")+INDIRECT("BL58")</f>
        <v>2619</v>
      </c>
      <c r="K58" s="33">
        <f ca="1">INDIRECT("Y58")+INDIRECT("AG58")+INDIRECT("AO58")+INDIRECT("AW58")+INDIRECT("BE58")+INDIRECT("BM58")</f>
        <v>0</v>
      </c>
      <c r="L58" s="33">
        <f ca="1">INDIRECT("Z58")+INDIRECT("AH58")+INDIRECT("AP58")+INDIRECT("AX58")+INDIRECT("BF58")+INDIRECT("BN58")</f>
        <v>0</v>
      </c>
      <c r="M58" s="33">
        <f ca="1">INDIRECT("AA58")+INDIRECT("AI58")+INDIRECT("AQ58")+INDIRECT("AY58")+INDIRECT("BG58")+INDIRECT("BO58")</f>
        <v>0</v>
      </c>
      <c r="N58" s="32">
        <f ca="1">INDIRECT("T58")+INDIRECT("U58")+INDIRECT("V58")+INDIRECT("W58")+INDIRECT("X58")+INDIRECT("Y58")+INDIRECT("Z58")+INDIRECT("AA58")</f>
        <v>0</v>
      </c>
      <c r="O58" s="33">
        <f ca="1">INDIRECT("AB58")+INDIRECT("AC58")+INDIRECT("AD58")+INDIRECT("AE58")+INDIRECT("AF58")+INDIRECT("AG58")+INDIRECT("AH58")+INDIRECT("AI58")</f>
        <v>2619</v>
      </c>
      <c r="P58" s="33">
        <f ca="1">INDIRECT("AJ58")+INDIRECT("AK58")+INDIRECT("AL58")+INDIRECT("AM58")+INDIRECT("AN58")+INDIRECT("AO58")+INDIRECT("AP58")+INDIRECT("AQ58")</f>
        <v>0</v>
      </c>
      <c r="Q58" s="33">
        <f ca="1">INDIRECT("AR58")+INDIRECT("AS58")+INDIRECT("AT58")+INDIRECT("AU58")+INDIRECT("AV58")+INDIRECT("AW58")+INDIRECT("AX58")+INDIRECT("AY58")</f>
        <v>0</v>
      </c>
      <c r="R58" s="33">
        <f ca="1">INDIRECT("AZ58")+INDIRECT("BA58")+INDIRECT("BB58")+INDIRECT("BC58")+INDIRECT("BD58")+INDIRECT("BE58")+INDIRECT("BF58")+INDIRECT("BG58")</f>
        <v>0</v>
      </c>
      <c r="S58" s="33">
        <f ca="1">INDIRECT("BH58")+INDIRECT("BI58")+INDIRECT("BJ58")+INDIRECT("BK58")+INDIRECT("BL58")+INDIRECT("BM58")+INDIRECT("BN58")+INDIRECT("BO58")</f>
        <v>0</v>
      </c>
      <c r="T58" s="34"/>
      <c r="U58" s="35"/>
      <c r="V58" s="35"/>
      <c r="W58" s="35"/>
      <c r="X58" s="35"/>
      <c r="Y58" s="35"/>
      <c r="Z58" s="35"/>
      <c r="AA58" s="35"/>
      <c r="AB58" s="34"/>
      <c r="AC58" s="35"/>
      <c r="AD58" s="35"/>
      <c r="AE58" s="35"/>
      <c r="AF58" s="35">
        <v>2619</v>
      </c>
      <c r="AG58" s="35"/>
      <c r="AH58" s="35"/>
      <c r="AI58" s="35"/>
      <c r="AJ58" s="34"/>
      <c r="AK58" s="35"/>
      <c r="AL58" s="35"/>
      <c r="AM58" s="35"/>
      <c r="AN58" s="35"/>
      <c r="AO58" s="35"/>
      <c r="AP58" s="35"/>
      <c r="AQ58" s="35"/>
      <c r="AR58" s="34"/>
      <c r="AS58" s="35"/>
      <c r="AT58" s="35"/>
      <c r="AU58" s="35"/>
      <c r="AV58" s="35"/>
      <c r="AW58" s="35"/>
      <c r="AX58" s="35"/>
      <c r="AY58" s="35"/>
      <c r="AZ58" s="34"/>
      <c r="BA58" s="35"/>
      <c r="BB58" s="35"/>
      <c r="BC58" s="35"/>
      <c r="BD58" s="35"/>
      <c r="BE58" s="35"/>
      <c r="BF58" s="35"/>
      <c r="BG58" s="35"/>
      <c r="BH58" s="34"/>
      <c r="BI58" s="35"/>
      <c r="BJ58" s="35"/>
      <c r="BK58" s="35"/>
      <c r="BL58" s="35"/>
      <c r="BM58" s="35"/>
      <c r="BN58" s="35"/>
      <c r="BO58" s="36"/>
      <c r="BP58" s="9">
        <v>10600000643</v>
      </c>
      <c r="BQ58" s="1" t="s">
        <v>3</v>
      </c>
      <c r="BR58" s="1" t="s">
        <v>0</v>
      </c>
      <c r="BS58" s="1" t="s">
        <v>0</v>
      </c>
      <c r="BT58" s="1" t="s">
        <v>0</v>
      </c>
      <c r="BU58" s="1" t="s">
        <v>0</v>
      </c>
      <c r="BW58" s="1">
        <f ca="1">INDIRECT("T58")+2*INDIRECT("AB58")+3*INDIRECT("AJ58")+4*INDIRECT("AR58")+5*INDIRECT("AZ58")+6*INDIRECT("BH58")</f>
        <v>0</v>
      </c>
      <c r="BX58" s="1">
        <v>0</v>
      </c>
      <c r="BY58" s="1">
        <f ca="1">INDIRECT("U58")+2*INDIRECT("AC58")+3*INDIRECT("AK58")+4*INDIRECT("AS58")+5*INDIRECT("BA58")+6*INDIRECT("BI58")</f>
        <v>0</v>
      </c>
      <c r="BZ58" s="1">
        <v>0</v>
      </c>
      <c r="CA58" s="1">
        <f ca="1">INDIRECT("V58")+2*INDIRECT("AD58")+3*INDIRECT("AL58")+4*INDIRECT("AT58")+5*INDIRECT("BB58")+6*INDIRECT("BJ58")</f>
        <v>0</v>
      </c>
      <c r="CB58" s="1">
        <v>0</v>
      </c>
      <c r="CC58" s="1">
        <f ca="1">INDIRECT("W58")+2*INDIRECT("AE58")+3*INDIRECT("AM58")+4*INDIRECT("AU58")+5*INDIRECT("BC58")+6*INDIRECT("BK58")</f>
        <v>0</v>
      </c>
      <c r="CD58" s="1">
        <v>0</v>
      </c>
      <c r="CE58" s="1">
        <f ca="1">INDIRECT("X58")+2*INDIRECT("AF58")+3*INDIRECT("AN58")+4*INDIRECT("AV58")+5*INDIRECT("BD58")+6*INDIRECT("BL58")</f>
        <v>5238</v>
      </c>
      <c r="CF58" s="1">
        <v>5238</v>
      </c>
      <c r="CG58" s="1">
        <f ca="1">INDIRECT("Y58")+2*INDIRECT("AG58")+3*INDIRECT("AO58")+4*INDIRECT("AW58")+5*INDIRECT("BE58")+6*INDIRECT("BM58")</f>
        <v>0</v>
      </c>
      <c r="CH58" s="1">
        <v>0</v>
      </c>
      <c r="CI58" s="1">
        <f ca="1">INDIRECT("Z58")+2*INDIRECT("AH58")+3*INDIRECT("AP58")+4*INDIRECT("AX58")+5*INDIRECT("BF58")+6*INDIRECT("BN58")</f>
        <v>0</v>
      </c>
      <c r="CJ58" s="1">
        <v>0</v>
      </c>
      <c r="CK58" s="1">
        <f ca="1">INDIRECT("AA58")+2*INDIRECT("AI58")+3*INDIRECT("AQ58")+4*INDIRECT("AY58")+5*INDIRECT("BG58")+6*INDIRECT("BO58")</f>
        <v>0</v>
      </c>
      <c r="CL58" s="1">
        <v>0</v>
      </c>
      <c r="CM58" s="1">
        <f ca="1">INDIRECT("T58")+2*INDIRECT("U58")+3*INDIRECT("V58")+4*INDIRECT("W58")+5*INDIRECT("X58")+6*INDIRECT("Y58")+7*INDIRECT("Z58")+8*INDIRECT("AA58")</f>
        <v>0</v>
      </c>
      <c r="CN58" s="1">
        <v>0</v>
      </c>
      <c r="CO58" s="1">
        <f ca="1">INDIRECT("AB58")+2*INDIRECT("AC58")+3*INDIRECT("AD58")+4*INDIRECT("AE58")+5*INDIRECT("AF58")+6*INDIRECT("AG58")+7*INDIRECT("AH58")+8*INDIRECT("AI58")</f>
        <v>13095</v>
      </c>
      <c r="CP58" s="1">
        <v>13095</v>
      </c>
      <c r="CQ58" s="1">
        <f ca="1">INDIRECT("AJ58")+2*INDIRECT("AK58")+3*INDIRECT("AL58")+4*INDIRECT("AM58")+5*INDIRECT("AN58")+6*INDIRECT("AO58")+7*INDIRECT("AP58")+8*INDIRECT("AQ58")</f>
        <v>0</v>
      </c>
      <c r="CR58" s="1">
        <v>0</v>
      </c>
      <c r="CS58" s="1">
        <f ca="1">INDIRECT("AR58")+2*INDIRECT("AS58")+3*INDIRECT("AT58")+4*INDIRECT("AU58")+5*INDIRECT("AV58")+6*INDIRECT("AW58")+7*INDIRECT("AX58")+8*INDIRECT("AY58")</f>
        <v>0</v>
      </c>
      <c r="CT58" s="1">
        <v>0</v>
      </c>
      <c r="CU58" s="1">
        <f ca="1">INDIRECT("AZ58")+2*INDIRECT("BA58")+3*INDIRECT("BB58")+4*INDIRECT("BC58")+5*INDIRECT("BD58")+6*INDIRECT("BE58")+7*INDIRECT("BF58")+8*INDIRECT("BG58")</f>
        <v>0</v>
      </c>
      <c r="CV58" s="1">
        <v>0</v>
      </c>
      <c r="CW58" s="1">
        <f ca="1">INDIRECT("BH58")+2*INDIRECT("BI58")+3*INDIRECT("BJ58")+4*INDIRECT("BK58")+5*INDIRECT("BL58")+6*INDIRECT("BM58")+7*INDIRECT("BN58")+8*INDIRECT("BO58")</f>
        <v>0</v>
      </c>
      <c r="CX58" s="1">
        <v>0</v>
      </c>
    </row>
    <row r="59" spans="1:102" ht="11.25">
      <c r="A59" s="1" t="s">
        <v>0</v>
      </c>
      <c r="B59" s="1" t="s">
        <v>57</v>
      </c>
      <c r="C59" s="1" t="s">
        <v>0</v>
      </c>
      <c r="D59" s="1" t="s">
        <v>58</v>
      </c>
      <c r="E59" s="1" t="s">
        <v>38</v>
      </c>
      <c r="F59" s="7">
        <f ca="1">INDIRECT("T59")+INDIRECT("AB59")+INDIRECT("AJ59")+INDIRECT("AR59")+INDIRECT("AZ59")+INDIRECT("BH59")</f>
        <v>10781</v>
      </c>
      <c r="G59" s="6">
        <f ca="1">INDIRECT("U59")+INDIRECT("AC59")+INDIRECT("AK59")+INDIRECT("AS59")+INDIRECT("BA59")+INDIRECT("BI59")</f>
        <v>0</v>
      </c>
      <c r="H59" s="6">
        <f ca="1">INDIRECT("V59")+INDIRECT("AD59")+INDIRECT("AL59")+INDIRECT("AT59")+INDIRECT("BB59")+INDIRECT("BJ59")</f>
        <v>0</v>
      </c>
      <c r="I59" s="6">
        <f ca="1">INDIRECT("W59")+INDIRECT("AE59")+INDIRECT("AM59")+INDIRECT("AU59")+INDIRECT("BC59")+INDIRECT("BK59")</f>
        <v>0</v>
      </c>
      <c r="J59" s="6">
        <f ca="1">INDIRECT("X59")+INDIRECT("AF59")+INDIRECT("AN59")+INDIRECT("AV59")+INDIRECT("BD59")+INDIRECT("BL59")</f>
        <v>0</v>
      </c>
      <c r="K59" s="6">
        <f ca="1">INDIRECT("Y59")+INDIRECT("AG59")+INDIRECT("AO59")+INDIRECT("AW59")+INDIRECT("BE59")+INDIRECT("BM59")</f>
        <v>0</v>
      </c>
      <c r="L59" s="6">
        <f ca="1">INDIRECT("Z59")+INDIRECT("AH59")+INDIRECT("AP59")+INDIRECT("AX59")+INDIRECT("BF59")+INDIRECT("BN59")</f>
        <v>0</v>
      </c>
      <c r="M59" s="6">
        <f ca="1">INDIRECT("AA59")+INDIRECT("AI59")+INDIRECT("AQ59")+INDIRECT("AY59")+INDIRECT("BG59")+INDIRECT("BO59")</f>
        <v>0</v>
      </c>
      <c r="N59" s="7">
        <f ca="1">INDIRECT("T59")+INDIRECT("U59")+INDIRECT("V59")+INDIRECT("W59")+INDIRECT("X59")+INDIRECT("Y59")+INDIRECT("Z59")+INDIRECT("AA59")</f>
        <v>4881</v>
      </c>
      <c r="O59" s="6">
        <f ca="1">INDIRECT("AB59")+INDIRECT("AC59")+INDIRECT("AD59")+INDIRECT("AE59")+INDIRECT("AF59")+INDIRECT("AG59")+INDIRECT("AH59")+INDIRECT("AI59")</f>
        <v>4600</v>
      </c>
      <c r="P59" s="6">
        <f ca="1">INDIRECT("AJ59")+INDIRECT("AK59")+INDIRECT("AL59")+INDIRECT("AM59")+INDIRECT("AN59")+INDIRECT("AO59")+INDIRECT("AP59")+INDIRECT("AQ59")</f>
        <v>400</v>
      </c>
      <c r="Q59" s="6">
        <f ca="1">INDIRECT("AR59")+INDIRECT("AS59")+INDIRECT("AT59")+INDIRECT("AU59")+INDIRECT("AV59")+INDIRECT("AW59")+INDIRECT("AX59")+INDIRECT("AY59")</f>
        <v>900</v>
      </c>
      <c r="R59" s="6">
        <f ca="1">INDIRECT("AZ59")+INDIRECT("BA59")+INDIRECT("BB59")+INDIRECT("BC59")+INDIRECT("BD59")+INDIRECT("BE59")+INDIRECT("BF59")+INDIRECT("BG59")</f>
        <v>0</v>
      </c>
      <c r="S59" s="6">
        <f ca="1">INDIRECT("BH59")+INDIRECT("BI59")+INDIRECT("BJ59")+INDIRECT("BK59")+INDIRECT("BL59")+INDIRECT("BM59")+INDIRECT("BN59")+INDIRECT("BO59")</f>
        <v>0</v>
      </c>
      <c r="T59" s="28">
        <v>4881</v>
      </c>
      <c r="U59" s="29"/>
      <c r="V59" s="29"/>
      <c r="W59" s="29"/>
      <c r="X59" s="29"/>
      <c r="Y59" s="29"/>
      <c r="Z59" s="29"/>
      <c r="AA59" s="29"/>
      <c r="AB59" s="28">
        <v>4600</v>
      </c>
      <c r="AC59" s="29"/>
      <c r="AD59" s="29"/>
      <c r="AE59" s="29"/>
      <c r="AF59" s="29"/>
      <c r="AG59" s="29"/>
      <c r="AH59" s="29"/>
      <c r="AI59" s="29"/>
      <c r="AJ59" s="28">
        <v>400</v>
      </c>
      <c r="AK59" s="29"/>
      <c r="AL59" s="29"/>
      <c r="AM59" s="29"/>
      <c r="AN59" s="29"/>
      <c r="AO59" s="29"/>
      <c r="AP59" s="29"/>
      <c r="AQ59" s="29"/>
      <c r="AR59" s="28">
        <v>900</v>
      </c>
      <c r="AS59" s="29"/>
      <c r="AT59" s="29"/>
      <c r="AU59" s="29"/>
      <c r="AV59" s="29"/>
      <c r="AW59" s="29"/>
      <c r="AX59" s="29"/>
      <c r="AY59" s="29"/>
      <c r="AZ59" s="28"/>
      <c r="BA59" s="29"/>
      <c r="BB59" s="29"/>
      <c r="BC59" s="29"/>
      <c r="BD59" s="29"/>
      <c r="BE59" s="29"/>
      <c r="BF59" s="29"/>
      <c r="BG59" s="29"/>
      <c r="BH59" s="28"/>
      <c r="BI59" s="29"/>
      <c r="BJ59" s="29"/>
      <c r="BK59" s="29"/>
      <c r="BL59" s="29"/>
      <c r="BM59" s="29"/>
      <c r="BN59" s="29"/>
      <c r="BO59" s="29"/>
      <c r="BP59" s="9">
        <v>0</v>
      </c>
      <c r="BQ59" s="1" t="s">
        <v>0</v>
      </c>
      <c r="BR59" s="1" t="s">
        <v>0</v>
      </c>
      <c r="BS59" s="1" t="s">
        <v>0</v>
      </c>
      <c r="BT59" s="1" t="s">
        <v>0</v>
      </c>
      <c r="BU59" s="1" t="s">
        <v>0</v>
      </c>
      <c r="BW59" s="1">
        <f ca="1">INDIRECT("T59")+2*INDIRECT("AB59")+3*INDIRECT("AJ59")+4*INDIRECT("AR59")+5*INDIRECT("AZ59")+6*INDIRECT("BH59")</f>
        <v>18881</v>
      </c>
      <c r="BX59" s="1">
        <v>18881</v>
      </c>
      <c r="BY59" s="1">
        <f ca="1">INDIRECT("U59")+2*INDIRECT("AC59")+3*INDIRECT("AK59")+4*INDIRECT("AS59")+5*INDIRECT("BA59")+6*INDIRECT("BI59")</f>
        <v>0</v>
      </c>
      <c r="BZ59" s="1">
        <v>0</v>
      </c>
      <c r="CA59" s="1">
        <f ca="1">INDIRECT("V59")+2*INDIRECT("AD59")+3*INDIRECT("AL59")+4*INDIRECT("AT59")+5*INDIRECT("BB59")+6*INDIRECT("BJ59")</f>
        <v>0</v>
      </c>
      <c r="CB59" s="1">
        <v>0</v>
      </c>
      <c r="CC59" s="1">
        <f ca="1">INDIRECT("W59")+2*INDIRECT("AE59")+3*INDIRECT("AM59")+4*INDIRECT("AU59")+5*INDIRECT("BC59")+6*INDIRECT("BK59")</f>
        <v>0</v>
      </c>
      <c r="CD59" s="1">
        <v>0</v>
      </c>
      <c r="CE59" s="1">
        <f ca="1">INDIRECT("X59")+2*INDIRECT("AF59")+3*INDIRECT("AN59")+4*INDIRECT("AV59")+5*INDIRECT("BD59")+6*INDIRECT("BL59")</f>
        <v>0</v>
      </c>
      <c r="CF59" s="1">
        <v>0</v>
      </c>
      <c r="CG59" s="1">
        <f ca="1">INDIRECT("Y59")+2*INDIRECT("AG59")+3*INDIRECT("AO59")+4*INDIRECT("AW59")+5*INDIRECT("BE59")+6*INDIRECT("BM59")</f>
        <v>0</v>
      </c>
      <c r="CH59" s="1">
        <v>0</v>
      </c>
      <c r="CI59" s="1">
        <f ca="1">INDIRECT("Z59")+2*INDIRECT("AH59")+3*INDIRECT("AP59")+4*INDIRECT("AX59")+5*INDIRECT("BF59")+6*INDIRECT("BN59")</f>
        <v>0</v>
      </c>
      <c r="CJ59" s="1">
        <v>0</v>
      </c>
      <c r="CK59" s="1">
        <f ca="1">INDIRECT("AA59")+2*INDIRECT("AI59")+3*INDIRECT("AQ59")+4*INDIRECT("AY59")+5*INDIRECT("BG59")+6*INDIRECT("BO59")</f>
        <v>0</v>
      </c>
      <c r="CL59" s="1">
        <v>0</v>
      </c>
      <c r="CM59" s="1">
        <f ca="1">INDIRECT("T59")+2*INDIRECT("U59")+3*INDIRECT("V59")+4*INDIRECT("W59")+5*INDIRECT("X59")+6*INDIRECT("Y59")+7*INDIRECT("Z59")+8*INDIRECT("AA59")</f>
        <v>4881</v>
      </c>
      <c r="CN59" s="1">
        <v>4881</v>
      </c>
      <c r="CO59" s="1">
        <f ca="1">INDIRECT("AB59")+2*INDIRECT("AC59")+3*INDIRECT("AD59")+4*INDIRECT("AE59")+5*INDIRECT("AF59")+6*INDIRECT("AG59")+7*INDIRECT("AH59")+8*INDIRECT("AI59")</f>
        <v>4600</v>
      </c>
      <c r="CP59" s="1">
        <v>4600</v>
      </c>
      <c r="CQ59" s="1">
        <f ca="1">INDIRECT("AJ59")+2*INDIRECT("AK59")+3*INDIRECT("AL59")+4*INDIRECT("AM59")+5*INDIRECT("AN59")+6*INDIRECT("AO59")+7*INDIRECT("AP59")+8*INDIRECT("AQ59")</f>
        <v>400</v>
      </c>
      <c r="CR59" s="1">
        <v>400</v>
      </c>
      <c r="CS59" s="1">
        <f ca="1">INDIRECT("AR59")+2*INDIRECT("AS59")+3*INDIRECT("AT59")+4*INDIRECT("AU59")+5*INDIRECT("AV59")+6*INDIRECT("AW59")+7*INDIRECT("AX59")+8*INDIRECT("AY59")</f>
        <v>900</v>
      </c>
      <c r="CT59" s="1">
        <v>900</v>
      </c>
      <c r="CU59" s="1">
        <f ca="1">INDIRECT("AZ59")+2*INDIRECT("BA59")+3*INDIRECT("BB59")+4*INDIRECT("BC59")+5*INDIRECT("BD59")+6*INDIRECT("BE59")+7*INDIRECT("BF59")+8*INDIRECT("BG59")</f>
        <v>0</v>
      </c>
      <c r="CV59" s="1">
        <v>0</v>
      </c>
      <c r="CW59" s="1">
        <f ca="1">INDIRECT("BH59")+2*INDIRECT("BI59")+3*INDIRECT("BJ59")+4*INDIRECT("BK59")+5*INDIRECT("BL59")+6*INDIRECT("BM59")+7*INDIRECT("BN59")+8*INDIRECT("BO59")</f>
        <v>0</v>
      </c>
      <c r="CX59" s="1">
        <v>0</v>
      </c>
    </row>
    <row r="60" spans="1:73" ht="11.25">
      <c r="A60" s="25"/>
      <c r="B60" s="25"/>
      <c r="C60" s="27" t="s">
        <v>90</v>
      </c>
      <c r="D60" s="26" t="s">
        <v>0</v>
      </c>
      <c r="E60" s="1" t="s">
        <v>7</v>
      </c>
      <c r="F60" s="7">
        <f>SUM(F58:F59)</f>
        <v>10781</v>
      </c>
      <c r="G60" s="6">
        <f>SUM(G58:G59)</f>
        <v>0</v>
      </c>
      <c r="H60" s="6">
        <f>SUM(H58:H59)</f>
        <v>0</v>
      </c>
      <c r="I60" s="6">
        <f>SUM(I58:I59)</f>
        <v>0</v>
      </c>
      <c r="J60" s="6">
        <f>SUM(J58:J59)</f>
        <v>2619</v>
      </c>
      <c r="K60" s="6">
        <f>SUM(K58:K59)</f>
        <v>0</v>
      </c>
      <c r="L60" s="6">
        <f>SUM(L58:L59)</f>
        <v>0</v>
      </c>
      <c r="M60" s="6">
        <f>SUM(M58:M59)</f>
        <v>0</v>
      </c>
      <c r="N60" s="7">
        <f>SUM(N58:N59)</f>
        <v>4881</v>
      </c>
      <c r="O60" s="6">
        <f>SUM(O58:O59)</f>
        <v>7219</v>
      </c>
      <c r="P60" s="6">
        <f>SUM(P58:P59)</f>
        <v>400</v>
      </c>
      <c r="Q60" s="6">
        <f>SUM(Q58:Q59)</f>
        <v>900</v>
      </c>
      <c r="R60" s="6">
        <f>SUM(R58:R59)</f>
        <v>0</v>
      </c>
      <c r="S60" s="6">
        <f>SUM(S58:S59)</f>
        <v>0</v>
      </c>
      <c r="T60" s="8"/>
      <c r="U60" s="5"/>
      <c r="V60" s="5"/>
      <c r="W60" s="5"/>
      <c r="X60" s="5"/>
      <c r="Y60" s="5"/>
      <c r="Z60" s="5"/>
      <c r="AA60" s="5"/>
      <c r="AB60" s="8"/>
      <c r="AC60" s="5"/>
      <c r="AD60" s="5"/>
      <c r="AE60" s="5"/>
      <c r="AF60" s="5"/>
      <c r="AG60" s="5"/>
      <c r="AH60" s="5"/>
      <c r="AI60" s="5"/>
      <c r="AJ60" s="8"/>
      <c r="AK60" s="5"/>
      <c r="AL60" s="5"/>
      <c r="AM60" s="5"/>
      <c r="AN60" s="5"/>
      <c r="AO60" s="5"/>
      <c r="AP60" s="5"/>
      <c r="AQ60" s="5"/>
      <c r="AR60" s="8"/>
      <c r="AS60" s="5"/>
      <c r="AT60" s="5"/>
      <c r="AU60" s="5"/>
      <c r="AV60" s="5"/>
      <c r="AW60" s="5"/>
      <c r="AX60" s="5"/>
      <c r="AY60" s="5"/>
      <c r="AZ60" s="8"/>
      <c r="BA60" s="5"/>
      <c r="BB60" s="5"/>
      <c r="BC60" s="5"/>
      <c r="BD60" s="5"/>
      <c r="BE60" s="5"/>
      <c r="BF60" s="5"/>
      <c r="BG60" s="5"/>
      <c r="BH60" s="8"/>
      <c r="BI60" s="5"/>
      <c r="BJ60" s="5"/>
      <c r="BK60" s="5"/>
      <c r="BL60" s="5"/>
      <c r="BM60" s="5"/>
      <c r="BN60" s="5"/>
      <c r="BO60" s="5"/>
      <c r="BP60" s="9">
        <v>0</v>
      </c>
      <c r="BQ60" s="1" t="s">
        <v>0</v>
      </c>
      <c r="BR60" s="1" t="s">
        <v>0</v>
      </c>
      <c r="BS60" s="1" t="s">
        <v>0</v>
      </c>
      <c r="BT60" s="1" t="s">
        <v>0</v>
      </c>
      <c r="BU60" s="1" t="s">
        <v>0</v>
      </c>
    </row>
    <row r="61" spans="1:73" ht="11.25">
      <c r="A61" s="37"/>
      <c r="B61" s="37"/>
      <c r="C61" s="37" t="s">
        <v>0</v>
      </c>
      <c r="D61" s="37" t="s">
        <v>0</v>
      </c>
      <c r="E61" s="37" t="s">
        <v>0</v>
      </c>
      <c r="F61" s="38"/>
      <c r="G61" s="39"/>
      <c r="H61" s="39"/>
      <c r="I61" s="39"/>
      <c r="J61" s="39"/>
      <c r="K61" s="39"/>
      <c r="L61" s="39"/>
      <c r="M61" s="39"/>
      <c r="N61" s="38"/>
      <c r="O61" s="39"/>
      <c r="P61" s="39"/>
      <c r="Q61" s="39"/>
      <c r="R61" s="39"/>
      <c r="S61" s="39"/>
      <c r="T61" s="40"/>
      <c r="U61" s="41"/>
      <c r="V61" s="41"/>
      <c r="W61" s="41"/>
      <c r="X61" s="41"/>
      <c r="Y61" s="41"/>
      <c r="Z61" s="41"/>
      <c r="AA61" s="41"/>
      <c r="AB61" s="40"/>
      <c r="AC61" s="41"/>
      <c r="AD61" s="41"/>
      <c r="AE61" s="41"/>
      <c r="AF61" s="41"/>
      <c r="AG61" s="41"/>
      <c r="AH61" s="41"/>
      <c r="AI61" s="41"/>
      <c r="AJ61" s="40"/>
      <c r="AK61" s="41"/>
      <c r="AL61" s="41"/>
      <c r="AM61" s="41"/>
      <c r="AN61" s="41"/>
      <c r="AO61" s="41"/>
      <c r="AP61" s="41"/>
      <c r="AQ61" s="41"/>
      <c r="AR61" s="40"/>
      <c r="AS61" s="41"/>
      <c r="AT61" s="41"/>
      <c r="AU61" s="41"/>
      <c r="AV61" s="41"/>
      <c r="AW61" s="41"/>
      <c r="AX61" s="41"/>
      <c r="AY61" s="41"/>
      <c r="AZ61" s="40"/>
      <c r="BA61" s="41"/>
      <c r="BB61" s="41"/>
      <c r="BC61" s="41"/>
      <c r="BD61" s="41"/>
      <c r="BE61" s="41"/>
      <c r="BF61" s="41"/>
      <c r="BG61" s="41"/>
      <c r="BH61" s="40"/>
      <c r="BI61" s="41"/>
      <c r="BJ61" s="41"/>
      <c r="BK61" s="41"/>
      <c r="BL61" s="41"/>
      <c r="BM61" s="41"/>
      <c r="BN61" s="41"/>
      <c r="BO61" s="42"/>
      <c r="BP61" s="9"/>
      <c r="BT61" s="1" t="s">
        <v>0</v>
      </c>
      <c r="BU61" s="1" t="s">
        <v>0</v>
      </c>
    </row>
    <row r="64" spans="5:13" ht="11.25">
      <c r="E64" s="3" t="s">
        <v>97</v>
      </c>
      <c r="F64" s="5">
        <f>SUMIF($BQ4:$BQ61,"=RIP",F4:F61)</f>
        <v>3389</v>
      </c>
      <c r="G64" s="5">
        <f aca="true" t="shared" si="0" ref="G64:M64">SUMIF($BQ4:$BQ61,"=RIP",G4:G61)</f>
        <v>3907</v>
      </c>
      <c r="H64" s="5">
        <f t="shared" si="0"/>
        <v>4930</v>
      </c>
      <c r="I64" s="5">
        <f t="shared" si="0"/>
        <v>44628</v>
      </c>
      <c r="J64" s="5">
        <f t="shared" si="0"/>
        <v>11890</v>
      </c>
      <c r="K64" s="5">
        <f t="shared" si="0"/>
        <v>25690</v>
      </c>
      <c r="L64" s="5">
        <f t="shared" si="0"/>
        <v>0</v>
      </c>
      <c r="M64" s="5">
        <f t="shared" si="0"/>
        <v>0</v>
      </c>
    </row>
    <row r="65" spans="5:13" ht="11.25">
      <c r="E65" s="3" t="s">
        <v>98</v>
      </c>
      <c r="F65" s="5">
        <f>SUMIF($BT4:$BT61,"=GARVEE",F4:F61)</f>
        <v>0</v>
      </c>
      <c r="G65" s="5">
        <f aca="true" t="shared" si="1" ref="G65:M65">SUMIF($BT4:$BT61,"=GARVEE",G4:G61)</f>
        <v>0</v>
      </c>
      <c r="H65" s="5">
        <f t="shared" si="1"/>
        <v>0</v>
      </c>
      <c r="I65" s="5">
        <f t="shared" si="1"/>
        <v>0</v>
      </c>
      <c r="J65" s="5">
        <f t="shared" si="1"/>
        <v>0</v>
      </c>
      <c r="K65" s="5">
        <f t="shared" si="1"/>
        <v>0</v>
      </c>
      <c r="L65" s="5">
        <f t="shared" si="1"/>
        <v>0</v>
      </c>
      <c r="M65" s="5">
        <f t="shared" si="1"/>
        <v>0</v>
      </c>
    </row>
    <row r="66" spans="5:13" ht="11.25">
      <c r="E66" s="3" t="s">
        <v>99</v>
      </c>
      <c r="F66" s="5">
        <f>SUMIF($BR4:$BR61,"=X",F4:F61)</f>
        <v>0</v>
      </c>
      <c r="G66" s="5">
        <f aca="true" t="shared" si="2" ref="G66:M66">SUMIF($BR4:$BR61,"=X",G4:G61)</f>
        <v>0</v>
      </c>
      <c r="H66" s="5">
        <f t="shared" si="2"/>
        <v>0</v>
      </c>
      <c r="I66" s="5">
        <f t="shared" si="2"/>
        <v>0</v>
      </c>
      <c r="J66" s="5">
        <f t="shared" si="2"/>
        <v>0</v>
      </c>
      <c r="K66" s="5">
        <f t="shared" si="2"/>
        <v>0</v>
      </c>
      <c r="L66" s="5">
        <f t="shared" si="2"/>
        <v>0</v>
      </c>
      <c r="M66" s="5">
        <f t="shared" si="2"/>
        <v>0</v>
      </c>
    </row>
    <row r="67" spans="5:13" ht="11.25">
      <c r="E67" s="3" t="s">
        <v>100</v>
      </c>
      <c r="F67" s="5">
        <f>SUMIF($BU4:$BU61,"=X",AJ4:AJ61)+SUMIF($BU4:$BU61,"=X",AR4:AR61)+SUMIF($BU4:$BU61,"=X",AZ4:AZ61)+SUMIF($BU4:$BU61,"=X",BH4:BH61)</f>
        <v>2846</v>
      </c>
      <c r="G67" s="5">
        <f>SUMIF($BU4:$BU61,"=X",AK4:AK61)+SUMIF($BU4:$BU61,"=X",AS4:AS61)+SUMIF($BU4:$BU61,"=X",BA4:BA61)+SUMIF($BU4:$BU61,"=X",BI4:BI61)</f>
        <v>2564</v>
      </c>
      <c r="H67" s="5"/>
      <c r="I67" s="5"/>
      <c r="J67" s="5"/>
      <c r="K67" s="5"/>
      <c r="L67" s="5"/>
      <c r="M67" s="5"/>
    </row>
    <row r="68" spans="5:13" ht="11.25">
      <c r="E68" s="3" t="s">
        <v>101</v>
      </c>
      <c r="F68" s="5">
        <f>SUMIF($BU4:$BU61,"=X",T4:T61)</f>
        <v>543</v>
      </c>
      <c r="G68" s="5">
        <f>SUMIF($BU4:$BU61,"=X",U4:U61)</f>
        <v>0</v>
      </c>
      <c r="H68" s="5"/>
      <c r="I68" s="5"/>
      <c r="J68" s="5"/>
      <c r="K68" s="5"/>
      <c r="L68" s="5"/>
      <c r="M68" s="5"/>
    </row>
    <row r="69" spans="5:13" ht="11.25">
      <c r="E69" s="3" t="s">
        <v>102</v>
      </c>
      <c r="F69" s="5">
        <f>F64-F65-F66-F67-F68</f>
        <v>0</v>
      </c>
      <c r="G69" s="5">
        <f aca="true" t="shared" si="3" ref="G69:M69">G64-G65-G66-G67-G68</f>
        <v>1343</v>
      </c>
      <c r="H69" s="5">
        <f t="shared" si="3"/>
        <v>4930</v>
      </c>
      <c r="I69" s="5">
        <f t="shared" si="3"/>
        <v>44628</v>
      </c>
      <c r="J69" s="5">
        <f t="shared" si="3"/>
        <v>11890</v>
      </c>
      <c r="K69" s="5">
        <f t="shared" si="3"/>
        <v>25690</v>
      </c>
      <c r="L69" s="5">
        <f t="shared" si="3"/>
        <v>0</v>
      </c>
      <c r="M69" s="5">
        <f t="shared" si="3"/>
        <v>0</v>
      </c>
    </row>
    <row r="71" spans="9:11" ht="11.25">
      <c r="I71" s="1">
        <f>SUM(F69:I69)</f>
        <v>50901</v>
      </c>
      <c r="J71" s="1">
        <f>J69</f>
        <v>11890</v>
      </c>
      <c r="K71" s="1">
        <f>K69</f>
        <v>25690</v>
      </c>
    </row>
  </sheetData>
  <sheetProtection password="CB9B" sheet="1" objects="1" scenarios="1"/>
  <conditionalFormatting sqref="F4:F5 F8 F11 F14 F17 F20:F22 F25 F28:F31 F34:F36 F39:F40 F43:F44 F47:F49 F52:F55 F58:F59">
    <cfRule type="expression" priority="1" dxfId="0" stopIfTrue="1">
      <formula>BW4&lt;&gt;BX4</formula>
    </cfRule>
  </conditionalFormatting>
  <conditionalFormatting sqref="G4:G5 G8 G11 G14 G17 G20:G22 G25 G28:G31 G34:G36 G39:G40 G43:G44 G47:G49 G52:G55 G58:G59">
    <cfRule type="expression" priority="2" dxfId="0" stopIfTrue="1">
      <formula>BY4&lt;&gt;BZ4</formula>
    </cfRule>
  </conditionalFormatting>
  <conditionalFormatting sqref="H4:H5 H8 H11 H14 H17 H20:H22 H25 H28:H31 H34:H36 H39:H40 H43:H44 H47:H49 H52:H55 H58:H59">
    <cfRule type="expression" priority="3" dxfId="0" stopIfTrue="1">
      <formula>CA4&lt;&gt;CB4</formula>
    </cfRule>
  </conditionalFormatting>
  <conditionalFormatting sqref="I4:I5 I8 I11 I14 I17 I20:I22 I25 I28:I31 I34:I36 I39:I40 I43:I44 I47:I49 I52:I55 I58:I59">
    <cfRule type="expression" priority="4" dxfId="0" stopIfTrue="1">
      <formula>CC4&lt;&gt;CD4</formula>
    </cfRule>
  </conditionalFormatting>
  <conditionalFormatting sqref="J4:J5 J8 J11 J14 J17 J20:J22 J25 J28:J31 J34:J36 J39:J40 J43:J44 J47:J49 J52:J55 J58:J59">
    <cfRule type="expression" priority="5" dxfId="0" stopIfTrue="1">
      <formula>CE4&lt;&gt;CF4</formula>
    </cfRule>
  </conditionalFormatting>
  <conditionalFormatting sqref="K4:K5 K8 K11 K14 K17 K20:K22 K25 K28:K31 K34:K36 K39:K40 K43:K44 K47:K49 K52:K55 K58:K59">
    <cfRule type="expression" priority="6" dxfId="0" stopIfTrue="1">
      <formula>CG4&lt;&gt;CH4</formula>
    </cfRule>
  </conditionalFormatting>
  <conditionalFormatting sqref="L4:L5 L8 L11 L14 L17 L20:L22 L25 L28:L31 L34:L36 L39:L40 L43:L44 L47:L49 L52:L55 L58:L59">
    <cfRule type="expression" priority="7" dxfId="0" stopIfTrue="1">
      <formula>CI4&lt;&gt;CJ4</formula>
    </cfRule>
  </conditionalFormatting>
  <conditionalFormatting sqref="M4:M5 M8 M11 M14 M17 M20:M22 M25 M28:M31 M34:M36 M39:M40 M43:M44 M47:M49 M52:M55 M58:M59">
    <cfRule type="expression" priority="8" dxfId="0" stopIfTrue="1">
      <formula>CK4&lt;&gt;CL4</formula>
    </cfRule>
  </conditionalFormatting>
  <conditionalFormatting sqref="N4:N5 N8 N11 N14 N17 N20:N22 N25 N28:N31 N34:N36 N39:N40 N43:N44 N47:N49 N52:N55 N58:N59">
    <cfRule type="expression" priority="9" dxfId="0" stopIfTrue="1">
      <formula>CM4&lt;&gt;CN4</formula>
    </cfRule>
  </conditionalFormatting>
  <conditionalFormatting sqref="O4:O5 O8 O11 O14 O17 O20:O22 O25 O28:O31 O34:O36 O39:O40 O43:O44 O47:O49 O52:O55 O58:O59">
    <cfRule type="expression" priority="10" dxfId="0" stopIfTrue="1">
      <formula>CO4&lt;&gt;CP4</formula>
    </cfRule>
  </conditionalFormatting>
  <conditionalFormatting sqref="P4:P5 P8 P11 P14 P17 P20:P22 P25 P28:P31 P34:P36 P39:P40 P43:P44 P47:P49 P52:P55 P58:P59">
    <cfRule type="expression" priority="11" dxfId="0" stopIfTrue="1">
      <formula>CQ4&lt;&gt;CR4</formula>
    </cfRule>
  </conditionalFormatting>
  <conditionalFormatting sqref="Q4:Q5 Q8 Q11 Q14 Q17 Q20:Q22 Q25 Q28:Q31 Q34:Q36 Q39:Q40 Q43:Q44 Q47:Q49 Q52:Q55 Q58:Q59">
    <cfRule type="expression" priority="12" dxfId="0" stopIfTrue="1">
      <formula>CS4&lt;&gt;CT4</formula>
    </cfRule>
  </conditionalFormatting>
  <conditionalFormatting sqref="R4:R5 R8 R11 R14 R17 R20:R22 R25 R28:R31 R34:R36 R39:R40 R43:R44 R47:R49 R52:R55 R58:R59">
    <cfRule type="expression" priority="13" dxfId="0" stopIfTrue="1">
      <formula>CU4&lt;&gt;CV4</formula>
    </cfRule>
  </conditionalFormatting>
  <conditionalFormatting sqref="S4:S5 S8 S11 S14 S17 S20:S22 S25 S28:S31 S34:S36 S39:S40 S43:S44 S47:S49 S52:S55 S58:S59">
    <cfRule type="expression" priority="14" dxfId="0" stopIfTrue="1">
      <formula>CW4&lt;&gt;CX4</formula>
    </cfRule>
  </conditionalFormatting>
  <dataValidations count="86">
    <dataValidation type="list" allowBlank="1" showErrorMessage="1" errorTitle="Input Error" error="Please choose one of the options from the pulldown." sqref="D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0">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3">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9">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2">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7">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30">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3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41">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45">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49">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54">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60">
      <formula1>"No Change,Schedule Delay,Delay w/Cost Change,Schedule Advance,Advance w/Cost Change,Delete Project,See Attached Fact &amp; Funding Sheet"</formula1>
    </dataValidation>
    <dataValidation type="whole" showInputMessage="1" showErrorMessage="1" prompt="Summary of funding in this fiscal year.&#10;&#10;Scroll right to update these funds ==&gt;" errorTitle="Calculation Field." error="Do not update here.  Please scroll to the right and update as needed for each project component." sqref="F4:M61">
      <formula1>9999999</formula1>
      <formula2>9999999</formula2>
    </dataValidation>
    <dataValidation type="whole" showInputMessage="1" showErrorMessage="1" prompt="Summary for this component, regardless of fiscal year.&#10;&#10;Scroll right to update these funds ==&gt;" errorTitle="Calculation Field." error="Do not update here.  Please scroll to the right and update as needed for each project component." sqref="N4:S61">
      <formula1>9999999</formula1>
      <formula2>9999999</formula2>
    </dataValidation>
    <dataValidation type="whole" showErrorMessage="1" errorTitle="Maximum Dollar Input Exceeded" error="The maximum input value is $999,999 (x $1000), basically one billion dollars.  Please revise your figures." sqref="T4:BO4">
      <formula1>0</formula1>
      <formula2>999999</formula2>
    </dataValidation>
    <dataValidation type="whole" showErrorMessage="1" errorTitle="Maximum Dollar Input Exceeded" error="The maximum input value is $999,999 (x $1000), basically one billion dollars.  Please revise your figures." sqref="T5:BO5">
      <formula1>0</formula1>
      <formula2>999999</formula2>
    </dataValidation>
    <dataValidation type="whole" showInputMessage="1" showErrorMessage="1" promptTitle="No Input" prompt="This is not a funding line." errorTitle="Wrong Spot" error="This is either a total or blank funding line.  No Data Input Here." sqref="T6:BO6">
      <formula1>999999</formula1>
      <formula2>999999</formula2>
    </dataValidation>
    <dataValidation type="whole" showInputMessage="1" showErrorMessage="1" promptTitle="No Input" prompt="This is not a funding line." errorTitle="Wrong Spot" error="This is either a total or blank funding line.  No Data Input Here." sqref="T7:BO7">
      <formula1>999999</formula1>
      <formula2>999999</formula2>
    </dataValidation>
    <dataValidation type="whole" showErrorMessage="1" errorTitle="Maximum Dollar Input Exceeded" error="The maximum input value is $999,999 (x $1000), basically one billion dollars.  Please revise your figures." sqref="T8:BO8">
      <formula1>0</formula1>
      <formula2>999999</formula2>
    </dataValidation>
    <dataValidation type="whole" showInputMessage="1" showErrorMessage="1" promptTitle="No Input" prompt="This is not a funding line." errorTitle="Wrong Spot" error="This is either a total or blank funding line.  No Data Input Here." sqref="T9:BO9">
      <formula1>999999</formula1>
      <formula2>999999</formula2>
    </dataValidation>
    <dataValidation type="whole" showInputMessage="1" showErrorMessage="1" promptTitle="No Input" prompt="This is not a funding line." errorTitle="Wrong Spot" error="This is either a total or blank funding line.  No Data Input Here." sqref="T10:BO10">
      <formula1>999999</formula1>
      <formula2>999999</formula2>
    </dataValidation>
    <dataValidation type="whole" showErrorMessage="1" errorTitle="Maximum Dollar Input Exceeded" error="The maximum input value is $999,999 (x $1000), basically one billion dollars.  Please revise your figures." sqref="T11:BO11">
      <formula1>0</formula1>
      <formula2>999999</formula2>
    </dataValidation>
    <dataValidation type="whole" showInputMessage="1" showErrorMessage="1" promptTitle="No Input" prompt="This is not a funding line." errorTitle="Wrong Spot" error="This is either a total or blank funding line.  No Data Input Here." sqref="T12:BO12">
      <formula1>999999</formula1>
      <formula2>999999</formula2>
    </dataValidation>
    <dataValidation type="whole" showInputMessage="1" showErrorMessage="1" promptTitle="No Input" prompt="This is not a funding line." errorTitle="Wrong Spot" error="This is either a total or blank funding line.  No Data Input Here." sqref="T13:BO13">
      <formula1>999999</formula1>
      <formula2>999999</formula2>
    </dataValidation>
    <dataValidation type="whole" showErrorMessage="1" errorTitle="Maximum Dollar Input Exceeded" error="The maximum input value is $999,999 (x $1000), basically one billion dollars.  Please revise your figures." sqref="T14:BO14">
      <formula1>0</formula1>
      <formula2>999999</formula2>
    </dataValidation>
    <dataValidation type="whole" showInputMessage="1" showErrorMessage="1" promptTitle="No Input" prompt="This is not a funding line." errorTitle="Wrong Spot" error="This is either a total or blank funding line.  No Data Input Here." sqref="T15:BO15">
      <formula1>999999</formula1>
      <formula2>999999</formula2>
    </dataValidation>
    <dataValidation type="whole" showInputMessage="1" showErrorMessage="1" promptTitle="No Input" prompt="This is not a funding line." errorTitle="Wrong Spot" error="This is either a total or blank funding line.  No Data Input Here." sqref="T16:BO16">
      <formula1>999999</formula1>
      <formula2>999999</formula2>
    </dataValidation>
    <dataValidation type="whole" showErrorMessage="1" errorTitle="Maximum Dollar Input Exceeded" error="The maximum input value is $999,999 (x $1000), basically one billion dollars.  Please revise your figures." sqref="T17:BO17">
      <formula1>0</formula1>
      <formula2>999999</formula2>
    </dataValidation>
    <dataValidation type="whole" showInputMessage="1" showErrorMessage="1" promptTitle="No Input" prompt="This is not a funding line." errorTitle="Wrong Spot" error="This is either a total or blank funding line.  No Data Input Here." sqref="T18:BO18">
      <formula1>999999</formula1>
      <formula2>999999</formula2>
    </dataValidation>
    <dataValidation type="whole" showInputMessage="1" showErrorMessage="1" promptTitle="No Input" prompt="This is not a funding line." errorTitle="Wrong Spot" error="This is either a total or blank funding line.  No Data Input Here." sqref="T19:BO19">
      <formula1>999999</formula1>
      <formula2>999999</formula2>
    </dataValidation>
    <dataValidation type="whole" showErrorMessage="1" errorTitle="Maximum Dollar Input Exceeded" error="The maximum input value is $999,999 (x $1000), basically one billion dollars.  Please revise your figures." sqref="T20:BO20">
      <formula1>0</formula1>
      <formula2>999999</formula2>
    </dataValidation>
    <dataValidation type="whole" showErrorMessage="1" errorTitle="Maximum Dollar Input Exceeded" error="The maximum input value is $999,999 (x $1000), basically one billion dollars.  Please revise your figures." sqref="T21:BO21">
      <formula1>0</formula1>
      <formula2>999999</formula2>
    </dataValidation>
    <dataValidation type="whole" showErrorMessage="1" errorTitle="Maximum Dollar Input Exceeded" error="The maximum input value is $999,999 (x $1000), basically one billion dollars.  Please revise your figures." sqref="T22:BO22">
      <formula1>0</formula1>
      <formula2>999999</formula2>
    </dataValidation>
    <dataValidation type="whole" showInputMessage="1" showErrorMessage="1" promptTitle="No Input" prompt="This is not a funding line." errorTitle="Wrong Spot" error="This is either a total or blank funding line.  No Data Input Here." sqref="T23:BO23">
      <formula1>999999</formula1>
      <formula2>999999</formula2>
    </dataValidation>
    <dataValidation type="whole" showInputMessage="1" showErrorMessage="1" promptTitle="No Input" prompt="This is not a funding line." errorTitle="Wrong Spot" error="This is either a total or blank funding line.  No Data Input Here." sqref="T24:BO24">
      <formula1>999999</formula1>
      <formula2>999999</formula2>
    </dataValidation>
    <dataValidation type="whole" showErrorMessage="1" errorTitle="Maximum Dollar Input Exceeded" error="The maximum input value is $999,999 (x $1000), basically one billion dollars.  Please revise your figures." sqref="T25:BO25">
      <formula1>0</formula1>
      <formula2>999999</formula2>
    </dataValidation>
    <dataValidation type="whole" showInputMessage="1" showErrorMessage="1" promptTitle="No Input" prompt="This is not a funding line." errorTitle="Wrong Spot" error="This is either a total or blank funding line.  No Data Input Here." sqref="T26:BO26">
      <formula1>999999</formula1>
      <formula2>999999</formula2>
    </dataValidation>
    <dataValidation type="whole" showInputMessage="1" showErrorMessage="1" promptTitle="No Input" prompt="This is not a funding line." errorTitle="Wrong Spot" error="This is either a total or blank funding line.  No Data Input Here." sqref="T27:BO27">
      <formula1>999999</formula1>
      <formula2>999999</formula2>
    </dataValidation>
    <dataValidation type="whole" showErrorMessage="1" errorTitle="Maximum Dollar Input Exceeded" error="The maximum input value is $999,999 (x $1000), basically one billion dollars.  Please revise your figures." sqref="T28:BO28">
      <formula1>0</formula1>
      <formula2>999999</formula2>
    </dataValidation>
    <dataValidation type="whole" showErrorMessage="1" errorTitle="Maximum Dollar Input Exceeded" error="The maximum input value is $999,999 (x $1000), basically one billion dollars.  Please revise your figures." sqref="BJ29:BO29 AL29:AQ29 AT29:AY29 BB29:BG29 V29:AI29">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29:AK29 AR29:AS29 AZ29:BA29 BH29:BI29">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29:U29">
      <formula1>0</formula1>
      <formula2>999999</formula2>
    </dataValidation>
    <dataValidation type="whole" showErrorMessage="1" errorTitle="Maximum Dollar Input Exceeded" error="The maximum input value is $999,999 (x $1000), basically one billion dollars.  Please revise your figures." sqref="T30:BO30">
      <formula1>0</formula1>
      <formula2>999999</formula2>
    </dataValidation>
    <dataValidation type="whole" showErrorMessage="1" errorTitle="Maximum Dollar Input Exceeded" error="The maximum input value is $999,999 (x $1000), basically one billion dollars.  Please revise your figures." sqref="T31:BO31">
      <formula1>0</formula1>
      <formula2>999999</formula2>
    </dataValidation>
    <dataValidation type="whole" showInputMessage="1" showErrorMessage="1" promptTitle="No Input" prompt="This is not a funding line." errorTitle="Wrong Spot" error="This is either a total or blank funding line.  No Data Input Here." sqref="T32:BO32">
      <formula1>999999</formula1>
      <formula2>999999</formula2>
    </dataValidation>
    <dataValidation type="whole" showInputMessage="1" showErrorMessage="1" promptTitle="No Input" prompt="This is not a funding line." errorTitle="Wrong Spot" error="This is either a total or blank funding line.  No Data Input Here." sqref="T33:BO33">
      <formula1>999999</formula1>
      <formula2>999999</formula2>
    </dataValidation>
    <dataValidation type="whole" showErrorMessage="1" errorTitle="Maximum Dollar Input Exceeded" error="The maximum input value is $999,999 (x $1000), basically one billion dollars.  Please revise your figures." sqref="BJ34:BO34 AL34:AQ34 AT34:AY34 BB34:BG34 V34:AI34">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34:AK34 AR34:AS34 AZ34:BA34 BH34:BI34">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34:U34">
      <formula1>0</formula1>
      <formula2>999999</formula2>
    </dataValidation>
    <dataValidation type="whole" showErrorMessage="1" errorTitle="Maximum Dollar Input Exceeded" error="The maximum input value is $999,999 (x $1000), basically one billion dollars.  Please revise your figures." sqref="T35:BO35">
      <formula1>0</formula1>
      <formula2>999999</formula2>
    </dataValidation>
    <dataValidation type="whole" showErrorMessage="1" errorTitle="Maximum Dollar Input Exceeded" error="The maximum input value is $999,999 (x $1000), basically one billion dollars.  Please revise your figures." sqref="T36:BO36">
      <formula1>0</formula1>
      <formula2>999999</formula2>
    </dataValidation>
    <dataValidation type="whole" showInputMessage="1" showErrorMessage="1" promptTitle="No Input" prompt="This is not a funding line." errorTitle="Wrong Spot" error="This is either a total or blank funding line.  No Data Input Here." sqref="T37:BO37">
      <formula1>999999</formula1>
      <formula2>999999</formula2>
    </dataValidation>
    <dataValidation type="whole" showInputMessage="1" showErrorMessage="1" promptTitle="No Input" prompt="This is not a funding line." errorTitle="Wrong Spot" error="This is either a total or blank funding line.  No Data Input Here." sqref="T38:BO38">
      <formula1>999999</formula1>
      <formula2>999999</formula2>
    </dataValidation>
    <dataValidation type="whole" showErrorMessage="1" errorTitle="Maximum Dollar Input Exceeded" error="The maximum input value is $999,999 (x $1000), basically one billion dollars.  Please revise your figures." sqref="BJ39:BO39 AL39:AQ39 AT39:AY39 BB39:BG39 V39:AI39">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39:AK39 AR39:AS39 AZ39:BA39 BH39:BI39">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39:U39">
      <formula1>0</formula1>
      <formula2>999999</formula2>
    </dataValidation>
    <dataValidation type="whole" showErrorMessage="1" errorTitle="Maximum Dollar Input Exceeded" error="The maximum input value is $999,999 (x $1000), basically one billion dollars.  Please revise your figures." sqref="T40:BO40">
      <formula1>0</formula1>
      <formula2>999999</formula2>
    </dataValidation>
    <dataValidation type="whole" showInputMessage="1" showErrorMessage="1" promptTitle="No Input" prompt="This is not a funding line." errorTitle="Wrong Spot" error="This is either a total or blank funding line.  No Data Input Here." sqref="T41:BO41">
      <formula1>999999</formula1>
      <formula2>999999</formula2>
    </dataValidation>
    <dataValidation type="whole" showInputMessage="1" showErrorMessage="1" promptTitle="No Input" prompt="This is not a funding line." errorTitle="Wrong Spot" error="This is either a total or blank funding line.  No Data Input Here." sqref="T42:BO42">
      <formula1>999999</formula1>
      <formula2>999999</formula2>
    </dataValidation>
    <dataValidation type="whole" showErrorMessage="1" errorTitle="Maximum Dollar Input Exceeded" error="The maximum input value is $999,999 (x $1000), basically one billion dollars.  Please revise your figures." sqref="BJ43:BO43 AL43:AQ43 AT43:AY43 BB43:BG43 V43:AI43">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43:AK43 AR43:AS43 AZ43:BA43 BH43:BI43">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43:U43">
      <formula1>0</formula1>
      <formula2>999999</formula2>
    </dataValidation>
    <dataValidation type="whole" showErrorMessage="1" errorTitle="Maximum Dollar Input Exceeded" error="The maximum input value is $999,999 (x $1000), basically one billion dollars.  Please revise your figures." sqref="T44:BO44">
      <formula1>0</formula1>
      <formula2>999999</formula2>
    </dataValidation>
    <dataValidation type="whole" showInputMessage="1" showErrorMessage="1" promptTitle="No Input" prompt="This is not a funding line." errorTitle="Wrong Spot" error="This is either a total or blank funding line.  No Data Input Here." sqref="T45:BO45">
      <formula1>999999</formula1>
      <formula2>999999</formula2>
    </dataValidation>
    <dataValidation type="whole" showInputMessage="1" showErrorMessage="1" promptTitle="No Input" prompt="This is not a funding line." errorTitle="Wrong Spot" error="This is either a total or blank funding line.  No Data Input Here." sqref="T46:BO46">
      <formula1>999999</formula1>
      <formula2>999999</formula2>
    </dataValidation>
    <dataValidation type="whole" showErrorMessage="1" errorTitle="Maximum Dollar Input Exceeded" error="The maximum input value is $999,999 (x $1000), basically one billion dollars.  Please revise your figures." sqref="BJ47:BO47 AL47:AQ47 AT47:AY47 BB47:BG47 V47:AI47">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47:AK47 AR47:AS47 AZ47:BA47 BH47:BI47">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47:U47">
      <formula1>0</formula1>
      <formula2>999999</formula2>
    </dataValidation>
    <dataValidation type="whole" showErrorMessage="1" errorTitle="Maximum Dollar Input Exceeded" error="The maximum input value is $999,999 (x $1000), basically one billion dollars.  Please revise your figures." sqref="BJ48:BO48 AL48:AQ48 AT48:AY48 BB48:BG48 V48:AI48">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48:AK48 AR48:AS48 AZ48:BA48 BH48:BI48">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48:U48">
      <formula1>0</formula1>
      <formula2>999999</formula2>
    </dataValidation>
    <dataValidation type="whole" showErrorMessage="1" errorTitle="Maximum Dollar Input Exceeded" error="The maximum input value is $999,999 (x $1000), basically one billion dollars.  Please revise your figures." sqref="T49:BO49">
      <formula1>0</formula1>
      <formula2>999999</formula2>
    </dataValidation>
    <dataValidation type="whole" showInputMessage="1" showErrorMessage="1" promptTitle="No Input" prompt="This is not a funding line." errorTitle="Wrong Spot" error="This is either a total or blank funding line.  No Data Input Here." sqref="T50:BO50">
      <formula1>999999</formula1>
      <formula2>999999</formula2>
    </dataValidation>
    <dataValidation type="whole" showInputMessage="1" showErrorMessage="1" promptTitle="No Input" prompt="This is not a funding line." errorTitle="Wrong Spot" error="This is either a total or blank funding line.  No Data Input Here." sqref="T51:BO51">
      <formula1>999999</formula1>
      <formula2>999999</formula2>
    </dataValidation>
    <dataValidation type="whole" showErrorMessage="1" errorTitle="Maximum Dollar Input Exceeded" error="The maximum input value is $999,999 (x $1000), basically one billion dollars.  Please revise your figures." sqref="T52:BO52">
      <formula1>0</formula1>
      <formula2>999999</formula2>
    </dataValidation>
    <dataValidation type="whole" showErrorMessage="1" errorTitle="Maximum Dollar Input Exceeded" error="The maximum input value is $999,999 (x $1000), basically one billion dollars.  Please revise your figures." sqref="T53:BO53">
      <formula1>0</formula1>
      <formula2>999999</formula2>
    </dataValidation>
    <dataValidation type="whole" showErrorMessage="1" errorTitle="Maximum Dollar Input Exceeded" error="The maximum input value is $999,999 (x $1000), basically one billion dollars.  Please revise your figures." sqref="T54:BO54">
      <formula1>0</formula1>
      <formula2>999999</formula2>
    </dataValidation>
    <dataValidation type="whole" showErrorMessage="1" errorTitle="Maximum Dollar Input Exceeded" error="The maximum input value is $999,999 (x $1000), basically one billion dollars.  Please revise your figures." sqref="T55:BO55">
      <formula1>0</formula1>
      <formula2>999999</formula2>
    </dataValidation>
    <dataValidation type="whole" showInputMessage="1" showErrorMessage="1" promptTitle="No Input" prompt="This is not a funding line." errorTitle="Wrong Spot" error="This is either a total or blank funding line.  No Data Input Here." sqref="T56:BO56">
      <formula1>999999</formula1>
      <formula2>999999</formula2>
    </dataValidation>
    <dataValidation type="whole" showInputMessage="1" showErrorMessage="1" promptTitle="No Input" prompt="This is not a funding line." errorTitle="Wrong Spot" error="This is either a total or blank funding line.  No Data Input Here." sqref="T57:BO57">
      <formula1>999999</formula1>
      <formula2>999999</formula2>
    </dataValidation>
    <dataValidation type="whole" showErrorMessage="1" errorTitle="Maximum Dollar Input Exceeded" error="The maximum input value is $999,999 (x $1000), basically one billion dollars.  Please revise your figures." sqref="T58:BO58">
      <formula1>0</formula1>
      <formula2>999999</formula2>
    </dataValidation>
    <dataValidation type="whole" showErrorMessage="1" errorTitle="Maximum Dollar Input Exceeded" error="The maximum input value is $999,999 (x $1000), basically one billion dollars.  Please revise your figures." sqref="T59:BO59">
      <formula1>0</formula1>
      <formula2>999999</formula2>
    </dataValidation>
    <dataValidation type="whole" showInputMessage="1" showErrorMessage="1" promptTitle="No Input" prompt="This is not a funding line." errorTitle="Wrong Spot" error="This is either a total or blank funding line.  No Data Input Here." sqref="T60:BO60">
      <formula1>999999</formula1>
      <formula2>999999</formula2>
    </dataValidation>
    <dataValidation type="whole" showInputMessage="1" showErrorMessage="1" promptTitle="No Input" prompt="This is not a funding line." errorTitle="Wrong Spot" error="This is either a total or blank funding line.  No Data Input Here." sqref="T61:BO61">
      <formula1>999999</formula1>
      <formula2>999999</formula2>
    </dataValidation>
  </dataValidations>
  <printOptions gridLines="1"/>
  <pageMargins left="0.25" right="0.25" top="0.75" bottom="0.5" header="0.25" footer="0.25"/>
  <pageSetup blackAndWhite="1" fitToHeight="100" fitToWidth="1" horizontalDpi="600" verticalDpi="600" orientation="landscape" scale="82" r:id="rId1"/>
  <headerFooter alignWithMargins="0">
    <oddHeader>&amp;C&amp;B&amp;18 2004 STIP RIP Funded Project Inventory
&amp;8($'s x 1000)</oddHeader>
    <oddFooter>&amp;L&amp;8Caltrans Transportation Programming&amp;C&amp;8Page &amp;P&amp;R&amp;8&amp;D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Caltrans</cp:lastModifiedBy>
  <dcterms:created xsi:type="dcterms:W3CDTF">2003-11-25T22:41:35Z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