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Inventory'!$A$1:$S$102</definedName>
    <definedName name="_xlnm.Print_Titles" localSheetId="1">'Project Inventory'!$1:$3</definedName>
  </definedNames>
  <calcPr fullCalcOnLoad="1"/>
</workbook>
</file>

<file path=xl/sharedStrings.xml><?xml version="1.0" encoding="utf-8"?>
<sst xmlns="http://schemas.openxmlformats.org/spreadsheetml/2006/main" count="915" uniqueCount="138">
  <si>
    <t/>
  </si>
  <si>
    <t>SOL</t>
  </si>
  <si>
    <t>Benicia, City of</t>
  </si>
  <si>
    <t>RIP</t>
  </si>
  <si>
    <t>0.0</t>
  </si>
  <si>
    <t>West 'K' Street Overlay and Rehabiliation.</t>
  </si>
  <si>
    <t>TOTAL</t>
  </si>
  <si>
    <t>Benicia Intermodal Transportation Station</t>
  </si>
  <si>
    <t>Future Need</t>
  </si>
  <si>
    <t>Loc Funds (GEN)</t>
  </si>
  <si>
    <t>Capitol Corridor Joint Powers Authority</t>
  </si>
  <si>
    <t>R952SA</t>
  </si>
  <si>
    <t>Bahia Viaduct Track Upgrade</t>
  </si>
  <si>
    <t>IIP</t>
  </si>
  <si>
    <t>Dixon, City of</t>
  </si>
  <si>
    <t>South Lincoln Street Overlay &amp; Rehabiliation</t>
  </si>
  <si>
    <t>Dixon Multimodal Transportation Center</t>
  </si>
  <si>
    <t>Fairfield, City of</t>
  </si>
  <si>
    <t>FTA Funds</t>
  </si>
  <si>
    <t>Fairfield/Vacaville Rail Station</t>
  </si>
  <si>
    <t>Othr. State</t>
  </si>
  <si>
    <t>Loc Funds (CITY)</t>
  </si>
  <si>
    <t>Hilborn Road Pavement Rehabilitation</t>
  </si>
  <si>
    <t>Metropolitan Transportation Commission</t>
  </si>
  <si>
    <t>073324</t>
  </si>
  <si>
    <t>Planning, Programming and Monitoring</t>
  </si>
  <si>
    <t>073344</t>
  </si>
  <si>
    <t>Regional Rideshare Program</t>
  </si>
  <si>
    <t>072774</t>
  </si>
  <si>
    <t>CMAQ Match Reserve</t>
  </si>
  <si>
    <t>Rio Vista, City of</t>
  </si>
  <si>
    <t>Front Street Rehabilitation</t>
  </si>
  <si>
    <t>Solano Co. Trans. Auth.</t>
  </si>
  <si>
    <t>073364</t>
  </si>
  <si>
    <t>Planning, Programming, and Monitoring</t>
  </si>
  <si>
    <t>Solano County</t>
  </si>
  <si>
    <t>Various Roads Overlay  Rehabilitation</t>
  </si>
  <si>
    <t>Loc Funds (LTF)</t>
  </si>
  <si>
    <t>Solano Transportation Authority</t>
  </si>
  <si>
    <t>0T2101</t>
  </si>
  <si>
    <t>I-80 Reliever Route/Jepson Pkwy</t>
  </si>
  <si>
    <t>Demo</t>
  </si>
  <si>
    <t>Suisun City, City of</t>
  </si>
  <si>
    <t>Various Streets Rehabilitation</t>
  </si>
  <si>
    <t>Vacaville, City of</t>
  </si>
  <si>
    <t>Nut Tree Road Resurfacing &amp; Rehabilitation</t>
  </si>
  <si>
    <t>Vallejo, City of</t>
  </si>
  <si>
    <t>T972SA</t>
  </si>
  <si>
    <t>Vallejo Ferry Terminal Intermodal Fac.</t>
  </si>
  <si>
    <t>Federal Disc.</t>
  </si>
  <si>
    <t>T971SA</t>
  </si>
  <si>
    <t>Baylink Ferry Maintenance Facility</t>
  </si>
  <si>
    <t>RSTP</t>
  </si>
  <si>
    <t>Lemon Street Rehabilitation</t>
  </si>
  <si>
    <t>37</t>
  </si>
  <si>
    <t>Caltrans</t>
  </si>
  <si>
    <t>GF RIP</t>
  </si>
  <si>
    <t>CO</t>
  </si>
  <si>
    <t>X</t>
  </si>
  <si>
    <t>0T14F1</t>
  </si>
  <si>
    <t>8.0/10</t>
  </si>
  <si>
    <t>Route 37 Mitigation Planting</t>
  </si>
  <si>
    <t>80</t>
  </si>
  <si>
    <t>0A5200</t>
  </si>
  <si>
    <t>17.9/1</t>
  </si>
  <si>
    <t>I-80/I-680/SR12 Interchange/Connector Ph 2</t>
  </si>
  <si>
    <t>TCRP</t>
  </si>
  <si>
    <t>0A5300</t>
  </si>
  <si>
    <t>I-80/I-680/SR12 Interchange</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</si>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</sst>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112</v>
      </c>
    </row>
    <row r="3" ht="12.75">
      <c r="B3" s="43"/>
    </row>
    <row r="4" ht="12.75">
      <c r="B4" s="46" t="s">
        <v>113</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116</v>
      </c>
    </row>
    <row r="7" ht="12.75">
      <c r="B7" s="50" t="s">
        <v>117</v>
      </c>
    </row>
    <row r="8" ht="12.75">
      <c r="B8" s="50" t="s">
        <v>118</v>
      </c>
    </row>
    <row r="9" ht="25.5">
      <c r="B9" s="50" t="s">
        <v>119</v>
      </c>
    </row>
    <row r="10" ht="12.75">
      <c r="B10" s="48"/>
    </row>
    <row r="11" ht="12.75">
      <c r="B11" s="49" t="s">
        <v>120</v>
      </c>
    </row>
    <row r="12" ht="12.75">
      <c r="B12" s="50" t="s">
        <v>121</v>
      </c>
    </row>
    <row r="13" ht="12.75">
      <c r="B13" s="50" t="s">
        <v>122</v>
      </c>
    </row>
    <row r="14" ht="12.75">
      <c r="B14" s="50" t="s">
        <v>123</v>
      </c>
    </row>
    <row r="15" ht="12.75">
      <c r="B15" s="48"/>
    </row>
    <row r="16" ht="12.75">
      <c r="B16" s="51" t="s">
        <v>124</v>
      </c>
    </row>
    <row r="17" ht="25.5">
      <c r="B17" s="48" t="s">
        <v>125</v>
      </c>
    </row>
    <row r="18" ht="12.75">
      <c r="B18" s="48" t="s">
        <v>126</v>
      </c>
    </row>
    <row r="19" ht="12.75">
      <c r="B19" s="48" t="s">
        <v>127</v>
      </c>
    </row>
    <row r="20" ht="25.5">
      <c r="B20" s="48" t="s">
        <v>128</v>
      </c>
    </row>
    <row r="21" ht="12.75">
      <c r="B21" s="48"/>
    </row>
    <row r="22" ht="38.25">
      <c r="B22" s="48" t="s">
        <v>129</v>
      </c>
    </row>
    <row r="23" ht="12.75">
      <c r="B23" s="48"/>
    </row>
    <row r="24" ht="12.75">
      <c r="B24" s="52" t="s">
        <v>130</v>
      </c>
    </row>
    <row r="25" ht="12.75">
      <c r="B25" s="48"/>
    </row>
    <row r="26" ht="12.75">
      <c r="B26" s="46" t="s">
        <v>131</v>
      </c>
    </row>
    <row r="27" ht="12.75">
      <c r="B27" s="53" t="s">
        <v>132</v>
      </c>
    </row>
    <row r="28" ht="12.75">
      <c r="B28" s="53" t="s">
        <v>133</v>
      </c>
    </row>
    <row r="29" ht="12.75">
      <c r="B29" s="53" t="s">
        <v>134</v>
      </c>
    </row>
    <row r="30" ht="12.75">
      <c r="B30" s="53" t="s">
        <v>135</v>
      </c>
    </row>
    <row r="31" ht="12.75">
      <c r="B31" s="53" t="s">
        <v>136</v>
      </c>
    </row>
    <row r="32" ht="12.75">
      <c r="B32" s="43"/>
    </row>
    <row r="33" ht="12.75">
      <c r="B33" s="43"/>
    </row>
    <row r="34" ht="12.75">
      <c r="B34" s="43"/>
    </row>
    <row r="35" ht="13.5" thickBot="1">
      <c r="B35" s="44"/>
    </row>
    <row r="36" ht="13.5" thickTop="1">
      <c r="B36" s="54" t="s">
        <v>137</v>
      </c>
    </row>
    <row r="100" spans="7:8" ht="12.75">
      <c r="G100" t="s">
        <v>114</v>
      </c>
      <c r="H100" t="s">
        <v>115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04"/>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00390625" style="1" bestFit="1" customWidth="1"/>
    <col min="2" max="2" width="6.7109375" style="1" bestFit="1" customWidth="1"/>
    <col min="3" max="3" width="5.28125" style="1" bestFit="1" customWidth="1"/>
    <col min="4" max="4" width="31.14062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35</v>
      </c>
      <c r="B1" s="10"/>
      <c r="C1" s="10"/>
      <c r="D1" s="10"/>
      <c r="E1" s="10"/>
      <c r="F1" s="10"/>
      <c r="G1" s="10"/>
      <c r="H1" s="10"/>
      <c r="I1" s="10"/>
      <c r="J1" s="10"/>
      <c r="K1" s="10"/>
      <c r="L1" s="10"/>
      <c r="M1" s="10"/>
      <c r="N1" s="10"/>
      <c r="O1" s="10"/>
      <c r="P1" s="10"/>
      <c r="Q1" s="10"/>
      <c r="R1" s="10"/>
      <c r="S1" s="10"/>
      <c r="T1" s="12" t="s">
        <v>98</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70</v>
      </c>
      <c r="C2" s="14" t="s">
        <v>71</v>
      </c>
      <c r="D2" s="14" t="s">
        <v>73</v>
      </c>
      <c r="E2" s="14"/>
      <c r="F2" s="15" t="s">
        <v>96</v>
      </c>
      <c r="G2" s="16"/>
      <c r="H2" s="16"/>
      <c r="I2" s="16"/>
      <c r="J2" s="16"/>
      <c r="K2" s="16"/>
      <c r="L2" s="16"/>
      <c r="M2" s="16"/>
      <c r="N2" s="15" t="s">
        <v>97</v>
      </c>
      <c r="O2" s="16"/>
      <c r="P2" s="16"/>
      <c r="Q2" s="16"/>
      <c r="R2" s="16"/>
      <c r="S2" s="16"/>
      <c r="T2" s="15" t="s">
        <v>84</v>
      </c>
      <c r="U2" s="16"/>
      <c r="V2" s="16"/>
      <c r="W2" s="16"/>
      <c r="X2" s="16"/>
      <c r="Y2" s="16"/>
      <c r="Z2" s="16"/>
      <c r="AA2" s="16"/>
      <c r="AB2" s="15" t="s">
        <v>85</v>
      </c>
      <c r="AC2" s="16"/>
      <c r="AD2" s="16"/>
      <c r="AE2" s="16"/>
      <c r="AF2" s="16"/>
      <c r="AG2" s="16"/>
      <c r="AH2" s="16"/>
      <c r="AI2" s="16"/>
      <c r="AJ2" s="15" t="s">
        <v>86</v>
      </c>
      <c r="AK2" s="16"/>
      <c r="AL2" s="16"/>
      <c r="AM2" s="16"/>
      <c r="AN2" s="16"/>
      <c r="AO2" s="16"/>
      <c r="AP2" s="16"/>
      <c r="AQ2" s="16"/>
      <c r="AR2" s="15" t="s">
        <v>87</v>
      </c>
      <c r="AS2" s="16"/>
      <c r="AT2" s="16"/>
      <c r="AU2" s="16"/>
      <c r="AV2" s="16"/>
      <c r="AW2" s="16"/>
      <c r="AX2" s="16"/>
      <c r="AY2" s="16"/>
      <c r="AZ2" s="15" t="s">
        <v>88</v>
      </c>
      <c r="BA2" s="16"/>
      <c r="BB2" s="16"/>
      <c r="BC2" s="16"/>
      <c r="BD2" s="16"/>
      <c r="BE2" s="16"/>
      <c r="BF2" s="16"/>
      <c r="BG2" s="16"/>
      <c r="BH2" s="15" t="s">
        <v>89</v>
      </c>
      <c r="BI2" s="16"/>
      <c r="BJ2" s="16"/>
      <c r="BK2" s="16"/>
      <c r="BL2" s="16"/>
      <c r="BM2" s="16"/>
      <c r="BN2" s="16"/>
      <c r="BO2" s="23"/>
      <c r="BP2" s="22"/>
      <c r="BW2" s="15" t="s">
        <v>96</v>
      </c>
      <c r="BX2" s="16" t="s">
        <v>96</v>
      </c>
      <c r="BY2" s="16"/>
      <c r="BZ2" s="16"/>
      <c r="CA2" s="16"/>
      <c r="CB2" s="16"/>
      <c r="CC2" s="16"/>
      <c r="CD2" s="16"/>
      <c r="CE2" s="15" t="s">
        <v>97</v>
      </c>
      <c r="CF2" s="16" t="s">
        <v>97</v>
      </c>
      <c r="CG2" s="16"/>
      <c r="CH2" s="16"/>
      <c r="CI2" s="16"/>
      <c r="CJ2" s="16"/>
    </row>
    <row r="3" spans="1:88" s="4" customFormat="1" ht="11.25">
      <c r="A3" s="17" t="s">
        <v>57</v>
      </c>
      <c r="B3" s="18" t="s">
        <v>69</v>
      </c>
      <c r="C3" s="18" t="s">
        <v>72</v>
      </c>
      <c r="D3" s="18" t="s">
        <v>74</v>
      </c>
      <c r="E3" s="18" t="s">
        <v>75</v>
      </c>
      <c r="F3" s="19" t="s">
        <v>76</v>
      </c>
      <c r="G3" s="20" t="s">
        <v>77</v>
      </c>
      <c r="H3" s="20" t="s">
        <v>78</v>
      </c>
      <c r="I3" s="20" t="s">
        <v>79</v>
      </c>
      <c r="J3" s="20" t="s">
        <v>80</v>
      </c>
      <c r="K3" s="20" t="s">
        <v>81</v>
      </c>
      <c r="L3" s="20" t="s">
        <v>82</v>
      </c>
      <c r="M3" s="20" t="s">
        <v>83</v>
      </c>
      <c r="N3" s="19" t="s">
        <v>90</v>
      </c>
      <c r="O3" s="21" t="s">
        <v>91</v>
      </c>
      <c r="P3" s="21" t="s">
        <v>92</v>
      </c>
      <c r="Q3" s="21" t="s">
        <v>93</v>
      </c>
      <c r="R3" s="21" t="s">
        <v>94</v>
      </c>
      <c r="S3" s="21" t="s">
        <v>95</v>
      </c>
      <c r="T3" s="19" t="s">
        <v>76</v>
      </c>
      <c r="U3" s="20" t="s">
        <v>77</v>
      </c>
      <c r="V3" s="20" t="s">
        <v>78</v>
      </c>
      <c r="W3" s="20" t="s">
        <v>79</v>
      </c>
      <c r="X3" s="20" t="s">
        <v>80</v>
      </c>
      <c r="Y3" s="20" t="s">
        <v>81</v>
      </c>
      <c r="Z3" s="20" t="s">
        <v>82</v>
      </c>
      <c r="AA3" s="20" t="s">
        <v>83</v>
      </c>
      <c r="AB3" s="19" t="s">
        <v>76</v>
      </c>
      <c r="AC3" s="20" t="s">
        <v>77</v>
      </c>
      <c r="AD3" s="20" t="s">
        <v>78</v>
      </c>
      <c r="AE3" s="20" t="s">
        <v>79</v>
      </c>
      <c r="AF3" s="20" t="s">
        <v>80</v>
      </c>
      <c r="AG3" s="20" t="s">
        <v>81</v>
      </c>
      <c r="AH3" s="20" t="s">
        <v>82</v>
      </c>
      <c r="AI3" s="20" t="s">
        <v>83</v>
      </c>
      <c r="AJ3" s="19" t="s">
        <v>76</v>
      </c>
      <c r="AK3" s="20" t="s">
        <v>77</v>
      </c>
      <c r="AL3" s="20" t="s">
        <v>78</v>
      </c>
      <c r="AM3" s="20" t="s">
        <v>79</v>
      </c>
      <c r="AN3" s="20" t="s">
        <v>80</v>
      </c>
      <c r="AO3" s="20" t="s">
        <v>81</v>
      </c>
      <c r="AP3" s="20" t="s">
        <v>82</v>
      </c>
      <c r="AQ3" s="20" t="s">
        <v>83</v>
      </c>
      <c r="AR3" s="19" t="s">
        <v>76</v>
      </c>
      <c r="AS3" s="20" t="s">
        <v>77</v>
      </c>
      <c r="AT3" s="20" t="s">
        <v>78</v>
      </c>
      <c r="AU3" s="20" t="s">
        <v>79</v>
      </c>
      <c r="AV3" s="20" t="s">
        <v>80</v>
      </c>
      <c r="AW3" s="20" t="s">
        <v>81</v>
      </c>
      <c r="AX3" s="20" t="s">
        <v>82</v>
      </c>
      <c r="AY3" s="20" t="s">
        <v>83</v>
      </c>
      <c r="AZ3" s="19" t="s">
        <v>76</v>
      </c>
      <c r="BA3" s="20" t="s">
        <v>77</v>
      </c>
      <c r="BB3" s="20" t="s">
        <v>78</v>
      </c>
      <c r="BC3" s="20" t="s">
        <v>79</v>
      </c>
      <c r="BD3" s="20" t="s">
        <v>80</v>
      </c>
      <c r="BE3" s="20" t="s">
        <v>81</v>
      </c>
      <c r="BF3" s="20" t="s">
        <v>82</v>
      </c>
      <c r="BG3" s="20" t="s">
        <v>83</v>
      </c>
      <c r="BH3" s="19" t="s">
        <v>76</v>
      </c>
      <c r="BI3" s="20" t="s">
        <v>77</v>
      </c>
      <c r="BJ3" s="20" t="s">
        <v>78</v>
      </c>
      <c r="BK3" s="20" t="s">
        <v>79</v>
      </c>
      <c r="BL3" s="20" t="s">
        <v>80</v>
      </c>
      <c r="BM3" s="20" t="s">
        <v>81</v>
      </c>
      <c r="BN3" s="20" t="s">
        <v>82</v>
      </c>
      <c r="BO3" s="24" t="s">
        <v>83</v>
      </c>
      <c r="BP3" s="22" t="s">
        <v>100</v>
      </c>
      <c r="BQ3" s="4" t="s">
        <v>101</v>
      </c>
      <c r="BR3" s="4" t="s">
        <v>102</v>
      </c>
      <c r="BS3" s="4" t="s">
        <v>103</v>
      </c>
      <c r="BT3" s="4" t="s">
        <v>104</v>
      </c>
      <c r="BU3" s="4" t="s">
        <v>105</v>
      </c>
      <c r="BW3" s="19" t="s">
        <v>76</v>
      </c>
      <c r="BX3" s="20" t="s">
        <v>76</v>
      </c>
      <c r="BY3" s="20" t="s">
        <v>78</v>
      </c>
      <c r="BZ3" s="20" t="s">
        <v>78</v>
      </c>
      <c r="CA3" s="20" t="s">
        <v>80</v>
      </c>
      <c r="CB3" s="20" t="s">
        <v>80</v>
      </c>
      <c r="CC3" s="20" t="s">
        <v>82</v>
      </c>
      <c r="CD3" s="20" t="s">
        <v>82</v>
      </c>
      <c r="CE3" s="19" t="s">
        <v>90</v>
      </c>
      <c r="CF3" s="21" t="s">
        <v>90</v>
      </c>
      <c r="CG3" s="21" t="s">
        <v>92</v>
      </c>
      <c r="CH3" s="21" t="s">
        <v>92</v>
      </c>
      <c r="CI3" s="21" t="s">
        <v>94</v>
      </c>
      <c r="CJ3" s="21" t="s">
        <v>94</v>
      </c>
    </row>
    <row r="4" spans="1:102" ht="11.25">
      <c r="A4" s="1" t="s">
        <v>1</v>
      </c>
      <c r="B4" s="2" t="str">
        <f>HYPERLINK("http://www.dot.ca.gov/hq/transprog/stip2004/ff_sheets/04-6045a.xls","6045A")</f>
        <v>6045A</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154</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154</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c r="AF4" s="29"/>
      <c r="AG4" s="29">
        <v>154</v>
      </c>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20600002208</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308</v>
      </c>
      <c r="CH4" s="1">
        <v>308</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924</v>
      </c>
      <c r="CP4" s="1">
        <v>924</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0</v>
      </c>
      <c r="C5" s="1" t="s">
        <v>4</v>
      </c>
      <c r="D5" s="1" t="s">
        <v>5</v>
      </c>
      <c r="E5" s="1" t="s">
        <v>6</v>
      </c>
      <c r="F5" s="7">
        <f>SUM(F4:F4)</f>
        <v>0</v>
      </c>
      <c r="G5" s="6">
        <f>SUM(G4:G4)</f>
        <v>0</v>
      </c>
      <c r="H5" s="6">
        <f>SUM(H4:H4)</f>
        <v>0</v>
      </c>
      <c r="I5" s="6">
        <f>SUM(I4:I4)</f>
        <v>0</v>
      </c>
      <c r="J5" s="6">
        <f>SUM(J4:J4)</f>
        <v>0</v>
      </c>
      <c r="K5" s="6">
        <f>SUM(K4:K4)</f>
        <v>154</v>
      </c>
      <c r="L5" s="6">
        <f>SUM(L4:L4)</f>
        <v>0</v>
      </c>
      <c r="M5" s="6">
        <f>SUM(M4:M4)</f>
        <v>0</v>
      </c>
      <c r="N5" s="7">
        <f>SUM(N4:N4)</f>
        <v>0</v>
      </c>
      <c r="O5" s="6">
        <f>SUM(O4:O4)</f>
        <v>154</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99</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HYPERLINK("http://www.dot.ca.gov/hq/transprog/stip2004/ff_sheets/04-6045m.xls","6045M")</f>
        <v>6045M</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225</v>
      </c>
      <c r="I7" s="33">
        <f ca="1">INDIRECT("W7")+INDIRECT("AE7")+INDIRECT("AM7")+INDIRECT("AU7")+INDIRECT("BC7")+INDIRECT("BK7")</f>
        <v>1100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0</v>
      </c>
      <c r="P7" s="33">
        <f ca="1">INDIRECT("AJ7")+INDIRECT("AK7")+INDIRECT("AL7")+INDIRECT("AM7")+INDIRECT("AN7")+INDIRECT("AO7")+INDIRECT("AP7")+INDIRECT("AQ7")</f>
        <v>225</v>
      </c>
      <c r="Q7" s="33">
        <f ca="1">INDIRECT("AR7")+INDIRECT("AS7")+INDIRECT("AT7")+INDIRECT("AU7")+INDIRECT("AV7")+INDIRECT("AW7")+INDIRECT("AX7")+INDIRECT("AY7")</f>
        <v>1100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c r="AF7" s="35"/>
      <c r="AG7" s="35"/>
      <c r="AH7" s="35"/>
      <c r="AI7" s="35"/>
      <c r="AJ7" s="34"/>
      <c r="AK7" s="35"/>
      <c r="AL7" s="35">
        <v>225</v>
      </c>
      <c r="AM7" s="35"/>
      <c r="AN7" s="35"/>
      <c r="AO7" s="35"/>
      <c r="AP7" s="35"/>
      <c r="AQ7" s="35"/>
      <c r="AR7" s="34"/>
      <c r="AS7" s="35"/>
      <c r="AT7" s="35"/>
      <c r="AU7" s="35">
        <v>1100</v>
      </c>
      <c r="AV7" s="35"/>
      <c r="AW7" s="35"/>
      <c r="AX7" s="35"/>
      <c r="AY7" s="35"/>
      <c r="AZ7" s="34"/>
      <c r="BA7" s="35"/>
      <c r="BB7" s="35"/>
      <c r="BC7" s="35"/>
      <c r="BD7" s="35"/>
      <c r="BE7" s="35"/>
      <c r="BF7" s="35"/>
      <c r="BG7" s="35"/>
      <c r="BH7" s="34"/>
      <c r="BI7" s="35"/>
      <c r="BJ7" s="35"/>
      <c r="BK7" s="35"/>
      <c r="BL7" s="35"/>
      <c r="BM7" s="35"/>
      <c r="BN7" s="35"/>
      <c r="BO7" s="36"/>
      <c r="BP7" s="9">
        <v>20600002215</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675</v>
      </c>
      <c r="CB7" s="1">
        <v>675</v>
      </c>
      <c r="CC7" s="1">
        <f ca="1">INDIRECT("W7")+2*INDIRECT("AE7")+3*INDIRECT("AM7")+4*INDIRECT("AU7")+5*INDIRECT("BC7")+6*INDIRECT("BK7")</f>
        <v>4400</v>
      </c>
      <c r="CD7" s="1">
        <v>4400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0</v>
      </c>
      <c r="CP7" s="1">
        <v>0</v>
      </c>
      <c r="CQ7" s="1">
        <f ca="1">INDIRECT("AJ7")+2*INDIRECT("AK7")+3*INDIRECT("AL7")+4*INDIRECT("AM7")+5*INDIRECT("AN7")+6*INDIRECT("AO7")+7*INDIRECT("AP7")+8*INDIRECT("AQ7")</f>
        <v>675</v>
      </c>
      <c r="CR7" s="1">
        <v>675</v>
      </c>
      <c r="CS7" s="1">
        <f ca="1">INDIRECT("AR7")+2*INDIRECT("AS7")+3*INDIRECT("AT7")+4*INDIRECT("AU7")+5*INDIRECT("AV7")+6*INDIRECT("AW7")+7*INDIRECT("AX7")+8*INDIRECT("AY7")</f>
        <v>4400</v>
      </c>
      <c r="CT7" s="1">
        <v>4400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102" ht="11.25">
      <c r="A8" s="1" t="s">
        <v>0</v>
      </c>
      <c r="B8" s="1" t="s">
        <v>0</v>
      </c>
      <c r="C8" s="1" t="s">
        <v>4</v>
      </c>
      <c r="D8" s="1" t="s">
        <v>7</v>
      </c>
      <c r="E8" s="1" t="s">
        <v>8</v>
      </c>
      <c r="F8" s="7">
        <f ca="1">INDIRECT("T8")+INDIRECT("AB8")+INDIRECT("AJ8")+INDIRECT("AR8")+INDIRECT("AZ8")+INDIRECT("BH8")</f>
        <v>0</v>
      </c>
      <c r="G8" s="6">
        <f ca="1">INDIRECT("U8")+INDIRECT("AC8")+INDIRECT("AK8")+INDIRECT("AS8")+INDIRECT("BA8")+INDIRECT("BI8")</f>
        <v>0</v>
      </c>
      <c r="H8" s="6">
        <f ca="1">INDIRECT("V8")+INDIRECT("AD8")+INDIRECT("AL8")+INDIRECT("AT8")+INDIRECT("BB8")+INDIRECT("BJ8")</f>
        <v>0</v>
      </c>
      <c r="I8" s="6">
        <f ca="1">INDIRECT("W8")+INDIRECT("AE8")+INDIRECT("AM8")+INDIRECT("AU8")+INDIRECT("BC8")+INDIRECT("BK8")</f>
        <v>15000</v>
      </c>
      <c r="J8" s="6">
        <f ca="1">INDIRECT("X8")+INDIRECT("AF8")+INDIRECT("AN8")+INDIRECT("AV8")+INDIRECT("BD8")+INDIRECT("BL8")</f>
        <v>0</v>
      </c>
      <c r="K8" s="6">
        <f ca="1">INDIRECT("Y8")+INDIRECT("AG8")+INDIRECT("AO8")+INDIRECT("AW8")+INDIRECT("BE8")+INDIRECT("BM8")</f>
        <v>0</v>
      </c>
      <c r="L8" s="6">
        <f ca="1">INDIRECT("Z8")+INDIRECT("AH8")+INDIRECT("AP8")+INDIRECT("AX8")+INDIRECT("BF8")+INDIRECT("BN8")</f>
        <v>0</v>
      </c>
      <c r="M8" s="6">
        <f ca="1">INDIRECT("AA8")+INDIRECT("AI8")+INDIRECT("AQ8")+INDIRECT("AY8")+INDIRECT("BG8")+INDIRECT("BO8")</f>
        <v>0</v>
      </c>
      <c r="N8" s="7">
        <f ca="1">INDIRECT("T8")+INDIRECT("U8")+INDIRECT("V8")+INDIRECT("W8")+INDIRECT("X8")+INDIRECT("Y8")+INDIRECT("Z8")+INDIRECT("AA8")</f>
        <v>0</v>
      </c>
      <c r="O8" s="6">
        <f ca="1">INDIRECT("AB8")+INDIRECT("AC8")+INDIRECT("AD8")+INDIRECT("AE8")+INDIRECT("AF8")+INDIRECT("AG8")+INDIRECT("AH8")+INDIRECT("AI8")</f>
        <v>15000</v>
      </c>
      <c r="P8" s="6">
        <f ca="1">INDIRECT("AJ8")+INDIRECT("AK8")+INDIRECT("AL8")+INDIRECT("AM8")+INDIRECT("AN8")+INDIRECT("AO8")+INDIRECT("AP8")+INDIRECT("AQ8")</f>
        <v>0</v>
      </c>
      <c r="Q8" s="6">
        <f ca="1">INDIRECT("AR8")+INDIRECT("AS8")+INDIRECT("AT8")+INDIRECT("AU8")+INDIRECT("AV8")+INDIRECT("AW8")+INDIRECT("AX8")+INDIRECT("AY8")</f>
        <v>0</v>
      </c>
      <c r="R8" s="6">
        <f ca="1">INDIRECT("AZ8")+INDIRECT("BA8")+INDIRECT("BB8")+INDIRECT("BC8")+INDIRECT("BD8")+INDIRECT("BE8")+INDIRECT("BF8")+INDIRECT("BG8")</f>
        <v>0</v>
      </c>
      <c r="S8" s="6">
        <f ca="1">INDIRECT("BH8")+INDIRECT("BI8")+INDIRECT("BJ8")+INDIRECT("BK8")+INDIRECT("BL8")+INDIRECT("BM8")+INDIRECT("BN8")+INDIRECT("BO8")</f>
        <v>0</v>
      </c>
      <c r="T8" s="28"/>
      <c r="U8" s="29"/>
      <c r="V8" s="29"/>
      <c r="W8" s="29"/>
      <c r="X8" s="29"/>
      <c r="Y8" s="29"/>
      <c r="Z8" s="29"/>
      <c r="AA8" s="29"/>
      <c r="AB8" s="28"/>
      <c r="AC8" s="29"/>
      <c r="AD8" s="29"/>
      <c r="AE8" s="29">
        <v>15000</v>
      </c>
      <c r="AF8" s="29"/>
      <c r="AG8" s="29"/>
      <c r="AH8" s="29"/>
      <c r="AI8" s="29"/>
      <c r="AJ8" s="28"/>
      <c r="AK8" s="29"/>
      <c r="AL8" s="29"/>
      <c r="AM8" s="29"/>
      <c r="AN8" s="29"/>
      <c r="AO8" s="29"/>
      <c r="AP8" s="29"/>
      <c r="AQ8" s="29"/>
      <c r="AR8" s="28"/>
      <c r="AS8" s="29"/>
      <c r="AT8" s="29"/>
      <c r="AU8" s="29"/>
      <c r="AV8" s="29"/>
      <c r="AW8" s="29"/>
      <c r="AX8" s="29"/>
      <c r="AY8" s="29"/>
      <c r="AZ8" s="28"/>
      <c r="BA8" s="29"/>
      <c r="BB8" s="29"/>
      <c r="BC8" s="29"/>
      <c r="BD8" s="29"/>
      <c r="BE8" s="29"/>
      <c r="BF8" s="29"/>
      <c r="BG8" s="29"/>
      <c r="BH8" s="28"/>
      <c r="BI8" s="29"/>
      <c r="BJ8" s="29"/>
      <c r="BK8" s="29"/>
      <c r="BL8" s="29"/>
      <c r="BM8" s="29"/>
      <c r="BN8" s="29"/>
      <c r="BO8" s="29"/>
      <c r="BP8" s="9">
        <v>0</v>
      </c>
      <c r="BQ8" s="1" t="s">
        <v>0</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0</v>
      </c>
      <c r="CB8" s="1">
        <v>0</v>
      </c>
      <c r="CC8" s="1">
        <f ca="1">INDIRECT("W8")+2*INDIRECT("AE8")+3*INDIRECT("AM8")+4*INDIRECT("AU8")+5*INDIRECT("BC8")+6*INDIRECT("BK8")</f>
        <v>30000</v>
      </c>
      <c r="CD8" s="1">
        <v>30000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60000</v>
      </c>
      <c r="CP8" s="1">
        <v>60000</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25"/>
      <c r="B9" s="25"/>
      <c r="C9" s="27" t="s">
        <v>99</v>
      </c>
      <c r="D9" s="26" t="s">
        <v>0</v>
      </c>
      <c r="E9" s="1" t="s">
        <v>9</v>
      </c>
      <c r="F9" s="7">
        <f ca="1">INDIRECT("T9")+INDIRECT("AB9")+INDIRECT("AJ9")+INDIRECT("AR9")+INDIRECT("AZ9")+INDIRECT("BH9")</f>
        <v>1400</v>
      </c>
      <c r="G9" s="6">
        <f ca="1">INDIRECT("U9")+INDIRECT("AC9")+INDIRECT("AK9")+INDIRECT("AS9")+INDIRECT("BA9")+INDIRECT("BI9")</f>
        <v>0</v>
      </c>
      <c r="H9" s="6">
        <f ca="1">INDIRECT("V9")+INDIRECT("AD9")+INDIRECT("AL9")+INDIRECT("AT9")+INDIRECT("BB9")+INDIRECT("BJ9")</f>
        <v>0</v>
      </c>
      <c r="I9" s="6">
        <f ca="1">INDIRECT("W9")+INDIRECT("AE9")+INDIRECT("AM9")+INDIRECT("AU9")+INDIRECT("BC9")+INDIRECT("BK9")</f>
        <v>0</v>
      </c>
      <c r="J9" s="6">
        <f ca="1">INDIRECT("X9")+INDIRECT("AF9")+INDIRECT("AN9")+INDIRECT("AV9")+INDIRECT("BD9")+INDIRECT("BL9")</f>
        <v>0</v>
      </c>
      <c r="K9" s="6">
        <f ca="1">INDIRECT("Y9")+INDIRECT("AG9")+INDIRECT("AO9")+INDIRECT("AW9")+INDIRECT("BE9")+INDIRECT("BM9")</f>
        <v>0</v>
      </c>
      <c r="L9" s="6">
        <f ca="1">INDIRECT("Z9")+INDIRECT("AH9")+INDIRECT("AP9")+INDIRECT("AX9")+INDIRECT("BF9")+INDIRECT("BN9")</f>
        <v>0</v>
      </c>
      <c r="M9" s="6">
        <f ca="1">INDIRECT("AA9")+INDIRECT("AI9")+INDIRECT("AQ9")+INDIRECT("AY9")+INDIRECT("BG9")+INDIRECT("BO9")</f>
        <v>0</v>
      </c>
      <c r="N9" s="7">
        <f ca="1">INDIRECT("T9")+INDIRECT("U9")+INDIRECT("V9")+INDIRECT("W9")+INDIRECT("X9")+INDIRECT("Y9")+INDIRECT("Z9")+INDIRECT("AA9")</f>
        <v>1400</v>
      </c>
      <c r="O9" s="6">
        <f ca="1">INDIRECT("AB9")+INDIRECT("AC9")+INDIRECT("AD9")+INDIRECT("AE9")+INDIRECT("AF9")+INDIRECT("AG9")+INDIRECT("AH9")+INDIRECT("AI9")</f>
        <v>0</v>
      </c>
      <c r="P9" s="6">
        <f ca="1">INDIRECT("AJ9")+INDIRECT("AK9")+INDIRECT("AL9")+INDIRECT("AM9")+INDIRECT("AN9")+INDIRECT("AO9")+INDIRECT("AP9")+INDIRECT("AQ9")</f>
        <v>0</v>
      </c>
      <c r="Q9" s="6">
        <f ca="1">INDIRECT("AR9")+INDIRECT("AS9")+INDIRECT("AT9")+INDIRECT("AU9")+INDIRECT("AV9")+INDIRECT("AW9")+INDIRECT("AX9")+INDIRECT("AY9")</f>
        <v>0</v>
      </c>
      <c r="R9" s="6">
        <f ca="1">INDIRECT("AZ9")+INDIRECT("BA9")+INDIRECT("BB9")+INDIRECT("BC9")+INDIRECT("BD9")+INDIRECT("BE9")+INDIRECT("BF9")+INDIRECT("BG9")</f>
        <v>0</v>
      </c>
      <c r="S9" s="6">
        <f ca="1">INDIRECT("BH9")+INDIRECT("BI9")+INDIRECT("BJ9")+INDIRECT("BK9")+INDIRECT("BL9")+INDIRECT("BM9")+INDIRECT("BN9")+INDIRECT("BO9")</f>
        <v>0</v>
      </c>
      <c r="T9" s="28">
        <v>1400</v>
      </c>
      <c r="U9" s="29"/>
      <c r="V9" s="29"/>
      <c r="W9" s="29"/>
      <c r="X9" s="29"/>
      <c r="Y9" s="29"/>
      <c r="Z9" s="29"/>
      <c r="AA9" s="29"/>
      <c r="AB9" s="28"/>
      <c r="AC9" s="29"/>
      <c r="AD9" s="29"/>
      <c r="AE9" s="29"/>
      <c r="AF9" s="29"/>
      <c r="AG9" s="29"/>
      <c r="AH9" s="29"/>
      <c r="AI9" s="29"/>
      <c r="AJ9" s="28"/>
      <c r="AK9" s="29"/>
      <c r="AL9" s="29"/>
      <c r="AM9" s="29"/>
      <c r="AN9" s="29"/>
      <c r="AO9" s="29"/>
      <c r="AP9" s="29"/>
      <c r="AQ9" s="29"/>
      <c r="AR9" s="28"/>
      <c r="AS9" s="29"/>
      <c r="AT9" s="29"/>
      <c r="AU9" s="29"/>
      <c r="AV9" s="29"/>
      <c r="AW9" s="29"/>
      <c r="AX9" s="29"/>
      <c r="AY9" s="29"/>
      <c r="AZ9" s="28"/>
      <c r="BA9" s="29"/>
      <c r="BB9" s="29"/>
      <c r="BC9" s="29"/>
      <c r="BD9" s="29"/>
      <c r="BE9" s="29"/>
      <c r="BF9" s="29"/>
      <c r="BG9" s="29"/>
      <c r="BH9" s="28"/>
      <c r="BI9" s="29"/>
      <c r="BJ9" s="29"/>
      <c r="BK9" s="29"/>
      <c r="BL9" s="29"/>
      <c r="BM9" s="29"/>
      <c r="BN9" s="29"/>
      <c r="BO9" s="29"/>
      <c r="BP9" s="9">
        <v>0</v>
      </c>
      <c r="BQ9" s="1" t="s">
        <v>0</v>
      </c>
      <c r="BR9" s="1" t="s">
        <v>0</v>
      </c>
      <c r="BS9" s="1" t="s">
        <v>0</v>
      </c>
      <c r="BT9" s="1" t="s">
        <v>0</v>
      </c>
      <c r="BU9" s="1" t="s">
        <v>0</v>
      </c>
      <c r="BW9" s="1">
        <f ca="1">INDIRECT("T9")+2*INDIRECT("AB9")+3*INDIRECT("AJ9")+4*INDIRECT("AR9")+5*INDIRECT("AZ9")+6*INDIRECT("BH9")</f>
        <v>1400</v>
      </c>
      <c r="BX9" s="1">
        <v>1400</v>
      </c>
      <c r="BY9" s="1">
        <f ca="1">INDIRECT("U9")+2*INDIRECT("AC9")+3*INDIRECT("AK9")+4*INDIRECT("AS9")+5*INDIRECT("BA9")+6*INDIRECT("BI9")</f>
        <v>0</v>
      </c>
      <c r="BZ9" s="1">
        <v>0</v>
      </c>
      <c r="CA9" s="1">
        <f ca="1">INDIRECT("V9")+2*INDIRECT("AD9")+3*INDIRECT("AL9")+4*INDIRECT("AT9")+5*INDIRECT("BB9")+6*INDIRECT("BJ9")</f>
        <v>0</v>
      </c>
      <c r="CB9" s="1">
        <v>0</v>
      </c>
      <c r="CC9" s="1">
        <f ca="1">INDIRECT("W9")+2*INDIRECT("AE9")+3*INDIRECT("AM9")+4*INDIRECT("AU9")+5*INDIRECT("BC9")+6*INDIRECT("BK9")</f>
        <v>0</v>
      </c>
      <c r="CD9" s="1">
        <v>0</v>
      </c>
      <c r="CE9" s="1">
        <f ca="1">INDIRECT("X9")+2*INDIRECT("AF9")+3*INDIRECT("AN9")+4*INDIRECT("AV9")+5*INDIRECT("BD9")+6*INDIRECT("BL9")</f>
        <v>0</v>
      </c>
      <c r="CF9" s="1">
        <v>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1400</v>
      </c>
      <c r="CN9" s="1">
        <v>1400</v>
      </c>
      <c r="CO9" s="1">
        <f ca="1">INDIRECT("AB9")+2*INDIRECT("AC9")+3*INDIRECT("AD9")+4*INDIRECT("AE9")+5*INDIRECT("AF9")+6*INDIRECT("AG9")+7*INDIRECT("AH9")+8*INDIRECT("AI9")</f>
        <v>0</v>
      </c>
      <c r="CP9" s="1">
        <v>0</v>
      </c>
      <c r="CQ9" s="1">
        <f ca="1">INDIRECT("AJ9")+2*INDIRECT("AK9")+3*INDIRECT("AL9")+4*INDIRECT("AM9")+5*INDIRECT("AN9")+6*INDIRECT("AO9")+7*INDIRECT("AP9")+8*INDIRECT("AQ9")</f>
        <v>0</v>
      </c>
      <c r="CR9" s="1">
        <v>0</v>
      </c>
      <c r="CS9" s="1">
        <f ca="1">INDIRECT("AR9")+2*INDIRECT("AS9")+3*INDIRECT("AT9")+4*INDIRECT("AU9")+5*INDIRECT("AV9")+6*INDIRECT("AW9")+7*INDIRECT("AX9")+8*INDIRECT("AY9")</f>
        <v>0</v>
      </c>
      <c r="CT9" s="1">
        <v>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73" ht="11.25">
      <c r="A10" s="1" t="s">
        <v>0</v>
      </c>
      <c r="B10" s="1" t="s">
        <v>0</v>
      </c>
      <c r="C10" s="1" t="s">
        <v>0</v>
      </c>
      <c r="D10" s="1" t="s">
        <v>0</v>
      </c>
      <c r="E10" s="1" t="s">
        <v>6</v>
      </c>
      <c r="F10" s="7">
        <f>SUM(F7:F9)</f>
        <v>1400</v>
      </c>
      <c r="G10" s="6">
        <f>SUM(G7:G9)</f>
        <v>0</v>
      </c>
      <c r="H10" s="6">
        <f>SUM(H7:H9)</f>
        <v>225</v>
      </c>
      <c r="I10" s="6">
        <f>SUM(I7:I9)</f>
        <v>16100</v>
      </c>
      <c r="J10" s="6">
        <f>SUM(J7:J9)</f>
        <v>0</v>
      </c>
      <c r="K10" s="6">
        <f>SUM(K7:K9)</f>
        <v>0</v>
      </c>
      <c r="L10" s="6">
        <f>SUM(L7:L9)</f>
        <v>0</v>
      </c>
      <c r="M10" s="6">
        <f>SUM(M7:M9)</f>
        <v>0</v>
      </c>
      <c r="N10" s="7">
        <f>SUM(N7:N9)</f>
        <v>1400</v>
      </c>
      <c r="O10" s="6">
        <f>SUM(O7:O9)</f>
        <v>15000</v>
      </c>
      <c r="P10" s="6">
        <f>SUM(P7:P9)</f>
        <v>225</v>
      </c>
      <c r="Q10" s="6">
        <f>SUM(Q7:Q9)</f>
        <v>1100</v>
      </c>
      <c r="R10" s="6">
        <f>SUM(R7:R9)</f>
        <v>0</v>
      </c>
      <c r="S10" s="6">
        <f>SUM(S7:S9)</f>
        <v>0</v>
      </c>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3:73" ht="11.25">
      <c r="C11" s="1" t="s">
        <v>0</v>
      </c>
      <c r="D11" s="1" t="s">
        <v>0</v>
      </c>
      <c r="E11" s="1" t="s">
        <v>0</v>
      </c>
      <c r="F11" s="7"/>
      <c r="G11" s="6"/>
      <c r="H11" s="6"/>
      <c r="I11" s="6"/>
      <c r="J11" s="6"/>
      <c r="K11" s="6"/>
      <c r="L11" s="6"/>
      <c r="M11" s="6"/>
      <c r="N11" s="7"/>
      <c r="O11" s="6"/>
      <c r="P11" s="6"/>
      <c r="Q11" s="6"/>
      <c r="R11" s="6"/>
      <c r="S11" s="6"/>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c r="BT11" s="1" t="s">
        <v>0</v>
      </c>
      <c r="BU11" s="1" t="s">
        <v>0</v>
      </c>
    </row>
    <row r="12" spans="1:102" ht="11.25">
      <c r="A12" s="30" t="s">
        <v>1</v>
      </c>
      <c r="B12" s="31" t="str">
        <f>HYPERLINK("http://www.dot.ca.gov/hq/transprog/stip2004/ff_sheets/75-6045l.xls","6045L")</f>
        <v>6045L</v>
      </c>
      <c r="C12" s="30" t="s">
        <v>0</v>
      </c>
      <c r="D12" s="30" t="s">
        <v>10</v>
      </c>
      <c r="E12" s="30" t="s">
        <v>3</v>
      </c>
      <c r="F12" s="32">
        <f ca="1">INDIRECT("T12")+INDIRECT("AB12")+INDIRECT("AJ12")+INDIRECT("AR12")+INDIRECT("AZ12")+INDIRECT("BH12")</f>
        <v>0</v>
      </c>
      <c r="G12" s="33">
        <f ca="1">INDIRECT("U12")+INDIRECT("AC12")+INDIRECT("AK12")+INDIRECT("AS12")+INDIRECT("BA12")+INDIRECT("BI12")</f>
        <v>0</v>
      </c>
      <c r="H12" s="33">
        <f ca="1">INDIRECT("V12")+INDIRECT("AD12")+INDIRECT("AL12")+INDIRECT("AT12")+INDIRECT("BB12")+INDIRECT("BJ12")</f>
        <v>1000</v>
      </c>
      <c r="I12" s="33">
        <f ca="1">INDIRECT("W12")+INDIRECT("AE12")+INDIRECT("AM12")+INDIRECT("AU12")+INDIRECT("BC12")+INDIRECT("BK12")</f>
        <v>0</v>
      </c>
      <c r="J12" s="33">
        <f ca="1">INDIRECT("X12")+INDIRECT("AF12")+INDIRECT("AN12")+INDIRECT("AV12")+INDIRECT("BD12")+INDIRECT("BL12")</f>
        <v>0</v>
      </c>
      <c r="K12" s="33">
        <f ca="1">INDIRECT("Y12")+INDIRECT("AG12")+INDIRECT("AO12")+INDIRECT("AW12")+INDIRECT("BE12")+INDIRECT("BM12")</f>
        <v>0</v>
      </c>
      <c r="L12" s="33">
        <f ca="1">INDIRECT("Z12")+INDIRECT("AH12")+INDIRECT("AP12")+INDIRECT("AX12")+INDIRECT("BF12")+INDIRECT("BN12")</f>
        <v>0</v>
      </c>
      <c r="M12" s="33">
        <f ca="1">INDIRECT("AA12")+INDIRECT("AI12")+INDIRECT("AQ12")+INDIRECT("AY12")+INDIRECT("BG12")+INDIRECT("BO12")</f>
        <v>0</v>
      </c>
      <c r="N12" s="32">
        <f ca="1">INDIRECT("T12")+INDIRECT("U12")+INDIRECT("V12")+INDIRECT("W12")+INDIRECT("X12")+INDIRECT("Y12")+INDIRECT("Z12")+INDIRECT("AA12")</f>
        <v>0</v>
      </c>
      <c r="O12" s="33">
        <f ca="1">INDIRECT("AB12")+INDIRECT("AC12")+INDIRECT("AD12")+INDIRECT("AE12")+INDIRECT("AF12")+INDIRECT("AG12")+INDIRECT("AH12")+INDIRECT("AI12")</f>
        <v>1000</v>
      </c>
      <c r="P12" s="33">
        <f ca="1">INDIRECT("AJ12")+INDIRECT("AK12")+INDIRECT("AL12")+INDIRECT("AM12")+INDIRECT("AN12")+INDIRECT("AO12")+INDIRECT("AP12")+INDIRECT("AQ12")</f>
        <v>0</v>
      </c>
      <c r="Q12" s="33">
        <f ca="1">INDIRECT("AR12")+INDIRECT("AS12")+INDIRECT("AT12")+INDIRECT("AU12")+INDIRECT("AV12")+INDIRECT("AW12")+INDIRECT("AX12")+INDIRECT("AY12")</f>
        <v>0</v>
      </c>
      <c r="R12" s="33">
        <f ca="1">INDIRECT("AZ12")+INDIRECT("BA12")+INDIRECT("BB12")+INDIRECT("BC12")+INDIRECT("BD12")+INDIRECT("BE12")+INDIRECT("BF12")+INDIRECT("BG12")</f>
        <v>0</v>
      </c>
      <c r="S12" s="33">
        <f ca="1">INDIRECT("BH12")+INDIRECT("BI12")+INDIRECT("BJ12")+INDIRECT("BK12")+INDIRECT("BL12")+INDIRECT("BM12")+INDIRECT("BN12")+INDIRECT("BO12")</f>
        <v>0</v>
      </c>
      <c r="T12" s="34"/>
      <c r="U12" s="35"/>
      <c r="V12" s="35"/>
      <c r="W12" s="35"/>
      <c r="X12" s="35"/>
      <c r="Y12" s="35"/>
      <c r="Z12" s="35"/>
      <c r="AA12" s="35"/>
      <c r="AB12" s="34"/>
      <c r="AC12" s="35"/>
      <c r="AD12" s="35">
        <v>1000</v>
      </c>
      <c r="AE12" s="35"/>
      <c r="AF12" s="35"/>
      <c r="AG12" s="35"/>
      <c r="AH12" s="35"/>
      <c r="AI12" s="35"/>
      <c r="AJ12" s="34"/>
      <c r="AK12" s="35"/>
      <c r="AL12" s="35"/>
      <c r="AM12" s="35"/>
      <c r="AN12" s="35"/>
      <c r="AO12" s="35"/>
      <c r="AP12" s="35"/>
      <c r="AQ12" s="35"/>
      <c r="AR12" s="34"/>
      <c r="AS12" s="35"/>
      <c r="AT12" s="35"/>
      <c r="AU12" s="35"/>
      <c r="AV12" s="35"/>
      <c r="AW12" s="35"/>
      <c r="AX12" s="35"/>
      <c r="AY12" s="35"/>
      <c r="AZ12" s="34"/>
      <c r="BA12" s="35"/>
      <c r="BB12" s="35"/>
      <c r="BC12" s="35"/>
      <c r="BD12" s="35"/>
      <c r="BE12" s="35"/>
      <c r="BF12" s="35"/>
      <c r="BG12" s="35"/>
      <c r="BH12" s="34"/>
      <c r="BI12" s="35"/>
      <c r="BJ12" s="35"/>
      <c r="BK12" s="35"/>
      <c r="BL12" s="35"/>
      <c r="BM12" s="35"/>
      <c r="BN12" s="35"/>
      <c r="BO12" s="36"/>
      <c r="BP12" s="9">
        <v>10600000909</v>
      </c>
      <c r="BQ12" s="1" t="s">
        <v>3</v>
      </c>
      <c r="BR12" s="1" t="s">
        <v>0</v>
      </c>
      <c r="BS12" s="1" t="s">
        <v>0</v>
      </c>
      <c r="BT12" s="1" t="s">
        <v>0</v>
      </c>
      <c r="BU12" s="1" t="s">
        <v>0</v>
      </c>
      <c r="BW12" s="1">
        <f ca="1">INDIRECT("T12")+2*INDIRECT("AB12")+3*INDIRECT("AJ12")+4*INDIRECT("AR12")+5*INDIRECT("AZ12")+6*INDIRECT("BH12")</f>
        <v>0</v>
      </c>
      <c r="BX12" s="1">
        <v>0</v>
      </c>
      <c r="BY12" s="1">
        <f ca="1">INDIRECT("U12")+2*INDIRECT("AC12")+3*INDIRECT("AK12")+4*INDIRECT("AS12")+5*INDIRECT("BA12")+6*INDIRECT("BI12")</f>
        <v>0</v>
      </c>
      <c r="BZ12" s="1">
        <v>0</v>
      </c>
      <c r="CA12" s="1">
        <f ca="1">INDIRECT("V12")+2*INDIRECT("AD12")+3*INDIRECT("AL12")+4*INDIRECT("AT12")+5*INDIRECT("BB12")+6*INDIRECT("BJ12")</f>
        <v>2000</v>
      </c>
      <c r="CB12" s="1">
        <v>2000</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3000</v>
      </c>
      <c r="CP12" s="1">
        <v>3000</v>
      </c>
      <c r="CQ12" s="1">
        <f ca="1">INDIRECT("AJ12")+2*INDIRECT("AK12")+3*INDIRECT("AL12")+4*INDIRECT("AM12")+5*INDIRECT("AN12")+6*INDIRECT("AO12")+7*INDIRECT("AP12")+8*INDIRECT("AQ12")</f>
        <v>0</v>
      </c>
      <c r="CR12" s="1">
        <v>0</v>
      </c>
      <c r="CS12" s="1">
        <f ca="1">INDIRECT("AR12")+2*INDIRECT("AS12")+3*INDIRECT("AT12")+4*INDIRECT("AU12")+5*INDIRECT("AV12")+6*INDIRECT("AW12")+7*INDIRECT("AX12")+8*INDIRECT("AY12")</f>
        <v>0</v>
      </c>
      <c r="CT12" s="1">
        <v>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102" ht="11.25">
      <c r="A13" s="1" t="s">
        <v>0</v>
      </c>
      <c r="B13" s="1" t="s">
        <v>11</v>
      </c>
      <c r="C13" s="1" t="s">
        <v>0</v>
      </c>
      <c r="D13" s="1" t="s">
        <v>12</v>
      </c>
      <c r="E13" s="1" t="s">
        <v>13</v>
      </c>
      <c r="F13" s="7">
        <f ca="1">INDIRECT("T13")+INDIRECT("AB13")+INDIRECT("AJ13")+INDIRECT("AR13")+INDIRECT("AZ13")+INDIRECT("BH13")</f>
        <v>0</v>
      </c>
      <c r="G13" s="6">
        <f ca="1">INDIRECT("U13")+INDIRECT("AC13")+INDIRECT("AK13")+INDIRECT("AS13")+INDIRECT("BA13")+INDIRECT("BI13")</f>
        <v>190</v>
      </c>
      <c r="H13" s="6">
        <f ca="1">INDIRECT("V13")+INDIRECT("AD13")+INDIRECT("AL13")+INDIRECT("AT13")+INDIRECT("BB13")+INDIRECT("BJ13")</f>
        <v>1060</v>
      </c>
      <c r="I13" s="6">
        <f ca="1">INDIRECT("W13")+INDIRECT("AE13")+INDIRECT("AM13")+INDIRECT("AU13")+INDIRECT("BC13")+INDIRECT("BK13")</f>
        <v>0</v>
      </c>
      <c r="J13" s="6">
        <f ca="1">INDIRECT("X13")+INDIRECT("AF13")+INDIRECT("AN13")+INDIRECT("AV13")+INDIRECT("BD13")+INDIRECT("BL13")</f>
        <v>0</v>
      </c>
      <c r="K13" s="6">
        <f ca="1">INDIRECT("Y13")+INDIRECT("AG13")+INDIRECT("AO13")+INDIRECT("AW13")+INDIRECT("BE13")+INDIRECT("BM13")</f>
        <v>0</v>
      </c>
      <c r="L13" s="6">
        <f ca="1">INDIRECT("Z13")+INDIRECT("AH13")+INDIRECT("AP13")+INDIRECT("AX13")+INDIRECT("BF13")+INDIRECT("BN13")</f>
        <v>0</v>
      </c>
      <c r="M13" s="6">
        <f ca="1">INDIRECT("AA13")+INDIRECT("AI13")+INDIRECT("AQ13")+INDIRECT("AY13")+INDIRECT("BG13")+INDIRECT("BO13")</f>
        <v>0</v>
      </c>
      <c r="N13" s="7">
        <f ca="1">INDIRECT("T13")+INDIRECT("U13")+INDIRECT("V13")+INDIRECT("W13")+INDIRECT("X13")+INDIRECT("Y13")+INDIRECT("Z13")+INDIRECT("AA13")</f>
        <v>0</v>
      </c>
      <c r="O13" s="6">
        <f ca="1">INDIRECT("AB13")+INDIRECT("AC13")+INDIRECT("AD13")+INDIRECT("AE13")+INDIRECT("AF13")+INDIRECT("AG13")+INDIRECT("AH13")+INDIRECT("AI13")</f>
        <v>1060</v>
      </c>
      <c r="P13" s="6">
        <f ca="1">INDIRECT("AJ13")+INDIRECT("AK13")+INDIRECT("AL13")+INDIRECT("AM13")+INDIRECT("AN13")+INDIRECT("AO13")+INDIRECT("AP13")+INDIRECT("AQ13")</f>
        <v>40</v>
      </c>
      <c r="Q13" s="6">
        <f ca="1">INDIRECT("AR13")+INDIRECT("AS13")+INDIRECT("AT13")+INDIRECT("AU13")+INDIRECT("AV13")+INDIRECT("AW13")+INDIRECT("AX13")+INDIRECT("AY13")</f>
        <v>150</v>
      </c>
      <c r="R13" s="6">
        <f ca="1">INDIRECT("AZ13")+INDIRECT("BA13")+INDIRECT("BB13")+INDIRECT("BC13")+INDIRECT("BD13")+INDIRECT("BE13")+INDIRECT("BF13")+INDIRECT("BG13")</f>
        <v>0</v>
      </c>
      <c r="S13" s="6">
        <f ca="1">INDIRECT("BH13")+INDIRECT("BI13")+INDIRECT("BJ13")+INDIRECT("BK13")+INDIRECT("BL13")+INDIRECT("BM13")+INDIRECT("BN13")+INDIRECT("BO13")</f>
        <v>0</v>
      </c>
      <c r="T13" s="28"/>
      <c r="U13" s="29"/>
      <c r="V13" s="29"/>
      <c r="W13" s="29"/>
      <c r="X13" s="29"/>
      <c r="Y13" s="29"/>
      <c r="Z13" s="29"/>
      <c r="AA13" s="29"/>
      <c r="AB13" s="28"/>
      <c r="AC13" s="29"/>
      <c r="AD13" s="29">
        <v>1060</v>
      </c>
      <c r="AE13" s="29"/>
      <c r="AF13" s="29"/>
      <c r="AG13" s="29"/>
      <c r="AH13" s="29"/>
      <c r="AI13" s="29"/>
      <c r="AJ13" s="28"/>
      <c r="AK13" s="29">
        <v>40</v>
      </c>
      <c r="AL13" s="29"/>
      <c r="AM13" s="29"/>
      <c r="AN13" s="29"/>
      <c r="AO13" s="29"/>
      <c r="AP13" s="29"/>
      <c r="AQ13" s="29"/>
      <c r="AR13" s="28"/>
      <c r="AS13" s="29">
        <v>150</v>
      </c>
      <c r="AT13" s="29"/>
      <c r="AU13" s="29"/>
      <c r="AV13" s="29"/>
      <c r="AW13" s="29"/>
      <c r="AX13" s="29"/>
      <c r="AY13" s="29"/>
      <c r="AZ13" s="28"/>
      <c r="BA13" s="29"/>
      <c r="BB13" s="29"/>
      <c r="BC13" s="29"/>
      <c r="BD13" s="29"/>
      <c r="BE13" s="29"/>
      <c r="BF13" s="29"/>
      <c r="BG13" s="29"/>
      <c r="BH13" s="28"/>
      <c r="BI13" s="29"/>
      <c r="BJ13" s="29"/>
      <c r="BK13" s="29"/>
      <c r="BL13" s="29"/>
      <c r="BM13" s="29"/>
      <c r="BN13" s="29"/>
      <c r="BO13" s="29"/>
      <c r="BP13" s="9">
        <v>0</v>
      </c>
      <c r="BQ13" s="1" t="s">
        <v>0</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720</v>
      </c>
      <c r="BZ13" s="1">
        <v>720</v>
      </c>
      <c r="CA13" s="1">
        <f ca="1">INDIRECT("V13")+2*INDIRECT("AD13")+3*INDIRECT("AL13")+4*INDIRECT("AT13")+5*INDIRECT("BB13")+6*INDIRECT("BJ13")</f>
        <v>2120</v>
      </c>
      <c r="CB13" s="1">
        <v>2120</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3180</v>
      </c>
      <c r="CP13" s="1">
        <v>3180</v>
      </c>
      <c r="CQ13" s="1">
        <f ca="1">INDIRECT("AJ13")+2*INDIRECT("AK13")+3*INDIRECT("AL13")+4*INDIRECT("AM13")+5*INDIRECT("AN13")+6*INDIRECT("AO13")+7*INDIRECT("AP13")+8*INDIRECT("AQ13")</f>
        <v>80</v>
      </c>
      <c r="CR13" s="1">
        <v>80</v>
      </c>
      <c r="CS13" s="1">
        <f ca="1">INDIRECT("AR13")+2*INDIRECT("AS13")+3*INDIRECT("AT13")+4*INDIRECT("AU13")+5*INDIRECT("AV13")+6*INDIRECT("AW13")+7*INDIRECT("AX13")+8*INDIRECT("AY13")</f>
        <v>300</v>
      </c>
      <c r="CT13" s="1">
        <v>300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25"/>
      <c r="B14" s="25"/>
      <c r="C14" s="27" t="s">
        <v>99</v>
      </c>
      <c r="D14" s="26" t="s">
        <v>0</v>
      </c>
      <c r="E14" s="1" t="s">
        <v>6</v>
      </c>
      <c r="F14" s="7">
        <f>SUM(F12:F13)</f>
        <v>0</v>
      </c>
      <c r="G14" s="6">
        <f>SUM(G12:G13)</f>
        <v>190</v>
      </c>
      <c r="H14" s="6">
        <f>SUM(H12:H13)</f>
        <v>2060</v>
      </c>
      <c r="I14" s="6">
        <f>SUM(I12:I13)</f>
        <v>0</v>
      </c>
      <c r="J14" s="6">
        <f>SUM(J12:J13)</f>
        <v>0</v>
      </c>
      <c r="K14" s="6">
        <f>SUM(K12:K13)</f>
        <v>0</v>
      </c>
      <c r="L14" s="6">
        <f>SUM(L12:L13)</f>
        <v>0</v>
      </c>
      <c r="M14" s="6">
        <f>SUM(M12:M13)</f>
        <v>0</v>
      </c>
      <c r="N14" s="7">
        <f>SUM(N12:N13)</f>
        <v>0</v>
      </c>
      <c r="O14" s="6">
        <f>SUM(O12:O13)</f>
        <v>2060</v>
      </c>
      <c r="P14" s="6">
        <f>SUM(P12:P13)</f>
        <v>40</v>
      </c>
      <c r="Q14" s="6">
        <f>SUM(Q12:Q13)</f>
        <v>150</v>
      </c>
      <c r="R14" s="6">
        <f>SUM(R12:R13)</f>
        <v>0</v>
      </c>
      <c r="S14" s="6">
        <f>SUM(S12:S13)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3:73" ht="11.25">
      <c r="C15" s="1" t="s">
        <v>0</v>
      </c>
      <c r="D15" s="1"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c r="BT15" s="1" t="s">
        <v>0</v>
      </c>
      <c r="BU15" s="1" t="s">
        <v>0</v>
      </c>
    </row>
    <row r="16" spans="1:102" ht="11.25">
      <c r="A16" s="30" t="s">
        <v>1</v>
      </c>
      <c r="B16" s="31" t="str">
        <f>HYPERLINK("http://www.dot.ca.gov/hq/transprog/stip2004/ff_sheets/04-6045b.xls","6045B")</f>
        <v>6045B</v>
      </c>
      <c r="C16" s="30" t="s">
        <v>0</v>
      </c>
      <c r="D16" s="30" t="s">
        <v>14</v>
      </c>
      <c r="E16" s="30" t="s">
        <v>3</v>
      </c>
      <c r="F16" s="32">
        <f ca="1">INDIRECT("T16")+INDIRECT("AB16")+INDIRECT("AJ16")+INDIRECT("AR16")+INDIRECT("AZ16")+INDIRECT("BH16")</f>
        <v>0</v>
      </c>
      <c r="G16" s="33">
        <f ca="1">INDIRECT("U16")+INDIRECT("AC16")+INDIRECT("AK16")+INDIRECT("AS16")+INDIRECT("BA16")+INDIRECT("BI16")</f>
        <v>0</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105</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0</v>
      </c>
      <c r="O16" s="33">
        <f ca="1">INDIRECT("AB16")+INDIRECT("AC16")+INDIRECT("AD16")+INDIRECT("AE16")+INDIRECT("AF16")+INDIRECT("AG16")+INDIRECT("AH16")+INDIRECT("AI16")</f>
        <v>105</v>
      </c>
      <c r="P16" s="33">
        <f ca="1">INDIRECT("AJ16")+INDIRECT("AK16")+INDIRECT("AL16")+INDIRECT("AM16")+INDIRECT("AN16")+INDIRECT("AO16")+INDIRECT("AP16")+INDIRECT("AQ16")</f>
        <v>0</v>
      </c>
      <c r="Q16" s="33">
        <f ca="1">INDIRECT("AR16")+INDIRECT("AS16")+INDIRECT("AT16")+INDIRECT("AU16")+INDIRECT("AV16")+INDIRECT("AW16")+INDIRECT("AX16")+INDIRECT("AY16")</f>
        <v>0</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c r="Z16" s="35"/>
      <c r="AA16" s="35"/>
      <c r="AB16" s="34"/>
      <c r="AC16" s="35"/>
      <c r="AD16" s="35"/>
      <c r="AE16" s="35"/>
      <c r="AF16" s="35"/>
      <c r="AG16" s="35">
        <v>105</v>
      </c>
      <c r="AH16" s="35"/>
      <c r="AI16" s="35"/>
      <c r="AJ16" s="34"/>
      <c r="AK16" s="35"/>
      <c r="AL16" s="35"/>
      <c r="AM16" s="35"/>
      <c r="AN16" s="35"/>
      <c r="AO16" s="35"/>
      <c r="AP16" s="35"/>
      <c r="AQ16" s="35"/>
      <c r="AR16" s="34"/>
      <c r="AS16" s="35"/>
      <c r="AT16" s="35"/>
      <c r="AU16" s="35"/>
      <c r="AV16" s="35"/>
      <c r="AW16" s="35"/>
      <c r="AX16" s="35"/>
      <c r="AY16" s="35"/>
      <c r="AZ16" s="34"/>
      <c r="BA16" s="35"/>
      <c r="BB16" s="35"/>
      <c r="BC16" s="35"/>
      <c r="BD16" s="35"/>
      <c r="BE16" s="35"/>
      <c r="BF16" s="35"/>
      <c r="BG16" s="35"/>
      <c r="BH16" s="34"/>
      <c r="BI16" s="35"/>
      <c r="BJ16" s="35"/>
      <c r="BK16" s="35"/>
      <c r="BL16" s="35"/>
      <c r="BM16" s="35"/>
      <c r="BN16" s="35"/>
      <c r="BO16" s="36"/>
      <c r="BP16" s="9">
        <v>20600002209</v>
      </c>
      <c r="BQ16" s="1" t="s">
        <v>3</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210</v>
      </c>
      <c r="CH16" s="1">
        <v>210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630</v>
      </c>
      <c r="CP16" s="1">
        <v>630</v>
      </c>
      <c r="CQ16" s="1">
        <f ca="1">INDIRECT("AJ16")+2*INDIRECT("AK16")+3*INDIRECT("AL16")+4*INDIRECT("AM16")+5*INDIRECT("AN16")+6*INDIRECT("AO16")+7*INDIRECT("AP16")+8*INDIRECT("AQ16")</f>
        <v>0</v>
      </c>
      <c r="CR16" s="1">
        <v>0</v>
      </c>
      <c r="CS16" s="1">
        <f ca="1">INDIRECT("AR16")+2*INDIRECT("AS16")+3*INDIRECT("AT16")+4*INDIRECT("AU16")+5*INDIRECT("AV16")+6*INDIRECT("AW16")+7*INDIRECT("AX16")+8*INDIRECT("AY16")</f>
        <v>0</v>
      </c>
      <c r="CT16" s="1">
        <v>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102" ht="11.25">
      <c r="A17" s="1" t="s">
        <v>0</v>
      </c>
      <c r="B17" s="1" t="s">
        <v>0</v>
      </c>
      <c r="C17" s="1" t="s">
        <v>4</v>
      </c>
      <c r="D17" s="1" t="s">
        <v>15</v>
      </c>
      <c r="E17" s="1" t="s">
        <v>9</v>
      </c>
      <c r="F17" s="7">
        <f ca="1">INDIRECT("T17")+INDIRECT("AB17")+INDIRECT("AJ17")+INDIRECT("AR17")+INDIRECT("AZ17")+INDIRECT("BH17")</f>
        <v>5</v>
      </c>
      <c r="G17" s="6">
        <f ca="1">INDIRECT("U17")+INDIRECT("AC17")+INDIRECT("AK17")+INDIRECT("AS17")+INDIRECT("BA17")+INDIRECT("BI17")</f>
        <v>0</v>
      </c>
      <c r="H17" s="6">
        <f ca="1">INDIRECT("V17")+INDIRECT("AD17")+INDIRECT("AL17")+INDIRECT("AT17")+INDIRECT("BB17")+INDIRECT("BJ17")</f>
        <v>0</v>
      </c>
      <c r="I17" s="6">
        <f ca="1">INDIRECT("W17")+INDIRECT("AE17")+INDIRECT("AM17")+INDIRECT("AU17")+INDIRECT("BC17")+INDIRECT("BK17")</f>
        <v>0</v>
      </c>
      <c r="J17" s="6">
        <f ca="1">INDIRECT("X17")+INDIRECT("AF17")+INDIRECT("AN17")+INDIRECT("AV17")+INDIRECT("BD17")+INDIRECT("BL17")</f>
        <v>0</v>
      </c>
      <c r="K17" s="6">
        <f ca="1">INDIRECT("Y17")+INDIRECT("AG17")+INDIRECT("AO17")+INDIRECT("AW17")+INDIRECT("BE17")+INDIRECT("BM17")</f>
        <v>0</v>
      </c>
      <c r="L17" s="6">
        <f ca="1">INDIRECT("Z17")+INDIRECT("AH17")+INDIRECT("AP17")+INDIRECT("AX17")+INDIRECT("BF17")+INDIRECT("BN17")</f>
        <v>0</v>
      </c>
      <c r="M17" s="6">
        <f ca="1">INDIRECT("AA17")+INDIRECT("AI17")+INDIRECT("AQ17")+INDIRECT("AY17")+INDIRECT("BG17")+INDIRECT("BO17")</f>
        <v>0</v>
      </c>
      <c r="N17" s="7">
        <f ca="1">INDIRECT("T17")+INDIRECT("U17")+INDIRECT("V17")+INDIRECT("W17")+INDIRECT("X17")+INDIRECT("Y17")+INDIRECT("Z17")+INDIRECT("AA17")</f>
        <v>0</v>
      </c>
      <c r="O17" s="6">
        <f ca="1">INDIRECT("AB17")+INDIRECT("AC17")+INDIRECT("AD17")+INDIRECT("AE17")+INDIRECT("AF17")+INDIRECT("AG17")+INDIRECT("AH17")+INDIRECT("AI17")</f>
        <v>0</v>
      </c>
      <c r="P17" s="6">
        <f ca="1">INDIRECT("AJ17")+INDIRECT("AK17")+INDIRECT("AL17")+INDIRECT("AM17")+INDIRECT("AN17")+INDIRECT("AO17")+INDIRECT("AP17")+INDIRECT("AQ17")</f>
        <v>0</v>
      </c>
      <c r="Q17" s="6">
        <f ca="1">INDIRECT("AR17")+INDIRECT("AS17")+INDIRECT("AT17")+INDIRECT("AU17")+INDIRECT("AV17")+INDIRECT("AW17")+INDIRECT("AX17")+INDIRECT("AY17")</f>
        <v>5</v>
      </c>
      <c r="R17" s="6">
        <f ca="1">INDIRECT("AZ17")+INDIRECT("BA17")+INDIRECT("BB17")+INDIRECT("BC17")+INDIRECT("BD17")+INDIRECT("BE17")+INDIRECT("BF17")+INDIRECT("BG17")</f>
        <v>0</v>
      </c>
      <c r="S17" s="6">
        <f ca="1">INDIRECT("BH17")+INDIRECT("BI17")+INDIRECT("BJ17")+INDIRECT("BK17")+INDIRECT("BL17")+INDIRECT("BM17")+INDIRECT("BN17")+INDIRECT("BO17")</f>
        <v>0</v>
      </c>
      <c r="T17" s="28"/>
      <c r="U17" s="29"/>
      <c r="V17" s="29"/>
      <c r="W17" s="29"/>
      <c r="X17" s="29"/>
      <c r="Y17" s="29"/>
      <c r="Z17" s="29"/>
      <c r="AA17" s="29"/>
      <c r="AB17" s="28"/>
      <c r="AC17" s="29"/>
      <c r="AD17" s="29"/>
      <c r="AE17" s="29"/>
      <c r="AF17" s="29"/>
      <c r="AG17" s="29"/>
      <c r="AH17" s="29"/>
      <c r="AI17" s="29"/>
      <c r="AJ17" s="28"/>
      <c r="AK17" s="29"/>
      <c r="AL17" s="29"/>
      <c r="AM17" s="29"/>
      <c r="AN17" s="29"/>
      <c r="AO17" s="29"/>
      <c r="AP17" s="29"/>
      <c r="AQ17" s="29"/>
      <c r="AR17" s="28">
        <v>5</v>
      </c>
      <c r="AS17" s="29"/>
      <c r="AT17" s="29"/>
      <c r="AU17" s="29"/>
      <c r="AV17" s="29"/>
      <c r="AW17" s="29"/>
      <c r="AX17" s="29"/>
      <c r="AY17" s="29"/>
      <c r="AZ17" s="28"/>
      <c r="BA17" s="29"/>
      <c r="BB17" s="29"/>
      <c r="BC17" s="29"/>
      <c r="BD17" s="29"/>
      <c r="BE17" s="29"/>
      <c r="BF17" s="29"/>
      <c r="BG17" s="29"/>
      <c r="BH17" s="28"/>
      <c r="BI17" s="29"/>
      <c r="BJ17" s="29"/>
      <c r="BK17" s="29"/>
      <c r="BL17" s="29"/>
      <c r="BM17" s="29"/>
      <c r="BN17" s="29"/>
      <c r="BO17" s="29"/>
      <c r="BP17" s="9">
        <v>0</v>
      </c>
      <c r="BQ17" s="1" t="s">
        <v>0</v>
      </c>
      <c r="BR17" s="1" t="s">
        <v>0</v>
      </c>
      <c r="BS17" s="1" t="s">
        <v>0</v>
      </c>
      <c r="BT17" s="1" t="s">
        <v>0</v>
      </c>
      <c r="BU17" s="1" t="s">
        <v>0</v>
      </c>
      <c r="BW17" s="1">
        <f ca="1">INDIRECT("T17")+2*INDIRECT("AB17")+3*INDIRECT("AJ17")+4*INDIRECT("AR17")+5*INDIRECT("AZ17")+6*INDIRECT("BH17")</f>
        <v>20</v>
      </c>
      <c r="BX17" s="1">
        <v>20</v>
      </c>
      <c r="BY17" s="1">
        <f ca="1">INDIRECT("U17")+2*INDIRECT("AC17")+3*INDIRECT("AK17")+4*INDIRECT("AS17")+5*INDIRECT("BA17")+6*INDIRECT("BI17")</f>
        <v>0</v>
      </c>
      <c r="BZ17" s="1">
        <v>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0</v>
      </c>
      <c r="CP17" s="1">
        <v>0</v>
      </c>
      <c r="CQ17" s="1">
        <f ca="1">INDIRECT("AJ17")+2*INDIRECT("AK17")+3*INDIRECT("AL17")+4*INDIRECT("AM17")+5*INDIRECT("AN17")+6*INDIRECT("AO17")+7*INDIRECT("AP17")+8*INDIRECT("AQ17")</f>
        <v>0</v>
      </c>
      <c r="CR17" s="1">
        <v>0</v>
      </c>
      <c r="CS17" s="1">
        <f ca="1">INDIRECT("AR17")+2*INDIRECT("AS17")+3*INDIRECT("AT17")+4*INDIRECT("AU17")+5*INDIRECT("AV17")+6*INDIRECT("AW17")+7*INDIRECT("AX17")+8*INDIRECT("AY17")</f>
        <v>5</v>
      </c>
      <c r="CT17" s="1">
        <v>5</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25"/>
      <c r="B18" s="25"/>
      <c r="C18" s="27" t="s">
        <v>99</v>
      </c>
      <c r="D18" s="26" t="s">
        <v>0</v>
      </c>
      <c r="E18" s="1" t="s">
        <v>6</v>
      </c>
      <c r="F18" s="7">
        <f>SUM(F16:F17)</f>
        <v>5</v>
      </c>
      <c r="G18" s="6">
        <f>SUM(G16:G17)</f>
        <v>0</v>
      </c>
      <c r="H18" s="6">
        <f>SUM(H16:H17)</f>
        <v>0</v>
      </c>
      <c r="I18" s="6">
        <f>SUM(I16:I17)</f>
        <v>0</v>
      </c>
      <c r="J18" s="6">
        <f>SUM(J16:J17)</f>
        <v>0</v>
      </c>
      <c r="K18" s="6">
        <f>SUM(K16:K17)</f>
        <v>105</v>
      </c>
      <c r="L18" s="6">
        <f>SUM(L16:L17)</f>
        <v>0</v>
      </c>
      <c r="M18" s="6">
        <f>SUM(M16:M17)</f>
        <v>0</v>
      </c>
      <c r="N18" s="7">
        <f>SUM(N16:N17)</f>
        <v>0</v>
      </c>
      <c r="O18" s="6">
        <f>SUM(O16:O17)</f>
        <v>105</v>
      </c>
      <c r="P18" s="6">
        <f>SUM(P16:P17)</f>
        <v>0</v>
      </c>
      <c r="Q18" s="6">
        <f>SUM(Q16:Q17)</f>
        <v>5</v>
      </c>
      <c r="R18" s="6">
        <f>SUM(R16:R17)</f>
        <v>0</v>
      </c>
      <c r="S18" s="6">
        <f>SUM(S16:S17)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3:73" ht="11.25">
      <c r="C19" s="1" t="s">
        <v>0</v>
      </c>
      <c r="D19" s="1"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c r="BT19" s="1" t="s">
        <v>0</v>
      </c>
      <c r="BU19" s="1" t="s">
        <v>0</v>
      </c>
    </row>
    <row r="20" spans="1:102" ht="11.25">
      <c r="A20" s="30" t="s">
        <v>1</v>
      </c>
      <c r="B20" s="31" t="str">
        <f>HYPERLINK("http://www.dot.ca.gov/hq/transprog/stip2004/ff_sheets/04-6045j.xls","6045J")</f>
        <v>6045J</v>
      </c>
      <c r="C20" s="30" t="s">
        <v>0</v>
      </c>
      <c r="D20" s="30" t="s">
        <v>14</v>
      </c>
      <c r="E20" s="30" t="s">
        <v>3</v>
      </c>
      <c r="F20" s="32">
        <f ca="1">INDIRECT("T20")+INDIRECT("AB20")+INDIRECT("AJ20")+INDIRECT("AR20")+INDIRECT("AZ20")+INDIRECT("BH20")</f>
        <v>0</v>
      </c>
      <c r="G20" s="33">
        <f ca="1">INDIRECT("U20")+INDIRECT("AC20")+INDIRECT("AK20")+INDIRECT("AS20")+INDIRECT("BA20")+INDIRECT("BI20")</f>
        <v>0</v>
      </c>
      <c r="H20" s="33">
        <f ca="1">INDIRECT("V20")+INDIRECT("AD20")+INDIRECT("AL20")+INDIRECT("AT20")+INDIRECT("BB20")+INDIRECT("BJ20")</f>
        <v>400</v>
      </c>
      <c r="I20" s="33">
        <f ca="1">INDIRECT("W20")+INDIRECT("AE20")+INDIRECT("AM20")+INDIRECT("AU20")+INDIRECT("BC20")+INDIRECT("BK20")</f>
        <v>0</v>
      </c>
      <c r="J20" s="33">
        <f ca="1">INDIRECT("X20")+INDIRECT("AF20")+INDIRECT("AN20")+INDIRECT("AV20")+INDIRECT("BD20")+INDIRECT("BL20")</f>
        <v>0</v>
      </c>
      <c r="K20" s="33">
        <f ca="1">INDIRECT("Y20")+INDIRECT("AG20")+INDIRECT("AO20")+INDIRECT("AW20")+INDIRECT("BE20")+INDIRECT("BM20")</f>
        <v>0</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0</v>
      </c>
      <c r="O20" s="33">
        <f ca="1">INDIRECT("AB20")+INDIRECT("AC20")+INDIRECT("AD20")+INDIRECT("AE20")+INDIRECT("AF20")+INDIRECT("AG20")+INDIRECT("AH20")+INDIRECT("AI20")</f>
        <v>400</v>
      </c>
      <c r="P20" s="33">
        <f ca="1">INDIRECT("AJ20")+INDIRECT("AK20")+INDIRECT("AL20")+INDIRECT("AM20")+INDIRECT("AN20")+INDIRECT("AO20")+INDIRECT("AP20")+INDIRECT("AQ20")</f>
        <v>0</v>
      </c>
      <c r="Q20" s="33">
        <f ca="1">INDIRECT("AR20")+INDIRECT("AS20")+INDIRECT("AT20")+INDIRECT("AU20")+INDIRECT("AV20")+INDIRECT("AW20")+INDIRECT("AX20")+INDIRECT("AY20")</f>
        <v>0</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c r="Z20" s="35"/>
      <c r="AA20" s="35"/>
      <c r="AB20" s="34"/>
      <c r="AC20" s="35"/>
      <c r="AD20" s="35">
        <v>400</v>
      </c>
      <c r="AE20" s="35"/>
      <c r="AF20" s="35"/>
      <c r="AG20" s="35"/>
      <c r="AH20" s="35"/>
      <c r="AI20" s="35"/>
      <c r="AJ20" s="34"/>
      <c r="AK20" s="35"/>
      <c r="AL20" s="35"/>
      <c r="AM20" s="35"/>
      <c r="AN20" s="35"/>
      <c r="AO20" s="35"/>
      <c r="AP20" s="35"/>
      <c r="AQ20" s="35"/>
      <c r="AR20" s="34"/>
      <c r="AS20" s="35"/>
      <c r="AT20" s="35"/>
      <c r="AU20" s="35"/>
      <c r="AV20" s="35"/>
      <c r="AW20" s="35"/>
      <c r="AX20" s="35"/>
      <c r="AY20" s="35"/>
      <c r="AZ20" s="34"/>
      <c r="BA20" s="35"/>
      <c r="BB20" s="35"/>
      <c r="BC20" s="35"/>
      <c r="BD20" s="35"/>
      <c r="BE20" s="35"/>
      <c r="BF20" s="35"/>
      <c r="BG20" s="35"/>
      <c r="BH20" s="34"/>
      <c r="BI20" s="35"/>
      <c r="BJ20" s="35"/>
      <c r="BK20" s="35"/>
      <c r="BL20" s="35"/>
      <c r="BM20" s="35"/>
      <c r="BN20" s="35"/>
      <c r="BO20" s="36"/>
      <c r="BP20" s="9">
        <v>20600002213</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800</v>
      </c>
      <c r="CB20" s="1">
        <v>800</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1200</v>
      </c>
      <c r="CP20" s="1">
        <v>1200</v>
      </c>
      <c r="CQ20" s="1">
        <f ca="1">INDIRECT("AJ20")+2*INDIRECT("AK20")+3*INDIRECT("AL20")+4*INDIRECT("AM20")+5*INDIRECT("AN20")+6*INDIRECT("AO20")+7*INDIRECT("AP20")+8*INDIRECT("AQ20")</f>
        <v>0</v>
      </c>
      <c r="CR20" s="1">
        <v>0</v>
      </c>
      <c r="CS20" s="1">
        <f ca="1">INDIRECT("AR20")+2*INDIRECT("AS20")+3*INDIRECT("AT20")+4*INDIRECT("AU20")+5*INDIRECT("AV20")+6*INDIRECT("AW20")+7*INDIRECT("AX20")+8*INDIRECT("AY20")</f>
        <v>0</v>
      </c>
      <c r="CT20" s="1">
        <v>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102" ht="11.25">
      <c r="A21" s="1" t="s">
        <v>0</v>
      </c>
      <c r="B21" s="1" t="s">
        <v>0</v>
      </c>
      <c r="C21" s="1" t="s">
        <v>4</v>
      </c>
      <c r="D21" s="1" t="s">
        <v>16</v>
      </c>
      <c r="E21" s="1" t="s">
        <v>9</v>
      </c>
      <c r="F21" s="7">
        <f ca="1">INDIRECT("T21")+INDIRECT("AB21")+INDIRECT("AJ21")+INDIRECT("AR21")+INDIRECT("AZ21")+INDIRECT("BH21")</f>
        <v>40</v>
      </c>
      <c r="G21" s="6">
        <f ca="1">INDIRECT("U21")+INDIRECT("AC21")+INDIRECT("AK21")+INDIRECT("AS21")+INDIRECT("BA21")+INDIRECT("BI21")</f>
        <v>0</v>
      </c>
      <c r="H21" s="6">
        <f ca="1">INDIRECT("V21")+INDIRECT("AD21")+INDIRECT("AL21")+INDIRECT("AT21")+INDIRECT("BB21")+INDIRECT("BJ21")</f>
        <v>0</v>
      </c>
      <c r="I21" s="6">
        <f ca="1">INDIRECT("W21")+INDIRECT("AE21")+INDIRECT("AM21")+INDIRECT("AU21")+INDIRECT("BC21")+INDIRECT("BK21")</f>
        <v>0</v>
      </c>
      <c r="J21" s="6">
        <f ca="1">INDIRECT("X21")+INDIRECT("AF21")+INDIRECT("AN21")+INDIRECT("AV21")+INDIRECT("BD21")+INDIRECT("BL21")</f>
        <v>0</v>
      </c>
      <c r="K21" s="6">
        <f ca="1">INDIRECT("Y21")+INDIRECT("AG21")+INDIRECT("AO21")+INDIRECT("AW21")+INDIRECT("BE21")+INDIRECT("BM21")</f>
        <v>0</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0</v>
      </c>
      <c r="O21" s="6">
        <f ca="1">INDIRECT("AB21")+INDIRECT("AC21")+INDIRECT("AD21")+INDIRECT("AE21")+INDIRECT("AF21")+INDIRECT("AG21")+INDIRECT("AH21")+INDIRECT("AI21")</f>
        <v>0</v>
      </c>
      <c r="P21" s="6">
        <f ca="1">INDIRECT("AJ21")+INDIRECT("AK21")+INDIRECT("AL21")+INDIRECT("AM21")+INDIRECT("AN21")+INDIRECT("AO21")+INDIRECT("AP21")+INDIRECT("AQ21")</f>
        <v>0</v>
      </c>
      <c r="Q21" s="6">
        <f ca="1">INDIRECT("AR21")+INDIRECT("AS21")+INDIRECT("AT21")+INDIRECT("AU21")+INDIRECT("AV21")+INDIRECT("AW21")+INDIRECT("AX21")+INDIRECT("AY21")</f>
        <v>40</v>
      </c>
      <c r="R21" s="6">
        <f ca="1">INDIRECT("AZ21")+INDIRECT("BA21")+INDIRECT("BB21")+INDIRECT("BC21")+INDIRECT("BD21")+INDIRECT("BE21")+INDIRECT("BF21")+INDIRECT("BG21")</f>
        <v>0</v>
      </c>
      <c r="S21" s="6">
        <f ca="1">INDIRECT("BH21")+INDIRECT("BI21")+INDIRECT("BJ21")+INDIRECT("BK21")+INDIRECT("BL21")+INDIRECT("BM21")+INDIRECT("BN21")+INDIRECT("BO21")</f>
        <v>0</v>
      </c>
      <c r="T21" s="28"/>
      <c r="U21" s="29"/>
      <c r="V21" s="29"/>
      <c r="W21" s="29"/>
      <c r="X21" s="29"/>
      <c r="Y21" s="29"/>
      <c r="Z21" s="29"/>
      <c r="AA21" s="29"/>
      <c r="AB21" s="28"/>
      <c r="AC21" s="29"/>
      <c r="AD21" s="29"/>
      <c r="AE21" s="29"/>
      <c r="AF21" s="29"/>
      <c r="AG21" s="29"/>
      <c r="AH21" s="29"/>
      <c r="AI21" s="29"/>
      <c r="AJ21" s="28"/>
      <c r="AK21" s="29"/>
      <c r="AL21" s="29"/>
      <c r="AM21" s="29"/>
      <c r="AN21" s="29"/>
      <c r="AO21" s="29"/>
      <c r="AP21" s="29"/>
      <c r="AQ21" s="29"/>
      <c r="AR21" s="28">
        <v>40</v>
      </c>
      <c r="AS21" s="29"/>
      <c r="AT21" s="29"/>
      <c r="AU21" s="29"/>
      <c r="AV21" s="29"/>
      <c r="AW21" s="29"/>
      <c r="AX21" s="29"/>
      <c r="AY21" s="29"/>
      <c r="AZ21" s="28"/>
      <c r="BA21" s="29"/>
      <c r="BB21" s="29"/>
      <c r="BC21" s="29"/>
      <c r="BD21" s="29"/>
      <c r="BE21" s="29"/>
      <c r="BF21" s="29"/>
      <c r="BG21" s="29"/>
      <c r="BH21" s="28"/>
      <c r="BI21" s="29"/>
      <c r="BJ21" s="29"/>
      <c r="BK21" s="29"/>
      <c r="BL21" s="29"/>
      <c r="BM21" s="29"/>
      <c r="BN21" s="29"/>
      <c r="BO21" s="29"/>
      <c r="BP21" s="9">
        <v>0</v>
      </c>
      <c r="BQ21" s="1" t="s">
        <v>0</v>
      </c>
      <c r="BR21" s="1" t="s">
        <v>0</v>
      </c>
      <c r="BS21" s="1" t="s">
        <v>0</v>
      </c>
      <c r="BT21" s="1" t="s">
        <v>0</v>
      </c>
      <c r="BU21" s="1" t="s">
        <v>0</v>
      </c>
      <c r="BW21" s="1">
        <f ca="1">INDIRECT("T21")+2*INDIRECT("AB21")+3*INDIRECT("AJ21")+4*INDIRECT("AR21")+5*INDIRECT("AZ21")+6*INDIRECT("BH21")</f>
        <v>160</v>
      </c>
      <c r="BX21" s="1">
        <v>160</v>
      </c>
      <c r="BY21" s="1">
        <f ca="1">INDIRECT("U21")+2*INDIRECT("AC21")+3*INDIRECT("AK21")+4*INDIRECT("AS21")+5*INDIRECT("BA21")+6*INDIRECT("BI21")</f>
        <v>0</v>
      </c>
      <c r="BZ21" s="1">
        <v>0</v>
      </c>
      <c r="CA21" s="1">
        <f ca="1">INDIRECT("V21")+2*INDIRECT("AD21")+3*INDIRECT("AL21")+4*INDIRECT("AT21")+5*INDIRECT("BB21")+6*INDIRECT("BJ21")</f>
        <v>0</v>
      </c>
      <c r="CB21" s="1">
        <v>0</v>
      </c>
      <c r="CC21" s="1">
        <f ca="1">INDIRECT("W21")+2*INDIRECT("AE21")+3*INDIRECT("AM21")+4*INDIRECT("AU21")+5*INDIRECT("BC21")+6*INDIRECT("BK21")</f>
        <v>0</v>
      </c>
      <c r="CD21" s="1">
        <v>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0</v>
      </c>
      <c r="CP21" s="1">
        <v>0</v>
      </c>
      <c r="CQ21" s="1">
        <f ca="1">INDIRECT("AJ21")+2*INDIRECT("AK21")+3*INDIRECT("AL21")+4*INDIRECT("AM21")+5*INDIRECT("AN21")+6*INDIRECT("AO21")+7*INDIRECT("AP21")+8*INDIRECT("AQ21")</f>
        <v>0</v>
      </c>
      <c r="CR21" s="1">
        <v>0</v>
      </c>
      <c r="CS21" s="1">
        <f ca="1">INDIRECT("AR21")+2*INDIRECT("AS21")+3*INDIRECT("AT21")+4*INDIRECT("AU21")+5*INDIRECT("AV21")+6*INDIRECT("AW21")+7*INDIRECT("AX21")+8*INDIRECT("AY21")</f>
        <v>40</v>
      </c>
      <c r="CT21" s="1">
        <v>40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73" ht="11.25">
      <c r="A22" s="25"/>
      <c r="B22" s="25"/>
      <c r="C22" s="27" t="s">
        <v>99</v>
      </c>
      <c r="D22" s="26" t="s">
        <v>0</v>
      </c>
      <c r="E22" s="1" t="s">
        <v>6</v>
      </c>
      <c r="F22" s="7">
        <f>SUM(F20:F21)</f>
        <v>40</v>
      </c>
      <c r="G22" s="6">
        <f>SUM(G20:G21)</f>
        <v>0</v>
      </c>
      <c r="H22" s="6">
        <f>SUM(H20:H21)</f>
        <v>400</v>
      </c>
      <c r="I22" s="6">
        <f>SUM(I20:I21)</f>
        <v>0</v>
      </c>
      <c r="J22" s="6">
        <f>SUM(J20:J21)</f>
        <v>0</v>
      </c>
      <c r="K22" s="6">
        <f>SUM(K20:K21)</f>
        <v>0</v>
      </c>
      <c r="L22" s="6">
        <f>SUM(L20:L21)</f>
        <v>0</v>
      </c>
      <c r="M22" s="6">
        <f>SUM(M20:M21)</f>
        <v>0</v>
      </c>
      <c r="N22" s="7">
        <f>SUM(N20:N21)</f>
        <v>0</v>
      </c>
      <c r="O22" s="6">
        <f>SUM(O20:O21)</f>
        <v>400</v>
      </c>
      <c r="P22" s="6">
        <f>SUM(P20:P21)</f>
        <v>0</v>
      </c>
      <c r="Q22" s="6">
        <f>SUM(Q20:Q21)</f>
        <v>40</v>
      </c>
      <c r="R22" s="6">
        <f>SUM(R20:R21)</f>
        <v>0</v>
      </c>
      <c r="S22" s="6">
        <f>SUM(S20:S21)</f>
        <v>0</v>
      </c>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3:73" ht="11.25">
      <c r="C23" s="1" t="s">
        <v>0</v>
      </c>
      <c r="D23" s="1" t="s">
        <v>0</v>
      </c>
      <c r="E23" s="1" t="s">
        <v>0</v>
      </c>
      <c r="F23" s="7"/>
      <c r="G23" s="6"/>
      <c r="H23" s="6"/>
      <c r="I23" s="6"/>
      <c r="J23" s="6"/>
      <c r="K23" s="6"/>
      <c r="L23" s="6"/>
      <c r="M23" s="6"/>
      <c r="N23" s="7"/>
      <c r="O23" s="6"/>
      <c r="P23" s="6"/>
      <c r="Q23" s="6"/>
      <c r="R23" s="6"/>
      <c r="S23" s="6"/>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c r="BT23" s="1" t="s">
        <v>0</v>
      </c>
      <c r="BU23" s="1" t="s">
        <v>0</v>
      </c>
    </row>
    <row r="24" spans="1:102" ht="11.25">
      <c r="A24" s="30" t="s">
        <v>1</v>
      </c>
      <c r="B24" s="31" t="str">
        <f>HYPERLINK("http://www.dot.ca.gov/hq/transprog/stip2004/ff_sheets/04-6045k.xls","6045K")</f>
        <v>6045K</v>
      </c>
      <c r="C24" s="30" t="s">
        <v>0</v>
      </c>
      <c r="D24" s="30" t="s">
        <v>17</v>
      </c>
      <c r="E24" s="30" t="s">
        <v>18</v>
      </c>
      <c r="F24" s="32">
        <f ca="1">INDIRECT("T24")+INDIRECT("AB24")+INDIRECT("AJ24")+INDIRECT("AR24")+INDIRECT("AZ24")+INDIRECT("BH24")</f>
        <v>0</v>
      </c>
      <c r="G24" s="33">
        <f ca="1">INDIRECT("U24")+INDIRECT("AC24")+INDIRECT("AK24")+INDIRECT("AS24")+INDIRECT("BA24")+INDIRECT("BI24")</f>
        <v>492</v>
      </c>
      <c r="H24" s="33">
        <f ca="1">INDIRECT("V24")+INDIRECT("AD24")+INDIRECT("AL24")+INDIRECT("AT24")+INDIRECT("BB24")+INDIRECT("BJ24")</f>
        <v>0</v>
      </c>
      <c r="I24" s="33">
        <f ca="1">INDIRECT("W24")+INDIRECT("AE24")+INDIRECT("AM24")+INDIRECT("AU24")+INDIRECT("BC24")+INDIRECT("BK24")</f>
        <v>0</v>
      </c>
      <c r="J24" s="33">
        <f ca="1">INDIRECT("X24")+INDIRECT("AF24")+INDIRECT("AN24")+INDIRECT("AV24")+INDIRECT("BD24")+INDIRECT("BL24")</f>
        <v>0</v>
      </c>
      <c r="K24" s="33">
        <f ca="1">INDIRECT("Y24")+INDIRECT("AG24")+INDIRECT("AO24")+INDIRECT("AW24")+INDIRECT("BE24")+INDIRECT("BM24")</f>
        <v>0</v>
      </c>
      <c r="L24" s="33">
        <f ca="1">INDIRECT("Z24")+INDIRECT("AH24")+INDIRECT("AP24")+INDIRECT("AX24")+INDIRECT("BF24")+INDIRECT("BN24")</f>
        <v>0</v>
      </c>
      <c r="M24" s="33">
        <f ca="1">INDIRECT("AA24")+INDIRECT("AI24")+INDIRECT("AQ24")+INDIRECT("AY24")+INDIRECT("BG24")+INDIRECT("BO24")</f>
        <v>0</v>
      </c>
      <c r="N24" s="32">
        <f ca="1">INDIRECT("T24")+INDIRECT("U24")+INDIRECT("V24")+INDIRECT("W24")+INDIRECT("X24")+INDIRECT("Y24")+INDIRECT("Z24")+INDIRECT("AA24")</f>
        <v>0</v>
      </c>
      <c r="O24" s="33">
        <f ca="1">INDIRECT("AB24")+INDIRECT("AC24")+INDIRECT("AD24")+INDIRECT("AE24")+INDIRECT("AF24")+INDIRECT("AG24")+INDIRECT("AH24")+INDIRECT("AI24")</f>
        <v>492</v>
      </c>
      <c r="P24" s="33">
        <f ca="1">INDIRECT("AJ24")+INDIRECT("AK24")+INDIRECT("AL24")+INDIRECT("AM24")+INDIRECT("AN24")+INDIRECT("AO24")+INDIRECT("AP24")+INDIRECT("AQ24")</f>
        <v>0</v>
      </c>
      <c r="Q24" s="33">
        <f ca="1">INDIRECT("AR24")+INDIRECT("AS24")+INDIRECT("AT24")+INDIRECT("AU24")+INDIRECT("AV24")+INDIRECT("AW24")+INDIRECT("AX24")+INDIRECT("AY24")</f>
        <v>0</v>
      </c>
      <c r="R24" s="33">
        <f ca="1">INDIRECT("AZ24")+INDIRECT("BA24")+INDIRECT("BB24")+INDIRECT("BC24")+INDIRECT("BD24")+INDIRECT("BE24")+INDIRECT("BF24")+INDIRECT("BG24")</f>
        <v>0</v>
      </c>
      <c r="S24" s="33">
        <f ca="1">INDIRECT("BH24")+INDIRECT("BI24")+INDIRECT("BJ24")+INDIRECT("BK24")+INDIRECT("BL24")+INDIRECT("BM24")+INDIRECT("BN24")+INDIRECT("BO24")</f>
        <v>0</v>
      </c>
      <c r="T24" s="34"/>
      <c r="U24" s="35"/>
      <c r="V24" s="35"/>
      <c r="W24" s="35"/>
      <c r="X24" s="35"/>
      <c r="Y24" s="35"/>
      <c r="Z24" s="35"/>
      <c r="AA24" s="35"/>
      <c r="AB24" s="34"/>
      <c r="AC24" s="35">
        <v>492</v>
      </c>
      <c r="AD24" s="35"/>
      <c r="AE24" s="35"/>
      <c r="AF24" s="35"/>
      <c r="AG24" s="35"/>
      <c r="AH24" s="35"/>
      <c r="AI24" s="35"/>
      <c r="AJ24" s="34"/>
      <c r="AK24" s="35"/>
      <c r="AL24" s="35"/>
      <c r="AM24" s="35"/>
      <c r="AN24" s="35"/>
      <c r="AO24" s="35"/>
      <c r="AP24" s="35"/>
      <c r="AQ24" s="35"/>
      <c r="AR24" s="34"/>
      <c r="AS24" s="35"/>
      <c r="AT24" s="35"/>
      <c r="AU24" s="35"/>
      <c r="AV24" s="35"/>
      <c r="AW24" s="35"/>
      <c r="AX24" s="35"/>
      <c r="AY24" s="35"/>
      <c r="AZ24" s="34"/>
      <c r="BA24" s="35"/>
      <c r="BB24" s="35"/>
      <c r="BC24" s="35"/>
      <c r="BD24" s="35"/>
      <c r="BE24" s="35"/>
      <c r="BF24" s="35"/>
      <c r="BG24" s="35"/>
      <c r="BH24" s="34"/>
      <c r="BI24" s="35"/>
      <c r="BJ24" s="35"/>
      <c r="BK24" s="35"/>
      <c r="BL24" s="35"/>
      <c r="BM24" s="35"/>
      <c r="BN24" s="35"/>
      <c r="BO24" s="36"/>
      <c r="BP24" s="9">
        <v>20600002178</v>
      </c>
      <c r="BQ24" s="1" t="s">
        <v>0</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984</v>
      </c>
      <c r="BZ24" s="1">
        <v>984</v>
      </c>
      <c r="CA24" s="1">
        <f ca="1">INDIRECT("V24")+2*INDIRECT("AD24")+3*INDIRECT("AL24")+4*INDIRECT("AT24")+5*INDIRECT("BB24")+6*INDIRECT("BJ24")</f>
        <v>0</v>
      </c>
      <c r="CB24" s="1">
        <v>0</v>
      </c>
      <c r="CC24" s="1">
        <f ca="1">INDIRECT("W24")+2*INDIRECT("AE24")+3*INDIRECT("AM24")+4*INDIRECT("AU24")+5*INDIRECT("BC24")+6*INDIRECT("BK24")</f>
        <v>0</v>
      </c>
      <c r="CD24" s="1">
        <v>0</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0</v>
      </c>
      <c r="CN24" s="1">
        <v>0</v>
      </c>
      <c r="CO24" s="1">
        <f ca="1">INDIRECT("AB24")+2*INDIRECT("AC24")+3*INDIRECT("AD24")+4*INDIRECT("AE24")+5*INDIRECT("AF24")+6*INDIRECT("AG24")+7*INDIRECT("AH24")+8*INDIRECT("AI24")</f>
        <v>984</v>
      </c>
      <c r="CP24" s="1">
        <v>984</v>
      </c>
      <c r="CQ24" s="1">
        <f ca="1">INDIRECT("AJ24")+2*INDIRECT("AK24")+3*INDIRECT("AL24")+4*INDIRECT("AM24")+5*INDIRECT("AN24")+6*INDIRECT("AO24")+7*INDIRECT("AP24")+8*INDIRECT("AQ24")</f>
        <v>0</v>
      </c>
      <c r="CR24" s="1">
        <v>0</v>
      </c>
      <c r="CS24" s="1">
        <f ca="1">INDIRECT("AR24")+2*INDIRECT("AS24")+3*INDIRECT("AT24")+4*INDIRECT("AU24")+5*INDIRECT("AV24")+6*INDIRECT("AW24")+7*INDIRECT("AX24")+8*INDIRECT("AY24")</f>
        <v>0</v>
      </c>
      <c r="CT24" s="1">
        <v>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1" t="s">
        <v>0</v>
      </c>
      <c r="B25" s="1" t="s">
        <v>0</v>
      </c>
      <c r="C25" s="1" t="s">
        <v>4</v>
      </c>
      <c r="D25" s="1" t="s">
        <v>19</v>
      </c>
      <c r="E25" s="1" t="s">
        <v>20</v>
      </c>
      <c r="F25" s="7">
        <f ca="1">INDIRECT("T25")+INDIRECT("AB25")+INDIRECT("AJ25")+INDIRECT("AR25")+INDIRECT("AZ25")+INDIRECT("BH25")</f>
        <v>900</v>
      </c>
      <c r="G25" s="6">
        <f ca="1">INDIRECT("U25")+INDIRECT("AC25")+INDIRECT("AK25")+INDIRECT("AS25")+INDIRECT("BA25")+INDIRECT("BI25")</f>
        <v>0</v>
      </c>
      <c r="H25" s="6">
        <f ca="1">INDIRECT("V25")+INDIRECT("AD25")+INDIRECT("AL25")+INDIRECT("AT25")+INDIRECT("BB25")+INDIRECT("BJ25")</f>
        <v>0</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774</v>
      </c>
      <c r="O25" s="6">
        <f ca="1">INDIRECT("AB25")+INDIRECT("AC25")+INDIRECT("AD25")+INDIRECT("AE25")+INDIRECT("AF25")+INDIRECT("AG25")+INDIRECT("AH25")+INDIRECT("AI25")</f>
        <v>0</v>
      </c>
      <c r="P25" s="6">
        <f ca="1">INDIRECT("AJ25")+INDIRECT("AK25")+INDIRECT("AL25")+INDIRECT("AM25")+INDIRECT("AN25")+INDIRECT("AO25")+INDIRECT("AP25")+INDIRECT("AQ25")</f>
        <v>126</v>
      </c>
      <c r="Q25" s="6">
        <f ca="1">INDIRECT("AR25")+INDIRECT("AS25")+INDIRECT("AT25")+INDIRECT("AU25")+INDIRECT("AV25")+INDIRECT("AW25")+INDIRECT("AX25")+INDIRECT("AY25")</f>
        <v>0</v>
      </c>
      <c r="R25" s="6">
        <f ca="1">INDIRECT("AZ25")+INDIRECT("BA25")+INDIRECT("BB25")+INDIRECT("BC25")+INDIRECT("BD25")+INDIRECT("BE25")+INDIRECT("BF25")+INDIRECT("BG25")</f>
        <v>0</v>
      </c>
      <c r="S25" s="6">
        <f ca="1">INDIRECT("BH25")+INDIRECT("BI25")+INDIRECT("BJ25")+INDIRECT("BK25")+INDIRECT("BL25")+INDIRECT("BM25")+INDIRECT("BN25")+INDIRECT("BO25")</f>
        <v>0</v>
      </c>
      <c r="T25" s="28">
        <v>774</v>
      </c>
      <c r="U25" s="29"/>
      <c r="V25" s="29"/>
      <c r="W25" s="29"/>
      <c r="X25" s="29"/>
      <c r="Y25" s="29"/>
      <c r="Z25" s="29"/>
      <c r="AA25" s="29"/>
      <c r="AB25" s="28"/>
      <c r="AC25" s="29"/>
      <c r="AD25" s="29"/>
      <c r="AE25" s="29"/>
      <c r="AF25" s="29"/>
      <c r="AG25" s="29"/>
      <c r="AH25" s="29"/>
      <c r="AI25" s="29"/>
      <c r="AJ25" s="28">
        <v>126</v>
      </c>
      <c r="AK25" s="29"/>
      <c r="AL25" s="29"/>
      <c r="AM25" s="29"/>
      <c r="AN25" s="29"/>
      <c r="AO25" s="29"/>
      <c r="AP25" s="29"/>
      <c r="AQ25" s="29"/>
      <c r="AR25" s="28"/>
      <c r="AS25" s="29"/>
      <c r="AT25" s="29"/>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1152</v>
      </c>
      <c r="BX25" s="1">
        <v>1152</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774</v>
      </c>
      <c r="CN25" s="1">
        <v>774</v>
      </c>
      <c r="CO25" s="1">
        <f ca="1">INDIRECT("AB25")+2*INDIRECT("AC25")+3*INDIRECT("AD25")+4*INDIRECT("AE25")+5*INDIRECT("AF25")+6*INDIRECT("AG25")+7*INDIRECT("AH25")+8*INDIRECT("AI25")</f>
        <v>0</v>
      </c>
      <c r="CP25" s="1">
        <v>0</v>
      </c>
      <c r="CQ25" s="1">
        <f ca="1">INDIRECT("AJ25")+2*INDIRECT("AK25")+3*INDIRECT("AL25")+4*INDIRECT("AM25")+5*INDIRECT("AN25")+6*INDIRECT("AO25")+7*INDIRECT("AP25")+8*INDIRECT("AQ25")</f>
        <v>126</v>
      </c>
      <c r="CR25" s="1">
        <v>126</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102" ht="11.25">
      <c r="A26" s="25"/>
      <c r="B26" s="25"/>
      <c r="C26" s="27" t="s">
        <v>99</v>
      </c>
      <c r="D26" s="26" t="s">
        <v>0</v>
      </c>
      <c r="E26" s="1" t="s">
        <v>3</v>
      </c>
      <c r="F26" s="7">
        <f ca="1">INDIRECT("T26")+INDIRECT("AB26")+INDIRECT("AJ26")+INDIRECT("AR26")+INDIRECT("AZ26")+INDIRECT("BH26")</f>
        <v>0</v>
      </c>
      <c r="G26" s="6">
        <f ca="1">INDIRECT("U26")+INDIRECT("AC26")+INDIRECT("AK26")+INDIRECT("AS26")+INDIRECT("BA26")+INDIRECT("BI26")</f>
        <v>0</v>
      </c>
      <c r="H26" s="6">
        <f ca="1">INDIRECT("V26")+INDIRECT("AD26")+INDIRECT("AL26")+INDIRECT("AT26")+INDIRECT("BB26")+INDIRECT("BJ26")</f>
        <v>125</v>
      </c>
      <c r="I26" s="6">
        <f ca="1">INDIRECT("W26")+INDIRECT("AE26")+INDIRECT("AM26")+INDIRECT("AU26")+INDIRECT("BC26")+INDIRECT("BK26")</f>
        <v>2125</v>
      </c>
      <c r="J26" s="6">
        <f ca="1">INDIRECT("X26")+INDIRECT("AF26")+INDIRECT("AN26")+INDIRECT("AV26")+INDIRECT("BD26")+INDIRECT("BL26")</f>
        <v>0</v>
      </c>
      <c r="K26" s="6">
        <f ca="1">INDIRECT("Y26")+INDIRECT("AG26")+INDIRECT("AO26")+INDIRECT("AW26")+INDIRECT("BE26")+INDIRECT("BM26")</f>
        <v>0</v>
      </c>
      <c r="L26" s="6">
        <f ca="1">INDIRECT("Z26")+INDIRECT("AH26")+INDIRECT("AP26")+INDIRECT("AX26")+INDIRECT("BF26")+INDIRECT("BN26")</f>
        <v>0</v>
      </c>
      <c r="M26" s="6">
        <f ca="1">INDIRECT("AA26")+INDIRECT("AI26")+INDIRECT("AQ26")+INDIRECT("AY26")+INDIRECT("BG26")+INDIRECT("BO26")</f>
        <v>0</v>
      </c>
      <c r="N26" s="7">
        <f ca="1">INDIRECT("T26")+INDIRECT("U26")+INDIRECT("V26")+INDIRECT("W26")+INDIRECT("X26")+INDIRECT("Y26")+INDIRECT("Z26")+INDIRECT("AA26")</f>
        <v>0</v>
      </c>
      <c r="O26" s="6">
        <f ca="1">INDIRECT("AB26")+INDIRECT("AC26")+INDIRECT("AD26")+INDIRECT("AE26")+INDIRECT("AF26")+INDIRECT("AG26")+INDIRECT("AH26")+INDIRECT("AI26")</f>
        <v>2125</v>
      </c>
      <c r="P26" s="6">
        <f ca="1">INDIRECT("AJ26")+INDIRECT("AK26")+INDIRECT("AL26")+INDIRECT("AM26")+INDIRECT("AN26")+INDIRECT("AO26")+INDIRECT("AP26")+INDIRECT("AQ26")</f>
        <v>0</v>
      </c>
      <c r="Q26" s="6">
        <f ca="1">INDIRECT("AR26")+INDIRECT("AS26")+INDIRECT("AT26")+INDIRECT("AU26")+INDIRECT("AV26")+INDIRECT("AW26")+INDIRECT("AX26")+INDIRECT("AY26")</f>
        <v>125</v>
      </c>
      <c r="R26" s="6">
        <f ca="1">INDIRECT("AZ26")+INDIRECT("BA26")+INDIRECT("BB26")+INDIRECT("BC26")+INDIRECT("BD26")+INDIRECT("BE26")+INDIRECT("BF26")+INDIRECT("BG26")</f>
        <v>0</v>
      </c>
      <c r="S26" s="6">
        <f ca="1">INDIRECT("BH26")+INDIRECT("BI26")+INDIRECT("BJ26")+INDIRECT("BK26")+INDIRECT("BL26")+INDIRECT("BM26")+INDIRECT("BN26")+INDIRECT("BO26")</f>
        <v>0</v>
      </c>
      <c r="T26" s="28"/>
      <c r="U26" s="29"/>
      <c r="V26" s="29"/>
      <c r="W26" s="29"/>
      <c r="X26" s="29"/>
      <c r="Y26" s="29"/>
      <c r="Z26" s="29"/>
      <c r="AA26" s="29"/>
      <c r="AB26" s="28"/>
      <c r="AC26" s="29"/>
      <c r="AD26" s="29"/>
      <c r="AE26" s="29">
        <v>2125</v>
      </c>
      <c r="AF26" s="29"/>
      <c r="AG26" s="29"/>
      <c r="AH26" s="29"/>
      <c r="AI26" s="29"/>
      <c r="AJ26" s="28"/>
      <c r="AK26" s="29"/>
      <c r="AL26" s="29"/>
      <c r="AM26" s="29"/>
      <c r="AN26" s="29"/>
      <c r="AO26" s="29"/>
      <c r="AP26" s="29"/>
      <c r="AQ26" s="29"/>
      <c r="AR26" s="28"/>
      <c r="AS26" s="29"/>
      <c r="AT26" s="29">
        <v>125</v>
      </c>
      <c r="AU26" s="29"/>
      <c r="AV26" s="29"/>
      <c r="AW26" s="29"/>
      <c r="AX26" s="29"/>
      <c r="AY26" s="29"/>
      <c r="AZ26" s="28"/>
      <c r="BA26" s="29"/>
      <c r="BB26" s="29"/>
      <c r="BC26" s="29"/>
      <c r="BD26" s="29"/>
      <c r="BE26" s="29"/>
      <c r="BF26" s="29"/>
      <c r="BG26" s="29"/>
      <c r="BH26" s="28"/>
      <c r="BI26" s="29"/>
      <c r="BJ26" s="29"/>
      <c r="BK26" s="29"/>
      <c r="BL26" s="29"/>
      <c r="BM26" s="29"/>
      <c r="BN26" s="29"/>
      <c r="BO26" s="29"/>
      <c r="BP26" s="9">
        <v>0</v>
      </c>
      <c r="BQ26" s="1" t="s">
        <v>3</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500</v>
      </c>
      <c r="CB26" s="1">
        <v>500</v>
      </c>
      <c r="CC26" s="1">
        <f ca="1">INDIRECT("W26")+2*INDIRECT("AE26")+3*INDIRECT("AM26")+4*INDIRECT("AU26")+5*INDIRECT("BC26")+6*INDIRECT("BK26")</f>
        <v>4250</v>
      </c>
      <c r="CD26" s="1">
        <v>4250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8500</v>
      </c>
      <c r="CP26" s="1">
        <v>8500</v>
      </c>
      <c r="CQ26" s="1">
        <f ca="1">INDIRECT("AJ26")+2*INDIRECT("AK26")+3*INDIRECT("AL26")+4*INDIRECT("AM26")+5*INDIRECT("AN26")+6*INDIRECT("AO26")+7*INDIRECT("AP26")+8*INDIRECT("AQ26")</f>
        <v>0</v>
      </c>
      <c r="CR26" s="1">
        <v>0</v>
      </c>
      <c r="CS26" s="1">
        <f ca="1">INDIRECT("AR26")+2*INDIRECT("AS26")+3*INDIRECT("AT26")+4*INDIRECT("AU26")+5*INDIRECT("AV26")+6*INDIRECT("AW26")+7*INDIRECT("AX26")+8*INDIRECT("AY26")</f>
        <v>375</v>
      </c>
      <c r="CT26" s="1">
        <v>375</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102" ht="11.25">
      <c r="A27" s="1" t="s">
        <v>0</v>
      </c>
      <c r="B27" s="1" t="s">
        <v>0</v>
      </c>
      <c r="C27" s="1" t="s">
        <v>0</v>
      </c>
      <c r="D27" s="1" t="s">
        <v>0</v>
      </c>
      <c r="E27" s="1" t="s">
        <v>21</v>
      </c>
      <c r="F27" s="7">
        <f ca="1">INDIRECT("T27")+INDIRECT("AB27")+INDIRECT("AJ27")+INDIRECT("AR27")+INDIRECT("AZ27")+INDIRECT("BH27")</f>
        <v>475</v>
      </c>
      <c r="G27" s="6">
        <f ca="1">INDIRECT("U27")+INDIRECT("AC27")+INDIRECT("AK27")+INDIRECT("AS27")+INDIRECT("BA27")+INDIRECT("BI27")</f>
        <v>0</v>
      </c>
      <c r="H27" s="6">
        <f ca="1">INDIRECT("V27")+INDIRECT("AD27")+INDIRECT("AL27")+INDIRECT("AT27")+INDIRECT("BB27")+INDIRECT("BJ27")</f>
        <v>0</v>
      </c>
      <c r="I27" s="6">
        <f ca="1">INDIRECT("W27")+INDIRECT("AE27")+INDIRECT("AM27")+INDIRECT("AU27")+INDIRECT("BC27")+INDIRECT("BK27")</f>
        <v>0</v>
      </c>
      <c r="J27" s="6">
        <f ca="1">INDIRECT("X27")+INDIRECT("AF27")+INDIRECT("AN27")+INDIRECT("AV27")+INDIRECT("BD27")+INDIRECT("BL27")</f>
        <v>0</v>
      </c>
      <c r="K27" s="6">
        <f ca="1">INDIRECT("Y27")+INDIRECT("AG27")+INDIRECT("AO27")+INDIRECT("AW27")+INDIRECT("BE27")+INDIRECT("BM27")</f>
        <v>0</v>
      </c>
      <c r="L27" s="6">
        <f ca="1">INDIRECT("Z27")+INDIRECT("AH27")+INDIRECT("AP27")+INDIRECT("AX27")+INDIRECT("BF27")+INDIRECT("BN27")</f>
        <v>0</v>
      </c>
      <c r="M27" s="6">
        <f ca="1">INDIRECT("AA27")+INDIRECT("AI27")+INDIRECT("AQ27")+INDIRECT("AY27")+INDIRECT("BG27")+INDIRECT("BO27")</f>
        <v>0</v>
      </c>
      <c r="N27" s="7">
        <f ca="1">INDIRECT("T27")+INDIRECT("U27")+INDIRECT("V27")+INDIRECT("W27")+INDIRECT("X27")+INDIRECT("Y27")+INDIRECT("Z27")+INDIRECT("AA27")</f>
        <v>0</v>
      </c>
      <c r="O27" s="6">
        <f ca="1">INDIRECT("AB27")+INDIRECT("AC27")+INDIRECT("AD27")+INDIRECT("AE27")+INDIRECT("AF27")+INDIRECT("AG27")+INDIRECT("AH27")+INDIRECT("AI27")</f>
        <v>308</v>
      </c>
      <c r="P27" s="6">
        <f ca="1">INDIRECT("AJ27")+INDIRECT("AK27")+INDIRECT("AL27")+INDIRECT("AM27")+INDIRECT("AN27")+INDIRECT("AO27")+INDIRECT("AP27")+INDIRECT("AQ27")</f>
        <v>0</v>
      </c>
      <c r="Q27" s="6">
        <f ca="1">INDIRECT("AR27")+INDIRECT("AS27")+INDIRECT("AT27")+INDIRECT("AU27")+INDIRECT("AV27")+INDIRECT("AW27")+INDIRECT("AX27")+INDIRECT("AY27")</f>
        <v>167</v>
      </c>
      <c r="R27" s="6">
        <f ca="1">INDIRECT("AZ27")+INDIRECT("BA27")+INDIRECT("BB27")+INDIRECT("BC27")+INDIRECT("BD27")+INDIRECT("BE27")+INDIRECT("BF27")+INDIRECT("BG27")</f>
        <v>0</v>
      </c>
      <c r="S27" s="6">
        <f ca="1">INDIRECT("BH27")+INDIRECT("BI27")+INDIRECT("BJ27")+INDIRECT("BK27")+INDIRECT("BL27")+INDIRECT("BM27")+INDIRECT("BN27")+INDIRECT("BO27")</f>
        <v>0</v>
      </c>
      <c r="T27" s="28"/>
      <c r="U27" s="29"/>
      <c r="V27" s="29"/>
      <c r="W27" s="29"/>
      <c r="X27" s="29"/>
      <c r="Y27" s="29"/>
      <c r="Z27" s="29"/>
      <c r="AA27" s="29"/>
      <c r="AB27" s="28">
        <v>308</v>
      </c>
      <c r="AC27" s="29"/>
      <c r="AD27" s="29"/>
      <c r="AE27" s="29"/>
      <c r="AF27" s="29"/>
      <c r="AG27" s="29"/>
      <c r="AH27" s="29"/>
      <c r="AI27" s="29"/>
      <c r="AJ27" s="28"/>
      <c r="AK27" s="29"/>
      <c r="AL27" s="29"/>
      <c r="AM27" s="29"/>
      <c r="AN27" s="29"/>
      <c r="AO27" s="29"/>
      <c r="AP27" s="29"/>
      <c r="AQ27" s="29"/>
      <c r="AR27" s="28">
        <v>167</v>
      </c>
      <c r="AS27" s="29"/>
      <c r="AT27" s="29"/>
      <c r="AU27" s="29"/>
      <c r="AV27" s="29"/>
      <c r="AW27" s="29"/>
      <c r="AX27" s="29"/>
      <c r="AY27" s="29"/>
      <c r="AZ27" s="28"/>
      <c r="BA27" s="29"/>
      <c r="BB27" s="29"/>
      <c r="BC27" s="29"/>
      <c r="BD27" s="29"/>
      <c r="BE27" s="29"/>
      <c r="BF27" s="29"/>
      <c r="BG27" s="29"/>
      <c r="BH27" s="28"/>
      <c r="BI27" s="29"/>
      <c r="BJ27" s="29"/>
      <c r="BK27" s="29"/>
      <c r="BL27" s="29"/>
      <c r="BM27" s="29"/>
      <c r="BN27" s="29"/>
      <c r="BO27" s="29"/>
      <c r="BP27" s="9">
        <v>0</v>
      </c>
      <c r="BQ27" s="1" t="s">
        <v>0</v>
      </c>
      <c r="BR27" s="1" t="s">
        <v>0</v>
      </c>
      <c r="BS27" s="1" t="s">
        <v>0</v>
      </c>
      <c r="BT27" s="1" t="s">
        <v>0</v>
      </c>
      <c r="BU27" s="1" t="s">
        <v>0</v>
      </c>
      <c r="BW27" s="1">
        <f ca="1">INDIRECT("T27")+2*INDIRECT("AB27")+3*INDIRECT("AJ27")+4*INDIRECT("AR27")+5*INDIRECT("AZ27")+6*INDIRECT("BH27")</f>
        <v>1284</v>
      </c>
      <c r="BX27" s="1">
        <v>1284</v>
      </c>
      <c r="BY27" s="1">
        <f ca="1">INDIRECT("U27")+2*INDIRECT("AC27")+3*INDIRECT("AK27")+4*INDIRECT("AS27")+5*INDIRECT("BA27")+6*INDIRECT("BI27")</f>
        <v>0</v>
      </c>
      <c r="BZ27" s="1">
        <v>0</v>
      </c>
      <c r="CA27" s="1">
        <f ca="1">INDIRECT("V27")+2*INDIRECT("AD27")+3*INDIRECT("AL27")+4*INDIRECT("AT27")+5*INDIRECT("BB27")+6*INDIRECT("BJ27")</f>
        <v>0</v>
      </c>
      <c r="CB27" s="1">
        <v>0</v>
      </c>
      <c r="CC27" s="1">
        <f ca="1">INDIRECT("W27")+2*INDIRECT("AE27")+3*INDIRECT("AM27")+4*INDIRECT("AU27")+5*INDIRECT("BC27")+6*INDIRECT("BK27")</f>
        <v>0</v>
      </c>
      <c r="CD27" s="1">
        <v>0</v>
      </c>
      <c r="CE27" s="1">
        <f ca="1">INDIRECT("X27")+2*INDIRECT("AF27")+3*INDIRECT("AN27")+4*INDIRECT("AV27")+5*INDIRECT("BD27")+6*INDIRECT("BL27")</f>
        <v>0</v>
      </c>
      <c r="CF27" s="1">
        <v>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0</v>
      </c>
      <c r="CN27" s="1">
        <v>0</v>
      </c>
      <c r="CO27" s="1">
        <f ca="1">INDIRECT("AB27")+2*INDIRECT("AC27")+3*INDIRECT("AD27")+4*INDIRECT("AE27")+5*INDIRECT("AF27")+6*INDIRECT("AG27")+7*INDIRECT("AH27")+8*INDIRECT("AI27")</f>
        <v>308</v>
      </c>
      <c r="CP27" s="1">
        <v>308</v>
      </c>
      <c r="CQ27" s="1">
        <f ca="1">INDIRECT("AJ27")+2*INDIRECT("AK27")+3*INDIRECT("AL27")+4*INDIRECT("AM27")+5*INDIRECT("AN27")+6*INDIRECT("AO27")+7*INDIRECT("AP27")+8*INDIRECT("AQ27")</f>
        <v>0</v>
      </c>
      <c r="CR27" s="1">
        <v>0</v>
      </c>
      <c r="CS27" s="1">
        <f ca="1">INDIRECT("AR27")+2*INDIRECT("AS27")+3*INDIRECT("AT27")+4*INDIRECT("AU27")+5*INDIRECT("AV27")+6*INDIRECT("AW27")+7*INDIRECT("AX27")+8*INDIRECT("AY27")</f>
        <v>167</v>
      </c>
      <c r="CT27" s="1">
        <v>167</v>
      </c>
      <c r="CU27" s="1">
        <f ca="1">INDIRECT("AZ27")+2*INDIRECT("BA27")+3*INDIRECT("BB27")+4*INDIRECT("BC27")+5*INDIRECT("BD27")+6*INDIRECT("BE27")+7*INDIRECT("BF27")+8*INDIRECT("BG27")</f>
        <v>0</v>
      </c>
      <c r="CV27" s="1">
        <v>0</v>
      </c>
      <c r="CW27" s="1">
        <f ca="1">INDIRECT("BH27")+2*INDIRECT("BI27")+3*INDIRECT("BJ27")+4*INDIRECT("BK27")+5*INDIRECT("BL27")+6*INDIRECT("BM27")+7*INDIRECT("BN27")+8*INDIRECT("BO27")</f>
        <v>0</v>
      </c>
      <c r="CX27" s="1">
        <v>0</v>
      </c>
    </row>
    <row r="28" spans="1:102" ht="11.25">
      <c r="A28" s="1" t="s">
        <v>0</v>
      </c>
      <c r="B28" s="1" t="s">
        <v>0</v>
      </c>
      <c r="C28" s="1" t="s">
        <v>0</v>
      </c>
      <c r="D28" s="1" t="s">
        <v>0</v>
      </c>
      <c r="E28" s="1" t="s">
        <v>9</v>
      </c>
      <c r="F28" s="7">
        <f ca="1">INDIRECT("T28")+INDIRECT("AB28")+INDIRECT("AJ28")+INDIRECT("AR28")+INDIRECT("AZ28")+INDIRECT("BH28")</f>
        <v>950</v>
      </c>
      <c r="G28" s="6">
        <f ca="1">INDIRECT("U28")+INDIRECT("AC28")+INDIRECT("AK28")+INDIRECT("AS28")+INDIRECT("BA28")+INDIRECT("BI28")</f>
        <v>0</v>
      </c>
      <c r="H28" s="6">
        <f ca="1">INDIRECT("V28")+INDIRECT("AD28")+INDIRECT("AL28")+INDIRECT("AT28")+INDIRECT("BB28")+INDIRECT("BJ28")</f>
        <v>0</v>
      </c>
      <c r="I28" s="6">
        <f ca="1">INDIRECT("W28")+INDIRECT("AE28")+INDIRECT("AM28")+INDIRECT("AU28")+INDIRECT("BC28")+INDIRECT("BK28")</f>
        <v>0</v>
      </c>
      <c r="J28" s="6">
        <f ca="1">INDIRECT("X28")+INDIRECT("AF28")+INDIRECT("AN28")+INDIRECT("AV28")+INDIRECT("BD28")+INDIRECT("BL28")</f>
        <v>0</v>
      </c>
      <c r="K28" s="6">
        <f ca="1">INDIRECT("Y28")+INDIRECT("AG28")+INDIRECT("AO28")+INDIRECT("AW28")+INDIRECT("BE28")+INDIRECT("BM28")</f>
        <v>0</v>
      </c>
      <c r="L28" s="6">
        <f ca="1">INDIRECT("Z28")+INDIRECT("AH28")+INDIRECT("AP28")+INDIRECT("AX28")+INDIRECT("BF28")+INDIRECT("BN28")</f>
        <v>0</v>
      </c>
      <c r="M28" s="6">
        <f ca="1">INDIRECT("AA28")+INDIRECT("AI28")+INDIRECT("AQ28")+INDIRECT("AY28")+INDIRECT("BG28")+INDIRECT("BO28")</f>
        <v>0</v>
      </c>
      <c r="N28" s="7">
        <f ca="1">INDIRECT("T28")+INDIRECT("U28")+INDIRECT("V28")+INDIRECT("W28")+INDIRECT("X28")+INDIRECT("Y28")+INDIRECT("Z28")+INDIRECT("AA28")</f>
        <v>0</v>
      </c>
      <c r="O28" s="6">
        <f ca="1">INDIRECT("AB28")+INDIRECT("AC28")+INDIRECT("AD28")+INDIRECT("AE28")+INDIRECT("AF28")+INDIRECT("AG28")+INDIRECT("AH28")+INDIRECT("AI28")</f>
        <v>617</v>
      </c>
      <c r="P28" s="6">
        <f ca="1">INDIRECT("AJ28")+INDIRECT("AK28")+INDIRECT("AL28")+INDIRECT("AM28")+INDIRECT("AN28")+INDIRECT("AO28")+INDIRECT("AP28")+INDIRECT("AQ28")</f>
        <v>0</v>
      </c>
      <c r="Q28" s="6">
        <f ca="1">INDIRECT("AR28")+INDIRECT("AS28")+INDIRECT("AT28")+INDIRECT("AU28")+INDIRECT("AV28")+INDIRECT("AW28")+INDIRECT("AX28")+INDIRECT("AY28")</f>
        <v>333</v>
      </c>
      <c r="R28" s="6">
        <f ca="1">INDIRECT("AZ28")+INDIRECT("BA28")+INDIRECT("BB28")+INDIRECT("BC28")+INDIRECT("BD28")+INDIRECT("BE28")+INDIRECT("BF28")+INDIRECT("BG28")</f>
        <v>0</v>
      </c>
      <c r="S28" s="6">
        <f ca="1">INDIRECT("BH28")+INDIRECT("BI28")+INDIRECT("BJ28")+INDIRECT("BK28")+INDIRECT("BL28")+INDIRECT("BM28")+INDIRECT("BN28")+INDIRECT("BO28")</f>
        <v>0</v>
      </c>
      <c r="T28" s="28"/>
      <c r="U28" s="29"/>
      <c r="V28" s="29"/>
      <c r="W28" s="29"/>
      <c r="X28" s="29"/>
      <c r="Y28" s="29"/>
      <c r="Z28" s="29"/>
      <c r="AA28" s="29"/>
      <c r="AB28" s="28">
        <v>617</v>
      </c>
      <c r="AC28" s="29"/>
      <c r="AD28" s="29"/>
      <c r="AE28" s="29"/>
      <c r="AF28" s="29"/>
      <c r="AG28" s="29"/>
      <c r="AH28" s="29"/>
      <c r="AI28" s="29"/>
      <c r="AJ28" s="28"/>
      <c r="AK28" s="29"/>
      <c r="AL28" s="29"/>
      <c r="AM28" s="29"/>
      <c r="AN28" s="29"/>
      <c r="AO28" s="29"/>
      <c r="AP28" s="29"/>
      <c r="AQ28" s="29"/>
      <c r="AR28" s="28">
        <v>333</v>
      </c>
      <c r="AS28" s="29"/>
      <c r="AT28" s="29"/>
      <c r="AU28" s="29"/>
      <c r="AV28" s="29"/>
      <c r="AW28" s="29"/>
      <c r="AX28" s="29"/>
      <c r="AY28" s="29"/>
      <c r="AZ28" s="28"/>
      <c r="BA28" s="29"/>
      <c r="BB28" s="29"/>
      <c r="BC28" s="29"/>
      <c r="BD28" s="29"/>
      <c r="BE28" s="29"/>
      <c r="BF28" s="29"/>
      <c r="BG28" s="29"/>
      <c r="BH28" s="28"/>
      <c r="BI28" s="29"/>
      <c r="BJ28" s="29"/>
      <c r="BK28" s="29"/>
      <c r="BL28" s="29"/>
      <c r="BM28" s="29"/>
      <c r="BN28" s="29"/>
      <c r="BO28" s="29"/>
      <c r="BP28" s="9">
        <v>0</v>
      </c>
      <c r="BQ28" s="1" t="s">
        <v>0</v>
      </c>
      <c r="BR28" s="1" t="s">
        <v>0</v>
      </c>
      <c r="BS28" s="1" t="s">
        <v>0</v>
      </c>
      <c r="BT28" s="1" t="s">
        <v>0</v>
      </c>
      <c r="BU28" s="1" t="s">
        <v>0</v>
      </c>
      <c r="BW28" s="1">
        <f ca="1">INDIRECT("T28")+2*INDIRECT("AB28")+3*INDIRECT("AJ28")+4*INDIRECT("AR28")+5*INDIRECT("AZ28")+6*INDIRECT("BH28")</f>
        <v>2566</v>
      </c>
      <c r="BX28" s="1">
        <v>2566</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617</v>
      </c>
      <c r="CP28" s="1">
        <v>617</v>
      </c>
      <c r="CQ28" s="1">
        <f ca="1">INDIRECT("AJ28")+2*INDIRECT("AK28")+3*INDIRECT("AL28")+4*INDIRECT("AM28")+5*INDIRECT("AN28")+6*INDIRECT("AO28")+7*INDIRECT("AP28")+8*INDIRECT("AQ28")</f>
        <v>0</v>
      </c>
      <c r="CR28" s="1">
        <v>0</v>
      </c>
      <c r="CS28" s="1">
        <f ca="1">INDIRECT("AR28")+2*INDIRECT("AS28")+3*INDIRECT("AT28")+4*INDIRECT("AU28")+5*INDIRECT("AV28")+6*INDIRECT("AW28")+7*INDIRECT("AX28")+8*INDIRECT("AY28")</f>
        <v>333</v>
      </c>
      <c r="CT28" s="1">
        <v>333</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73" ht="11.25">
      <c r="A29" s="1" t="s">
        <v>0</v>
      </c>
      <c r="B29" s="1" t="s">
        <v>0</v>
      </c>
      <c r="C29" s="1" t="s">
        <v>0</v>
      </c>
      <c r="D29" s="1" t="s">
        <v>0</v>
      </c>
      <c r="E29" s="1" t="s">
        <v>6</v>
      </c>
      <c r="F29" s="7">
        <f>SUM(F24:F28)</f>
        <v>2325</v>
      </c>
      <c r="G29" s="6">
        <f>SUM(G24:G28)</f>
        <v>492</v>
      </c>
      <c r="H29" s="6">
        <f>SUM(H24:H28)</f>
        <v>125</v>
      </c>
      <c r="I29" s="6">
        <f>SUM(I24:I28)</f>
        <v>2125</v>
      </c>
      <c r="J29" s="6">
        <f>SUM(J24:J28)</f>
        <v>0</v>
      </c>
      <c r="K29" s="6">
        <f>SUM(K24:K28)</f>
        <v>0</v>
      </c>
      <c r="L29" s="6">
        <f>SUM(L24:L28)</f>
        <v>0</v>
      </c>
      <c r="M29" s="6">
        <f>SUM(M24:M28)</f>
        <v>0</v>
      </c>
      <c r="N29" s="7">
        <f>SUM(N24:N28)</f>
        <v>774</v>
      </c>
      <c r="O29" s="6">
        <f>SUM(O24:O28)</f>
        <v>3542</v>
      </c>
      <c r="P29" s="6">
        <f>SUM(P24:P28)</f>
        <v>126</v>
      </c>
      <c r="Q29" s="6">
        <f>SUM(Q24:Q28)</f>
        <v>625</v>
      </c>
      <c r="R29" s="6">
        <f>SUM(R24:R28)</f>
        <v>0</v>
      </c>
      <c r="S29" s="6">
        <f>SUM(S24:S28)</f>
        <v>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3:73" ht="11.25">
      <c r="C30" s="1" t="s">
        <v>0</v>
      </c>
      <c r="D30" s="1"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c r="BT30" s="1" t="s">
        <v>0</v>
      </c>
      <c r="BU30" s="1" t="s">
        <v>0</v>
      </c>
    </row>
    <row r="31" spans="1:102" ht="11.25">
      <c r="A31" s="30" t="s">
        <v>1</v>
      </c>
      <c r="B31" s="31" t="str">
        <f>HYPERLINK("http://www.dot.ca.gov/hq/transprog/stip2004/ff_sheets/04-6045c.xls","6045C")</f>
        <v>6045C</v>
      </c>
      <c r="C31" s="30" t="s">
        <v>0</v>
      </c>
      <c r="D31" s="30" t="s">
        <v>17</v>
      </c>
      <c r="E31" s="30" t="s">
        <v>3</v>
      </c>
      <c r="F31" s="32">
        <f ca="1">INDIRECT("T31")+INDIRECT("AB31")+INDIRECT("AJ31")+INDIRECT("AR31")+INDIRECT("AZ31")+INDIRECT("BH31")</f>
        <v>0</v>
      </c>
      <c r="G31" s="33">
        <f ca="1">INDIRECT("U31")+INDIRECT("AC31")+INDIRECT("AK31")+INDIRECT("AS31")+INDIRECT("BA31")+INDIRECT("BI31")</f>
        <v>0</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0</v>
      </c>
      <c r="K31" s="33">
        <f ca="1">INDIRECT("Y31")+INDIRECT("AG31")+INDIRECT("AO31")+INDIRECT("AW31")+INDIRECT("BE31")+INDIRECT("BM31")</f>
        <v>364</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364</v>
      </c>
      <c r="P31" s="33">
        <f ca="1">INDIRECT("AJ31")+INDIRECT("AK31")+INDIRECT("AL31")+INDIRECT("AM31")+INDIRECT("AN31")+INDIRECT("AO31")+INDIRECT("AP31")+INDIRECT("AQ31")</f>
        <v>0</v>
      </c>
      <c r="Q31" s="33">
        <f ca="1">INDIRECT("AR31")+INDIRECT("AS31")+INDIRECT("AT31")+INDIRECT("AU31")+INDIRECT("AV31")+INDIRECT("AW31")+INDIRECT("AX31")+INDIRECT("AY31")</f>
        <v>0</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c r="AD31" s="35"/>
      <c r="AE31" s="35"/>
      <c r="AF31" s="35"/>
      <c r="AG31" s="35">
        <v>364</v>
      </c>
      <c r="AH31" s="35"/>
      <c r="AI31" s="35"/>
      <c r="AJ31" s="34"/>
      <c r="AK31" s="35"/>
      <c r="AL31" s="35"/>
      <c r="AM31" s="35"/>
      <c r="AN31" s="35"/>
      <c r="AO31" s="35"/>
      <c r="AP31" s="35"/>
      <c r="AQ31" s="35"/>
      <c r="AR31" s="34"/>
      <c r="AS31" s="35"/>
      <c r="AT31" s="35"/>
      <c r="AU31" s="35"/>
      <c r="AV31" s="35"/>
      <c r="AW31" s="35"/>
      <c r="AX31" s="35"/>
      <c r="AY31" s="35"/>
      <c r="AZ31" s="34"/>
      <c r="BA31" s="35"/>
      <c r="BB31" s="35"/>
      <c r="BC31" s="35"/>
      <c r="BD31" s="35"/>
      <c r="BE31" s="35"/>
      <c r="BF31" s="35"/>
      <c r="BG31" s="35"/>
      <c r="BH31" s="34"/>
      <c r="BI31" s="35"/>
      <c r="BJ31" s="35"/>
      <c r="BK31" s="35"/>
      <c r="BL31" s="35"/>
      <c r="BM31" s="35"/>
      <c r="BN31" s="35"/>
      <c r="BO31" s="36"/>
      <c r="BP31" s="9">
        <v>20600002210</v>
      </c>
      <c r="BQ31" s="1" t="s">
        <v>3</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728</v>
      </c>
      <c r="CH31" s="1">
        <v>728</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2184</v>
      </c>
      <c r="CP31" s="1">
        <v>2184</v>
      </c>
      <c r="CQ31" s="1">
        <f ca="1">INDIRECT("AJ31")+2*INDIRECT("AK31")+3*INDIRECT("AL31")+4*INDIRECT("AM31")+5*INDIRECT("AN31")+6*INDIRECT("AO31")+7*INDIRECT("AP31")+8*INDIRECT("AQ31")</f>
        <v>0</v>
      </c>
      <c r="CR31" s="1">
        <v>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102" ht="11.25">
      <c r="A32" s="1" t="s">
        <v>0</v>
      </c>
      <c r="B32" s="1" t="s">
        <v>0</v>
      </c>
      <c r="C32" s="1" t="s">
        <v>4</v>
      </c>
      <c r="D32" s="1" t="s">
        <v>22</v>
      </c>
      <c r="E32" s="1" t="s">
        <v>9</v>
      </c>
      <c r="F32" s="7">
        <f ca="1">INDIRECT("T32")+INDIRECT("AB32")+INDIRECT("AJ32")+INDIRECT("AR32")+INDIRECT("AZ32")+INDIRECT("BH32")</f>
        <v>0</v>
      </c>
      <c r="G32" s="6">
        <f ca="1">INDIRECT("U32")+INDIRECT("AC32")+INDIRECT("AK32")+INDIRECT("AS32")+INDIRECT("BA32")+INDIRECT("BI32")</f>
        <v>107</v>
      </c>
      <c r="H32" s="6">
        <f ca="1">INDIRECT("V32")+INDIRECT("AD32")+INDIRECT("AL32")+INDIRECT("AT32")+INDIRECT("BB32")+INDIRECT("BJ32")</f>
        <v>0</v>
      </c>
      <c r="I32" s="6">
        <f ca="1">INDIRECT("W32")+INDIRECT("AE32")+INDIRECT("AM32")+INDIRECT("AU32")+INDIRECT("BC32")+INDIRECT("BK32")</f>
        <v>0</v>
      </c>
      <c r="J32" s="6">
        <f ca="1">INDIRECT("X32")+INDIRECT("AF32")+INDIRECT("AN32")+INDIRECT("AV32")+INDIRECT("BD32")+INDIRECT("BL32")</f>
        <v>0</v>
      </c>
      <c r="K32" s="6">
        <f ca="1">INDIRECT("Y32")+INDIRECT("AG32")+INDIRECT("AO32")+INDIRECT("AW32")+INDIRECT("BE32")+INDIRECT("BM32")</f>
        <v>0</v>
      </c>
      <c r="L32" s="6">
        <f ca="1">INDIRECT("Z32")+INDIRECT("AH32")+INDIRECT("AP32")+INDIRECT("AX32")+INDIRECT("BF32")+INDIRECT("BN32")</f>
        <v>0</v>
      </c>
      <c r="M32" s="6">
        <f ca="1">INDIRECT("AA32")+INDIRECT("AI32")+INDIRECT("AQ32")+INDIRECT("AY32")+INDIRECT("BG32")+INDIRECT("BO32")</f>
        <v>0</v>
      </c>
      <c r="N32" s="7">
        <f ca="1">INDIRECT("T32")+INDIRECT("U32")+INDIRECT("V32")+INDIRECT("W32")+INDIRECT("X32")+INDIRECT("Y32")+INDIRECT("Z32")+INDIRECT("AA32")</f>
        <v>0</v>
      </c>
      <c r="O32" s="6">
        <f ca="1">INDIRECT("AB32")+INDIRECT("AC32")+INDIRECT("AD32")+INDIRECT("AE32")+INDIRECT("AF32")+INDIRECT("AG32")+INDIRECT("AH32")+INDIRECT("AI32")</f>
        <v>107</v>
      </c>
      <c r="P32" s="6">
        <f ca="1">INDIRECT("AJ32")+INDIRECT("AK32")+INDIRECT("AL32")+INDIRECT("AM32")+INDIRECT("AN32")+INDIRECT("AO32")+INDIRECT("AP32")+INDIRECT("AQ32")</f>
        <v>0</v>
      </c>
      <c r="Q32" s="6">
        <f ca="1">INDIRECT("AR32")+INDIRECT("AS32")+INDIRECT("AT32")+INDIRECT("AU32")+INDIRECT("AV32")+INDIRECT("AW32")+INDIRECT("AX32")+INDIRECT("AY32")</f>
        <v>0</v>
      </c>
      <c r="R32" s="6">
        <f ca="1">INDIRECT("AZ32")+INDIRECT("BA32")+INDIRECT("BB32")+INDIRECT("BC32")+INDIRECT("BD32")+INDIRECT("BE32")+INDIRECT("BF32")+INDIRECT("BG32")</f>
        <v>0</v>
      </c>
      <c r="S32" s="6">
        <f ca="1">INDIRECT("BH32")+INDIRECT("BI32")+INDIRECT("BJ32")+INDIRECT("BK32")+INDIRECT("BL32")+INDIRECT("BM32")+INDIRECT("BN32")+INDIRECT("BO32")</f>
        <v>0</v>
      </c>
      <c r="T32" s="28"/>
      <c r="U32" s="29"/>
      <c r="V32" s="29"/>
      <c r="W32" s="29"/>
      <c r="X32" s="29"/>
      <c r="Y32" s="29"/>
      <c r="Z32" s="29"/>
      <c r="AA32" s="29"/>
      <c r="AB32" s="28"/>
      <c r="AC32" s="29">
        <v>107</v>
      </c>
      <c r="AD32" s="29"/>
      <c r="AE32" s="29"/>
      <c r="AF32" s="29"/>
      <c r="AG32" s="29"/>
      <c r="AH32" s="29"/>
      <c r="AI32" s="29"/>
      <c r="AJ32" s="28"/>
      <c r="AK32" s="29"/>
      <c r="AL32" s="29"/>
      <c r="AM32" s="29"/>
      <c r="AN32" s="29"/>
      <c r="AO32" s="29"/>
      <c r="AP32" s="29"/>
      <c r="AQ32" s="29"/>
      <c r="AR32" s="28"/>
      <c r="AS32" s="29"/>
      <c r="AT32" s="29"/>
      <c r="AU32" s="29"/>
      <c r="AV32" s="29"/>
      <c r="AW32" s="29"/>
      <c r="AX32" s="29"/>
      <c r="AY32" s="29"/>
      <c r="AZ32" s="28"/>
      <c r="BA32" s="29"/>
      <c r="BB32" s="29"/>
      <c r="BC32" s="29"/>
      <c r="BD32" s="29"/>
      <c r="BE32" s="29"/>
      <c r="BF32" s="29"/>
      <c r="BG32" s="29"/>
      <c r="BH32" s="28"/>
      <c r="BI32" s="29"/>
      <c r="BJ32" s="29"/>
      <c r="BK32" s="29"/>
      <c r="BL32" s="29"/>
      <c r="BM32" s="29"/>
      <c r="BN32" s="29"/>
      <c r="BO32" s="29"/>
      <c r="BP32" s="9">
        <v>0</v>
      </c>
      <c r="BQ32" s="1" t="s">
        <v>0</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214</v>
      </c>
      <c r="BZ32" s="1">
        <v>214</v>
      </c>
      <c r="CA32" s="1">
        <f ca="1">INDIRECT("V32")+2*INDIRECT("AD32")+3*INDIRECT("AL32")+4*INDIRECT("AT32")+5*INDIRECT("BB32")+6*INDIRECT("BJ32")</f>
        <v>0</v>
      </c>
      <c r="CB32" s="1">
        <v>0</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214</v>
      </c>
      <c r="CP32" s="1">
        <v>214</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73" ht="11.25">
      <c r="A33" s="25"/>
      <c r="B33" s="25"/>
      <c r="C33" s="27" t="s">
        <v>99</v>
      </c>
      <c r="D33" s="26" t="s">
        <v>0</v>
      </c>
      <c r="E33" s="1" t="s">
        <v>6</v>
      </c>
      <c r="F33" s="7">
        <f>SUM(F31:F32)</f>
        <v>0</v>
      </c>
      <c r="G33" s="6">
        <f>SUM(G31:G32)</f>
        <v>107</v>
      </c>
      <c r="H33" s="6">
        <f>SUM(H31:H32)</f>
        <v>0</v>
      </c>
      <c r="I33" s="6">
        <f>SUM(I31:I32)</f>
        <v>0</v>
      </c>
      <c r="J33" s="6">
        <f>SUM(J31:J32)</f>
        <v>0</v>
      </c>
      <c r="K33" s="6">
        <f>SUM(K31:K32)</f>
        <v>364</v>
      </c>
      <c r="L33" s="6">
        <f>SUM(L31:L32)</f>
        <v>0</v>
      </c>
      <c r="M33" s="6">
        <f>SUM(M31:M32)</f>
        <v>0</v>
      </c>
      <c r="N33" s="7">
        <f>SUM(N31:N32)</f>
        <v>0</v>
      </c>
      <c r="O33" s="6">
        <f>SUM(O31:O32)</f>
        <v>471</v>
      </c>
      <c r="P33" s="6">
        <f>SUM(P31:P32)</f>
        <v>0</v>
      </c>
      <c r="Q33" s="6">
        <f>SUM(Q31:Q32)</f>
        <v>0</v>
      </c>
      <c r="R33" s="6">
        <f>SUM(R31:R32)</f>
        <v>0</v>
      </c>
      <c r="S33" s="6">
        <f>SUM(S31:S32)</f>
        <v>0</v>
      </c>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3:73" ht="11.25">
      <c r="C34" s="1" t="s">
        <v>0</v>
      </c>
      <c r="D34" s="1" t="s">
        <v>0</v>
      </c>
      <c r="E34" s="1" t="s">
        <v>0</v>
      </c>
      <c r="F34" s="7"/>
      <c r="G34" s="6"/>
      <c r="H34" s="6"/>
      <c r="I34" s="6"/>
      <c r="J34" s="6"/>
      <c r="K34" s="6"/>
      <c r="L34" s="6"/>
      <c r="M34" s="6"/>
      <c r="N34" s="7"/>
      <c r="O34" s="6"/>
      <c r="P34" s="6"/>
      <c r="Q34" s="6"/>
      <c r="R34" s="6"/>
      <c r="S34" s="6"/>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c r="BT34" s="1" t="s">
        <v>0</v>
      </c>
      <c r="BU34" s="1" t="s">
        <v>0</v>
      </c>
    </row>
    <row r="35" spans="1:102" ht="11.25">
      <c r="A35" s="30" t="s">
        <v>1</v>
      </c>
      <c r="B35" s="31" t="str">
        <f>HYPERLINK("http://www.dot.ca.gov/hq/transprog/stip2004/ff_sheets/04-2152.xls","2152")</f>
        <v>2152</v>
      </c>
      <c r="C35" s="30" t="s">
        <v>0</v>
      </c>
      <c r="D35" s="30" t="s">
        <v>23</v>
      </c>
      <c r="E35" s="30" t="s">
        <v>3</v>
      </c>
      <c r="F35" s="32">
        <f ca="1">INDIRECT("T35")+INDIRECT("AB35")+INDIRECT("AJ35")+INDIRECT("AR35")+INDIRECT("AZ35")+INDIRECT("BH35")</f>
        <v>0</v>
      </c>
      <c r="G35" s="33">
        <f ca="1">INDIRECT("U35")+INDIRECT("AC35")+INDIRECT("AK35")+INDIRECT("AS35")+INDIRECT("BA35")+INDIRECT("BI35")</f>
        <v>0</v>
      </c>
      <c r="H35" s="33">
        <f ca="1">INDIRECT("V35")+INDIRECT("AD35")+INDIRECT("AL35")+INDIRECT("AT35")+INDIRECT("BB35")+INDIRECT("BJ35")</f>
        <v>26</v>
      </c>
      <c r="I35" s="33">
        <f ca="1">INDIRECT("W35")+INDIRECT("AE35")+INDIRECT("AM35")+INDIRECT("AU35")+INDIRECT("BC35")+INDIRECT("BK35")</f>
        <v>0</v>
      </c>
      <c r="J35" s="33">
        <f ca="1">INDIRECT("X35")+INDIRECT("AF35")+INDIRECT("AN35")+INDIRECT("AV35")+INDIRECT("BD35")+INDIRECT("BL35")</f>
        <v>0</v>
      </c>
      <c r="K35" s="33">
        <f ca="1">INDIRECT("Y35")+INDIRECT("AG35")+INDIRECT("AO35")+INDIRECT("AW35")+INDIRECT("BE35")+INDIRECT("BM35")</f>
        <v>0</v>
      </c>
      <c r="L35" s="33">
        <f ca="1">INDIRECT("Z35")+INDIRECT("AH35")+INDIRECT("AP35")+INDIRECT("AX35")+INDIRECT("BF35")+INDIRECT("BN35")</f>
        <v>0</v>
      </c>
      <c r="M35" s="33">
        <f ca="1">INDIRECT("AA35")+INDIRECT("AI35")+INDIRECT("AQ35")+INDIRECT("AY35")+INDIRECT("BG35")+INDIRECT("BO35")</f>
        <v>0</v>
      </c>
      <c r="N35" s="32">
        <f ca="1">INDIRECT("T35")+INDIRECT("U35")+INDIRECT("V35")+INDIRECT("W35")+INDIRECT("X35")+INDIRECT("Y35")+INDIRECT("Z35")+INDIRECT("AA35")</f>
        <v>0</v>
      </c>
      <c r="O35" s="33">
        <f ca="1">INDIRECT("AB35")+INDIRECT("AC35")+INDIRECT("AD35")+INDIRECT("AE35")+INDIRECT("AF35")+INDIRECT("AG35")+INDIRECT("AH35")+INDIRECT("AI35")</f>
        <v>26</v>
      </c>
      <c r="P35" s="33">
        <f ca="1">INDIRECT("AJ35")+INDIRECT("AK35")+INDIRECT("AL35")+INDIRECT("AM35")+INDIRECT("AN35")+INDIRECT("AO35")+INDIRECT("AP35")+INDIRECT("AQ35")</f>
        <v>0</v>
      </c>
      <c r="Q35" s="33">
        <f ca="1">INDIRECT("AR35")+INDIRECT("AS35")+INDIRECT("AT35")+INDIRECT("AU35")+INDIRECT("AV35")+INDIRECT("AW35")+INDIRECT("AX35")+INDIRECT("AY35")</f>
        <v>0</v>
      </c>
      <c r="R35" s="33">
        <f ca="1">INDIRECT("AZ35")+INDIRECT("BA35")+INDIRECT("BB35")+INDIRECT("BC35")+INDIRECT("BD35")+INDIRECT("BE35")+INDIRECT("BF35")+INDIRECT("BG35")</f>
        <v>0</v>
      </c>
      <c r="S35" s="33">
        <f ca="1">INDIRECT("BH35")+INDIRECT("BI35")+INDIRECT("BJ35")+INDIRECT("BK35")+INDIRECT("BL35")+INDIRECT("BM35")+INDIRECT("BN35")+INDIRECT("BO35")</f>
        <v>0</v>
      </c>
      <c r="T35" s="34"/>
      <c r="U35" s="35"/>
      <c r="V35" s="35"/>
      <c r="W35" s="35"/>
      <c r="X35" s="35"/>
      <c r="Y35" s="35"/>
      <c r="Z35" s="35"/>
      <c r="AA35" s="35"/>
      <c r="AB35" s="34"/>
      <c r="AC35" s="35"/>
      <c r="AD35" s="35">
        <v>26</v>
      </c>
      <c r="AE35" s="35"/>
      <c r="AF35" s="35"/>
      <c r="AG35" s="35"/>
      <c r="AH35" s="35"/>
      <c r="AI35" s="35"/>
      <c r="AJ35" s="34"/>
      <c r="AK35" s="35"/>
      <c r="AL35" s="35"/>
      <c r="AM35" s="35"/>
      <c r="AN35" s="35"/>
      <c r="AO35" s="35"/>
      <c r="AP35" s="35"/>
      <c r="AQ35" s="35"/>
      <c r="AR35" s="34"/>
      <c r="AS35" s="35"/>
      <c r="AT35" s="35"/>
      <c r="AU35" s="35"/>
      <c r="AV35" s="35"/>
      <c r="AW35" s="35"/>
      <c r="AX35" s="35"/>
      <c r="AY35" s="35"/>
      <c r="AZ35" s="34"/>
      <c r="BA35" s="35"/>
      <c r="BB35" s="35"/>
      <c r="BC35" s="35"/>
      <c r="BD35" s="35"/>
      <c r="BE35" s="35"/>
      <c r="BF35" s="35"/>
      <c r="BG35" s="35"/>
      <c r="BH35" s="34"/>
      <c r="BI35" s="35"/>
      <c r="BJ35" s="35"/>
      <c r="BK35" s="35"/>
      <c r="BL35" s="35"/>
      <c r="BM35" s="35"/>
      <c r="BN35" s="35"/>
      <c r="BO35" s="36"/>
      <c r="BP35" s="9">
        <v>10600000343</v>
      </c>
      <c r="BQ35" s="1" t="s">
        <v>3</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52</v>
      </c>
      <c r="CB35" s="1">
        <v>52</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78</v>
      </c>
      <c r="CP35" s="1">
        <v>78</v>
      </c>
      <c r="CQ35" s="1">
        <f ca="1">INDIRECT("AJ35")+2*INDIRECT("AK35")+3*INDIRECT("AL35")+4*INDIRECT("AM35")+5*INDIRECT("AN35")+6*INDIRECT("AO35")+7*INDIRECT("AP35")+8*INDIRECT("AQ35")</f>
        <v>0</v>
      </c>
      <c r="CR35" s="1">
        <v>0</v>
      </c>
      <c r="CS35" s="1">
        <f ca="1">INDIRECT("AR35")+2*INDIRECT("AS35")+3*INDIRECT("AT35")+4*INDIRECT("AU35")+5*INDIRECT("AV35")+6*INDIRECT("AW35")+7*INDIRECT("AX35")+8*INDIRECT("AY35")</f>
        <v>0</v>
      </c>
      <c r="CT35" s="1">
        <v>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73" ht="11.25">
      <c r="A36" s="1" t="s">
        <v>0</v>
      </c>
      <c r="B36" s="1" t="s">
        <v>24</v>
      </c>
      <c r="C36" s="1" t="s">
        <v>0</v>
      </c>
      <c r="D36" s="1" t="s">
        <v>25</v>
      </c>
      <c r="E36" s="1" t="s">
        <v>6</v>
      </c>
      <c r="F36" s="7">
        <f>SUM(F35:F35)</f>
        <v>0</v>
      </c>
      <c r="G36" s="6">
        <f>SUM(G35:G35)</f>
        <v>0</v>
      </c>
      <c r="H36" s="6">
        <f>SUM(H35:H35)</f>
        <v>26</v>
      </c>
      <c r="I36" s="6">
        <f>SUM(I35:I35)</f>
        <v>0</v>
      </c>
      <c r="J36" s="6">
        <f>SUM(J35:J35)</f>
        <v>0</v>
      </c>
      <c r="K36" s="6">
        <f>SUM(K35:K35)</f>
        <v>0</v>
      </c>
      <c r="L36" s="6">
        <f>SUM(L35:L35)</f>
        <v>0</v>
      </c>
      <c r="M36" s="6">
        <f>SUM(M35:M35)</f>
        <v>0</v>
      </c>
      <c r="N36" s="7">
        <f>SUM(N35:N35)</f>
        <v>0</v>
      </c>
      <c r="O36" s="6">
        <f>SUM(O35:O35)</f>
        <v>26</v>
      </c>
      <c r="P36" s="6">
        <f>SUM(P35:P35)</f>
        <v>0</v>
      </c>
      <c r="Q36" s="6">
        <f>SUM(Q35:Q35)</f>
        <v>0</v>
      </c>
      <c r="R36" s="6">
        <f>SUM(R35:R35)</f>
        <v>0</v>
      </c>
      <c r="S36" s="6">
        <f>SUM(S35:S35)</f>
        <v>0</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1:73" ht="11.25">
      <c r="A37" s="25"/>
      <c r="B37" s="25"/>
      <c r="C37" s="27" t="s">
        <v>99</v>
      </c>
      <c r="D37" s="26"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1:102" ht="11.25">
      <c r="A38" s="30" t="s">
        <v>1</v>
      </c>
      <c r="B38" s="31" t="str">
        <f>HYPERLINK("http://www.dot.ca.gov/hq/transprog/stip2004/ff_sheets/04-2154.xls","2154")</f>
        <v>2154</v>
      </c>
      <c r="C38" s="30" t="s">
        <v>0</v>
      </c>
      <c r="D38" s="30" t="s">
        <v>23</v>
      </c>
      <c r="E38" s="30" t="s">
        <v>3</v>
      </c>
      <c r="F38" s="32">
        <f ca="1">INDIRECT("T38")+INDIRECT("AB38")+INDIRECT("AJ38")+INDIRECT("AR38")+INDIRECT("AZ38")+INDIRECT("BH38")</f>
        <v>0</v>
      </c>
      <c r="G38" s="33">
        <f ca="1">INDIRECT("U38")+INDIRECT("AC38")+INDIRECT("AK38")+INDIRECT("AS38")+INDIRECT("BA38")+INDIRECT("BI38")</f>
        <v>0</v>
      </c>
      <c r="H38" s="33">
        <f ca="1">INDIRECT("V38")+INDIRECT("AD38")+INDIRECT("AL38")+INDIRECT("AT38")+INDIRECT("BB38")+INDIRECT("BJ38")</f>
        <v>163</v>
      </c>
      <c r="I38" s="33">
        <f ca="1">INDIRECT("W38")+INDIRECT("AE38")+INDIRECT("AM38")+INDIRECT("AU38")+INDIRECT("BC38")+INDIRECT("BK38")</f>
        <v>0</v>
      </c>
      <c r="J38" s="33">
        <f ca="1">INDIRECT("X38")+INDIRECT("AF38")+INDIRECT("AN38")+INDIRECT("AV38")+INDIRECT("BD38")+INDIRECT("BL38")</f>
        <v>0</v>
      </c>
      <c r="K38" s="33">
        <f ca="1">INDIRECT("Y38")+INDIRECT("AG38")+INDIRECT("AO38")+INDIRECT("AW38")+INDIRECT("BE38")+INDIRECT("BM38")</f>
        <v>0</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0</v>
      </c>
      <c r="O38" s="33">
        <f ca="1">INDIRECT("AB38")+INDIRECT("AC38")+INDIRECT("AD38")+INDIRECT("AE38")+INDIRECT("AF38")+INDIRECT("AG38")+INDIRECT("AH38")+INDIRECT("AI38")</f>
        <v>163</v>
      </c>
      <c r="P38" s="33">
        <f ca="1">INDIRECT("AJ38")+INDIRECT("AK38")+INDIRECT("AL38")+INDIRECT("AM38")+INDIRECT("AN38")+INDIRECT("AO38")+INDIRECT("AP38")+INDIRECT("AQ38")</f>
        <v>0</v>
      </c>
      <c r="Q38" s="33">
        <f ca="1">INDIRECT("AR38")+INDIRECT("AS38")+INDIRECT("AT38")+INDIRECT("AU38")+INDIRECT("AV38")+INDIRECT("AW38")+INDIRECT("AX38")+INDIRECT("AY38")</f>
        <v>0</v>
      </c>
      <c r="R38" s="33">
        <f ca="1">INDIRECT("AZ38")+INDIRECT("BA38")+INDIRECT("BB38")+INDIRECT("BC38")+INDIRECT("BD38")+INDIRECT("BE38")+INDIRECT("BF38")+INDIRECT("BG38")</f>
        <v>0</v>
      </c>
      <c r="S38" s="33">
        <f ca="1">INDIRECT("BH38")+INDIRECT("BI38")+INDIRECT("BJ38")+INDIRECT("BK38")+INDIRECT("BL38")+INDIRECT("BM38")+INDIRECT("BN38")+INDIRECT("BO38")</f>
        <v>0</v>
      </c>
      <c r="T38" s="34"/>
      <c r="U38" s="35"/>
      <c r="V38" s="35"/>
      <c r="W38" s="35"/>
      <c r="X38" s="35"/>
      <c r="Y38" s="35"/>
      <c r="Z38" s="35"/>
      <c r="AA38" s="35"/>
      <c r="AB38" s="34"/>
      <c r="AC38" s="35"/>
      <c r="AD38" s="35">
        <v>163</v>
      </c>
      <c r="AE38" s="35"/>
      <c r="AF38" s="35"/>
      <c r="AG38" s="35"/>
      <c r="AH38" s="35"/>
      <c r="AI38" s="35"/>
      <c r="AJ38" s="34"/>
      <c r="AK38" s="35"/>
      <c r="AL38" s="35"/>
      <c r="AM38" s="35"/>
      <c r="AN38" s="35"/>
      <c r="AO38" s="35"/>
      <c r="AP38" s="35"/>
      <c r="AQ38" s="35"/>
      <c r="AR38" s="34"/>
      <c r="AS38" s="35"/>
      <c r="AT38" s="35"/>
      <c r="AU38" s="35"/>
      <c r="AV38" s="35"/>
      <c r="AW38" s="35"/>
      <c r="AX38" s="35"/>
      <c r="AY38" s="35"/>
      <c r="AZ38" s="34"/>
      <c r="BA38" s="35"/>
      <c r="BB38" s="35"/>
      <c r="BC38" s="35"/>
      <c r="BD38" s="35"/>
      <c r="BE38" s="35"/>
      <c r="BF38" s="35"/>
      <c r="BG38" s="35"/>
      <c r="BH38" s="34"/>
      <c r="BI38" s="35"/>
      <c r="BJ38" s="35"/>
      <c r="BK38" s="35"/>
      <c r="BL38" s="35"/>
      <c r="BM38" s="35"/>
      <c r="BN38" s="35"/>
      <c r="BO38" s="36"/>
      <c r="BP38" s="9">
        <v>10600000345</v>
      </c>
      <c r="BQ38" s="1" t="s">
        <v>3</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0</v>
      </c>
      <c r="BZ38" s="1">
        <v>0</v>
      </c>
      <c r="CA38" s="1">
        <f ca="1">INDIRECT("V38")+2*INDIRECT("AD38")+3*INDIRECT("AL38")+4*INDIRECT("AT38")+5*INDIRECT("BB38")+6*INDIRECT("BJ38")</f>
        <v>326</v>
      </c>
      <c r="CB38" s="1">
        <v>326</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0</v>
      </c>
      <c r="CN38" s="1">
        <v>0</v>
      </c>
      <c r="CO38" s="1">
        <f ca="1">INDIRECT("AB38")+2*INDIRECT("AC38")+3*INDIRECT("AD38")+4*INDIRECT("AE38")+5*INDIRECT("AF38")+6*INDIRECT("AG38")+7*INDIRECT("AH38")+8*INDIRECT("AI38")</f>
        <v>489</v>
      </c>
      <c r="CP38" s="1">
        <v>489</v>
      </c>
      <c r="CQ38" s="1">
        <f ca="1">INDIRECT("AJ38")+2*INDIRECT("AK38")+3*INDIRECT("AL38")+4*INDIRECT("AM38")+5*INDIRECT("AN38")+6*INDIRECT("AO38")+7*INDIRECT("AP38")+8*INDIRECT("AQ38")</f>
        <v>0</v>
      </c>
      <c r="CR38" s="1">
        <v>0</v>
      </c>
      <c r="CS38" s="1">
        <f ca="1">INDIRECT("AR38")+2*INDIRECT("AS38")+3*INDIRECT("AT38")+4*INDIRECT("AU38")+5*INDIRECT("AV38")+6*INDIRECT("AW38")+7*INDIRECT("AX38")+8*INDIRECT("AY38")</f>
        <v>0</v>
      </c>
      <c r="CT38" s="1">
        <v>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73" ht="11.25">
      <c r="A39" s="1" t="s">
        <v>0</v>
      </c>
      <c r="B39" s="1" t="s">
        <v>26</v>
      </c>
      <c r="C39" s="1" t="s">
        <v>0</v>
      </c>
      <c r="D39" s="1" t="s">
        <v>27</v>
      </c>
      <c r="E39" s="1" t="s">
        <v>6</v>
      </c>
      <c r="F39" s="7">
        <f>SUM(F38:F38)</f>
        <v>0</v>
      </c>
      <c r="G39" s="6">
        <f>SUM(G38:G38)</f>
        <v>0</v>
      </c>
      <c r="H39" s="6">
        <f>SUM(H38:H38)</f>
        <v>163</v>
      </c>
      <c r="I39" s="6">
        <f>SUM(I38:I38)</f>
        <v>0</v>
      </c>
      <c r="J39" s="6">
        <f>SUM(J38:J38)</f>
        <v>0</v>
      </c>
      <c r="K39" s="6">
        <f>SUM(K38:K38)</f>
        <v>0</v>
      </c>
      <c r="L39" s="6">
        <f>SUM(L38:L38)</f>
        <v>0</v>
      </c>
      <c r="M39" s="6">
        <f>SUM(M38:M38)</f>
        <v>0</v>
      </c>
      <c r="N39" s="7">
        <f>SUM(N38:N38)</f>
        <v>0</v>
      </c>
      <c r="O39" s="6">
        <f>SUM(O38:O38)</f>
        <v>163</v>
      </c>
      <c r="P39" s="6">
        <f>SUM(P38:P38)</f>
        <v>0</v>
      </c>
      <c r="Q39" s="6">
        <f>SUM(Q38:Q38)</f>
        <v>0</v>
      </c>
      <c r="R39" s="6">
        <f>SUM(R38:R38)</f>
        <v>0</v>
      </c>
      <c r="S39" s="6">
        <f>SUM(S38:S38)</f>
        <v>0</v>
      </c>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1:73" ht="11.25">
      <c r="A40" s="25"/>
      <c r="B40" s="25"/>
      <c r="C40" s="27" t="s">
        <v>99</v>
      </c>
      <c r="D40" s="26" t="s">
        <v>0</v>
      </c>
      <c r="E40" s="1" t="s">
        <v>0</v>
      </c>
      <c r="F40" s="7"/>
      <c r="G40" s="6"/>
      <c r="H40" s="6"/>
      <c r="I40" s="6"/>
      <c r="J40" s="6"/>
      <c r="K40" s="6"/>
      <c r="L40" s="6"/>
      <c r="M40" s="6"/>
      <c r="N40" s="7"/>
      <c r="O40" s="6"/>
      <c r="P40" s="6"/>
      <c r="Q40" s="6"/>
      <c r="R40" s="6"/>
      <c r="S40" s="6"/>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102" ht="11.25">
      <c r="A41" s="30" t="s">
        <v>1</v>
      </c>
      <c r="B41" s="31" t="str">
        <f>HYPERLINK("http://www.dot.ca.gov/hq/transprog/stip2004/ff_sheets/04-2170.xls","2170")</f>
        <v>2170</v>
      </c>
      <c r="C41" s="30" t="s">
        <v>0</v>
      </c>
      <c r="D41" s="30" t="s">
        <v>23</v>
      </c>
      <c r="E41" s="30" t="s">
        <v>3</v>
      </c>
      <c r="F41" s="32">
        <f ca="1">INDIRECT("T41")+INDIRECT("AB41")+INDIRECT("AJ41")+INDIRECT("AR41")+INDIRECT("AZ41")+INDIRECT("BH41")</f>
        <v>0</v>
      </c>
      <c r="G41" s="33">
        <f ca="1">INDIRECT("U41")+INDIRECT("AC41")+INDIRECT("AK41")+INDIRECT("AS41")+INDIRECT("BA41")+INDIRECT("BI41")</f>
        <v>0</v>
      </c>
      <c r="H41" s="33">
        <f ca="1">INDIRECT("V41")+INDIRECT("AD41")+INDIRECT("AL41")+INDIRECT("AT41")+INDIRECT("BB41")+INDIRECT("BJ41")</f>
        <v>178</v>
      </c>
      <c r="I41" s="33">
        <f ca="1">INDIRECT("W41")+INDIRECT("AE41")+INDIRECT("AM41")+INDIRECT("AU41")+INDIRECT("BC41")+INDIRECT("BK41")</f>
        <v>0</v>
      </c>
      <c r="J41" s="33">
        <f ca="1">INDIRECT("X41")+INDIRECT("AF41")+INDIRECT("AN41")+INDIRECT("AV41")+INDIRECT("BD41")+INDIRECT("BL41")</f>
        <v>0</v>
      </c>
      <c r="K41" s="33">
        <f ca="1">INDIRECT("Y41")+INDIRECT("AG41")+INDIRECT("AO41")+INDIRECT("AW41")+INDIRECT("BE41")+INDIRECT("BM41")</f>
        <v>0</v>
      </c>
      <c r="L41" s="33">
        <f ca="1">INDIRECT("Z41")+INDIRECT("AH41")+INDIRECT("AP41")+INDIRECT("AX41")+INDIRECT("BF41")+INDIRECT("BN41")</f>
        <v>0</v>
      </c>
      <c r="M41" s="33">
        <f ca="1">INDIRECT("AA41")+INDIRECT("AI41")+INDIRECT("AQ41")+INDIRECT("AY41")+INDIRECT("BG41")+INDIRECT("BO41")</f>
        <v>0</v>
      </c>
      <c r="N41" s="32">
        <f ca="1">INDIRECT("T41")+INDIRECT("U41")+INDIRECT("V41")+INDIRECT("W41")+INDIRECT("X41")+INDIRECT("Y41")+INDIRECT("Z41")+INDIRECT("AA41")</f>
        <v>0</v>
      </c>
      <c r="O41" s="33">
        <f ca="1">INDIRECT("AB41")+INDIRECT("AC41")+INDIRECT("AD41")+INDIRECT("AE41")+INDIRECT("AF41")+INDIRECT("AG41")+INDIRECT("AH41")+INDIRECT("AI41")</f>
        <v>178</v>
      </c>
      <c r="P41" s="33">
        <f ca="1">INDIRECT("AJ41")+INDIRECT("AK41")+INDIRECT("AL41")+INDIRECT("AM41")+INDIRECT("AN41")+INDIRECT("AO41")+INDIRECT("AP41")+INDIRECT("AQ41")</f>
        <v>0</v>
      </c>
      <c r="Q41" s="33">
        <f ca="1">INDIRECT("AR41")+INDIRECT("AS41")+INDIRECT("AT41")+INDIRECT("AU41")+INDIRECT("AV41")+INDIRECT("AW41")+INDIRECT("AX41")+INDIRECT("AY41")</f>
        <v>0</v>
      </c>
      <c r="R41" s="33">
        <f ca="1">INDIRECT("AZ41")+INDIRECT("BA41")+INDIRECT("BB41")+INDIRECT("BC41")+INDIRECT("BD41")+INDIRECT("BE41")+INDIRECT("BF41")+INDIRECT("BG41")</f>
        <v>0</v>
      </c>
      <c r="S41" s="33">
        <f ca="1">INDIRECT("BH41")+INDIRECT("BI41")+INDIRECT("BJ41")+INDIRECT("BK41")+INDIRECT("BL41")+INDIRECT("BM41")+INDIRECT("BN41")+INDIRECT("BO41")</f>
        <v>0</v>
      </c>
      <c r="T41" s="34"/>
      <c r="U41" s="35"/>
      <c r="V41" s="35"/>
      <c r="W41" s="35"/>
      <c r="X41" s="35"/>
      <c r="Y41" s="35"/>
      <c r="Z41" s="35"/>
      <c r="AA41" s="35"/>
      <c r="AB41" s="34"/>
      <c r="AC41" s="35"/>
      <c r="AD41" s="35">
        <v>178</v>
      </c>
      <c r="AE41" s="35"/>
      <c r="AF41" s="35"/>
      <c r="AG41" s="35"/>
      <c r="AH41" s="35"/>
      <c r="AI41" s="35"/>
      <c r="AJ41" s="34"/>
      <c r="AK41" s="35"/>
      <c r="AL41" s="35"/>
      <c r="AM41" s="35"/>
      <c r="AN41" s="35"/>
      <c r="AO41" s="35"/>
      <c r="AP41" s="35"/>
      <c r="AQ41" s="35"/>
      <c r="AR41" s="34"/>
      <c r="AS41" s="35"/>
      <c r="AT41" s="35"/>
      <c r="AU41" s="35"/>
      <c r="AV41" s="35"/>
      <c r="AW41" s="35"/>
      <c r="AX41" s="35"/>
      <c r="AY41" s="35"/>
      <c r="AZ41" s="34"/>
      <c r="BA41" s="35"/>
      <c r="BB41" s="35"/>
      <c r="BC41" s="35"/>
      <c r="BD41" s="35"/>
      <c r="BE41" s="35"/>
      <c r="BF41" s="35"/>
      <c r="BG41" s="35"/>
      <c r="BH41" s="34"/>
      <c r="BI41" s="35"/>
      <c r="BJ41" s="35"/>
      <c r="BK41" s="35"/>
      <c r="BL41" s="35"/>
      <c r="BM41" s="35"/>
      <c r="BN41" s="35"/>
      <c r="BO41" s="36"/>
      <c r="BP41" s="9">
        <v>10600000346</v>
      </c>
      <c r="BQ41" s="1" t="s">
        <v>3</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0</v>
      </c>
      <c r="BZ41" s="1">
        <v>0</v>
      </c>
      <c r="CA41" s="1">
        <f ca="1">INDIRECT("V41")+2*INDIRECT("AD41")+3*INDIRECT("AL41")+4*INDIRECT("AT41")+5*INDIRECT("BB41")+6*INDIRECT("BJ41")</f>
        <v>356</v>
      </c>
      <c r="CB41" s="1">
        <v>356</v>
      </c>
      <c r="CC41" s="1">
        <f ca="1">INDIRECT("W41")+2*INDIRECT("AE41")+3*INDIRECT("AM41")+4*INDIRECT("AU41")+5*INDIRECT("BC41")+6*INDIRECT("BK41")</f>
        <v>0</v>
      </c>
      <c r="CD41" s="1">
        <v>0</v>
      </c>
      <c r="CE41" s="1">
        <f ca="1">INDIRECT("X41")+2*INDIRECT("AF41")+3*INDIRECT("AN41")+4*INDIRECT("AV41")+5*INDIRECT("BD41")+6*INDIRECT("BL41")</f>
        <v>0</v>
      </c>
      <c r="CF41" s="1">
        <v>0</v>
      </c>
      <c r="CG41" s="1">
        <f ca="1">INDIRECT("Y41")+2*INDIRECT("AG41")+3*INDIRECT("AO41")+4*INDIRECT("AW41")+5*INDIRECT("BE41")+6*INDIRECT("BM41")</f>
        <v>0</v>
      </c>
      <c r="CH41" s="1">
        <v>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534</v>
      </c>
      <c r="CP41" s="1">
        <v>534</v>
      </c>
      <c r="CQ41" s="1">
        <f ca="1">INDIRECT("AJ41")+2*INDIRECT("AK41")+3*INDIRECT("AL41")+4*INDIRECT("AM41")+5*INDIRECT("AN41")+6*INDIRECT("AO41")+7*INDIRECT("AP41")+8*INDIRECT("AQ41")</f>
        <v>0</v>
      </c>
      <c r="CR41" s="1">
        <v>0</v>
      </c>
      <c r="CS41" s="1">
        <f ca="1">INDIRECT("AR41")+2*INDIRECT("AS41")+3*INDIRECT("AT41")+4*INDIRECT("AU41")+5*INDIRECT("AV41")+6*INDIRECT("AW41")+7*INDIRECT("AX41")+8*INDIRECT("AY41")</f>
        <v>0</v>
      </c>
      <c r="CT41" s="1">
        <v>0</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73" ht="11.25">
      <c r="A42" s="1" t="s">
        <v>0</v>
      </c>
      <c r="B42" s="1" t="s">
        <v>28</v>
      </c>
      <c r="C42" s="1" t="s">
        <v>0</v>
      </c>
      <c r="D42" s="1" t="s">
        <v>29</v>
      </c>
      <c r="E42" s="1" t="s">
        <v>6</v>
      </c>
      <c r="F42" s="7">
        <f>SUM(F41:F41)</f>
        <v>0</v>
      </c>
      <c r="G42" s="6">
        <f>SUM(G41:G41)</f>
        <v>0</v>
      </c>
      <c r="H42" s="6">
        <f>SUM(H41:H41)</f>
        <v>178</v>
      </c>
      <c r="I42" s="6">
        <f>SUM(I41:I41)</f>
        <v>0</v>
      </c>
      <c r="J42" s="6">
        <f>SUM(J41:J41)</f>
        <v>0</v>
      </c>
      <c r="K42" s="6">
        <f>SUM(K41:K41)</f>
        <v>0</v>
      </c>
      <c r="L42" s="6">
        <f>SUM(L41:L41)</f>
        <v>0</v>
      </c>
      <c r="M42" s="6">
        <f>SUM(M41:M41)</f>
        <v>0</v>
      </c>
      <c r="N42" s="7">
        <f>SUM(N41:N41)</f>
        <v>0</v>
      </c>
      <c r="O42" s="6">
        <f>SUM(O41:O41)</f>
        <v>178</v>
      </c>
      <c r="P42" s="6">
        <f>SUM(P41:P41)</f>
        <v>0</v>
      </c>
      <c r="Q42" s="6">
        <f>SUM(Q41:Q41)</f>
        <v>0</v>
      </c>
      <c r="R42" s="6">
        <f>SUM(R41:R41)</f>
        <v>0</v>
      </c>
      <c r="S42" s="6">
        <f>SUM(S41:S41)</f>
        <v>0</v>
      </c>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v>0</v>
      </c>
      <c r="BQ42" s="1" t="s">
        <v>0</v>
      </c>
      <c r="BR42" s="1" t="s">
        <v>0</v>
      </c>
      <c r="BS42" s="1" t="s">
        <v>0</v>
      </c>
      <c r="BT42" s="1" t="s">
        <v>0</v>
      </c>
      <c r="BU42" s="1" t="s">
        <v>0</v>
      </c>
    </row>
    <row r="43" spans="1:73" ht="11.25">
      <c r="A43" s="25"/>
      <c r="B43" s="25"/>
      <c r="C43" s="27" t="s">
        <v>99</v>
      </c>
      <c r="D43" s="26" t="s">
        <v>0</v>
      </c>
      <c r="E43" s="1" t="s">
        <v>0</v>
      </c>
      <c r="F43" s="7"/>
      <c r="G43" s="6"/>
      <c r="H43" s="6"/>
      <c r="I43" s="6"/>
      <c r="J43" s="6"/>
      <c r="K43" s="6"/>
      <c r="L43" s="6"/>
      <c r="M43" s="6"/>
      <c r="N43" s="7"/>
      <c r="O43" s="6"/>
      <c r="P43" s="6"/>
      <c r="Q43" s="6"/>
      <c r="R43" s="6"/>
      <c r="S43" s="6"/>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1:102" ht="11.25">
      <c r="A44" s="30" t="s">
        <v>1</v>
      </c>
      <c r="B44" s="31" t="str">
        <f>HYPERLINK("http://www.dot.ca.gov/hq/transprog/stip2004/ff_sheets/04-6045h.xls","6045H")</f>
        <v>6045H</v>
      </c>
      <c r="C44" s="30" t="s">
        <v>0</v>
      </c>
      <c r="D44" s="30" t="s">
        <v>30</v>
      </c>
      <c r="E44" s="30" t="s">
        <v>3</v>
      </c>
      <c r="F44" s="32">
        <f ca="1">INDIRECT("T44")+INDIRECT("AB44")+INDIRECT("AJ44")+INDIRECT("AR44")+INDIRECT("AZ44")+INDIRECT("BH44")</f>
        <v>0</v>
      </c>
      <c r="G44" s="33">
        <f ca="1">INDIRECT("U44")+INDIRECT("AC44")+INDIRECT("AK44")+INDIRECT("AS44")+INDIRECT("BA44")+INDIRECT("BI44")</f>
        <v>0</v>
      </c>
      <c r="H44" s="33">
        <f ca="1">INDIRECT("V44")+INDIRECT("AD44")+INDIRECT("AL44")+INDIRECT("AT44")+INDIRECT("BB44")+INDIRECT("BJ44")</f>
        <v>0</v>
      </c>
      <c r="I44" s="33">
        <f ca="1">INDIRECT("W44")+INDIRECT("AE44")+INDIRECT("AM44")+INDIRECT("AU44")+INDIRECT("BC44")+INDIRECT("BK44")</f>
        <v>0</v>
      </c>
      <c r="J44" s="33">
        <f ca="1">INDIRECT("X44")+INDIRECT("AF44")+INDIRECT("AN44")+INDIRECT("AV44")+INDIRECT("BD44")+INDIRECT("BL44")</f>
        <v>0</v>
      </c>
      <c r="K44" s="33">
        <f ca="1">INDIRECT("Y44")+INDIRECT("AG44")+INDIRECT("AO44")+INDIRECT("AW44")+INDIRECT("BE44")+INDIRECT("BM44")</f>
        <v>74</v>
      </c>
      <c r="L44" s="33">
        <f ca="1">INDIRECT("Z44")+INDIRECT("AH44")+INDIRECT("AP44")+INDIRECT("AX44")+INDIRECT("BF44")+INDIRECT("BN44")</f>
        <v>0</v>
      </c>
      <c r="M44" s="33">
        <f ca="1">INDIRECT("AA44")+INDIRECT("AI44")+INDIRECT("AQ44")+INDIRECT("AY44")+INDIRECT("BG44")+INDIRECT("BO44")</f>
        <v>0</v>
      </c>
      <c r="N44" s="32">
        <f ca="1">INDIRECT("T44")+INDIRECT("U44")+INDIRECT("V44")+INDIRECT("W44")+INDIRECT("X44")+INDIRECT("Y44")+INDIRECT("Z44")+INDIRECT("AA44")</f>
        <v>0</v>
      </c>
      <c r="O44" s="33">
        <f ca="1">INDIRECT("AB44")+INDIRECT("AC44")+INDIRECT("AD44")+INDIRECT("AE44")+INDIRECT("AF44")+INDIRECT("AG44")+INDIRECT("AH44")+INDIRECT("AI44")</f>
        <v>74</v>
      </c>
      <c r="P44" s="33">
        <f ca="1">INDIRECT("AJ44")+INDIRECT("AK44")+INDIRECT("AL44")+INDIRECT("AM44")+INDIRECT("AN44")+INDIRECT("AO44")+INDIRECT("AP44")+INDIRECT("AQ44")</f>
        <v>0</v>
      </c>
      <c r="Q44" s="33">
        <f ca="1">INDIRECT("AR44")+INDIRECT("AS44")+INDIRECT("AT44")+INDIRECT("AU44")+INDIRECT("AV44")+INDIRECT("AW44")+INDIRECT("AX44")+INDIRECT("AY44")</f>
        <v>0</v>
      </c>
      <c r="R44" s="33">
        <f ca="1">INDIRECT("AZ44")+INDIRECT("BA44")+INDIRECT("BB44")+INDIRECT("BC44")+INDIRECT("BD44")+INDIRECT("BE44")+INDIRECT("BF44")+INDIRECT("BG44")</f>
        <v>0</v>
      </c>
      <c r="S44" s="33">
        <f ca="1">INDIRECT("BH44")+INDIRECT("BI44")+INDIRECT("BJ44")+INDIRECT("BK44")+INDIRECT("BL44")+INDIRECT("BM44")+INDIRECT("BN44")+INDIRECT("BO44")</f>
        <v>0</v>
      </c>
      <c r="T44" s="34"/>
      <c r="U44" s="35"/>
      <c r="V44" s="35"/>
      <c r="W44" s="35"/>
      <c r="X44" s="35"/>
      <c r="Y44" s="35"/>
      <c r="Z44" s="35"/>
      <c r="AA44" s="35"/>
      <c r="AB44" s="34"/>
      <c r="AC44" s="35"/>
      <c r="AD44" s="35"/>
      <c r="AE44" s="35"/>
      <c r="AF44" s="35"/>
      <c r="AG44" s="35">
        <v>74</v>
      </c>
      <c r="AH44" s="35"/>
      <c r="AI44" s="35"/>
      <c r="AJ44" s="34"/>
      <c r="AK44" s="35"/>
      <c r="AL44" s="35"/>
      <c r="AM44" s="35"/>
      <c r="AN44" s="35"/>
      <c r="AO44" s="35"/>
      <c r="AP44" s="35"/>
      <c r="AQ44" s="35"/>
      <c r="AR44" s="34"/>
      <c r="AS44" s="35"/>
      <c r="AT44" s="35"/>
      <c r="AU44" s="35"/>
      <c r="AV44" s="35"/>
      <c r="AW44" s="35"/>
      <c r="AX44" s="35"/>
      <c r="AY44" s="35"/>
      <c r="AZ44" s="34"/>
      <c r="BA44" s="35"/>
      <c r="BB44" s="35"/>
      <c r="BC44" s="35"/>
      <c r="BD44" s="35"/>
      <c r="BE44" s="35"/>
      <c r="BF44" s="35"/>
      <c r="BG44" s="35"/>
      <c r="BH44" s="34"/>
      <c r="BI44" s="35"/>
      <c r="BJ44" s="35"/>
      <c r="BK44" s="35"/>
      <c r="BL44" s="35"/>
      <c r="BM44" s="35"/>
      <c r="BN44" s="35"/>
      <c r="BO44" s="36"/>
      <c r="BP44" s="9">
        <v>20600002186</v>
      </c>
      <c r="BQ44" s="1" t="s">
        <v>3</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0</v>
      </c>
      <c r="BZ44" s="1">
        <v>0</v>
      </c>
      <c r="CA44" s="1">
        <f ca="1">INDIRECT("V44")+2*INDIRECT("AD44")+3*INDIRECT("AL44")+4*INDIRECT("AT44")+5*INDIRECT("BB44")+6*INDIRECT("BJ44")</f>
        <v>0</v>
      </c>
      <c r="CB44" s="1">
        <v>0</v>
      </c>
      <c r="CC44" s="1">
        <f ca="1">INDIRECT("W44")+2*INDIRECT("AE44")+3*INDIRECT("AM44")+4*INDIRECT("AU44")+5*INDIRECT("BC44")+6*INDIRECT("BK44")</f>
        <v>0</v>
      </c>
      <c r="CD44" s="1">
        <v>0</v>
      </c>
      <c r="CE44" s="1">
        <f ca="1">INDIRECT("X44")+2*INDIRECT("AF44")+3*INDIRECT("AN44")+4*INDIRECT("AV44")+5*INDIRECT("BD44")+6*INDIRECT("BL44")</f>
        <v>0</v>
      </c>
      <c r="CF44" s="1">
        <v>0</v>
      </c>
      <c r="CG44" s="1">
        <f ca="1">INDIRECT("Y44")+2*INDIRECT("AG44")+3*INDIRECT("AO44")+4*INDIRECT("AW44")+5*INDIRECT("BE44")+6*INDIRECT("BM44")</f>
        <v>148</v>
      </c>
      <c r="CH44" s="1">
        <v>148</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0</v>
      </c>
      <c r="CN44" s="1">
        <v>0</v>
      </c>
      <c r="CO44" s="1">
        <f ca="1">INDIRECT("AB44")+2*INDIRECT("AC44")+3*INDIRECT("AD44")+4*INDIRECT("AE44")+5*INDIRECT("AF44")+6*INDIRECT("AG44")+7*INDIRECT("AH44")+8*INDIRECT("AI44")</f>
        <v>444</v>
      </c>
      <c r="CP44" s="1">
        <v>444</v>
      </c>
      <c r="CQ44" s="1">
        <f ca="1">INDIRECT("AJ44")+2*INDIRECT("AK44")+3*INDIRECT("AL44")+4*INDIRECT("AM44")+5*INDIRECT("AN44")+6*INDIRECT("AO44")+7*INDIRECT("AP44")+8*INDIRECT("AQ44")</f>
        <v>0</v>
      </c>
      <c r="CR44" s="1">
        <v>0</v>
      </c>
      <c r="CS44" s="1">
        <f ca="1">INDIRECT("AR44")+2*INDIRECT("AS44")+3*INDIRECT("AT44")+4*INDIRECT("AU44")+5*INDIRECT("AV44")+6*INDIRECT("AW44")+7*INDIRECT("AX44")+8*INDIRECT("AY44")</f>
        <v>0</v>
      </c>
      <c r="CT44" s="1">
        <v>0</v>
      </c>
      <c r="CU44" s="1">
        <f ca="1">INDIRECT("AZ44")+2*INDIRECT("BA44")+3*INDIRECT("BB44")+4*INDIRECT("BC44")+5*INDIRECT("BD44")+6*INDIRECT("BE44")+7*INDIRECT("BF44")+8*INDIRECT("BG44")</f>
        <v>0</v>
      </c>
      <c r="CV44" s="1">
        <v>0</v>
      </c>
      <c r="CW44" s="1">
        <f ca="1">INDIRECT("BH44")+2*INDIRECT("BI44")+3*INDIRECT("BJ44")+4*INDIRECT("BK44")+5*INDIRECT("BL44")+6*INDIRECT("BM44")+7*INDIRECT("BN44")+8*INDIRECT("BO44")</f>
        <v>0</v>
      </c>
      <c r="CX44" s="1">
        <v>0</v>
      </c>
    </row>
    <row r="45" spans="1:102" ht="11.25">
      <c r="A45" s="1" t="s">
        <v>0</v>
      </c>
      <c r="B45" s="1" t="s">
        <v>0</v>
      </c>
      <c r="C45" s="1" t="s">
        <v>4</v>
      </c>
      <c r="D45" s="1" t="s">
        <v>31</v>
      </c>
      <c r="E45" s="1" t="s">
        <v>9</v>
      </c>
      <c r="F45" s="7">
        <f ca="1">INDIRECT("T45")+INDIRECT("AB45")+INDIRECT("AJ45")+INDIRECT("AR45")+INDIRECT("AZ45")+INDIRECT("BH45")</f>
        <v>0</v>
      </c>
      <c r="G45" s="6">
        <f ca="1">INDIRECT("U45")+INDIRECT("AC45")+INDIRECT("AK45")+INDIRECT("AS45")+INDIRECT("BA45")+INDIRECT("BI45")</f>
        <v>17</v>
      </c>
      <c r="H45" s="6">
        <f ca="1">INDIRECT("V45")+INDIRECT("AD45")+INDIRECT("AL45")+INDIRECT("AT45")+INDIRECT("BB45")+INDIRECT("BJ45")</f>
        <v>0</v>
      </c>
      <c r="I45" s="6">
        <f ca="1">INDIRECT("W45")+INDIRECT("AE45")+INDIRECT("AM45")+INDIRECT("AU45")+INDIRECT("BC45")+INDIRECT("BK45")</f>
        <v>0</v>
      </c>
      <c r="J45" s="6">
        <f ca="1">INDIRECT("X45")+INDIRECT("AF45")+INDIRECT("AN45")+INDIRECT("AV45")+INDIRECT("BD45")+INDIRECT("BL45")</f>
        <v>0</v>
      </c>
      <c r="K45" s="6">
        <f ca="1">INDIRECT("Y45")+INDIRECT("AG45")+INDIRECT("AO45")+INDIRECT("AW45")+INDIRECT("BE45")+INDIRECT("BM45")</f>
        <v>0</v>
      </c>
      <c r="L45" s="6">
        <f ca="1">INDIRECT("Z45")+INDIRECT("AH45")+INDIRECT("AP45")+INDIRECT("AX45")+INDIRECT("BF45")+INDIRECT("BN45")</f>
        <v>0</v>
      </c>
      <c r="M45" s="6">
        <f ca="1">INDIRECT("AA45")+INDIRECT("AI45")+INDIRECT("AQ45")+INDIRECT("AY45")+INDIRECT("BG45")+INDIRECT("BO45")</f>
        <v>0</v>
      </c>
      <c r="N45" s="7">
        <f ca="1">INDIRECT("T45")+INDIRECT("U45")+INDIRECT("V45")+INDIRECT("W45")+INDIRECT("X45")+INDIRECT("Y45")+INDIRECT("Z45")+INDIRECT("AA45")</f>
        <v>0</v>
      </c>
      <c r="O45" s="6">
        <f ca="1">INDIRECT("AB45")+INDIRECT("AC45")+INDIRECT("AD45")+INDIRECT("AE45")+INDIRECT("AF45")+INDIRECT("AG45")+INDIRECT("AH45")+INDIRECT("AI45")</f>
        <v>10</v>
      </c>
      <c r="P45" s="6">
        <f ca="1">INDIRECT("AJ45")+INDIRECT("AK45")+INDIRECT("AL45")+INDIRECT("AM45")+INDIRECT("AN45")+INDIRECT("AO45")+INDIRECT("AP45")+INDIRECT("AQ45")</f>
        <v>0</v>
      </c>
      <c r="Q45" s="6">
        <f ca="1">INDIRECT("AR45")+INDIRECT("AS45")+INDIRECT("AT45")+INDIRECT("AU45")+INDIRECT("AV45")+INDIRECT("AW45")+INDIRECT("AX45")+INDIRECT("AY45")</f>
        <v>7</v>
      </c>
      <c r="R45" s="6">
        <f ca="1">INDIRECT("AZ45")+INDIRECT("BA45")+INDIRECT("BB45")+INDIRECT("BC45")+INDIRECT("BD45")+INDIRECT("BE45")+INDIRECT("BF45")+INDIRECT("BG45")</f>
        <v>0</v>
      </c>
      <c r="S45" s="6">
        <f ca="1">INDIRECT("BH45")+INDIRECT("BI45")+INDIRECT("BJ45")+INDIRECT("BK45")+INDIRECT("BL45")+INDIRECT("BM45")+INDIRECT("BN45")+INDIRECT("BO45")</f>
        <v>0</v>
      </c>
      <c r="T45" s="28"/>
      <c r="U45" s="29"/>
      <c r="V45" s="29"/>
      <c r="W45" s="29"/>
      <c r="X45" s="29"/>
      <c r="Y45" s="29"/>
      <c r="Z45" s="29"/>
      <c r="AA45" s="29"/>
      <c r="AB45" s="28"/>
      <c r="AC45" s="29">
        <v>10</v>
      </c>
      <c r="AD45" s="29"/>
      <c r="AE45" s="29"/>
      <c r="AF45" s="29"/>
      <c r="AG45" s="29"/>
      <c r="AH45" s="29"/>
      <c r="AI45" s="29"/>
      <c r="AJ45" s="28"/>
      <c r="AK45" s="29"/>
      <c r="AL45" s="29"/>
      <c r="AM45" s="29"/>
      <c r="AN45" s="29"/>
      <c r="AO45" s="29"/>
      <c r="AP45" s="29"/>
      <c r="AQ45" s="29"/>
      <c r="AR45" s="28"/>
      <c r="AS45" s="29">
        <v>7</v>
      </c>
      <c r="AT45" s="29"/>
      <c r="AU45" s="29"/>
      <c r="AV45" s="29"/>
      <c r="AW45" s="29"/>
      <c r="AX45" s="29"/>
      <c r="AY45" s="29"/>
      <c r="AZ45" s="28"/>
      <c r="BA45" s="29"/>
      <c r="BB45" s="29"/>
      <c r="BC45" s="29"/>
      <c r="BD45" s="29"/>
      <c r="BE45" s="29"/>
      <c r="BF45" s="29"/>
      <c r="BG45" s="29"/>
      <c r="BH45" s="28"/>
      <c r="BI45" s="29"/>
      <c r="BJ45" s="29"/>
      <c r="BK45" s="29"/>
      <c r="BL45" s="29"/>
      <c r="BM45" s="29"/>
      <c r="BN45" s="29"/>
      <c r="BO45" s="29"/>
      <c r="BP45" s="9">
        <v>0</v>
      </c>
      <c r="BQ45" s="1" t="s">
        <v>0</v>
      </c>
      <c r="BR45" s="1" t="s">
        <v>0</v>
      </c>
      <c r="BS45" s="1" t="s">
        <v>0</v>
      </c>
      <c r="BT45" s="1" t="s">
        <v>0</v>
      </c>
      <c r="BU45" s="1" t="s">
        <v>0</v>
      </c>
      <c r="BW45" s="1">
        <f ca="1">INDIRECT("T45")+2*INDIRECT("AB45")+3*INDIRECT("AJ45")+4*INDIRECT("AR45")+5*INDIRECT("AZ45")+6*INDIRECT("BH45")</f>
        <v>0</v>
      </c>
      <c r="BX45" s="1">
        <v>0</v>
      </c>
      <c r="BY45" s="1">
        <f ca="1">INDIRECT("U45")+2*INDIRECT("AC45")+3*INDIRECT("AK45")+4*INDIRECT("AS45")+5*INDIRECT("BA45")+6*INDIRECT("BI45")</f>
        <v>48</v>
      </c>
      <c r="BZ45" s="1">
        <v>48</v>
      </c>
      <c r="CA45" s="1">
        <f ca="1">INDIRECT("V45")+2*INDIRECT("AD45")+3*INDIRECT("AL45")+4*INDIRECT("AT45")+5*INDIRECT("BB45")+6*INDIRECT("BJ45")</f>
        <v>0</v>
      </c>
      <c r="CB45" s="1">
        <v>0</v>
      </c>
      <c r="CC45" s="1">
        <f ca="1">INDIRECT("W45")+2*INDIRECT("AE45")+3*INDIRECT("AM45")+4*INDIRECT("AU45")+5*INDIRECT("BC45")+6*INDIRECT("BK45")</f>
        <v>0</v>
      </c>
      <c r="CD45" s="1">
        <v>0</v>
      </c>
      <c r="CE45" s="1">
        <f ca="1">INDIRECT("X45")+2*INDIRECT("AF45")+3*INDIRECT("AN45")+4*INDIRECT("AV45")+5*INDIRECT("BD45")+6*INDIRECT("BL45")</f>
        <v>0</v>
      </c>
      <c r="CF45" s="1">
        <v>0</v>
      </c>
      <c r="CG45" s="1">
        <f ca="1">INDIRECT("Y45")+2*INDIRECT("AG45")+3*INDIRECT("AO45")+4*INDIRECT("AW45")+5*INDIRECT("BE45")+6*INDIRECT("BM45")</f>
        <v>0</v>
      </c>
      <c r="CH45" s="1">
        <v>0</v>
      </c>
      <c r="CI45" s="1">
        <f ca="1">INDIRECT("Z45")+2*INDIRECT("AH45")+3*INDIRECT("AP45")+4*INDIRECT("AX45")+5*INDIRECT("BF45")+6*INDIRECT("BN45")</f>
        <v>0</v>
      </c>
      <c r="CJ45" s="1">
        <v>0</v>
      </c>
      <c r="CK45" s="1">
        <f ca="1">INDIRECT("AA45")+2*INDIRECT("AI45")+3*INDIRECT("AQ45")+4*INDIRECT("AY45")+5*INDIRECT("BG45")+6*INDIRECT("BO45")</f>
        <v>0</v>
      </c>
      <c r="CL45" s="1">
        <v>0</v>
      </c>
      <c r="CM45" s="1">
        <f ca="1">INDIRECT("T45")+2*INDIRECT("U45")+3*INDIRECT("V45")+4*INDIRECT("W45")+5*INDIRECT("X45")+6*INDIRECT("Y45")+7*INDIRECT("Z45")+8*INDIRECT("AA45")</f>
        <v>0</v>
      </c>
      <c r="CN45" s="1">
        <v>0</v>
      </c>
      <c r="CO45" s="1">
        <f ca="1">INDIRECT("AB45")+2*INDIRECT("AC45")+3*INDIRECT("AD45")+4*INDIRECT("AE45")+5*INDIRECT("AF45")+6*INDIRECT("AG45")+7*INDIRECT("AH45")+8*INDIRECT("AI45")</f>
        <v>20</v>
      </c>
      <c r="CP45" s="1">
        <v>20</v>
      </c>
      <c r="CQ45" s="1">
        <f ca="1">INDIRECT("AJ45")+2*INDIRECT("AK45")+3*INDIRECT("AL45")+4*INDIRECT("AM45")+5*INDIRECT("AN45")+6*INDIRECT("AO45")+7*INDIRECT("AP45")+8*INDIRECT("AQ45")</f>
        <v>0</v>
      </c>
      <c r="CR45" s="1">
        <v>0</v>
      </c>
      <c r="CS45" s="1">
        <f ca="1">INDIRECT("AR45")+2*INDIRECT("AS45")+3*INDIRECT("AT45")+4*INDIRECT("AU45")+5*INDIRECT("AV45")+6*INDIRECT("AW45")+7*INDIRECT("AX45")+8*INDIRECT("AY45")</f>
        <v>14</v>
      </c>
      <c r="CT45" s="1">
        <v>14</v>
      </c>
      <c r="CU45" s="1">
        <f ca="1">INDIRECT("AZ45")+2*INDIRECT("BA45")+3*INDIRECT("BB45")+4*INDIRECT("BC45")+5*INDIRECT("BD45")+6*INDIRECT("BE45")+7*INDIRECT("BF45")+8*INDIRECT("BG45")</f>
        <v>0</v>
      </c>
      <c r="CV45" s="1">
        <v>0</v>
      </c>
      <c r="CW45" s="1">
        <f ca="1">INDIRECT("BH45")+2*INDIRECT("BI45")+3*INDIRECT("BJ45")+4*INDIRECT("BK45")+5*INDIRECT("BL45")+6*INDIRECT("BM45")+7*INDIRECT("BN45")+8*INDIRECT("BO45")</f>
        <v>0</v>
      </c>
      <c r="CX45" s="1">
        <v>0</v>
      </c>
    </row>
    <row r="46" spans="1:73" ht="11.25">
      <c r="A46" s="25"/>
      <c r="B46" s="25"/>
      <c r="C46" s="27" t="s">
        <v>99</v>
      </c>
      <c r="D46" s="26" t="s">
        <v>0</v>
      </c>
      <c r="E46" s="1" t="s">
        <v>6</v>
      </c>
      <c r="F46" s="7">
        <f>SUM(F44:F45)</f>
        <v>0</v>
      </c>
      <c r="G46" s="6">
        <f>SUM(G44:G45)</f>
        <v>17</v>
      </c>
      <c r="H46" s="6">
        <f>SUM(H44:H45)</f>
        <v>0</v>
      </c>
      <c r="I46" s="6">
        <f>SUM(I44:I45)</f>
        <v>0</v>
      </c>
      <c r="J46" s="6">
        <f>SUM(J44:J45)</f>
        <v>0</v>
      </c>
      <c r="K46" s="6">
        <f>SUM(K44:K45)</f>
        <v>74</v>
      </c>
      <c r="L46" s="6">
        <f>SUM(L44:L45)</f>
        <v>0</v>
      </c>
      <c r="M46" s="6">
        <f>SUM(M44:M45)</f>
        <v>0</v>
      </c>
      <c r="N46" s="7">
        <f>SUM(N44:N45)</f>
        <v>0</v>
      </c>
      <c r="O46" s="6">
        <f>SUM(O44:O45)</f>
        <v>84</v>
      </c>
      <c r="P46" s="6">
        <f>SUM(P44:P45)</f>
        <v>0</v>
      </c>
      <c r="Q46" s="6">
        <f>SUM(Q44:Q45)</f>
        <v>7</v>
      </c>
      <c r="R46" s="6">
        <f>SUM(R44:R45)</f>
        <v>0</v>
      </c>
      <c r="S46" s="6">
        <f>SUM(S44:S45)</f>
        <v>0</v>
      </c>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v>0</v>
      </c>
      <c r="BQ46" s="1" t="s">
        <v>0</v>
      </c>
      <c r="BR46" s="1" t="s">
        <v>0</v>
      </c>
      <c r="BS46" s="1" t="s">
        <v>0</v>
      </c>
      <c r="BT46" s="1" t="s">
        <v>0</v>
      </c>
      <c r="BU46" s="1" t="s">
        <v>0</v>
      </c>
    </row>
    <row r="47" spans="3:73" ht="11.25">
      <c r="C47" s="1" t="s">
        <v>0</v>
      </c>
      <c r="D47" s="1" t="s">
        <v>0</v>
      </c>
      <c r="E47" s="1" t="s">
        <v>0</v>
      </c>
      <c r="F47" s="7"/>
      <c r="G47" s="6"/>
      <c r="H47" s="6"/>
      <c r="I47" s="6"/>
      <c r="J47" s="6"/>
      <c r="K47" s="6"/>
      <c r="L47" s="6"/>
      <c r="M47" s="6"/>
      <c r="N47" s="7"/>
      <c r="O47" s="6"/>
      <c r="P47" s="6"/>
      <c r="Q47" s="6"/>
      <c r="R47" s="6"/>
      <c r="S47" s="6"/>
      <c r="T47" s="8"/>
      <c r="U47" s="5"/>
      <c r="V47" s="5"/>
      <c r="W47" s="5"/>
      <c r="X47" s="5"/>
      <c r="Y47" s="5"/>
      <c r="Z47" s="5"/>
      <c r="AA47" s="5"/>
      <c r="AB47" s="8"/>
      <c r="AC47" s="5"/>
      <c r="AD47" s="5"/>
      <c r="AE47" s="5"/>
      <c r="AF47" s="5"/>
      <c r="AG47" s="5"/>
      <c r="AH47" s="5"/>
      <c r="AI47" s="5"/>
      <c r="AJ47" s="8"/>
      <c r="AK47" s="5"/>
      <c r="AL47" s="5"/>
      <c r="AM47" s="5"/>
      <c r="AN47" s="5"/>
      <c r="AO47" s="5"/>
      <c r="AP47" s="5"/>
      <c r="AQ47" s="5"/>
      <c r="AR47" s="8"/>
      <c r="AS47" s="5"/>
      <c r="AT47" s="5"/>
      <c r="AU47" s="5"/>
      <c r="AV47" s="5"/>
      <c r="AW47" s="5"/>
      <c r="AX47" s="5"/>
      <c r="AY47" s="5"/>
      <c r="AZ47" s="8"/>
      <c r="BA47" s="5"/>
      <c r="BB47" s="5"/>
      <c r="BC47" s="5"/>
      <c r="BD47" s="5"/>
      <c r="BE47" s="5"/>
      <c r="BF47" s="5"/>
      <c r="BG47" s="5"/>
      <c r="BH47" s="8"/>
      <c r="BI47" s="5"/>
      <c r="BJ47" s="5"/>
      <c r="BK47" s="5"/>
      <c r="BL47" s="5"/>
      <c r="BM47" s="5"/>
      <c r="BN47" s="5"/>
      <c r="BO47" s="5"/>
      <c r="BP47" s="9"/>
      <c r="BT47" s="1" t="s">
        <v>0</v>
      </c>
      <c r="BU47" s="1" t="s">
        <v>0</v>
      </c>
    </row>
    <row r="48" spans="1:102" ht="11.25">
      <c r="A48" s="30" t="s">
        <v>1</v>
      </c>
      <c r="B48" s="31" t="str">
        <f>HYPERLINK("http://www.dot.ca.gov/hq/transprog/stip2004/ff_sheets/04-2263.xls","2263")</f>
        <v>2263</v>
      </c>
      <c r="C48" s="30" t="s">
        <v>0</v>
      </c>
      <c r="D48" s="30" t="s">
        <v>32</v>
      </c>
      <c r="E48" s="30" t="s">
        <v>3</v>
      </c>
      <c r="F48" s="32">
        <f ca="1">INDIRECT("T48")+INDIRECT("AB48")+INDIRECT("AJ48")+INDIRECT("AR48")+INDIRECT("AZ48")+INDIRECT("BH48")</f>
        <v>0</v>
      </c>
      <c r="G48" s="33">
        <f ca="1">INDIRECT("U48")+INDIRECT("AC48")+INDIRECT("AK48")+INDIRECT("AS48")+INDIRECT("BA48")+INDIRECT("BI48")</f>
        <v>0</v>
      </c>
      <c r="H48" s="33">
        <f ca="1">INDIRECT("V48")+INDIRECT("AD48")+INDIRECT("AL48")+INDIRECT("AT48")+INDIRECT("BB48")+INDIRECT("BJ48")</f>
        <v>75</v>
      </c>
      <c r="I48" s="33">
        <f ca="1">INDIRECT("W48")+INDIRECT("AE48")+INDIRECT("AM48")+INDIRECT("AU48")+INDIRECT("BC48")+INDIRECT("BK48")</f>
        <v>0</v>
      </c>
      <c r="J48" s="33">
        <f ca="1">INDIRECT("X48")+INDIRECT("AF48")+INDIRECT("AN48")+INDIRECT("AV48")+INDIRECT("BD48")+INDIRECT("BL48")</f>
        <v>0</v>
      </c>
      <c r="K48" s="33">
        <f ca="1">INDIRECT("Y48")+INDIRECT("AG48")+INDIRECT("AO48")+INDIRECT("AW48")+INDIRECT("BE48")+INDIRECT("BM48")</f>
        <v>0</v>
      </c>
      <c r="L48" s="33">
        <f ca="1">INDIRECT("Z48")+INDIRECT("AH48")+INDIRECT("AP48")+INDIRECT("AX48")+INDIRECT("BF48")+INDIRECT("BN48")</f>
        <v>0</v>
      </c>
      <c r="M48" s="33">
        <f ca="1">INDIRECT("AA48")+INDIRECT("AI48")+INDIRECT("AQ48")+INDIRECT("AY48")+INDIRECT("BG48")+INDIRECT("BO48")</f>
        <v>0</v>
      </c>
      <c r="N48" s="32">
        <f ca="1">INDIRECT("T48")+INDIRECT("U48")+INDIRECT("V48")+INDIRECT("W48")+INDIRECT("X48")+INDIRECT("Y48")+INDIRECT("Z48")+INDIRECT("AA48")</f>
        <v>0</v>
      </c>
      <c r="O48" s="33">
        <f ca="1">INDIRECT("AB48")+INDIRECT("AC48")+INDIRECT("AD48")+INDIRECT("AE48")+INDIRECT("AF48")+INDIRECT("AG48")+INDIRECT("AH48")+INDIRECT("AI48")</f>
        <v>75</v>
      </c>
      <c r="P48" s="33">
        <f ca="1">INDIRECT("AJ48")+INDIRECT("AK48")+INDIRECT("AL48")+INDIRECT("AM48")+INDIRECT("AN48")+INDIRECT("AO48")+INDIRECT("AP48")+INDIRECT("AQ48")</f>
        <v>0</v>
      </c>
      <c r="Q48" s="33">
        <f ca="1">INDIRECT("AR48")+INDIRECT("AS48")+INDIRECT("AT48")+INDIRECT("AU48")+INDIRECT("AV48")+INDIRECT("AW48")+INDIRECT("AX48")+INDIRECT("AY48")</f>
        <v>0</v>
      </c>
      <c r="R48" s="33">
        <f ca="1">INDIRECT("AZ48")+INDIRECT("BA48")+INDIRECT("BB48")+INDIRECT("BC48")+INDIRECT("BD48")+INDIRECT("BE48")+INDIRECT("BF48")+INDIRECT("BG48")</f>
        <v>0</v>
      </c>
      <c r="S48" s="33">
        <f ca="1">INDIRECT("BH48")+INDIRECT("BI48")+INDIRECT("BJ48")+INDIRECT("BK48")+INDIRECT("BL48")+INDIRECT("BM48")+INDIRECT("BN48")+INDIRECT("BO48")</f>
        <v>0</v>
      </c>
      <c r="T48" s="34"/>
      <c r="U48" s="35"/>
      <c r="V48" s="35"/>
      <c r="W48" s="35"/>
      <c r="X48" s="35"/>
      <c r="Y48" s="35"/>
      <c r="Z48" s="35"/>
      <c r="AA48" s="35"/>
      <c r="AB48" s="34"/>
      <c r="AC48" s="35"/>
      <c r="AD48" s="35">
        <v>75</v>
      </c>
      <c r="AE48" s="35"/>
      <c r="AF48" s="35"/>
      <c r="AG48" s="35"/>
      <c r="AH48" s="35"/>
      <c r="AI48" s="35"/>
      <c r="AJ48" s="34"/>
      <c r="AK48" s="35"/>
      <c r="AL48" s="35"/>
      <c r="AM48" s="35"/>
      <c r="AN48" s="35"/>
      <c r="AO48" s="35"/>
      <c r="AP48" s="35"/>
      <c r="AQ48" s="35"/>
      <c r="AR48" s="34"/>
      <c r="AS48" s="35"/>
      <c r="AT48" s="35"/>
      <c r="AU48" s="35"/>
      <c r="AV48" s="35"/>
      <c r="AW48" s="35"/>
      <c r="AX48" s="35"/>
      <c r="AY48" s="35"/>
      <c r="AZ48" s="34"/>
      <c r="BA48" s="35"/>
      <c r="BB48" s="35"/>
      <c r="BC48" s="35"/>
      <c r="BD48" s="35"/>
      <c r="BE48" s="35"/>
      <c r="BF48" s="35"/>
      <c r="BG48" s="35"/>
      <c r="BH48" s="34"/>
      <c r="BI48" s="35"/>
      <c r="BJ48" s="35"/>
      <c r="BK48" s="35"/>
      <c r="BL48" s="35"/>
      <c r="BM48" s="35"/>
      <c r="BN48" s="35"/>
      <c r="BO48" s="36"/>
      <c r="BP48" s="9">
        <v>10600000752</v>
      </c>
      <c r="BQ48" s="1" t="s">
        <v>3</v>
      </c>
      <c r="BR48" s="1" t="s">
        <v>0</v>
      </c>
      <c r="BS48" s="1" t="s">
        <v>0</v>
      </c>
      <c r="BT48" s="1" t="s">
        <v>0</v>
      </c>
      <c r="BU48" s="1" t="s">
        <v>0</v>
      </c>
      <c r="BW48" s="1">
        <f ca="1">INDIRECT("T48")+2*INDIRECT("AB48")+3*INDIRECT("AJ48")+4*INDIRECT("AR48")+5*INDIRECT("AZ48")+6*INDIRECT("BH48")</f>
        <v>0</v>
      </c>
      <c r="BX48" s="1">
        <v>0</v>
      </c>
      <c r="BY48" s="1">
        <f ca="1">INDIRECT("U48")+2*INDIRECT("AC48")+3*INDIRECT("AK48")+4*INDIRECT("AS48")+5*INDIRECT("BA48")+6*INDIRECT("BI48")</f>
        <v>0</v>
      </c>
      <c r="BZ48" s="1">
        <v>0</v>
      </c>
      <c r="CA48" s="1">
        <f ca="1">INDIRECT("V48")+2*INDIRECT("AD48")+3*INDIRECT("AL48")+4*INDIRECT("AT48")+5*INDIRECT("BB48")+6*INDIRECT("BJ48")</f>
        <v>150</v>
      </c>
      <c r="CB48" s="1">
        <v>150</v>
      </c>
      <c r="CC48" s="1">
        <f ca="1">INDIRECT("W48")+2*INDIRECT("AE48")+3*INDIRECT("AM48")+4*INDIRECT("AU48")+5*INDIRECT("BC48")+6*INDIRECT("BK48")</f>
        <v>0</v>
      </c>
      <c r="CD48" s="1">
        <v>0</v>
      </c>
      <c r="CE48" s="1">
        <f ca="1">INDIRECT("X48")+2*INDIRECT("AF48")+3*INDIRECT("AN48")+4*INDIRECT("AV48")+5*INDIRECT("BD48")+6*INDIRECT("BL48")</f>
        <v>0</v>
      </c>
      <c r="CF48" s="1">
        <v>0</v>
      </c>
      <c r="CG48" s="1">
        <f ca="1">INDIRECT("Y48")+2*INDIRECT("AG48")+3*INDIRECT("AO48")+4*INDIRECT("AW48")+5*INDIRECT("BE48")+6*INDIRECT("BM48")</f>
        <v>0</v>
      </c>
      <c r="CH48" s="1">
        <v>0</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0</v>
      </c>
      <c r="CN48" s="1">
        <v>0</v>
      </c>
      <c r="CO48" s="1">
        <f ca="1">INDIRECT("AB48")+2*INDIRECT("AC48")+3*INDIRECT("AD48")+4*INDIRECT("AE48")+5*INDIRECT("AF48")+6*INDIRECT("AG48")+7*INDIRECT("AH48")+8*INDIRECT("AI48")</f>
        <v>225</v>
      </c>
      <c r="CP48" s="1">
        <v>225</v>
      </c>
      <c r="CQ48" s="1">
        <f ca="1">INDIRECT("AJ48")+2*INDIRECT("AK48")+3*INDIRECT("AL48")+4*INDIRECT("AM48")+5*INDIRECT("AN48")+6*INDIRECT("AO48")+7*INDIRECT("AP48")+8*INDIRECT("AQ48")</f>
        <v>0</v>
      </c>
      <c r="CR48" s="1">
        <v>0</v>
      </c>
      <c r="CS48" s="1">
        <f ca="1">INDIRECT("AR48")+2*INDIRECT("AS48")+3*INDIRECT("AT48")+4*INDIRECT("AU48")+5*INDIRECT("AV48")+6*INDIRECT("AW48")+7*INDIRECT("AX48")+8*INDIRECT("AY48")</f>
        <v>0</v>
      </c>
      <c r="CT48" s="1">
        <v>0</v>
      </c>
      <c r="CU48" s="1">
        <f ca="1">INDIRECT("AZ48")+2*INDIRECT("BA48")+3*INDIRECT("BB48")+4*INDIRECT("BC48")+5*INDIRECT("BD48")+6*INDIRECT("BE48")+7*INDIRECT("BF48")+8*INDIRECT("BG48")</f>
        <v>0</v>
      </c>
      <c r="CV48" s="1">
        <v>0</v>
      </c>
      <c r="CW48" s="1">
        <f ca="1">INDIRECT("BH48")+2*INDIRECT("BI48")+3*INDIRECT("BJ48")+4*INDIRECT("BK48")+5*INDIRECT("BL48")+6*INDIRECT("BM48")+7*INDIRECT("BN48")+8*INDIRECT("BO48")</f>
        <v>0</v>
      </c>
      <c r="CX48" s="1">
        <v>0</v>
      </c>
    </row>
    <row r="49" spans="1:73" ht="11.25">
      <c r="A49" s="1" t="s">
        <v>0</v>
      </c>
      <c r="B49" s="1" t="s">
        <v>33</v>
      </c>
      <c r="C49" s="1" t="s">
        <v>0</v>
      </c>
      <c r="D49" s="1" t="s">
        <v>34</v>
      </c>
      <c r="E49" s="1" t="s">
        <v>6</v>
      </c>
      <c r="F49" s="7">
        <f>SUM(F48:F48)</f>
        <v>0</v>
      </c>
      <c r="G49" s="6">
        <f>SUM(G48:G48)</f>
        <v>0</v>
      </c>
      <c r="H49" s="6">
        <f>SUM(H48:H48)</f>
        <v>75</v>
      </c>
      <c r="I49" s="6">
        <f>SUM(I48:I48)</f>
        <v>0</v>
      </c>
      <c r="J49" s="6">
        <f>SUM(J48:J48)</f>
        <v>0</v>
      </c>
      <c r="K49" s="6">
        <f>SUM(K48:K48)</f>
        <v>0</v>
      </c>
      <c r="L49" s="6">
        <f>SUM(L48:L48)</f>
        <v>0</v>
      </c>
      <c r="M49" s="6">
        <f>SUM(M48:M48)</f>
        <v>0</v>
      </c>
      <c r="N49" s="7">
        <f>SUM(N48:N48)</f>
        <v>0</v>
      </c>
      <c r="O49" s="6">
        <f>SUM(O48:O48)</f>
        <v>75</v>
      </c>
      <c r="P49" s="6">
        <f>SUM(P48:P48)</f>
        <v>0</v>
      </c>
      <c r="Q49" s="6">
        <f>SUM(Q48:Q48)</f>
        <v>0</v>
      </c>
      <c r="R49" s="6">
        <f>SUM(R48:R48)</f>
        <v>0</v>
      </c>
      <c r="S49" s="6">
        <f>SUM(S48:S48)</f>
        <v>0</v>
      </c>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1:73" ht="11.25">
      <c r="A50" s="25"/>
      <c r="B50" s="25"/>
      <c r="C50" s="27" t="s">
        <v>99</v>
      </c>
      <c r="D50" s="26" t="s">
        <v>0</v>
      </c>
      <c r="E50" s="1" t="s">
        <v>0</v>
      </c>
      <c r="F50" s="7"/>
      <c r="G50" s="6"/>
      <c r="H50" s="6"/>
      <c r="I50" s="6"/>
      <c r="J50" s="6"/>
      <c r="K50" s="6"/>
      <c r="L50" s="6"/>
      <c r="M50" s="6"/>
      <c r="N50" s="7"/>
      <c r="O50" s="6"/>
      <c r="P50" s="6"/>
      <c r="Q50" s="6"/>
      <c r="R50" s="6"/>
      <c r="S50" s="6"/>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1:102" ht="11.25">
      <c r="A51" s="30" t="s">
        <v>1</v>
      </c>
      <c r="B51" s="31" t="str">
        <f>HYPERLINK("http://www.dot.ca.gov/hq/transprog/stip2004/ff_sheets/04-6045d.xls","6045D")</f>
        <v>6045D</v>
      </c>
      <c r="C51" s="30" t="s">
        <v>0</v>
      </c>
      <c r="D51" s="30" t="s">
        <v>35</v>
      </c>
      <c r="E51" s="30" t="s">
        <v>3</v>
      </c>
      <c r="F51" s="32">
        <f ca="1">INDIRECT("T51")+INDIRECT("AB51")+INDIRECT("AJ51")+INDIRECT("AR51")+INDIRECT("AZ51")+INDIRECT("BH51")</f>
        <v>0</v>
      </c>
      <c r="G51" s="33">
        <f ca="1">INDIRECT("U51")+INDIRECT("AC51")+INDIRECT("AK51")+INDIRECT("AS51")+INDIRECT("BA51")+INDIRECT("BI51")</f>
        <v>0</v>
      </c>
      <c r="H51" s="33">
        <f ca="1">INDIRECT("V51")+INDIRECT("AD51")+INDIRECT("AL51")+INDIRECT("AT51")+INDIRECT("BB51")+INDIRECT("BJ51")</f>
        <v>0</v>
      </c>
      <c r="I51" s="33">
        <f ca="1">INDIRECT("W51")+INDIRECT("AE51")+INDIRECT("AM51")+INDIRECT("AU51")+INDIRECT("BC51")+INDIRECT("BK51")</f>
        <v>0</v>
      </c>
      <c r="J51" s="33">
        <f ca="1">INDIRECT("X51")+INDIRECT("AF51")+INDIRECT("AN51")+INDIRECT("AV51")+INDIRECT("BD51")+INDIRECT("BL51")</f>
        <v>0</v>
      </c>
      <c r="K51" s="33">
        <f ca="1">INDIRECT("Y51")+INDIRECT("AG51")+INDIRECT("AO51")+INDIRECT("AW51")+INDIRECT("BE51")+INDIRECT("BM51")</f>
        <v>393</v>
      </c>
      <c r="L51" s="33">
        <f ca="1">INDIRECT("Z51")+INDIRECT("AH51")+INDIRECT("AP51")+INDIRECT("AX51")+INDIRECT("BF51")+INDIRECT("BN51")</f>
        <v>0</v>
      </c>
      <c r="M51" s="33">
        <f ca="1">INDIRECT("AA51")+INDIRECT("AI51")+INDIRECT("AQ51")+INDIRECT("AY51")+INDIRECT("BG51")+INDIRECT("BO51")</f>
        <v>0</v>
      </c>
      <c r="N51" s="32">
        <f ca="1">INDIRECT("T51")+INDIRECT("U51")+INDIRECT("V51")+INDIRECT("W51")+INDIRECT("X51")+INDIRECT("Y51")+INDIRECT("Z51")+INDIRECT("AA51")</f>
        <v>0</v>
      </c>
      <c r="O51" s="33">
        <f ca="1">INDIRECT("AB51")+INDIRECT("AC51")+INDIRECT("AD51")+INDIRECT("AE51")+INDIRECT("AF51")+INDIRECT("AG51")+INDIRECT("AH51")+INDIRECT("AI51")</f>
        <v>393</v>
      </c>
      <c r="P51" s="33">
        <f ca="1">INDIRECT("AJ51")+INDIRECT("AK51")+INDIRECT("AL51")+INDIRECT("AM51")+INDIRECT("AN51")+INDIRECT("AO51")+INDIRECT("AP51")+INDIRECT("AQ51")</f>
        <v>0</v>
      </c>
      <c r="Q51" s="33">
        <f ca="1">INDIRECT("AR51")+INDIRECT("AS51")+INDIRECT("AT51")+INDIRECT("AU51")+INDIRECT("AV51")+INDIRECT("AW51")+INDIRECT("AX51")+INDIRECT("AY51")</f>
        <v>0</v>
      </c>
      <c r="R51" s="33">
        <f ca="1">INDIRECT("AZ51")+INDIRECT("BA51")+INDIRECT("BB51")+INDIRECT("BC51")+INDIRECT("BD51")+INDIRECT("BE51")+INDIRECT("BF51")+INDIRECT("BG51")</f>
        <v>0</v>
      </c>
      <c r="S51" s="33">
        <f ca="1">INDIRECT("BH51")+INDIRECT("BI51")+INDIRECT("BJ51")+INDIRECT("BK51")+INDIRECT("BL51")+INDIRECT("BM51")+INDIRECT("BN51")+INDIRECT("BO51")</f>
        <v>0</v>
      </c>
      <c r="T51" s="34"/>
      <c r="U51" s="35"/>
      <c r="V51" s="35"/>
      <c r="W51" s="35"/>
      <c r="X51" s="35"/>
      <c r="Y51" s="35"/>
      <c r="Z51" s="35"/>
      <c r="AA51" s="35"/>
      <c r="AB51" s="34"/>
      <c r="AC51" s="35"/>
      <c r="AD51" s="35"/>
      <c r="AE51" s="35"/>
      <c r="AF51" s="35"/>
      <c r="AG51" s="35">
        <v>393</v>
      </c>
      <c r="AH51" s="35"/>
      <c r="AI51" s="35"/>
      <c r="AJ51" s="34"/>
      <c r="AK51" s="35"/>
      <c r="AL51" s="35"/>
      <c r="AM51" s="35"/>
      <c r="AN51" s="35"/>
      <c r="AO51" s="35"/>
      <c r="AP51" s="35"/>
      <c r="AQ51" s="35"/>
      <c r="AR51" s="34"/>
      <c r="AS51" s="35"/>
      <c r="AT51" s="35"/>
      <c r="AU51" s="35"/>
      <c r="AV51" s="35"/>
      <c r="AW51" s="35"/>
      <c r="AX51" s="35"/>
      <c r="AY51" s="35"/>
      <c r="AZ51" s="34"/>
      <c r="BA51" s="35"/>
      <c r="BB51" s="35"/>
      <c r="BC51" s="35"/>
      <c r="BD51" s="35"/>
      <c r="BE51" s="35"/>
      <c r="BF51" s="35"/>
      <c r="BG51" s="35"/>
      <c r="BH51" s="34"/>
      <c r="BI51" s="35"/>
      <c r="BJ51" s="35"/>
      <c r="BK51" s="35"/>
      <c r="BL51" s="35"/>
      <c r="BM51" s="35"/>
      <c r="BN51" s="35"/>
      <c r="BO51" s="36"/>
      <c r="BP51" s="9">
        <v>20600002211</v>
      </c>
      <c r="BQ51" s="1" t="s">
        <v>3</v>
      </c>
      <c r="BR51" s="1" t="s">
        <v>0</v>
      </c>
      <c r="BS51" s="1" t="s">
        <v>0</v>
      </c>
      <c r="BT51" s="1" t="s">
        <v>0</v>
      </c>
      <c r="BU51" s="1" t="s">
        <v>0</v>
      </c>
      <c r="BW51" s="1">
        <f ca="1">INDIRECT("T51")+2*INDIRECT("AB51")+3*INDIRECT("AJ51")+4*INDIRECT("AR51")+5*INDIRECT("AZ51")+6*INDIRECT("BH51")</f>
        <v>0</v>
      </c>
      <c r="BX51" s="1">
        <v>0</v>
      </c>
      <c r="BY51" s="1">
        <f ca="1">INDIRECT("U51")+2*INDIRECT("AC51")+3*INDIRECT("AK51")+4*INDIRECT("AS51")+5*INDIRECT("BA51")+6*INDIRECT("BI51")</f>
        <v>0</v>
      </c>
      <c r="BZ51" s="1">
        <v>0</v>
      </c>
      <c r="CA51" s="1">
        <f ca="1">INDIRECT("V51")+2*INDIRECT("AD51")+3*INDIRECT("AL51")+4*INDIRECT("AT51")+5*INDIRECT("BB51")+6*INDIRECT("BJ51")</f>
        <v>0</v>
      </c>
      <c r="CB51" s="1">
        <v>0</v>
      </c>
      <c r="CC51" s="1">
        <f ca="1">INDIRECT("W51")+2*INDIRECT("AE51")+3*INDIRECT("AM51")+4*INDIRECT("AU51")+5*INDIRECT("BC51")+6*INDIRECT("BK51")</f>
        <v>0</v>
      </c>
      <c r="CD51" s="1">
        <v>0</v>
      </c>
      <c r="CE51" s="1">
        <f ca="1">INDIRECT("X51")+2*INDIRECT("AF51")+3*INDIRECT("AN51")+4*INDIRECT("AV51")+5*INDIRECT("BD51")+6*INDIRECT("BL51")</f>
        <v>0</v>
      </c>
      <c r="CF51" s="1">
        <v>0</v>
      </c>
      <c r="CG51" s="1">
        <f ca="1">INDIRECT("Y51")+2*INDIRECT("AG51")+3*INDIRECT("AO51")+4*INDIRECT("AW51")+5*INDIRECT("BE51")+6*INDIRECT("BM51")</f>
        <v>786</v>
      </c>
      <c r="CH51" s="1">
        <v>786</v>
      </c>
      <c r="CI51" s="1">
        <f ca="1">INDIRECT("Z51")+2*INDIRECT("AH51")+3*INDIRECT("AP51")+4*INDIRECT("AX51")+5*INDIRECT("BF51")+6*INDIRECT("BN51")</f>
        <v>0</v>
      </c>
      <c r="CJ51" s="1">
        <v>0</v>
      </c>
      <c r="CK51" s="1">
        <f ca="1">INDIRECT("AA51")+2*INDIRECT("AI51")+3*INDIRECT("AQ51")+4*INDIRECT("AY51")+5*INDIRECT("BG51")+6*INDIRECT("BO51")</f>
        <v>0</v>
      </c>
      <c r="CL51" s="1">
        <v>0</v>
      </c>
      <c r="CM51" s="1">
        <f ca="1">INDIRECT("T51")+2*INDIRECT("U51")+3*INDIRECT("V51")+4*INDIRECT("W51")+5*INDIRECT("X51")+6*INDIRECT("Y51")+7*INDIRECT("Z51")+8*INDIRECT("AA51")</f>
        <v>0</v>
      </c>
      <c r="CN51" s="1">
        <v>0</v>
      </c>
      <c r="CO51" s="1">
        <f ca="1">INDIRECT("AB51")+2*INDIRECT("AC51")+3*INDIRECT("AD51")+4*INDIRECT("AE51")+5*INDIRECT("AF51")+6*INDIRECT("AG51")+7*INDIRECT("AH51")+8*INDIRECT("AI51")</f>
        <v>2358</v>
      </c>
      <c r="CP51" s="1">
        <v>2358</v>
      </c>
      <c r="CQ51" s="1">
        <f ca="1">INDIRECT("AJ51")+2*INDIRECT("AK51")+3*INDIRECT("AL51")+4*INDIRECT("AM51")+5*INDIRECT("AN51")+6*INDIRECT("AO51")+7*INDIRECT("AP51")+8*INDIRECT("AQ51")</f>
        <v>0</v>
      </c>
      <c r="CR51" s="1">
        <v>0</v>
      </c>
      <c r="CS51" s="1">
        <f ca="1">INDIRECT("AR51")+2*INDIRECT("AS51")+3*INDIRECT("AT51")+4*INDIRECT("AU51")+5*INDIRECT("AV51")+6*INDIRECT("AW51")+7*INDIRECT("AX51")+8*INDIRECT("AY51")</f>
        <v>0</v>
      </c>
      <c r="CT51" s="1">
        <v>0</v>
      </c>
      <c r="CU51" s="1">
        <f ca="1">INDIRECT("AZ51")+2*INDIRECT("BA51")+3*INDIRECT("BB51")+4*INDIRECT("BC51")+5*INDIRECT("BD51")+6*INDIRECT("BE51")+7*INDIRECT("BF51")+8*INDIRECT("BG51")</f>
        <v>0</v>
      </c>
      <c r="CV51" s="1">
        <v>0</v>
      </c>
      <c r="CW51" s="1">
        <f ca="1">INDIRECT("BH51")+2*INDIRECT("BI51")+3*INDIRECT("BJ51")+4*INDIRECT("BK51")+5*INDIRECT("BL51")+6*INDIRECT("BM51")+7*INDIRECT("BN51")+8*INDIRECT("BO51")</f>
        <v>0</v>
      </c>
      <c r="CX51" s="1">
        <v>0</v>
      </c>
    </row>
    <row r="52" spans="1:102" ht="11.25">
      <c r="A52" s="1" t="s">
        <v>0</v>
      </c>
      <c r="B52" s="1" t="s">
        <v>0</v>
      </c>
      <c r="C52" s="1" t="s">
        <v>4</v>
      </c>
      <c r="D52" s="1" t="s">
        <v>36</v>
      </c>
      <c r="E52" s="1" t="s">
        <v>37</v>
      </c>
      <c r="F52" s="7">
        <f ca="1">INDIRECT("T52")+INDIRECT("AB52")+INDIRECT("AJ52")+INDIRECT("AR52")+INDIRECT("AZ52")+INDIRECT("BH52")</f>
        <v>17</v>
      </c>
      <c r="G52" s="6">
        <f ca="1">INDIRECT("U52")+INDIRECT("AC52")+INDIRECT("AK52")+INDIRECT("AS52")+INDIRECT("BA52")+INDIRECT("BI52")</f>
        <v>20</v>
      </c>
      <c r="H52" s="6">
        <f ca="1">INDIRECT("V52")+INDIRECT("AD52")+INDIRECT("AL52")+INDIRECT("AT52")+INDIRECT("BB52")+INDIRECT("BJ52")</f>
        <v>0</v>
      </c>
      <c r="I52" s="6">
        <f ca="1">INDIRECT("W52")+INDIRECT("AE52")+INDIRECT("AM52")+INDIRECT("AU52")+INDIRECT("BC52")+INDIRECT("BK52")</f>
        <v>0</v>
      </c>
      <c r="J52" s="6">
        <f ca="1">INDIRECT("X52")+INDIRECT("AF52")+INDIRECT("AN52")+INDIRECT("AV52")+INDIRECT("BD52")+INDIRECT("BL52")</f>
        <v>0</v>
      </c>
      <c r="K52" s="6">
        <f ca="1">INDIRECT("Y52")+INDIRECT("AG52")+INDIRECT("AO52")+INDIRECT("AW52")+INDIRECT("BE52")+INDIRECT("BM52")</f>
        <v>0</v>
      </c>
      <c r="L52" s="6">
        <f ca="1">INDIRECT("Z52")+INDIRECT("AH52")+INDIRECT("AP52")+INDIRECT("AX52")+INDIRECT("BF52")+INDIRECT("BN52")</f>
        <v>0</v>
      </c>
      <c r="M52" s="6">
        <f ca="1">INDIRECT("AA52")+INDIRECT("AI52")+INDIRECT("AQ52")+INDIRECT("AY52")+INDIRECT("BG52")+INDIRECT("BO52")</f>
        <v>0</v>
      </c>
      <c r="N52" s="7">
        <f ca="1">INDIRECT("T52")+INDIRECT("U52")+INDIRECT("V52")+INDIRECT("W52")+INDIRECT("X52")+INDIRECT("Y52")+INDIRECT("Z52")+INDIRECT("AA52")</f>
        <v>2</v>
      </c>
      <c r="O52" s="6">
        <f ca="1">INDIRECT("AB52")+INDIRECT("AC52")+INDIRECT("AD52")+INDIRECT("AE52")+INDIRECT("AF52")+INDIRECT("AG52")+INDIRECT("AH52")+INDIRECT("AI52")</f>
        <v>20</v>
      </c>
      <c r="P52" s="6">
        <f ca="1">INDIRECT("AJ52")+INDIRECT("AK52")+INDIRECT("AL52")+INDIRECT("AM52")+INDIRECT("AN52")+INDIRECT("AO52")+INDIRECT("AP52")+INDIRECT("AQ52")</f>
        <v>5</v>
      </c>
      <c r="Q52" s="6">
        <f ca="1">INDIRECT("AR52")+INDIRECT("AS52")+INDIRECT("AT52")+INDIRECT("AU52")+INDIRECT("AV52")+INDIRECT("AW52")+INDIRECT("AX52")+INDIRECT("AY52")</f>
        <v>10</v>
      </c>
      <c r="R52" s="6">
        <f ca="1">INDIRECT("AZ52")+INDIRECT("BA52")+INDIRECT("BB52")+INDIRECT("BC52")+INDIRECT("BD52")+INDIRECT("BE52")+INDIRECT("BF52")+INDIRECT("BG52")</f>
        <v>0</v>
      </c>
      <c r="S52" s="6">
        <f ca="1">INDIRECT("BH52")+INDIRECT("BI52")+INDIRECT("BJ52")+INDIRECT("BK52")+INDIRECT("BL52")+INDIRECT("BM52")+INDIRECT("BN52")+INDIRECT("BO52")</f>
        <v>0</v>
      </c>
      <c r="T52" s="28">
        <v>2</v>
      </c>
      <c r="U52" s="29"/>
      <c r="V52" s="29"/>
      <c r="W52" s="29"/>
      <c r="X52" s="29"/>
      <c r="Y52" s="29"/>
      <c r="Z52" s="29"/>
      <c r="AA52" s="29"/>
      <c r="AB52" s="28"/>
      <c r="AC52" s="29">
        <v>20</v>
      </c>
      <c r="AD52" s="29"/>
      <c r="AE52" s="29"/>
      <c r="AF52" s="29"/>
      <c r="AG52" s="29"/>
      <c r="AH52" s="29"/>
      <c r="AI52" s="29"/>
      <c r="AJ52" s="28">
        <v>5</v>
      </c>
      <c r="AK52" s="29"/>
      <c r="AL52" s="29"/>
      <c r="AM52" s="29"/>
      <c r="AN52" s="29"/>
      <c r="AO52" s="29"/>
      <c r="AP52" s="29"/>
      <c r="AQ52" s="29"/>
      <c r="AR52" s="28">
        <v>10</v>
      </c>
      <c r="AS52" s="29"/>
      <c r="AT52" s="29"/>
      <c r="AU52" s="29"/>
      <c r="AV52" s="29"/>
      <c r="AW52" s="29"/>
      <c r="AX52" s="29"/>
      <c r="AY52" s="29"/>
      <c r="AZ52" s="28"/>
      <c r="BA52" s="29"/>
      <c r="BB52" s="29"/>
      <c r="BC52" s="29"/>
      <c r="BD52" s="29"/>
      <c r="BE52" s="29"/>
      <c r="BF52" s="29"/>
      <c r="BG52" s="29"/>
      <c r="BH52" s="28"/>
      <c r="BI52" s="29"/>
      <c r="BJ52" s="29"/>
      <c r="BK52" s="29"/>
      <c r="BL52" s="29"/>
      <c r="BM52" s="29"/>
      <c r="BN52" s="29"/>
      <c r="BO52" s="29"/>
      <c r="BP52" s="9">
        <v>0</v>
      </c>
      <c r="BQ52" s="1" t="s">
        <v>0</v>
      </c>
      <c r="BR52" s="1" t="s">
        <v>0</v>
      </c>
      <c r="BS52" s="1" t="s">
        <v>0</v>
      </c>
      <c r="BT52" s="1" t="s">
        <v>0</v>
      </c>
      <c r="BU52" s="1" t="s">
        <v>0</v>
      </c>
      <c r="BW52" s="1">
        <f ca="1">INDIRECT("T52")+2*INDIRECT("AB52")+3*INDIRECT("AJ52")+4*INDIRECT("AR52")+5*INDIRECT("AZ52")+6*INDIRECT("BH52")</f>
        <v>57</v>
      </c>
      <c r="BX52" s="1">
        <v>57</v>
      </c>
      <c r="BY52" s="1">
        <f ca="1">INDIRECT("U52")+2*INDIRECT("AC52")+3*INDIRECT("AK52")+4*INDIRECT("AS52")+5*INDIRECT("BA52")+6*INDIRECT("BI52")</f>
        <v>40</v>
      </c>
      <c r="BZ52" s="1">
        <v>40</v>
      </c>
      <c r="CA52" s="1">
        <f ca="1">INDIRECT("V52")+2*INDIRECT("AD52")+3*INDIRECT("AL52")+4*INDIRECT("AT52")+5*INDIRECT("BB52")+6*INDIRECT("BJ52")</f>
        <v>0</v>
      </c>
      <c r="CB52" s="1">
        <v>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2</v>
      </c>
      <c r="CN52" s="1">
        <v>2</v>
      </c>
      <c r="CO52" s="1">
        <f ca="1">INDIRECT("AB52")+2*INDIRECT("AC52")+3*INDIRECT("AD52")+4*INDIRECT("AE52")+5*INDIRECT("AF52")+6*INDIRECT("AG52")+7*INDIRECT("AH52")+8*INDIRECT("AI52")</f>
        <v>40</v>
      </c>
      <c r="CP52" s="1">
        <v>40</v>
      </c>
      <c r="CQ52" s="1">
        <f ca="1">INDIRECT("AJ52")+2*INDIRECT("AK52")+3*INDIRECT("AL52")+4*INDIRECT("AM52")+5*INDIRECT("AN52")+6*INDIRECT("AO52")+7*INDIRECT("AP52")+8*INDIRECT("AQ52")</f>
        <v>5</v>
      </c>
      <c r="CR52" s="1">
        <v>5</v>
      </c>
      <c r="CS52" s="1">
        <f ca="1">INDIRECT("AR52")+2*INDIRECT("AS52")+3*INDIRECT("AT52")+4*INDIRECT("AU52")+5*INDIRECT("AV52")+6*INDIRECT("AW52")+7*INDIRECT("AX52")+8*INDIRECT("AY52")</f>
        <v>10</v>
      </c>
      <c r="CT52" s="1">
        <v>10</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73" ht="11.25">
      <c r="A53" s="25"/>
      <c r="B53" s="25"/>
      <c r="C53" s="27" t="s">
        <v>99</v>
      </c>
      <c r="D53" s="26" t="s">
        <v>0</v>
      </c>
      <c r="E53" s="1" t="s">
        <v>6</v>
      </c>
      <c r="F53" s="7">
        <f>SUM(F51:F52)</f>
        <v>17</v>
      </c>
      <c r="G53" s="6">
        <f>SUM(G51:G52)</f>
        <v>20</v>
      </c>
      <c r="H53" s="6">
        <f>SUM(H51:H52)</f>
        <v>0</v>
      </c>
      <c r="I53" s="6">
        <f>SUM(I51:I52)</f>
        <v>0</v>
      </c>
      <c r="J53" s="6">
        <f>SUM(J51:J52)</f>
        <v>0</v>
      </c>
      <c r="K53" s="6">
        <f>SUM(K51:K52)</f>
        <v>393</v>
      </c>
      <c r="L53" s="6">
        <f>SUM(L51:L52)</f>
        <v>0</v>
      </c>
      <c r="M53" s="6">
        <f>SUM(M51:M52)</f>
        <v>0</v>
      </c>
      <c r="N53" s="7">
        <f>SUM(N51:N52)</f>
        <v>2</v>
      </c>
      <c r="O53" s="6">
        <f>SUM(O51:O52)</f>
        <v>413</v>
      </c>
      <c r="P53" s="6">
        <f>SUM(P51:P52)</f>
        <v>5</v>
      </c>
      <c r="Q53" s="6">
        <f>SUM(Q51:Q52)</f>
        <v>10</v>
      </c>
      <c r="R53" s="6">
        <f>SUM(R51:R52)</f>
        <v>0</v>
      </c>
      <c r="S53" s="6">
        <f>SUM(S51:S52)</f>
        <v>0</v>
      </c>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v>0</v>
      </c>
      <c r="BQ53" s="1" t="s">
        <v>0</v>
      </c>
      <c r="BR53" s="1" t="s">
        <v>0</v>
      </c>
      <c r="BS53" s="1" t="s">
        <v>0</v>
      </c>
      <c r="BT53" s="1" t="s">
        <v>0</v>
      </c>
      <c r="BU53" s="1" t="s">
        <v>0</v>
      </c>
    </row>
    <row r="54" spans="3:73" ht="11.25">
      <c r="C54" s="1" t="s">
        <v>0</v>
      </c>
      <c r="D54" s="1" t="s">
        <v>0</v>
      </c>
      <c r="E54" s="1" t="s">
        <v>0</v>
      </c>
      <c r="F54" s="7"/>
      <c r="G54" s="6"/>
      <c r="H54" s="6"/>
      <c r="I54" s="6"/>
      <c r="J54" s="6"/>
      <c r="K54" s="6"/>
      <c r="L54" s="6"/>
      <c r="M54" s="6"/>
      <c r="N54" s="7"/>
      <c r="O54" s="6"/>
      <c r="P54" s="6"/>
      <c r="Q54" s="6"/>
      <c r="R54" s="6"/>
      <c r="S54" s="6"/>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c r="BT54" s="1" t="s">
        <v>0</v>
      </c>
      <c r="BU54" s="1" t="s">
        <v>0</v>
      </c>
    </row>
    <row r="55" spans="1:102" ht="11.25">
      <c r="A55" s="30" t="s">
        <v>1</v>
      </c>
      <c r="B55" s="31" t="str">
        <f>HYPERLINK("http://www.dot.ca.gov/hq/transprog/stip2004/ff_sheets/04-5301.xls","5301")</f>
        <v>5301</v>
      </c>
      <c r="C55" s="30" t="s">
        <v>0</v>
      </c>
      <c r="D55" s="30" t="s">
        <v>38</v>
      </c>
      <c r="E55" s="30" t="s">
        <v>3</v>
      </c>
      <c r="F55" s="32">
        <f ca="1">INDIRECT("T55")+INDIRECT("AB55")+INDIRECT("AJ55")+INDIRECT("AR55")+INDIRECT("AZ55")+INDIRECT("BH55")</f>
        <v>0</v>
      </c>
      <c r="G55" s="33">
        <f ca="1">INDIRECT("U55")+INDIRECT("AC55")+INDIRECT("AK55")+INDIRECT("AS55")+INDIRECT("BA55")+INDIRECT("BI55")</f>
        <v>100</v>
      </c>
      <c r="H55" s="33">
        <f ca="1">INDIRECT("V55")+INDIRECT("AD55")+INDIRECT("AL55")+INDIRECT("AT55")+INDIRECT("BB55")+INDIRECT("BJ55")</f>
        <v>4650</v>
      </c>
      <c r="I55" s="33">
        <f ca="1">INDIRECT("W55")+INDIRECT("AE55")+INDIRECT("AM55")+INDIRECT("AU55")+INDIRECT("BC55")+INDIRECT("BK55")</f>
        <v>2650</v>
      </c>
      <c r="J55" s="33">
        <f ca="1">INDIRECT("X55")+INDIRECT("AF55")+INDIRECT("AN55")+INDIRECT("AV55")+INDIRECT("BD55")+INDIRECT("BL55")</f>
        <v>8800</v>
      </c>
      <c r="K55" s="33">
        <f ca="1">INDIRECT("Y55")+INDIRECT("AG55")+INDIRECT("AO55")+INDIRECT("AW55")+INDIRECT("BE55")+INDIRECT("BM55")</f>
        <v>6900</v>
      </c>
      <c r="L55" s="33">
        <f ca="1">INDIRECT("Z55")+INDIRECT("AH55")+INDIRECT("AP55")+INDIRECT("AX55")+INDIRECT("BF55")+INDIRECT("BN55")</f>
        <v>0</v>
      </c>
      <c r="M55" s="33">
        <f ca="1">INDIRECT("AA55")+INDIRECT("AI55")+INDIRECT("AQ55")+INDIRECT("AY55")+INDIRECT("BG55")+INDIRECT("BO55")</f>
        <v>0</v>
      </c>
      <c r="N55" s="32">
        <f ca="1">INDIRECT("T55")+INDIRECT("U55")+INDIRECT("V55")+INDIRECT("W55")+INDIRECT("X55")+INDIRECT("Y55")+INDIRECT("Z55")+INDIRECT("AA55")</f>
        <v>2500</v>
      </c>
      <c r="O55" s="33">
        <f ca="1">INDIRECT("AB55")+INDIRECT("AC55")+INDIRECT("AD55")+INDIRECT("AE55")+INDIRECT("AF55")+INDIRECT("AG55")+INDIRECT("AH55")+INDIRECT("AI55")</f>
        <v>20350</v>
      </c>
      <c r="P55" s="33">
        <f ca="1">INDIRECT("AJ55")+INDIRECT("AK55")+INDIRECT("AL55")+INDIRECT("AM55")+INDIRECT("AN55")+INDIRECT("AO55")+INDIRECT("AP55")+INDIRECT("AQ55")</f>
        <v>0</v>
      </c>
      <c r="Q55" s="33">
        <f ca="1">INDIRECT("AR55")+INDIRECT("AS55")+INDIRECT("AT55")+INDIRECT("AU55")+INDIRECT("AV55")+INDIRECT("AW55")+INDIRECT("AX55")+INDIRECT("AY55")</f>
        <v>250</v>
      </c>
      <c r="R55" s="33">
        <f ca="1">INDIRECT("AZ55")+INDIRECT("BA55")+INDIRECT("BB55")+INDIRECT("BC55")+INDIRECT("BD55")+INDIRECT("BE55")+INDIRECT("BF55")+INDIRECT("BG55")</f>
        <v>0</v>
      </c>
      <c r="S55" s="33">
        <f ca="1">INDIRECT("BH55")+INDIRECT("BI55")+INDIRECT("BJ55")+INDIRECT("BK55")+INDIRECT("BL55")+INDIRECT("BM55")+INDIRECT("BN55")+INDIRECT("BO55")</f>
        <v>0</v>
      </c>
      <c r="T55" s="34"/>
      <c r="U55" s="35">
        <v>100</v>
      </c>
      <c r="V55" s="35"/>
      <c r="W55" s="35">
        <v>2400</v>
      </c>
      <c r="X55" s="35"/>
      <c r="Y55" s="35"/>
      <c r="Z55" s="35"/>
      <c r="AA55" s="35"/>
      <c r="AB55" s="34"/>
      <c r="AC55" s="35"/>
      <c r="AD55" s="35">
        <v>4650</v>
      </c>
      <c r="AE55" s="35"/>
      <c r="AF55" s="35">
        <v>8800</v>
      </c>
      <c r="AG55" s="35">
        <v>6900</v>
      </c>
      <c r="AH55" s="35"/>
      <c r="AI55" s="35"/>
      <c r="AJ55" s="34"/>
      <c r="AK55" s="35"/>
      <c r="AL55" s="35"/>
      <c r="AM55" s="35"/>
      <c r="AN55" s="35"/>
      <c r="AO55" s="35"/>
      <c r="AP55" s="35"/>
      <c r="AQ55" s="35"/>
      <c r="AR55" s="34"/>
      <c r="AS55" s="35"/>
      <c r="AT55" s="35"/>
      <c r="AU55" s="35">
        <v>250</v>
      </c>
      <c r="AV55" s="35"/>
      <c r="AW55" s="35"/>
      <c r="AX55" s="35"/>
      <c r="AY55" s="35"/>
      <c r="AZ55" s="34"/>
      <c r="BA55" s="35"/>
      <c r="BB55" s="35"/>
      <c r="BC55" s="35"/>
      <c r="BD55" s="35"/>
      <c r="BE55" s="35"/>
      <c r="BF55" s="35"/>
      <c r="BG55" s="35"/>
      <c r="BH55" s="34"/>
      <c r="BI55" s="35"/>
      <c r="BJ55" s="35"/>
      <c r="BK55" s="35"/>
      <c r="BL55" s="35"/>
      <c r="BM55" s="35"/>
      <c r="BN55" s="35"/>
      <c r="BO55" s="36"/>
      <c r="BP55" s="9">
        <v>10600000348</v>
      </c>
      <c r="BQ55" s="1" t="s">
        <v>3</v>
      </c>
      <c r="BR55" s="1" t="s">
        <v>0</v>
      </c>
      <c r="BS55" s="1" t="s">
        <v>0</v>
      </c>
      <c r="BT55" s="1" t="s">
        <v>0</v>
      </c>
      <c r="BU55" s="1" t="s">
        <v>0</v>
      </c>
      <c r="BW55" s="1">
        <f ca="1">INDIRECT("T55")+2*INDIRECT("AB55")+3*INDIRECT("AJ55")+4*INDIRECT("AR55")+5*INDIRECT("AZ55")+6*INDIRECT("BH55")</f>
        <v>0</v>
      </c>
      <c r="BX55" s="1">
        <v>0</v>
      </c>
      <c r="BY55" s="1">
        <f ca="1">INDIRECT("U55")+2*INDIRECT("AC55")+3*INDIRECT("AK55")+4*INDIRECT("AS55")+5*INDIRECT("BA55")+6*INDIRECT("BI55")</f>
        <v>100</v>
      </c>
      <c r="BZ55" s="1">
        <v>100</v>
      </c>
      <c r="CA55" s="1">
        <f ca="1">INDIRECT("V55")+2*INDIRECT("AD55")+3*INDIRECT("AL55")+4*INDIRECT("AT55")+5*INDIRECT("BB55")+6*INDIRECT("BJ55")</f>
        <v>9300</v>
      </c>
      <c r="CB55" s="1">
        <v>9300</v>
      </c>
      <c r="CC55" s="1">
        <f ca="1">INDIRECT("W55")+2*INDIRECT("AE55")+3*INDIRECT("AM55")+4*INDIRECT("AU55")+5*INDIRECT("BC55")+6*INDIRECT("BK55")</f>
        <v>3400</v>
      </c>
      <c r="CD55" s="1">
        <v>3400</v>
      </c>
      <c r="CE55" s="1">
        <f ca="1">INDIRECT("X55")+2*INDIRECT("AF55")+3*INDIRECT("AN55")+4*INDIRECT("AV55")+5*INDIRECT("BD55")+6*INDIRECT("BL55")</f>
        <v>17600</v>
      </c>
      <c r="CF55" s="1">
        <v>17600</v>
      </c>
      <c r="CG55" s="1">
        <f ca="1">INDIRECT("Y55")+2*INDIRECT("AG55")+3*INDIRECT("AO55")+4*INDIRECT("AW55")+5*INDIRECT("BE55")+6*INDIRECT("BM55")</f>
        <v>13800</v>
      </c>
      <c r="CH55" s="1">
        <v>13800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9800</v>
      </c>
      <c r="CN55" s="1">
        <v>9800</v>
      </c>
      <c r="CO55" s="1">
        <f ca="1">INDIRECT("AB55")+2*INDIRECT("AC55")+3*INDIRECT("AD55")+4*INDIRECT("AE55")+5*INDIRECT("AF55")+6*INDIRECT("AG55")+7*INDIRECT("AH55")+8*INDIRECT("AI55")</f>
        <v>99350</v>
      </c>
      <c r="CP55" s="1">
        <v>99350</v>
      </c>
      <c r="CQ55" s="1">
        <f ca="1">INDIRECT("AJ55")+2*INDIRECT("AK55")+3*INDIRECT("AL55")+4*INDIRECT("AM55")+5*INDIRECT("AN55")+6*INDIRECT("AO55")+7*INDIRECT("AP55")+8*INDIRECT("AQ55")</f>
        <v>0</v>
      </c>
      <c r="CR55" s="1">
        <v>0</v>
      </c>
      <c r="CS55" s="1">
        <f ca="1">INDIRECT("AR55")+2*INDIRECT("AS55")+3*INDIRECT("AT55")+4*INDIRECT("AU55")+5*INDIRECT("AV55")+6*INDIRECT("AW55")+7*INDIRECT("AX55")+8*INDIRECT("AY55")</f>
        <v>1000</v>
      </c>
      <c r="CT55" s="1">
        <v>1000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102" ht="11.25">
      <c r="A56" s="1" t="s">
        <v>0</v>
      </c>
      <c r="B56" s="1" t="s">
        <v>39</v>
      </c>
      <c r="C56" s="1" t="s">
        <v>0</v>
      </c>
      <c r="D56" s="1" t="s">
        <v>40</v>
      </c>
      <c r="E56" s="1" t="s">
        <v>8</v>
      </c>
      <c r="F56" s="7">
        <f ca="1">INDIRECT("T56")+INDIRECT("AB56")+INDIRECT("AJ56")+INDIRECT("AR56")+INDIRECT("AZ56")+INDIRECT("BH56")</f>
        <v>0</v>
      </c>
      <c r="G56" s="6">
        <f ca="1">INDIRECT("U56")+INDIRECT("AC56")+INDIRECT("AK56")+INDIRECT("AS56")+INDIRECT("BA56")+INDIRECT("BI56")</f>
        <v>0</v>
      </c>
      <c r="H56" s="6">
        <f ca="1">INDIRECT("V56")+INDIRECT("AD56")+INDIRECT("AL56")+INDIRECT("AT56")+INDIRECT("BB56")+INDIRECT("BJ56")</f>
        <v>0</v>
      </c>
      <c r="I56" s="6">
        <f ca="1">INDIRECT("W56")+INDIRECT("AE56")+INDIRECT("AM56")+INDIRECT("AU56")+INDIRECT("BC56")+INDIRECT("BK56")</f>
        <v>6830</v>
      </c>
      <c r="J56" s="6">
        <f ca="1">INDIRECT("X56")+INDIRECT("AF56")+INDIRECT("AN56")+INDIRECT("AV56")+INDIRECT("BD56")+INDIRECT("BL56")</f>
        <v>8410</v>
      </c>
      <c r="K56" s="6">
        <f ca="1">INDIRECT("Y56")+INDIRECT("AG56")+INDIRECT("AO56")+INDIRECT("AW56")+INDIRECT("BE56")+INDIRECT("BM56")</f>
        <v>56660</v>
      </c>
      <c r="L56" s="6">
        <f ca="1">INDIRECT("Z56")+INDIRECT("AH56")+INDIRECT("AP56")+INDIRECT("AX56")+INDIRECT("BF56")+INDIRECT("BN56")</f>
        <v>0</v>
      </c>
      <c r="M56" s="6">
        <f ca="1">INDIRECT("AA56")+INDIRECT("AI56")+INDIRECT("AQ56")+INDIRECT("AY56")+INDIRECT("BG56")+INDIRECT("BO56")</f>
        <v>0</v>
      </c>
      <c r="N56" s="7">
        <f ca="1">INDIRECT("T56")+INDIRECT("U56")+INDIRECT("V56")+INDIRECT("W56")+INDIRECT("X56")+INDIRECT("Y56")+INDIRECT("Z56")+INDIRECT("AA56")</f>
        <v>8410</v>
      </c>
      <c r="O56" s="6">
        <f ca="1">INDIRECT("AB56")+INDIRECT("AC56")+INDIRECT("AD56")+INDIRECT("AE56")+INDIRECT("AF56")+INDIRECT("AG56")+INDIRECT("AH56")+INDIRECT("AI56")</f>
        <v>56660</v>
      </c>
      <c r="P56" s="6">
        <f ca="1">INDIRECT("AJ56")+INDIRECT("AK56")+INDIRECT("AL56")+INDIRECT("AM56")+INDIRECT("AN56")+INDIRECT("AO56")+INDIRECT("AP56")+INDIRECT("AQ56")</f>
        <v>0</v>
      </c>
      <c r="Q56" s="6">
        <f ca="1">INDIRECT("AR56")+INDIRECT("AS56")+INDIRECT("AT56")+INDIRECT("AU56")+INDIRECT("AV56")+INDIRECT("AW56")+INDIRECT("AX56")+INDIRECT("AY56")</f>
        <v>6830</v>
      </c>
      <c r="R56" s="6">
        <f ca="1">INDIRECT("AZ56")+INDIRECT("BA56")+INDIRECT("BB56")+INDIRECT("BC56")+INDIRECT("BD56")+INDIRECT("BE56")+INDIRECT("BF56")+INDIRECT("BG56")</f>
        <v>0</v>
      </c>
      <c r="S56" s="6">
        <f ca="1">INDIRECT("BH56")+INDIRECT("BI56")+INDIRECT("BJ56")+INDIRECT("BK56")+INDIRECT("BL56")+INDIRECT("BM56")+INDIRECT("BN56")+INDIRECT("BO56")</f>
        <v>0</v>
      </c>
      <c r="T56" s="28"/>
      <c r="U56" s="29"/>
      <c r="V56" s="29"/>
      <c r="W56" s="29"/>
      <c r="X56" s="29">
        <v>8410</v>
      </c>
      <c r="Y56" s="29"/>
      <c r="Z56" s="29"/>
      <c r="AA56" s="29"/>
      <c r="AB56" s="28"/>
      <c r="AC56" s="29"/>
      <c r="AD56" s="29"/>
      <c r="AE56" s="29"/>
      <c r="AF56" s="29"/>
      <c r="AG56" s="29">
        <v>56660</v>
      </c>
      <c r="AH56" s="29"/>
      <c r="AI56" s="29"/>
      <c r="AJ56" s="28"/>
      <c r="AK56" s="29"/>
      <c r="AL56" s="29"/>
      <c r="AM56" s="29"/>
      <c r="AN56" s="29"/>
      <c r="AO56" s="29"/>
      <c r="AP56" s="29"/>
      <c r="AQ56" s="29"/>
      <c r="AR56" s="28"/>
      <c r="AS56" s="29"/>
      <c r="AT56" s="29"/>
      <c r="AU56" s="29">
        <v>6830</v>
      </c>
      <c r="AV56" s="29"/>
      <c r="AW56" s="29"/>
      <c r="AX56" s="29"/>
      <c r="AY56" s="29"/>
      <c r="AZ56" s="28"/>
      <c r="BA56" s="29"/>
      <c r="BB56" s="29"/>
      <c r="BC56" s="29"/>
      <c r="BD56" s="29"/>
      <c r="BE56" s="29"/>
      <c r="BF56" s="29"/>
      <c r="BG56" s="29"/>
      <c r="BH56" s="28"/>
      <c r="BI56" s="29"/>
      <c r="BJ56" s="29"/>
      <c r="BK56" s="29"/>
      <c r="BL56" s="29"/>
      <c r="BM56" s="29"/>
      <c r="BN56" s="29"/>
      <c r="BO56" s="29"/>
      <c r="BP56" s="9">
        <v>0</v>
      </c>
      <c r="BQ56" s="1" t="s">
        <v>0</v>
      </c>
      <c r="BR56" s="1" t="s">
        <v>0</v>
      </c>
      <c r="BS56" s="1" t="s">
        <v>0</v>
      </c>
      <c r="BT56" s="1" t="s">
        <v>0</v>
      </c>
      <c r="BU56" s="1" t="s">
        <v>0</v>
      </c>
      <c r="BW56" s="1">
        <f ca="1">INDIRECT("T56")+2*INDIRECT("AB56")+3*INDIRECT("AJ56")+4*INDIRECT("AR56")+5*INDIRECT("AZ56")+6*INDIRECT("BH56")</f>
        <v>0</v>
      </c>
      <c r="BX56" s="1">
        <v>0</v>
      </c>
      <c r="BY56" s="1">
        <f ca="1">INDIRECT("U56")+2*INDIRECT("AC56")+3*INDIRECT("AK56")+4*INDIRECT("AS56")+5*INDIRECT("BA56")+6*INDIRECT("BI56")</f>
        <v>0</v>
      </c>
      <c r="BZ56" s="1">
        <v>0</v>
      </c>
      <c r="CA56" s="1">
        <f ca="1">INDIRECT("V56")+2*INDIRECT("AD56")+3*INDIRECT("AL56")+4*INDIRECT("AT56")+5*INDIRECT("BB56")+6*INDIRECT("BJ56")</f>
        <v>0</v>
      </c>
      <c r="CB56" s="1">
        <v>0</v>
      </c>
      <c r="CC56" s="1">
        <f ca="1">INDIRECT("W56")+2*INDIRECT("AE56")+3*INDIRECT("AM56")+4*INDIRECT("AU56")+5*INDIRECT("BC56")+6*INDIRECT("BK56")</f>
        <v>27320</v>
      </c>
      <c r="CD56" s="1">
        <v>27320</v>
      </c>
      <c r="CE56" s="1">
        <f ca="1">INDIRECT("X56")+2*INDIRECT("AF56")+3*INDIRECT("AN56")+4*INDIRECT("AV56")+5*INDIRECT("BD56")+6*INDIRECT("BL56")</f>
        <v>8410</v>
      </c>
      <c r="CF56" s="1">
        <v>8410</v>
      </c>
      <c r="CG56" s="1">
        <f ca="1">INDIRECT("Y56")+2*INDIRECT("AG56")+3*INDIRECT("AO56")+4*INDIRECT("AW56")+5*INDIRECT("BE56")+6*INDIRECT("BM56")</f>
        <v>113320</v>
      </c>
      <c r="CH56" s="1">
        <v>113320</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42050</v>
      </c>
      <c r="CN56" s="1">
        <v>42050</v>
      </c>
      <c r="CO56" s="1">
        <f ca="1">INDIRECT("AB56")+2*INDIRECT("AC56")+3*INDIRECT("AD56")+4*INDIRECT("AE56")+5*INDIRECT("AF56")+6*INDIRECT("AG56")+7*INDIRECT("AH56")+8*INDIRECT("AI56")</f>
        <v>339960</v>
      </c>
      <c r="CP56" s="1">
        <v>339960</v>
      </c>
      <c r="CQ56" s="1">
        <f ca="1">INDIRECT("AJ56")+2*INDIRECT("AK56")+3*INDIRECT("AL56")+4*INDIRECT("AM56")+5*INDIRECT("AN56")+6*INDIRECT("AO56")+7*INDIRECT("AP56")+8*INDIRECT("AQ56")</f>
        <v>0</v>
      </c>
      <c r="CR56" s="1">
        <v>0</v>
      </c>
      <c r="CS56" s="1">
        <f ca="1">INDIRECT("AR56")+2*INDIRECT("AS56")+3*INDIRECT("AT56")+4*INDIRECT("AU56")+5*INDIRECT("AV56")+6*INDIRECT("AW56")+7*INDIRECT("AX56")+8*INDIRECT("AY56")</f>
        <v>27320</v>
      </c>
      <c r="CT56" s="1">
        <v>27320</v>
      </c>
      <c r="CU56" s="1">
        <f ca="1">INDIRECT("AZ56")+2*INDIRECT("BA56")+3*INDIRECT("BB56")+4*INDIRECT("BC56")+5*INDIRECT("BD56")+6*INDIRECT("BE56")+7*INDIRECT("BF56")+8*INDIRECT("BG56")</f>
        <v>0</v>
      </c>
      <c r="CV56" s="1">
        <v>0</v>
      </c>
      <c r="CW56" s="1">
        <f ca="1">INDIRECT("BH56")+2*INDIRECT("BI56")+3*INDIRECT("BJ56")+4*INDIRECT("BK56")+5*INDIRECT("BL56")+6*INDIRECT("BM56")+7*INDIRECT("BN56")+8*INDIRECT("BO56")</f>
        <v>0</v>
      </c>
      <c r="CX56" s="1">
        <v>0</v>
      </c>
    </row>
    <row r="57" spans="1:102" ht="11.25">
      <c r="A57" s="25"/>
      <c r="B57" s="25"/>
      <c r="C57" s="27" t="s">
        <v>99</v>
      </c>
      <c r="D57" s="26" t="s">
        <v>0</v>
      </c>
      <c r="E57" s="1" t="s">
        <v>41</v>
      </c>
      <c r="F57" s="7">
        <f ca="1">INDIRECT("T57")+INDIRECT("AB57")+INDIRECT("AJ57")+INDIRECT("AR57")+INDIRECT("AZ57")+INDIRECT("BH57")</f>
        <v>0</v>
      </c>
      <c r="G57" s="6">
        <f ca="1">INDIRECT("U57")+INDIRECT("AC57")+INDIRECT("AK57")+INDIRECT("AS57")+INDIRECT("BA57")+INDIRECT("BI57")</f>
        <v>6610</v>
      </c>
      <c r="H57" s="6">
        <f ca="1">INDIRECT("V57")+INDIRECT("AD57")+INDIRECT("AL57")+INDIRECT("AT57")+INDIRECT("BB57")+INDIRECT("BJ57")</f>
        <v>7760</v>
      </c>
      <c r="I57" s="6">
        <f ca="1">INDIRECT("W57")+INDIRECT("AE57")+INDIRECT("AM57")+INDIRECT("AU57")+INDIRECT("BC57")+INDIRECT("BK57")</f>
        <v>0</v>
      </c>
      <c r="J57" s="6">
        <f ca="1">INDIRECT("X57")+INDIRECT("AF57")+INDIRECT("AN57")+INDIRECT("AV57")+INDIRECT("BD57")+INDIRECT("BL57")</f>
        <v>0</v>
      </c>
      <c r="K57" s="6">
        <f ca="1">INDIRECT("Y57")+INDIRECT("AG57")+INDIRECT("AO57")+INDIRECT("AW57")+INDIRECT("BE57")+INDIRECT("BM57")</f>
        <v>0</v>
      </c>
      <c r="L57" s="6">
        <f ca="1">INDIRECT("Z57")+INDIRECT("AH57")+INDIRECT("AP57")+INDIRECT("AX57")+INDIRECT("BF57")+INDIRECT("BN57")</f>
        <v>0</v>
      </c>
      <c r="M57" s="6">
        <f ca="1">INDIRECT("AA57")+INDIRECT("AI57")+INDIRECT("AQ57")+INDIRECT("AY57")+INDIRECT("BG57")+INDIRECT("BO57")</f>
        <v>0</v>
      </c>
      <c r="N57" s="7">
        <f ca="1">INDIRECT("T57")+INDIRECT("U57")+INDIRECT("V57")+INDIRECT("W57")+INDIRECT("X57")+INDIRECT("Y57")+INDIRECT("Z57")+INDIRECT("AA57")</f>
        <v>5040</v>
      </c>
      <c r="O57" s="6">
        <f ca="1">INDIRECT("AB57")+INDIRECT("AC57")+INDIRECT("AD57")+INDIRECT("AE57")+INDIRECT("AF57")+INDIRECT("AG57")+INDIRECT("AH57")+INDIRECT("AI57")</f>
        <v>7760</v>
      </c>
      <c r="P57" s="6">
        <f ca="1">INDIRECT("AJ57")+INDIRECT("AK57")+INDIRECT("AL57")+INDIRECT("AM57")+INDIRECT("AN57")+INDIRECT("AO57")+INDIRECT("AP57")+INDIRECT("AQ57")</f>
        <v>250</v>
      </c>
      <c r="Q57" s="6">
        <f ca="1">INDIRECT("AR57")+INDIRECT("AS57")+INDIRECT("AT57")+INDIRECT("AU57")+INDIRECT("AV57")+INDIRECT("AW57")+INDIRECT("AX57")+INDIRECT("AY57")</f>
        <v>1320</v>
      </c>
      <c r="R57" s="6">
        <f ca="1">INDIRECT("AZ57")+INDIRECT("BA57")+INDIRECT("BB57")+INDIRECT("BC57")+INDIRECT("BD57")+INDIRECT("BE57")+INDIRECT("BF57")+INDIRECT("BG57")</f>
        <v>0</v>
      </c>
      <c r="S57" s="6">
        <f ca="1">INDIRECT("BH57")+INDIRECT("BI57")+INDIRECT("BJ57")+INDIRECT("BK57")+INDIRECT("BL57")+INDIRECT("BM57")+INDIRECT("BN57")+INDIRECT("BO57")</f>
        <v>0</v>
      </c>
      <c r="T57" s="28"/>
      <c r="U57" s="29">
        <v>5040</v>
      </c>
      <c r="V57" s="29"/>
      <c r="W57" s="29"/>
      <c r="X57" s="29"/>
      <c r="Y57" s="29"/>
      <c r="Z57" s="29"/>
      <c r="AA57" s="29"/>
      <c r="AB57" s="28"/>
      <c r="AC57" s="29"/>
      <c r="AD57" s="29">
        <v>7760</v>
      </c>
      <c r="AE57" s="29"/>
      <c r="AF57" s="29"/>
      <c r="AG57" s="29"/>
      <c r="AH57" s="29"/>
      <c r="AI57" s="29"/>
      <c r="AJ57" s="28"/>
      <c r="AK57" s="29">
        <v>250</v>
      </c>
      <c r="AL57" s="29"/>
      <c r="AM57" s="29"/>
      <c r="AN57" s="29"/>
      <c r="AO57" s="29"/>
      <c r="AP57" s="29"/>
      <c r="AQ57" s="29"/>
      <c r="AR57" s="28"/>
      <c r="AS57" s="29">
        <v>1320</v>
      </c>
      <c r="AT57" s="29"/>
      <c r="AU57" s="29"/>
      <c r="AV57" s="29"/>
      <c r="AW57" s="29"/>
      <c r="AX57" s="29"/>
      <c r="AY57" s="29"/>
      <c r="AZ57" s="28"/>
      <c r="BA57" s="29"/>
      <c r="BB57" s="29"/>
      <c r="BC57" s="29"/>
      <c r="BD57" s="29"/>
      <c r="BE57" s="29"/>
      <c r="BF57" s="29"/>
      <c r="BG57" s="29"/>
      <c r="BH57" s="28"/>
      <c r="BI57" s="29"/>
      <c r="BJ57" s="29"/>
      <c r="BK57" s="29"/>
      <c r="BL57" s="29"/>
      <c r="BM57" s="29"/>
      <c r="BN57" s="29"/>
      <c r="BO57" s="29"/>
      <c r="BP57" s="9">
        <v>0</v>
      </c>
      <c r="BQ57" s="1" t="s">
        <v>0</v>
      </c>
      <c r="BR57" s="1" t="s">
        <v>0</v>
      </c>
      <c r="BS57" s="1" t="s">
        <v>0</v>
      </c>
      <c r="BT57" s="1" t="s">
        <v>0</v>
      </c>
      <c r="BU57" s="1" t="s">
        <v>0</v>
      </c>
      <c r="BW57" s="1">
        <f ca="1">INDIRECT("T57")+2*INDIRECT("AB57")+3*INDIRECT("AJ57")+4*INDIRECT("AR57")+5*INDIRECT("AZ57")+6*INDIRECT("BH57")</f>
        <v>0</v>
      </c>
      <c r="BX57" s="1">
        <v>0</v>
      </c>
      <c r="BY57" s="1">
        <f ca="1">INDIRECT("U57")+2*INDIRECT("AC57")+3*INDIRECT("AK57")+4*INDIRECT("AS57")+5*INDIRECT("BA57")+6*INDIRECT("BI57")</f>
        <v>11070</v>
      </c>
      <c r="BZ57" s="1">
        <v>11070</v>
      </c>
      <c r="CA57" s="1">
        <f ca="1">INDIRECT("V57")+2*INDIRECT("AD57")+3*INDIRECT("AL57")+4*INDIRECT("AT57")+5*INDIRECT("BB57")+6*INDIRECT("BJ57")</f>
        <v>15520</v>
      </c>
      <c r="CB57" s="1">
        <v>15520</v>
      </c>
      <c r="CC57" s="1">
        <f ca="1">INDIRECT("W57")+2*INDIRECT("AE57")+3*INDIRECT("AM57")+4*INDIRECT("AU57")+5*INDIRECT("BC57")+6*INDIRECT("BK57")</f>
        <v>0</v>
      </c>
      <c r="CD57" s="1">
        <v>0</v>
      </c>
      <c r="CE57" s="1">
        <f ca="1">INDIRECT("X57")+2*INDIRECT("AF57")+3*INDIRECT("AN57")+4*INDIRECT("AV57")+5*INDIRECT("BD57")+6*INDIRECT("BL57")</f>
        <v>0</v>
      </c>
      <c r="CF57" s="1">
        <v>0</v>
      </c>
      <c r="CG57" s="1">
        <f ca="1">INDIRECT("Y57")+2*INDIRECT("AG57")+3*INDIRECT("AO57")+4*INDIRECT("AW57")+5*INDIRECT("BE57")+6*INDIRECT("BM57")</f>
        <v>0</v>
      </c>
      <c r="CH57" s="1">
        <v>0</v>
      </c>
      <c r="CI57" s="1">
        <f ca="1">INDIRECT("Z57")+2*INDIRECT("AH57")+3*INDIRECT("AP57")+4*INDIRECT("AX57")+5*INDIRECT("BF57")+6*INDIRECT("BN57")</f>
        <v>0</v>
      </c>
      <c r="CJ57" s="1">
        <v>0</v>
      </c>
      <c r="CK57" s="1">
        <f ca="1">INDIRECT("AA57")+2*INDIRECT("AI57")+3*INDIRECT("AQ57")+4*INDIRECT("AY57")+5*INDIRECT("BG57")+6*INDIRECT("BO57")</f>
        <v>0</v>
      </c>
      <c r="CL57" s="1">
        <v>0</v>
      </c>
      <c r="CM57" s="1">
        <f ca="1">INDIRECT("T57")+2*INDIRECT("U57")+3*INDIRECT("V57")+4*INDIRECT("W57")+5*INDIRECT("X57")+6*INDIRECT("Y57")+7*INDIRECT("Z57")+8*INDIRECT("AA57")</f>
        <v>10080</v>
      </c>
      <c r="CN57" s="1">
        <v>10080</v>
      </c>
      <c r="CO57" s="1">
        <f ca="1">INDIRECT("AB57")+2*INDIRECT("AC57")+3*INDIRECT("AD57")+4*INDIRECT("AE57")+5*INDIRECT("AF57")+6*INDIRECT("AG57")+7*INDIRECT("AH57")+8*INDIRECT("AI57")</f>
        <v>23280</v>
      </c>
      <c r="CP57" s="1">
        <v>23280</v>
      </c>
      <c r="CQ57" s="1">
        <f ca="1">INDIRECT("AJ57")+2*INDIRECT("AK57")+3*INDIRECT("AL57")+4*INDIRECT("AM57")+5*INDIRECT("AN57")+6*INDIRECT("AO57")+7*INDIRECT("AP57")+8*INDIRECT("AQ57")</f>
        <v>500</v>
      </c>
      <c r="CR57" s="1">
        <v>500</v>
      </c>
      <c r="CS57" s="1">
        <f ca="1">INDIRECT("AR57")+2*INDIRECT("AS57")+3*INDIRECT("AT57")+4*INDIRECT("AU57")+5*INDIRECT("AV57")+6*INDIRECT("AW57")+7*INDIRECT("AX57")+8*INDIRECT("AY57")</f>
        <v>2640</v>
      </c>
      <c r="CT57" s="1">
        <v>2640</v>
      </c>
      <c r="CU57" s="1">
        <f ca="1">INDIRECT("AZ57")+2*INDIRECT("BA57")+3*INDIRECT("BB57")+4*INDIRECT("BC57")+5*INDIRECT("BD57")+6*INDIRECT("BE57")+7*INDIRECT("BF57")+8*INDIRECT("BG57")</f>
        <v>0</v>
      </c>
      <c r="CV57" s="1">
        <v>0</v>
      </c>
      <c r="CW57" s="1">
        <f ca="1">INDIRECT("BH57")+2*INDIRECT("BI57")+3*INDIRECT("BJ57")+4*INDIRECT("BK57")+5*INDIRECT("BL57")+6*INDIRECT("BM57")+7*INDIRECT("BN57")+8*INDIRECT("BO57")</f>
        <v>0</v>
      </c>
      <c r="CX57" s="1">
        <v>0</v>
      </c>
    </row>
    <row r="58" spans="1:102" ht="11.25">
      <c r="A58" s="1" t="s">
        <v>0</v>
      </c>
      <c r="B58" s="1" t="s">
        <v>0</v>
      </c>
      <c r="C58" s="1" t="s">
        <v>0</v>
      </c>
      <c r="D58" s="1" t="s">
        <v>0</v>
      </c>
      <c r="E58" s="1" t="s">
        <v>9</v>
      </c>
      <c r="F58" s="7">
        <f ca="1">INDIRECT("T58")+INDIRECT("AB58")+INDIRECT("AJ58")+INDIRECT("AR58")+INDIRECT("AZ58")+INDIRECT("BH58")</f>
        <v>1950</v>
      </c>
      <c r="G58" s="6">
        <f ca="1">INDIRECT("U58")+INDIRECT("AC58")+INDIRECT("AK58")+INDIRECT("AS58")+INDIRECT("BA58")+INDIRECT("BI58")</f>
        <v>18650</v>
      </c>
      <c r="H58" s="6">
        <f ca="1">INDIRECT("V58")+INDIRECT("AD58")+INDIRECT("AL58")+INDIRECT("AT58")+INDIRECT("BB58")+INDIRECT("BJ58")</f>
        <v>0</v>
      </c>
      <c r="I58" s="6">
        <f ca="1">INDIRECT("W58")+INDIRECT("AE58")+INDIRECT("AM58")+INDIRECT("AU58")+INDIRECT("BC58")+INDIRECT("BK58")</f>
        <v>0</v>
      </c>
      <c r="J58" s="6">
        <f ca="1">INDIRECT("X58")+INDIRECT("AF58")+INDIRECT("AN58")+INDIRECT("AV58")+INDIRECT("BD58")+INDIRECT("BL58")</f>
        <v>0</v>
      </c>
      <c r="K58" s="6">
        <f ca="1">INDIRECT("Y58")+INDIRECT("AG58")+INDIRECT("AO58")+INDIRECT("AW58")+INDIRECT("BE58")+INDIRECT("BM58")</f>
        <v>0</v>
      </c>
      <c r="L58" s="6">
        <f ca="1">INDIRECT("Z58")+INDIRECT("AH58")+INDIRECT("AP58")+INDIRECT("AX58")+INDIRECT("BF58")+INDIRECT("BN58")</f>
        <v>0</v>
      </c>
      <c r="M58" s="6">
        <f ca="1">INDIRECT("AA58")+INDIRECT("AI58")+INDIRECT("AQ58")+INDIRECT("AY58")+INDIRECT("BG58")+INDIRECT("BO58")</f>
        <v>0</v>
      </c>
      <c r="N58" s="7">
        <f ca="1">INDIRECT("T58")+INDIRECT("U58")+INDIRECT("V58")+INDIRECT("W58")+INDIRECT("X58")+INDIRECT("Y58")+INDIRECT("Z58")+INDIRECT("AA58")</f>
        <v>1750</v>
      </c>
      <c r="O58" s="6">
        <f ca="1">INDIRECT("AB58")+INDIRECT("AC58")+INDIRECT("AD58")+INDIRECT("AE58")+INDIRECT("AF58")+INDIRECT("AG58")+INDIRECT("AH58")+INDIRECT("AI58")</f>
        <v>18650</v>
      </c>
      <c r="P58" s="6">
        <f ca="1">INDIRECT("AJ58")+INDIRECT("AK58")+INDIRECT("AL58")+INDIRECT("AM58")+INDIRECT("AN58")+INDIRECT("AO58")+INDIRECT("AP58")+INDIRECT("AQ58")</f>
        <v>0</v>
      </c>
      <c r="Q58" s="6">
        <f ca="1">INDIRECT("AR58")+INDIRECT("AS58")+INDIRECT("AT58")+INDIRECT("AU58")+INDIRECT("AV58")+INDIRECT("AW58")+INDIRECT("AX58")+INDIRECT("AY58")</f>
        <v>200</v>
      </c>
      <c r="R58" s="6">
        <f ca="1">INDIRECT("AZ58")+INDIRECT("BA58")+INDIRECT("BB58")+INDIRECT("BC58")+INDIRECT("BD58")+INDIRECT("BE58")+INDIRECT("BF58")+INDIRECT("BG58")</f>
        <v>0</v>
      </c>
      <c r="S58" s="6">
        <f ca="1">INDIRECT("BH58")+INDIRECT("BI58")+INDIRECT("BJ58")+INDIRECT("BK58")+INDIRECT("BL58")+INDIRECT("BM58")+INDIRECT("BN58")+INDIRECT("BO58")</f>
        <v>0</v>
      </c>
      <c r="T58" s="28">
        <v>1750</v>
      </c>
      <c r="U58" s="29"/>
      <c r="V58" s="29"/>
      <c r="W58" s="29"/>
      <c r="X58" s="29"/>
      <c r="Y58" s="29"/>
      <c r="Z58" s="29"/>
      <c r="AA58" s="29"/>
      <c r="AB58" s="28"/>
      <c r="AC58" s="29">
        <v>18650</v>
      </c>
      <c r="AD58" s="29"/>
      <c r="AE58" s="29"/>
      <c r="AF58" s="29"/>
      <c r="AG58" s="29"/>
      <c r="AH58" s="29"/>
      <c r="AI58" s="29"/>
      <c r="AJ58" s="28"/>
      <c r="AK58" s="29"/>
      <c r="AL58" s="29"/>
      <c r="AM58" s="29"/>
      <c r="AN58" s="29"/>
      <c r="AO58" s="29"/>
      <c r="AP58" s="29"/>
      <c r="AQ58" s="29"/>
      <c r="AR58" s="28">
        <v>200</v>
      </c>
      <c r="AS58" s="29"/>
      <c r="AT58" s="29"/>
      <c r="AU58" s="29"/>
      <c r="AV58" s="29"/>
      <c r="AW58" s="29"/>
      <c r="AX58" s="29"/>
      <c r="AY58" s="29"/>
      <c r="AZ58" s="28"/>
      <c r="BA58" s="29"/>
      <c r="BB58" s="29"/>
      <c r="BC58" s="29"/>
      <c r="BD58" s="29"/>
      <c r="BE58" s="29"/>
      <c r="BF58" s="29"/>
      <c r="BG58" s="29"/>
      <c r="BH58" s="28"/>
      <c r="BI58" s="29"/>
      <c r="BJ58" s="29"/>
      <c r="BK58" s="29"/>
      <c r="BL58" s="29"/>
      <c r="BM58" s="29"/>
      <c r="BN58" s="29"/>
      <c r="BO58" s="29"/>
      <c r="BP58" s="9">
        <v>0</v>
      </c>
      <c r="BQ58" s="1" t="s">
        <v>0</v>
      </c>
      <c r="BR58" s="1" t="s">
        <v>0</v>
      </c>
      <c r="BS58" s="1" t="s">
        <v>0</v>
      </c>
      <c r="BT58" s="1" t="s">
        <v>0</v>
      </c>
      <c r="BU58" s="1" t="s">
        <v>0</v>
      </c>
      <c r="BW58" s="1">
        <f ca="1">INDIRECT("T58")+2*INDIRECT("AB58")+3*INDIRECT("AJ58")+4*INDIRECT("AR58")+5*INDIRECT("AZ58")+6*INDIRECT("BH58")</f>
        <v>2550</v>
      </c>
      <c r="BX58" s="1">
        <v>2550</v>
      </c>
      <c r="BY58" s="1">
        <f ca="1">INDIRECT("U58")+2*INDIRECT("AC58")+3*INDIRECT("AK58")+4*INDIRECT("AS58")+5*INDIRECT("BA58")+6*INDIRECT("BI58")</f>
        <v>37300</v>
      </c>
      <c r="BZ58" s="1">
        <v>37300</v>
      </c>
      <c r="CA58" s="1">
        <f ca="1">INDIRECT("V58")+2*INDIRECT("AD58")+3*INDIRECT("AL58")+4*INDIRECT("AT58")+5*INDIRECT("BB58")+6*INDIRECT("BJ58")</f>
        <v>0</v>
      </c>
      <c r="CB58" s="1">
        <v>0</v>
      </c>
      <c r="CC58" s="1">
        <f ca="1">INDIRECT("W58")+2*INDIRECT("AE58")+3*INDIRECT("AM58")+4*INDIRECT("AU58")+5*INDIRECT("BC58")+6*INDIRECT("BK58")</f>
        <v>0</v>
      </c>
      <c r="CD58" s="1">
        <v>0</v>
      </c>
      <c r="CE58" s="1">
        <f ca="1">INDIRECT("X58")+2*INDIRECT("AF58")+3*INDIRECT("AN58")+4*INDIRECT("AV58")+5*INDIRECT("BD58")+6*INDIRECT("BL58")</f>
        <v>0</v>
      </c>
      <c r="CF58" s="1">
        <v>0</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1750</v>
      </c>
      <c r="CN58" s="1">
        <v>1750</v>
      </c>
      <c r="CO58" s="1">
        <f ca="1">INDIRECT("AB58")+2*INDIRECT("AC58")+3*INDIRECT("AD58")+4*INDIRECT("AE58")+5*INDIRECT("AF58")+6*INDIRECT("AG58")+7*INDIRECT("AH58")+8*INDIRECT("AI58")</f>
        <v>37300</v>
      </c>
      <c r="CP58" s="1">
        <v>37300</v>
      </c>
      <c r="CQ58" s="1">
        <f ca="1">INDIRECT("AJ58")+2*INDIRECT("AK58")+3*INDIRECT("AL58")+4*INDIRECT("AM58")+5*INDIRECT("AN58")+6*INDIRECT("AO58")+7*INDIRECT("AP58")+8*INDIRECT("AQ58")</f>
        <v>0</v>
      </c>
      <c r="CR58" s="1">
        <v>0</v>
      </c>
      <c r="CS58" s="1">
        <f ca="1">INDIRECT("AR58")+2*INDIRECT("AS58")+3*INDIRECT("AT58")+4*INDIRECT("AU58")+5*INDIRECT("AV58")+6*INDIRECT("AW58")+7*INDIRECT("AX58")+8*INDIRECT("AY58")</f>
        <v>200</v>
      </c>
      <c r="CT58" s="1">
        <v>200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73" ht="11.25">
      <c r="A59" s="1" t="s">
        <v>0</v>
      </c>
      <c r="B59" s="1" t="s">
        <v>0</v>
      </c>
      <c r="C59" s="1" t="s">
        <v>0</v>
      </c>
      <c r="D59" s="1" t="s">
        <v>0</v>
      </c>
      <c r="E59" s="1" t="s">
        <v>6</v>
      </c>
      <c r="F59" s="7">
        <f>SUM(F55:F58)</f>
        <v>1950</v>
      </c>
      <c r="G59" s="6">
        <f>SUM(G55:G58)</f>
        <v>25360</v>
      </c>
      <c r="H59" s="6">
        <f>SUM(H55:H58)</f>
        <v>12410</v>
      </c>
      <c r="I59" s="6">
        <f>SUM(I55:I58)</f>
        <v>9480</v>
      </c>
      <c r="J59" s="6">
        <f>SUM(J55:J58)</f>
        <v>17210</v>
      </c>
      <c r="K59" s="6">
        <f>SUM(K55:K58)</f>
        <v>63560</v>
      </c>
      <c r="L59" s="6">
        <f>SUM(L55:L58)</f>
        <v>0</v>
      </c>
      <c r="M59" s="6">
        <f>SUM(M55:M58)</f>
        <v>0</v>
      </c>
      <c r="N59" s="7">
        <f>SUM(N55:N58)</f>
        <v>17700</v>
      </c>
      <c r="O59" s="6">
        <f>SUM(O55:O58)</f>
        <v>103420</v>
      </c>
      <c r="P59" s="6">
        <f>SUM(P55:P58)</f>
        <v>250</v>
      </c>
      <c r="Q59" s="6">
        <f>SUM(Q55:Q58)</f>
        <v>8600</v>
      </c>
      <c r="R59" s="6">
        <f>SUM(R55:R58)</f>
        <v>0</v>
      </c>
      <c r="S59" s="6">
        <f>SUM(S55:S58)</f>
        <v>0</v>
      </c>
      <c r="T59" s="8"/>
      <c r="U59" s="5"/>
      <c r="V59" s="5"/>
      <c r="W59" s="5"/>
      <c r="X59" s="5"/>
      <c r="Y59" s="5"/>
      <c r="Z59" s="5"/>
      <c r="AA59" s="5"/>
      <c r="AB59" s="8"/>
      <c r="AC59" s="5"/>
      <c r="AD59" s="5"/>
      <c r="AE59" s="5"/>
      <c r="AF59" s="5"/>
      <c r="AG59" s="5"/>
      <c r="AH59" s="5"/>
      <c r="AI59" s="5"/>
      <c r="AJ59" s="8"/>
      <c r="AK59" s="5"/>
      <c r="AL59" s="5"/>
      <c r="AM59" s="5"/>
      <c r="AN59" s="5"/>
      <c r="AO59" s="5"/>
      <c r="AP59" s="5"/>
      <c r="AQ59" s="5"/>
      <c r="AR59" s="8"/>
      <c r="AS59" s="5"/>
      <c r="AT59" s="5"/>
      <c r="AU59" s="5"/>
      <c r="AV59" s="5"/>
      <c r="AW59" s="5"/>
      <c r="AX59" s="5"/>
      <c r="AY59" s="5"/>
      <c r="AZ59" s="8"/>
      <c r="BA59" s="5"/>
      <c r="BB59" s="5"/>
      <c r="BC59" s="5"/>
      <c r="BD59" s="5"/>
      <c r="BE59" s="5"/>
      <c r="BF59" s="5"/>
      <c r="BG59" s="5"/>
      <c r="BH59" s="8"/>
      <c r="BI59" s="5"/>
      <c r="BJ59" s="5"/>
      <c r="BK59" s="5"/>
      <c r="BL59" s="5"/>
      <c r="BM59" s="5"/>
      <c r="BN59" s="5"/>
      <c r="BO59" s="5"/>
      <c r="BP59" s="9">
        <v>0</v>
      </c>
      <c r="BQ59" s="1" t="s">
        <v>0</v>
      </c>
      <c r="BR59" s="1" t="s">
        <v>0</v>
      </c>
      <c r="BS59" s="1" t="s">
        <v>0</v>
      </c>
      <c r="BT59" s="1" t="s">
        <v>0</v>
      </c>
      <c r="BU59" s="1" t="s">
        <v>0</v>
      </c>
    </row>
    <row r="60" spans="3:73" ht="11.25">
      <c r="C60" s="1" t="s">
        <v>0</v>
      </c>
      <c r="D60" s="1" t="s">
        <v>0</v>
      </c>
      <c r="E60" s="1" t="s">
        <v>0</v>
      </c>
      <c r="F60" s="7"/>
      <c r="G60" s="6"/>
      <c r="H60" s="6"/>
      <c r="I60" s="6"/>
      <c r="J60" s="6"/>
      <c r="K60" s="6"/>
      <c r="L60" s="6"/>
      <c r="M60" s="6"/>
      <c r="N60" s="7"/>
      <c r="O60" s="6"/>
      <c r="P60" s="6"/>
      <c r="Q60" s="6"/>
      <c r="R60" s="6"/>
      <c r="S60" s="6"/>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c r="BT60" s="1" t="s">
        <v>0</v>
      </c>
      <c r="BU60" s="1" t="s">
        <v>0</v>
      </c>
    </row>
    <row r="61" spans="1:102" ht="11.25">
      <c r="A61" s="30" t="s">
        <v>1</v>
      </c>
      <c r="B61" s="31" t="str">
        <f>HYPERLINK("http://www.dot.ca.gov/hq/transprog/stip2004/ff_sheets/04-6045e.xls","6045E")</f>
        <v>6045E</v>
      </c>
      <c r="C61" s="30" t="s">
        <v>0</v>
      </c>
      <c r="D61" s="30" t="s">
        <v>42</v>
      </c>
      <c r="E61" s="30" t="s">
        <v>3</v>
      </c>
      <c r="F61" s="32">
        <f ca="1">INDIRECT("T61")+INDIRECT("AB61")+INDIRECT("AJ61")+INDIRECT("AR61")+INDIRECT("AZ61")+INDIRECT("BH61")</f>
        <v>0</v>
      </c>
      <c r="G61" s="33">
        <f ca="1">INDIRECT("U61")+INDIRECT("AC61")+INDIRECT("AK61")+INDIRECT("AS61")+INDIRECT("BA61")+INDIRECT("BI61")</f>
        <v>0</v>
      </c>
      <c r="H61" s="33">
        <f ca="1">INDIRECT("V61")+INDIRECT("AD61")+INDIRECT("AL61")+INDIRECT("AT61")+INDIRECT("BB61")+INDIRECT("BJ61")</f>
        <v>0</v>
      </c>
      <c r="I61" s="33">
        <f ca="1">INDIRECT("W61")+INDIRECT("AE61")+INDIRECT("AM61")+INDIRECT("AU61")+INDIRECT("BC61")+INDIRECT("BK61")</f>
        <v>0</v>
      </c>
      <c r="J61" s="33">
        <f ca="1">INDIRECT("X61")+INDIRECT("AF61")+INDIRECT("AN61")+INDIRECT("AV61")+INDIRECT("BD61")+INDIRECT("BL61")</f>
        <v>0</v>
      </c>
      <c r="K61" s="33">
        <f ca="1">INDIRECT("Y61")+INDIRECT("AG61")+INDIRECT("AO61")+INDIRECT("AW61")+INDIRECT("BE61")+INDIRECT("BM61")</f>
        <v>140</v>
      </c>
      <c r="L61" s="33">
        <f ca="1">INDIRECT("Z61")+INDIRECT("AH61")+INDIRECT("AP61")+INDIRECT("AX61")+INDIRECT("BF61")+INDIRECT("BN61")</f>
        <v>0</v>
      </c>
      <c r="M61" s="33">
        <f ca="1">INDIRECT("AA61")+INDIRECT("AI61")+INDIRECT("AQ61")+INDIRECT("AY61")+INDIRECT("BG61")+INDIRECT("BO61")</f>
        <v>0</v>
      </c>
      <c r="N61" s="32">
        <f ca="1">INDIRECT("T61")+INDIRECT("U61")+INDIRECT("V61")+INDIRECT("W61")+INDIRECT("X61")+INDIRECT("Y61")+INDIRECT("Z61")+INDIRECT("AA61")</f>
        <v>0</v>
      </c>
      <c r="O61" s="33">
        <f ca="1">INDIRECT("AB61")+INDIRECT("AC61")+INDIRECT("AD61")+INDIRECT("AE61")+INDIRECT("AF61")+INDIRECT("AG61")+INDIRECT("AH61")+INDIRECT("AI61")</f>
        <v>140</v>
      </c>
      <c r="P61" s="33">
        <f ca="1">INDIRECT("AJ61")+INDIRECT("AK61")+INDIRECT("AL61")+INDIRECT("AM61")+INDIRECT("AN61")+INDIRECT("AO61")+INDIRECT("AP61")+INDIRECT("AQ61")</f>
        <v>0</v>
      </c>
      <c r="Q61" s="33">
        <f ca="1">INDIRECT("AR61")+INDIRECT("AS61")+INDIRECT("AT61")+INDIRECT("AU61")+INDIRECT("AV61")+INDIRECT("AW61")+INDIRECT("AX61")+INDIRECT("AY61")</f>
        <v>0</v>
      </c>
      <c r="R61" s="33">
        <f ca="1">INDIRECT("AZ61")+INDIRECT("BA61")+INDIRECT("BB61")+INDIRECT("BC61")+INDIRECT("BD61")+INDIRECT("BE61")+INDIRECT("BF61")+INDIRECT("BG61")</f>
        <v>0</v>
      </c>
      <c r="S61" s="33">
        <f ca="1">INDIRECT("BH61")+INDIRECT("BI61")+INDIRECT("BJ61")+INDIRECT("BK61")+INDIRECT("BL61")+INDIRECT("BM61")+INDIRECT("BN61")+INDIRECT("BO61")</f>
        <v>0</v>
      </c>
      <c r="T61" s="34"/>
      <c r="U61" s="35"/>
      <c r="V61" s="35"/>
      <c r="W61" s="35"/>
      <c r="X61" s="35"/>
      <c r="Y61" s="35"/>
      <c r="Z61" s="35"/>
      <c r="AA61" s="35"/>
      <c r="AB61" s="34"/>
      <c r="AC61" s="35"/>
      <c r="AD61" s="35"/>
      <c r="AE61" s="35"/>
      <c r="AF61" s="35"/>
      <c r="AG61" s="35">
        <v>140</v>
      </c>
      <c r="AH61" s="35"/>
      <c r="AI61" s="35"/>
      <c r="AJ61" s="34"/>
      <c r="AK61" s="35"/>
      <c r="AL61" s="35"/>
      <c r="AM61" s="35"/>
      <c r="AN61" s="35"/>
      <c r="AO61" s="35"/>
      <c r="AP61" s="35"/>
      <c r="AQ61" s="35"/>
      <c r="AR61" s="34"/>
      <c r="AS61" s="35"/>
      <c r="AT61" s="35"/>
      <c r="AU61" s="35"/>
      <c r="AV61" s="35"/>
      <c r="AW61" s="35"/>
      <c r="AX61" s="35"/>
      <c r="AY61" s="35"/>
      <c r="AZ61" s="34"/>
      <c r="BA61" s="35"/>
      <c r="BB61" s="35"/>
      <c r="BC61" s="35"/>
      <c r="BD61" s="35"/>
      <c r="BE61" s="35"/>
      <c r="BF61" s="35"/>
      <c r="BG61" s="35"/>
      <c r="BH61" s="34"/>
      <c r="BI61" s="35"/>
      <c r="BJ61" s="35"/>
      <c r="BK61" s="35"/>
      <c r="BL61" s="35"/>
      <c r="BM61" s="35"/>
      <c r="BN61" s="35"/>
      <c r="BO61" s="36"/>
      <c r="BP61" s="9">
        <v>20600002212</v>
      </c>
      <c r="BQ61" s="1" t="s">
        <v>3</v>
      </c>
      <c r="BR61" s="1" t="s">
        <v>0</v>
      </c>
      <c r="BS61" s="1" t="s">
        <v>0</v>
      </c>
      <c r="BT61" s="1" t="s">
        <v>0</v>
      </c>
      <c r="BU61" s="1" t="s">
        <v>0</v>
      </c>
      <c r="BW61" s="1">
        <f ca="1">INDIRECT("T61")+2*INDIRECT("AB61")+3*INDIRECT("AJ61")+4*INDIRECT("AR61")+5*INDIRECT("AZ61")+6*INDIRECT("BH61")</f>
        <v>0</v>
      </c>
      <c r="BX61" s="1">
        <v>0</v>
      </c>
      <c r="BY61" s="1">
        <f ca="1">INDIRECT("U61")+2*INDIRECT("AC61")+3*INDIRECT("AK61")+4*INDIRECT("AS61")+5*INDIRECT("BA61")+6*INDIRECT("BI61")</f>
        <v>0</v>
      </c>
      <c r="BZ61" s="1">
        <v>0</v>
      </c>
      <c r="CA61" s="1">
        <f ca="1">INDIRECT("V61")+2*INDIRECT("AD61")+3*INDIRECT("AL61")+4*INDIRECT("AT61")+5*INDIRECT("BB61")+6*INDIRECT("BJ61")</f>
        <v>0</v>
      </c>
      <c r="CB61" s="1">
        <v>0</v>
      </c>
      <c r="CC61" s="1">
        <f ca="1">INDIRECT("W61")+2*INDIRECT("AE61")+3*INDIRECT("AM61")+4*INDIRECT("AU61")+5*INDIRECT("BC61")+6*INDIRECT("BK61")</f>
        <v>0</v>
      </c>
      <c r="CD61" s="1">
        <v>0</v>
      </c>
      <c r="CE61" s="1">
        <f ca="1">INDIRECT("X61")+2*INDIRECT("AF61")+3*INDIRECT("AN61")+4*INDIRECT("AV61")+5*INDIRECT("BD61")+6*INDIRECT("BL61")</f>
        <v>0</v>
      </c>
      <c r="CF61" s="1">
        <v>0</v>
      </c>
      <c r="CG61" s="1">
        <f ca="1">INDIRECT("Y61")+2*INDIRECT("AG61")+3*INDIRECT("AO61")+4*INDIRECT("AW61")+5*INDIRECT("BE61")+6*INDIRECT("BM61")</f>
        <v>280</v>
      </c>
      <c r="CH61" s="1">
        <v>280</v>
      </c>
      <c r="CI61" s="1">
        <f ca="1">INDIRECT("Z61")+2*INDIRECT("AH61")+3*INDIRECT("AP61")+4*INDIRECT("AX61")+5*INDIRECT("BF61")+6*INDIRECT("BN61")</f>
        <v>0</v>
      </c>
      <c r="CJ61" s="1">
        <v>0</v>
      </c>
      <c r="CK61" s="1">
        <f ca="1">INDIRECT("AA61")+2*INDIRECT("AI61")+3*INDIRECT("AQ61")+4*INDIRECT("AY61")+5*INDIRECT("BG61")+6*INDIRECT("BO61")</f>
        <v>0</v>
      </c>
      <c r="CL61" s="1">
        <v>0</v>
      </c>
      <c r="CM61" s="1">
        <f ca="1">INDIRECT("T61")+2*INDIRECT("U61")+3*INDIRECT("V61")+4*INDIRECT("W61")+5*INDIRECT("X61")+6*INDIRECT("Y61")+7*INDIRECT("Z61")+8*INDIRECT("AA61")</f>
        <v>0</v>
      </c>
      <c r="CN61" s="1">
        <v>0</v>
      </c>
      <c r="CO61" s="1">
        <f ca="1">INDIRECT("AB61")+2*INDIRECT("AC61")+3*INDIRECT("AD61")+4*INDIRECT("AE61")+5*INDIRECT("AF61")+6*INDIRECT("AG61")+7*INDIRECT("AH61")+8*INDIRECT("AI61")</f>
        <v>840</v>
      </c>
      <c r="CP61" s="1">
        <v>840</v>
      </c>
      <c r="CQ61" s="1">
        <f ca="1">INDIRECT("AJ61")+2*INDIRECT("AK61")+3*INDIRECT("AL61")+4*INDIRECT("AM61")+5*INDIRECT("AN61")+6*INDIRECT("AO61")+7*INDIRECT("AP61")+8*INDIRECT("AQ61")</f>
        <v>0</v>
      </c>
      <c r="CR61" s="1">
        <v>0</v>
      </c>
      <c r="CS61" s="1">
        <f ca="1">INDIRECT("AR61")+2*INDIRECT("AS61")+3*INDIRECT("AT61")+4*INDIRECT("AU61")+5*INDIRECT("AV61")+6*INDIRECT("AW61")+7*INDIRECT("AX61")+8*INDIRECT("AY61")</f>
        <v>0</v>
      </c>
      <c r="CT61" s="1">
        <v>0</v>
      </c>
      <c r="CU61" s="1">
        <f ca="1">INDIRECT("AZ61")+2*INDIRECT("BA61")+3*INDIRECT("BB61")+4*INDIRECT("BC61")+5*INDIRECT("BD61")+6*INDIRECT("BE61")+7*INDIRECT("BF61")+8*INDIRECT("BG61")</f>
        <v>0</v>
      </c>
      <c r="CV61" s="1">
        <v>0</v>
      </c>
      <c r="CW61" s="1">
        <f ca="1">INDIRECT("BH61")+2*INDIRECT("BI61")+3*INDIRECT("BJ61")+4*INDIRECT("BK61")+5*INDIRECT("BL61")+6*INDIRECT("BM61")+7*INDIRECT("BN61")+8*INDIRECT("BO61")</f>
        <v>0</v>
      </c>
      <c r="CX61" s="1">
        <v>0</v>
      </c>
    </row>
    <row r="62" spans="1:73" ht="11.25">
      <c r="A62" s="1" t="s">
        <v>0</v>
      </c>
      <c r="B62" s="1" t="s">
        <v>0</v>
      </c>
      <c r="C62" s="1" t="s">
        <v>4</v>
      </c>
      <c r="D62" s="1" t="s">
        <v>43</v>
      </c>
      <c r="E62" s="1" t="s">
        <v>6</v>
      </c>
      <c r="F62" s="7">
        <f>SUM(F61:F61)</f>
        <v>0</v>
      </c>
      <c r="G62" s="6">
        <f>SUM(G61:G61)</f>
        <v>0</v>
      </c>
      <c r="H62" s="6">
        <f>SUM(H61:H61)</f>
        <v>0</v>
      </c>
      <c r="I62" s="6">
        <f>SUM(I61:I61)</f>
        <v>0</v>
      </c>
      <c r="J62" s="6">
        <f>SUM(J61:J61)</f>
        <v>0</v>
      </c>
      <c r="K62" s="6">
        <f>SUM(K61:K61)</f>
        <v>140</v>
      </c>
      <c r="L62" s="6">
        <f>SUM(L61:L61)</f>
        <v>0</v>
      </c>
      <c r="M62" s="6">
        <f>SUM(M61:M61)</f>
        <v>0</v>
      </c>
      <c r="N62" s="7">
        <f>SUM(N61:N61)</f>
        <v>0</v>
      </c>
      <c r="O62" s="6">
        <f>SUM(O61:O61)</f>
        <v>140</v>
      </c>
      <c r="P62" s="6">
        <f>SUM(P61:P61)</f>
        <v>0</v>
      </c>
      <c r="Q62" s="6">
        <f>SUM(Q61:Q61)</f>
        <v>0</v>
      </c>
      <c r="R62" s="6">
        <f>SUM(R61:R61)</f>
        <v>0</v>
      </c>
      <c r="S62" s="6">
        <f>SUM(S61:S61)</f>
        <v>0</v>
      </c>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1:73" ht="11.25">
      <c r="A63" s="25"/>
      <c r="B63" s="25"/>
      <c r="C63" s="27" t="s">
        <v>99</v>
      </c>
      <c r="D63" s="26" t="s">
        <v>0</v>
      </c>
      <c r="E63" s="1" t="s">
        <v>0</v>
      </c>
      <c r="F63" s="7"/>
      <c r="G63" s="6"/>
      <c r="H63" s="6"/>
      <c r="I63" s="6"/>
      <c r="J63" s="6"/>
      <c r="K63" s="6"/>
      <c r="L63" s="6"/>
      <c r="M63" s="6"/>
      <c r="N63" s="7"/>
      <c r="O63" s="6"/>
      <c r="P63" s="6"/>
      <c r="Q63" s="6"/>
      <c r="R63" s="6"/>
      <c r="S63" s="6"/>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v>0</v>
      </c>
      <c r="BQ63" s="1" t="s">
        <v>0</v>
      </c>
      <c r="BR63" s="1" t="s">
        <v>0</v>
      </c>
      <c r="BS63" s="1" t="s">
        <v>0</v>
      </c>
      <c r="BT63" s="1" t="s">
        <v>0</v>
      </c>
      <c r="BU63" s="1" t="s">
        <v>0</v>
      </c>
    </row>
    <row r="64" spans="1:102" ht="11.25">
      <c r="A64" s="30" t="s">
        <v>1</v>
      </c>
      <c r="B64" s="31" t="str">
        <f>HYPERLINK("http://www.dot.ca.gov/hq/transprog/stip2004/ff_sheets/04-6045f.xls","6045F")</f>
        <v>6045F</v>
      </c>
      <c r="C64" s="30" t="s">
        <v>0</v>
      </c>
      <c r="D64" s="30" t="s">
        <v>44</v>
      </c>
      <c r="E64" s="30" t="s">
        <v>3</v>
      </c>
      <c r="F64" s="32">
        <f ca="1">INDIRECT("T64")+INDIRECT("AB64")+INDIRECT("AJ64")+INDIRECT("AR64")+INDIRECT("AZ64")+INDIRECT("BH64")</f>
        <v>0</v>
      </c>
      <c r="G64" s="33">
        <f ca="1">INDIRECT("U64")+INDIRECT("AC64")+INDIRECT("AK64")+INDIRECT("AS64")+INDIRECT("BA64")+INDIRECT("BI64")</f>
        <v>0</v>
      </c>
      <c r="H64" s="33">
        <f ca="1">INDIRECT("V64")+INDIRECT("AD64")+INDIRECT("AL64")+INDIRECT("AT64")+INDIRECT("BB64")+INDIRECT("BJ64")</f>
        <v>0</v>
      </c>
      <c r="I64" s="33">
        <f ca="1">INDIRECT("W64")+INDIRECT("AE64")+INDIRECT("AM64")+INDIRECT("AU64")+INDIRECT("BC64")+INDIRECT("BK64")</f>
        <v>0</v>
      </c>
      <c r="J64" s="33">
        <f ca="1">INDIRECT("X64")+INDIRECT("AF64")+INDIRECT("AN64")+INDIRECT("AV64")+INDIRECT("BD64")+INDIRECT("BL64")</f>
        <v>0</v>
      </c>
      <c r="K64" s="33">
        <f ca="1">INDIRECT("Y64")+INDIRECT("AG64")+INDIRECT("AO64")+INDIRECT("AW64")+INDIRECT("BE64")+INDIRECT("BM64")</f>
        <v>342</v>
      </c>
      <c r="L64" s="33">
        <f ca="1">INDIRECT("Z64")+INDIRECT("AH64")+INDIRECT("AP64")+INDIRECT("AX64")+INDIRECT("BF64")+INDIRECT("BN64")</f>
        <v>0</v>
      </c>
      <c r="M64" s="33">
        <f ca="1">INDIRECT("AA64")+INDIRECT("AI64")+INDIRECT("AQ64")+INDIRECT("AY64")+INDIRECT("BG64")+INDIRECT("BO64")</f>
        <v>0</v>
      </c>
      <c r="N64" s="32">
        <f ca="1">INDIRECT("T64")+INDIRECT("U64")+INDIRECT("V64")+INDIRECT("W64")+INDIRECT("X64")+INDIRECT("Y64")+INDIRECT("Z64")+INDIRECT("AA64")</f>
        <v>0</v>
      </c>
      <c r="O64" s="33">
        <f ca="1">INDIRECT("AB64")+INDIRECT("AC64")+INDIRECT("AD64")+INDIRECT("AE64")+INDIRECT("AF64")+INDIRECT("AG64")+INDIRECT("AH64")+INDIRECT("AI64")</f>
        <v>342</v>
      </c>
      <c r="P64" s="33">
        <f ca="1">INDIRECT("AJ64")+INDIRECT("AK64")+INDIRECT("AL64")+INDIRECT("AM64")+INDIRECT("AN64")+INDIRECT("AO64")+INDIRECT("AP64")+INDIRECT("AQ64")</f>
        <v>0</v>
      </c>
      <c r="Q64" s="33">
        <f ca="1">INDIRECT("AR64")+INDIRECT("AS64")+INDIRECT("AT64")+INDIRECT("AU64")+INDIRECT("AV64")+INDIRECT("AW64")+INDIRECT("AX64")+INDIRECT("AY64")</f>
        <v>0</v>
      </c>
      <c r="R64" s="33">
        <f ca="1">INDIRECT("AZ64")+INDIRECT("BA64")+INDIRECT("BB64")+INDIRECT("BC64")+INDIRECT("BD64")+INDIRECT("BE64")+INDIRECT("BF64")+INDIRECT("BG64")</f>
        <v>0</v>
      </c>
      <c r="S64" s="33">
        <f ca="1">INDIRECT("BH64")+INDIRECT("BI64")+INDIRECT("BJ64")+INDIRECT("BK64")+INDIRECT("BL64")+INDIRECT("BM64")+INDIRECT("BN64")+INDIRECT("BO64")</f>
        <v>0</v>
      </c>
      <c r="T64" s="34"/>
      <c r="U64" s="35"/>
      <c r="V64" s="35"/>
      <c r="W64" s="35"/>
      <c r="X64" s="35"/>
      <c r="Y64" s="35"/>
      <c r="Z64" s="35"/>
      <c r="AA64" s="35"/>
      <c r="AB64" s="34"/>
      <c r="AC64" s="35"/>
      <c r="AD64" s="35"/>
      <c r="AE64" s="35"/>
      <c r="AF64" s="35"/>
      <c r="AG64" s="35">
        <v>342</v>
      </c>
      <c r="AH64" s="35"/>
      <c r="AI64" s="35"/>
      <c r="AJ64" s="34"/>
      <c r="AK64" s="35"/>
      <c r="AL64" s="35"/>
      <c r="AM64" s="35"/>
      <c r="AN64" s="35"/>
      <c r="AO64" s="35"/>
      <c r="AP64" s="35"/>
      <c r="AQ64" s="35"/>
      <c r="AR64" s="34"/>
      <c r="AS64" s="35"/>
      <c r="AT64" s="35"/>
      <c r="AU64" s="35"/>
      <c r="AV64" s="35"/>
      <c r="AW64" s="35"/>
      <c r="AX64" s="35"/>
      <c r="AY64" s="35"/>
      <c r="AZ64" s="34"/>
      <c r="BA64" s="35"/>
      <c r="BB64" s="35"/>
      <c r="BC64" s="35"/>
      <c r="BD64" s="35"/>
      <c r="BE64" s="35"/>
      <c r="BF64" s="35"/>
      <c r="BG64" s="35"/>
      <c r="BH64" s="34"/>
      <c r="BI64" s="35"/>
      <c r="BJ64" s="35"/>
      <c r="BK64" s="35"/>
      <c r="BL64" s="35"/>
      <c r="BM64" s="35"/>
      <c r="BN64" s="35"/>
      <c r="BO64" s="36"/>
      <c r="BP64" s="9">
        <v>20600002184</v>
      </c>
      <c r="BQ64" s="1" t="s">
        <v>3</v>
      </c>
      <c r="BR64" s="1" t="s">
        <v>0</v>
      </c>
      <c r="BS64" s="1" t="s">
        <v>0</v>
      </c>
      <c r="BT64" s="1" t="s">
        <v>0</v>
      </c>
      <c r="BU64" s="1" t="s">
        <v>0</v>
      </c>
      <c r="BW64" s="1">
        <f ca="1">INDIRECT("T64")+2*INDIRECT("AB64")+3*INDIRECT("AJ64")+4*INDIRECT("AR64")+5*INDIRECT("AZ64")+6*INDIRECT("BH64")</f>
        <v>0</v>
      </c>
      <c r="BX64" s="1">
        <v>0</v>
      </c>
      <c r="BY64" s="1">
        <f ca="1">INDIRECT("U64")+2*INDIRECT("AC64")+3*INDIRECT("AK64")+4*INDIRECT("AS64")+5*INDIRECT("BA64")+6*INDIRECT("BI64")</f>
        <v>0</v>
      </c>
      <c r="BZ64" s="1">
        <v>0</v>
      </c>
      <c r="CA64" s="1">
        <f ca="1">INDIRECT("V64")+2*INDIRECT("AD64")+3*INDIRECT("AL64")+4*INDIRECT("AT64")+5*INDIRECT("BB64")+6*INDIRECT("BJ64")</f>
        <v>0</v>
      </c>
      <c r="CB64" s="1">
        <v>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684</v>
      </c>
      <c r="CH64" s="1">
        <v>684</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2052</v>
      </c>
      <c r="CP64" s="1">
        <v>2052</v>
      </c>
      <c r="CQ64" s="1">
        <f ca="1">INDIRECT("AJ64")+2*INDIRECT("AK64")+3*INDIRECT("AL64")+4*INDIRECT("AM64")+5*INDIRECT("AN64")+6*INDIRECT("AO64")+7*INDIRECT("AP64")+8*INDIRECT("AQ64")</f>
        <v>0</v>
      </c>
      <c r="CR64" s="1">
        <v>0</v>
      </c>
      <c r="CS64" s="1">
        <f ca="1">INDIRECT("AR64")+2*INDIRECT("AS64")+3*INDIRECT("AT64")+4*INDIRECT("AU64")+5*INDIRECT("AV64")+6*INDIRECT("AW64")+7*INDIRECT("AX64")+8*INDIRECT("AY64")</f>
        <v>0</v>
      </c>
      <c r="CT64" s="1">
        <v>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73" ht="11.25">
      <c r="A65" s="1" t="s">
        <v>0</v>
      </c>
      <c r="B65" s="1" t="s">
        <v>0</v>
      </c>
      <c r="C65" s="1" t="s">
        <v>4</v>
      </c>
      <c r="D65" s="1" t="s">
        <v>45</v>
      </c>
      <c r="E65" s="1" t="s">
        <v>6</v>
      </c>
      <c r="F65" s="7">
        <f>SUM(F64:F64)</f>
        <v>0</v>
      </c>
      <c r="G65" s="6">
        <f>SUM(G64:G64)</f>
        <v>0</v>
      </c>
      <c r="H65" s="6">
        <f>SUM(H64:H64)</f>
        <v>0</v>
      </c>
      <c r="I65" s="6">
        <f>SUM(I64:I64)</f>
        <v>0</v>
      </c>
      <c r="J65" s="6">
        <f>SUM(J64:J64)</f>
        <v>0</v>
      </c>
      <c r="K65" s="6">
        <f>SUM(K64:K64)</f>
        <v>342</v>
      </c>
      <c r="L65" s="6">
        <f>SUM(L64:L64)</f>
        <v>0</v>
      </c>
      <c r="M65" s="6">
        <f>SUM(M64:M64)</f>
        <v>0</v>
      </c>
      <c r="N65" s="7">
        <f>SUM(N64:N64)</f>
        <v>0</v>
      </c>
      <c r="O65" s="6">
        <f>SUM(O64:O64)</f>
        <v>342</v>
      </c>
      <c r="P65" s="6">
        <f>SUM(P64:P64)</f>
        <v>0</v>
      </c>
      <c r="Q65" s="6">
        <f>SUM(Q64:Q64)</f>
        <v>0</v>
      </c>
      <c r="R65" s="6">
        <f>SUM(R64:R64)</f>
        <v>0</v>
      </c>
      <c r="S65" s="6">
        <f>SUM(S64:S64)</f>
        <v>0</v>
      </c>
      <c r="T65" s="8"/>
      <c r="U65" s="5"/>
      <c r="V65" s="5"/>
      <c r="W65" s="5"/>
      <c r="X65" s="5"/>
      <c r="Y65" s="5"/>
      <c r="Z65" s="5"/>
      <c r="AA65" s="5"/>
      <c r="AB65" s="8"/>
      <c r="AC65" s="5"/>
      <c r="AD65" s="5"/>
      <c r="AE65" s="5"/>
      <c r="AF65" s="5"/>
      <c r="AG65" s="5"/>
      <c r="AH65" s="5"/>
      <c r="AI65" s="5"/>
      <c r="AJ65" s="8"/>
      <c r="AK65" s="5"/>
      <c r="AL65" s="5"/>
      <c r="AM65" s="5"/>
      <c r="AN65" s="5"/>
      <c r="AO65" s="5"/>
      <c r="AP65" s="5"/>
      <c r="AQ65" s="5"/>
      <c r="AR65" s="8"/>
      <c r="AS65" s="5"/>
      <c r="AT65" s="5"/>
      <c r="AU65" s="5"/>
      <c r="AV65" s="5"/>
      <c r="AW65" s="5"/>
      <c r="AX65" s="5"/>
      <c r="AY65" s="5"/>
      <c r="AZ65" s="8"/>
      <c r="BA65" s="5"/>
      <c r="BB65" s="5"/>
      <c r="BC65" s="5"/>
      <c r="BD65" s="5"/>
      <c r="BE65" s="5"/>
      <c r="BF65" s="5"/>
      <c r="BG65" s="5"/>
      <c r="BH65" s="8"/>
      <c r="BI65" s="5"/>
      <c r="BJ65" s="5"/>
      <c r="BK65" s="5"/>
      <c r="BL65" s="5"/>
      <c r="BM65" s="5"/>
      <c r="BN65" s="5"/>
      <c r="BO65" s="5"/>
      <c r="BP65" s="9">
        <v>0</v>
      </c>
      <c r="BQ65" s="1" t="s">
        <v>0</v>
      </c>
      <c r="BR65" s="1" t="s">
        <v>0</v>
      </c>
      <c r="BS65" s="1" t="s">
        <v>0</v>
      </c>
      <c r="BT65" s="1" t="s">
        <v>0</v>
      </c>
      <c r="BU65" s="1" t="s">
        <v>0</v>
      </c>
    </row>
    <row r="66" spans="1:73" ht="11.25">
      <c r="A66" s="25"/>
      <c r="B66" s="25"/>
      <c r="C66" s="27" t="s">
        <v>99</v>
      </c>
      <c r="D66" s="26" t="s">
        <v>0</v>
      </c>
      <c r="E66" s="1" t="s">
        <v>0</v>
      </c>
      <c r="F66" s="7"/>
      <c r="G66" s="6"/>
      <c r="H66" s="6"/>
      <c r="I66" s="6"/>
      <c r="J66" s="6"/>
      <c r="K66" s="6"/>
      <c r="L66" s="6"/>
      <c r="M66" s="6"/>
      <c r="N66" s="7"/>
      <c r="O66" s="6"/>
      <c r="P66" s="6"/>
      <c r="Q66" s="6"/>
      <c r="R66" s="6"/>
      <c r="S66" s="6"/>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v>0</v>
      </c>
      <c r="BQ66" s="1" t="s">
        <v>0</v>
      </c>
      <c r="BR66" s="1" t="s">
        <v>0</v>
      </c>
      <c r="BS66" s="1" t="s">
        <v>0</v>
      </c>
      <c r="BT66" s="1" t="s">
        <v>0</v>
      </c>
      <c r="BU66" s="1" t="s">
        <v>0</v>
      </c>
    </row>
    <row r="67" spans="1:102" ht="11.25">
      <c r="A67" s="30" t="s">
        <v>1</v>
      </c>
      <c r="B67" s="31" t="str">
        <f>HYPERLINK("http://www.dot.ca.gov/hq/transprog/stip2004/ff_sheets/04-2260.xls","2260")</f>
        <v>2260</v>
      </c>
      <c r="C67" s="30" t="s">
        <v>0</v>
      </c>
      <c r="D67" s="30" t="s">
        <v>46</v>
      </c>
      <c r="E67" s="30" t="s">
        <v>3</v>
      </c>
      <c r="F67" s="32">
        <f ca="1">INDIRECT("T67")+INDIRECT("AB67")+INDIRECT("AJ67")+INDIRECT("AR67")+INDIRECT("AZ67")+INDIRECT("BH67")</f>
        <v>0</v>
      </c>
      <c r="G67" s="33">
        <f ca="1">INDIRECT("U67")+INDIRECT("AC67")+INDIRECT("AK67")+INDIRECT("AS67")+INDIRECT("BA67")+INDIRECT("BI67")</f>
        <v>0</v>
      </c>
      <c r="H67" s="33">
        <f ca="1">INDIRECT("V67")+INDIRECT("AD67")+INDIRECT("AL67")+INDIRECT("AT67")+INDIRECT("BB67")+INDIRECT("BJ67")</f>
        <v>0</v>
      </c>
      <c r="I67" s="33">
        <f ca="1">INDIRECT("W67")+INDIRECT("AE67")+INDIRECT("AM67")+INDIRECT("AU67")+INDIRECT("BC67")+INDIRECT("BK67")</f>
        <v>1200</v>
      </c>
      <c r="J67" s="33">
        <f ca="1">INDIRECT("X67")+INDIRECT("AF67")+INDIRECT("AN67")+INDIRECT("AV67")+INDIRECT("BD67")+INDIRECT("BL67")</f>
        <v>3000</v>
      </c>
      <c r="K67" s="33">
        <f ca="1">INDIRECT("Y67")+INDIRECT("AG67")+INDIRECT("AO67")+INDIRECT("AW67")+INDIRECT("BE67")+INDIRECT("BM67")</f>
        <v>3100</v>
      </c>
      <c r="L67" s="33">
        <f ca="1">INDIRECT("Z67")+INDIRECT("AH67")+INDIRECT("AP67")+INDIRECT("AX67")+INDIRECT("BF67")+INDIRECT("BN67")</f>
        <v>0</v>
      </c>
      <c r="M67" s="33">
        <f ca="1">INDIRECT("AA67")+INDIRECT("AI67")+INDIRECT("AQ67")+INDIRECT("AY67")+INDIRECT("BG67")+INDIRECT("BO67")</f>
        <v>0</v>
      </c>
      <c r="N67" s="32">
        <f ca="1">INDIRECT("T67")+INDIRECT("U67")+INDIRECT("V67")+INDIRECT("W67")+INDIRECT("X67")+INDIRECT("Y67")+INDIRECT("Z67")+INDIRECT("AA67")</f>
        <v>0</v>
      </c>
      <c r="O67" s="33">
        <f ca="1">INDIRECT("AB67")+INDIRECT("AC67")+INDIRECT("AD67")+INDIRECT("AE67")+INDIRECT("AF67")+INDIRECT("AG67")+INDIRECT("AH67")+INDIRECT("AI67")</f>
        <v>6100</v>
      </c>
      <c r="P67" s="33">
        <f ca="1">INDIRECT("AJ67")+INDIRECT("AK67")+INDIRECT("AL67")+INDIRECT("AM67")+INDIRECT("AN67")+INDIRECT("AO67")+INDIRECT("AP67")+INDIRECT("AQ67")</f>
        <v>0</v>
      </c>
      <c r="Q67" s="33">
        <f ca="1">INDIRECT("AR67")+INDIRECT("AS67")+INDIRECT("AT67")+INDIRECT("AU67")+INDIRECT("AV67")+INDIRECT("AW67")+INDIRECT("AX67")+INDIRECT("AY67")</f>
        <v>1200</v>
      </c>
      <c r="R67" s="33">
        <f ca="1">INDIRECT("AZ67")+INDIRECT("BA67")+INDIRECT("BB67")+INDIRECT("BC67")+INDIRECT("BD67")+INDIRECT("BE67")+INDIRECT("BF67")+INDIRECT("BG67")</f>
        <v>0</v>
      </c>
      <c r="S67" s="33">
        <f ca="1">INDIRECT("BH67")+INDIRECT("BI67")+INDIRECT("BJ67")+INDIRECT("BK67")+INDIRECT("BL67")+INDIRECT("BM67")+INDIRECT("BN67")+INDIRECT("BO67")</f>
        <v>0</v>
      </c>
      <c r="T67" s="34"/>
      <c r="U67" s="35"/>
      <c r="V67" s="35"/>
      <c r="W67" s="35"/>
      <c r="X67" s="35"/>
      <c r="Y67" s="35"/>
      <c r="Z67" s="35"/>
      <c r="AA67" s="35"/>
      <c r="AB67" s="34"/>
      <c r="AC67" s="35"/>
      <c r="AD67" s="35"/>
      <c r="AE67" s="35"/>
      <c r="AF67" s="35">
        <v>3000</v>
      </c>
      <c r="AG67" s="35">
        <v>3100</v>
      </c>
      <c r="AH67" s="35"/>
      <c r="AI67" s="35"/>
      <c r="AJ67" s="34"/>
      <c r="AK67" s="35"/>
      <c r="AL67" s="35"/>
      <c r="AM67" s="35"/>
      <c r="AN67" s="35"/>
      <c r="AO67" s="35"/>
      <c r="AP67" s="35"/>
      <c r="AQ67" s="35"/>
      <c r="AR67" s="34"/>
      <c r="AS67" s="35"/>
      <c r="AT67" s="35"/>
      <c r="AU67" s="35">
        <v>1200</v>
      </c>
      <c r="AV67" s="35"/>
      <c r="AW67" s="35"/>
      <c r="AX67" s="35"/>
      <c r="AY67" s="35"/>
      <c r="AZ67" s="34"/>
      <c r="BA67" s="35"/>
      <c r="BB67" s="35"/>
      <c r="BC67" s="35"/>
      <c r="BD67" s="35"/>
      <c r="BE67" s="35"/>
      <c r="BF67" s="35"/>
      <c r="BG67" s="35"/>
      <c r="BH67" s="34"/>
      <c r="BI67" s="35"/>
      <c r="BJ67" s="35"/>
      <c r="BK67" s="35"/>
      <c r="BL67" s="35"/>
      <c r="BM67" s="35"/>
      <c r="BN67" s="35"/>
      <c r="BO67" s="36"/>
      <c r="BP67" s="9">
        <v>10600000733</v>
      </c>
      <c r="BQ67" s="1" t="s">
        <v>3</v>
      </c>
      <c r="BR67" s="1" t="s">
        <v>0</v>
      </c>
      <c r="BS67" s="1" t="s">
        <v>0</v>
      </c>
      <c r="BT67" s="1" t="s">
        <v>0</v>
      </c>
      <c r="BU67" s="1" t="s">
        <v>0</v>
      </c>
      <c r="BW67" s="1">
        <f ca="1">INDIRECT("T67")+2*INDIRECT("AB67")+3*INDIRECT("AJ67")+4*INDIRECT("AR67")+5*INDIRECT("AZ67")+6*INDIRECT("BH67")</f>
        <v>0</v>
      </c>
      <c r="BX67" s="1">
        <v>0</v>
      </c>
      <c r="BY67" s="1">
        <f ca="1">INDIRECT("U67")+2*INDIRECT("AC67")+3*INDIRECT("AK67")+4*INDIRECT("AS67")+5*INDIRECT("BA67")+6*INDIRECT("BI67")</f>
        <v>0</v>
      </c>
      <c r="BZ67" s="1">
        <v>0</v>
      </c>
      <c r="CA67" s="1">
        <f ca="1">INDIRECT("V67")+2*INDIRECT("AD67")+3*INDIRECT("AL67")+4*INDIRECT("AT67")+5*INDIRECT("BB67")+6*INDIRECT("BJ67")</f>
        <v>0</v>
      </c>
      <c r="CB67" s="1">
        <v>0</v>
      </c>
      <c r="CC67" s="1">
        <f ca="1">INDIRECT("W67")+2*INDIRECT("AE67")+3*INDIRECT("AM67")+4*INDIRECT("AU67")+5*INDIRECT("BC67")+6*INDIRECT("BK67")</f>
        <v>4800</v>
      </c>
      <c r="CD67" s="1">
        <v>4800</v>
      </c>
      <c r="CE67" s="1">
        <f ca="1">INDIRECT("X67")+2*INDIRECT("AF67")+3*INDIRECT("AN67")+4*INDIRECT("AV67")+5*INDIRECT("BD67")+6*INDIRECT("BL67")</f>
        <v>6000</v>
      </c>
      <c r="CF67" s="1">
        <v>6000</v>
      </c>
      <c r="CG67" s="1">
        <f ca="1">INDIRECT("Y67")+2*INDIRECT("AG67")+3*INDIRECT("AO67")+4*INDIRECT("AW67")+5*INDIRECT("BE67")+6*INDIRECT("BM67")</f>
        <v>6200</v>
      </c>
      <c r="CH67" s="1">
        <v>6200</v>
      </c>
      <c r="CI67" s="1">
        <f ca="1">INDIRECT("Z67")+2*INDIRECT("AH67")+3*INDIRECT("AP67")+4*INDIRECT("AX67")+5*INDIRECT("BF67")+6*INDIRECT("BN67")</f>
        <v>0</v>
      </c>
      <c r="CJ67" s="1">
        <v>0</v>
      </c>
      <c r="CK67" s="1">
        <f ca="1">INDIRECT("AA67")+2*INDIRECT("AI67")+3*INDIRECT("AQ67")+4*INDIRECT("AY67")+5*INDIRECT("BG67")+6*INDIRECT("BO67")</f>
        <v>0</v>
      </c>
      <c r="CL67" s="1">
        <v>0</v>
      </c>
      <c r="CM67" s="1">
        <f ca="1">INDIRECT("T67")+2*INDIRECT("U67")+3*INDIRECT("V67")+4*INDIRECT("W67")+5*INDIRECT("X67")+6*INDIRECT("Y67")+7*INDIRECT("Z67")+8*INDIRECT("AA67")</f>
        <v>0</v>
      </c>
      <c r="CN67" s="1">
        <v>0</v>
      </c>
      <c r="CO67" s="1">
        <f ca="1">INDIRECT("AB67")+2*INDIRECT("AC67")+3*INDIRECT("AD67")+4*INDIRECT("AE67")+5*INDIRECT("AF67")+6*INDIRECT("AG67")+7*INDIRECT("AH67")+8*INDIRECT("AI67")</f>
        <v>33600</v>
      </c>
      <c r="CP67" s="1">
        <v>33600</v>
      </c>
      <c r="CQ67" s="1">
        <f ca="1">INDIRECT("AJ67")+2*INDIRECT("AK67")+3*INDIRECT("AL67")+4*INDIRECT("AM67")+5*INDIRECT("AN67")+6*INDIRECT("AO67")+7*INDIRECT("AP67")+8*INDIRECT("AQ67")</f>
        <v>0</v>
      </c>
      <c r="CR67" s="1">
        <v>0</v>
      </c>
      <c r="CS67" s="1">
        <f ca="1">INDIRECT("AR67")+2*INDIRECT("AS67")+3*INDIRECT("AT67")+4*INDIRECT("AU67")+5*INDIRECT("AV67")+6*INDIRECT("AW67")+7*INDIRECT("AX67")+8*INDIRECT("AY67")</f>
        <v>4800</v>
      </c>
      <c r="CT67" s="1">
        <v>4800</v>
      </c>
      <c r="CU67" s="1">
        <f ca="1">INDIRECT("AZ67")+2*INDIRECT("BA67")+3*INDIRECT("BB67")+4*INDIRECT("BC67")+5*INDIRECT("BD67")+6*INDIRECT("BE67")+7*INDIRECT("BF67")+8*INDIRECT("BG67")</f>
        <v>0</v>
      </c>
      <c r="CV67" s="1">
        <v>0</v>
      </c>
      <c r="CW67" s="1">
        <f ca="1">INDIRECT("BH67")+2*INDIRECT("BI67")+3*INDIRECT("BJ67")+4*INDIRECT("BK67")+5*INDIRECT("BL67")+6*INDIRECT("BM67")+7*INDIRECT("BN67")+8*INDIRECT("BO67")</f>
        <v>0</v>
      </c>
      <c r="CX67" s="1">
        <v>0</v>
      </c>
    </row>
    <row r="68" spans="1:102" ht="11.25">
      <c r="A68" s="1" t="s">
        <v>0</v>
      </c>
      <c r="B68" s="1" t="s">
        <v>47</v>
      </c>
      <c r="C68" s="1" t="s">
        <v>0</v>
      </c>
      <c r="D68" s="1" t="s">
        <v>48</v>
      </c>
      <c r="E68" s="1" t="s">
        <v>8</v>
      </c>
      <c r="F68" s="7">
        <f ca="1">INDIRECT("T68")+INDIRECT("AB68")+INDIRECT("AJ68")+INDIRECT("AR68")+INDIRECT("AZ68")+INDIRECT("BH68")</f>
        <v>0</v>
      </c>
      <c r="G68" s="6">
        <f ca="1">INDIRECT("U68")+INDIRECT("AC68")+INDIRECT("AK68")+INDIRECT("AS68")+INDIRECT("BA68")+INDIRECT("BI68")</f>
        <v>0</v>
      </c>
      <c r="H68" s="6">
        <f ca="1">INDIRECT("V68")+INDIRECT("AD68")+INDIRECT("AL68")+INDIRECT("AT68")+INDIRECT("BB68")+INDIRECT("BJ68")</f>
        <v>0</v>
      </c>
      <c r="I68" s="6">
        <f ca="1">INDIRECT("W68")+INDIRECT("AE68")+INDIRECT("AM68")+INDIRECT("AU68")+INDIRECT("BC68")+INDIRECT("BK68")</f>
        <v>25000</v>
      </c>
      <c r="J68" s="6">
        <f ca="1">INDIRECT("X68")+INDIRECT("AF68")+INDIRECT("AN68")+INDIRECT("AV68")+INDIRECT("BD68")+INDIRECT("BL68")</f>
        <v>0</v>
      </c>
      <c r="K68" s="6">
        <f ca="1">INDIRECT("Y68")+INDIRECT("AG68")+INDIRECT("AO68")+INDIRECT("AW68")+INDIRECT("BE68")+INDIRECT("BM68")</f>
        <v>0</v>
      </c>
      <c r="L68" s="6">
        <f ca="1">INDIRECT("Z68")+INDIRECT("AH68")+INDIRECT("AP68")+INDIRECT("AX68")+INDIRECT("BF68")+INDIRECT("BN68")</f>
        <v>0</v>
      </c>
      <c r="M68" s="6">
        <f ca="1">INDIRECT("AA68")+INDIRECT("AI68")+INDIRECT("AQ68")+INDIRECT("AY68")+INDIRECT("BG68")+INDIRECT("BO68")</f>
        <v>0</v>
      </c>
      <c r="N68" s="7">
        <f ca="1">INDIRECT("T68")+INDIRECT("U68")+INDIRECT("V68")+INDIRECT("W68")+INDIRECT("X68")+INDIRECT("Y68")+INDIRECT("Z68")+INDIRECT("AA68")</f>
        <v>0</v>
      </c>
      <c r="O68" s="6">
        <f ca="1">INDIRECT("AB68")+INDIRECT("AC68")+INDIRECT("AD68")+INDIRECT("AE68")+INDIRECT("AF68")+INDIRECT("AG68")+INDIRECT("AH68")+INDIRECT("AI68")</f>
        <v>25000</v>
      </c>
      <c r="P68" s="6">
        <f ca="1">INDIRECT("AJ68")+INDIRECT("AK68")+INDIRECT("AL68")+INDIRECT("AM68")+INDIRECT("AN68")+INDIRECT("AO68")+INDIRECT("AP68")+INDIRECT("AQ68")</f>
        <v>0</v>
      </c>
      <c r="Q68" s="6">
        <f ca="1">INDIRECT("AR68")+INDIRECT("AS68")+INDIRECT("AT68")+INDIRECT("AU68")+INDIRECT("AV68")+INDIRECT("AW68")+INDIRECT("AX68")+INDIRECT("AY68")</f>
        <v>0</v>
      </c>
      <c r="R68" s="6">
        <f ca="1">INDIRECT("AZ68")+INDIRECT("BA68")+INDIRECT("BB68")+INDIRECT("BC68")+INDIRECT("BD68")+INDIRECT("BE68")+INDIRECT("BF68")+INDIRECT("BG68")</f>
        <v>0</v>
      </c>
      <c r="S68" s="6">
        <f ca="1">INDIRECT("BH68")+INDIRECT("BI68")+INDIRECT("BJ68")+INDIRECT("BK68")+INDIRECT("BL68")+INDIRECT("BM68")+INDIRECT("BN68")+INDIRECT("BO68")</f>
        <v>0</v>
      </c>
      <c r="T68" s="28"/>
      <c r="U68" s="29"/>
      <c r="V68" s="29"/>
      <c r="W68" s="29"/>
      <c r="X68" s="29"/>
      <c r="Y68" s="29"/>
      <c r="Z68" s="29"/>
      <c r="AA68" s="29"/>
      <c r="AB68" s="28"/>
      <c r="AC68" s="29"/>
      <c r="AD68" s="29"/>
      <c r="AE68" s="29">
        <v>25000</v>
      </c>
      <c r="AF68" s="29"/>
      <c r="AG68" s="29"/>
      <c r="AH68" s="29"/>
      <c r="AI68" s="29"/>
      <c r="AJ68" s="28"/>
      <c r="AK68" s="29"/>
      <c r="AL68" s="29"/>
      <c r="AM68" s="29"/>
      <c r="AN68" s="29"/>
      <c r="AO68" s="29"/>
      <c r="AP68" s="29"/>
      <c r="AQ68" s="29"/>
      <c r="AR68" s="28"/>
      <c r="AS68" s="29"/>
      <c r="AT68" s="29"/>
      <c r="AU68" s="29"/>
      <c r="AV68" s="29"/>
      <c r="AW68" s="29"/>
      <c r="AX68" s="29"/>
      <c r="AY68" s="29"/>
      <c r="AZ68" s="28"/>
      <c r="BA68" s="29"/>
      <c r="BB68" s="29"/>
      <c r="BC68" s="29"/>
      <c r="BD68" s="29"/>
      <c r="BE68" s="29"/>
      <c r="BF68" s="29"/>
      <c r="BG68" s="29"/>
      <c r="BH68" s="28"/>
      <c r="BI68" s="29"/>
      <c r="BJ68" s="29"/>
      <c r="BK68" s="29"/>
      <c r="BL68" s="29"/>
      <c r="BM68" s="29"/>
      <c r="BN68" s="29"/>
      <c r="BO68" s="29"/>
      <c r="BP68" s="9">
        <v>0</v>
      </c>
      <c r="BQ68" s="1" t="s">
        <v>0</v>
      </c>
      <c r="BR68" s="1" t="s">
        <v>0</v>
      </c>
      <c r="BS68" s="1" t="s">
        <v>0</v>
      </c>
      <c r="BT68" s="1" t="s">
        <v>0</v>
      </c>
      <c r="BU68" s="1" t="s">
        <v>0</v>
      </c>
      <c r="BW68" s="1">
        <f ca="1">INDIRECT("T68")+2*INDIRECT("AB68")+3*INDIRECT("AJ68")+4*INDIRECT("AR68")+5*INDIRECT("AZ68")+6*INDIRECT("BH68")</f>
        <v>0</v>
      </c>
      <c r="BX68" s="1">
        <v>0</v>
      </c>
      <c r="BY68" s="1">
        <f ca="1">INDIRECT("U68")+2*INDIRECT("AC68")+3*INDIRECT("AK68")+4*INDIRECT("AS68")+5*INDIRECT("BA68")+6*INDIRECT("BI68")</f>
        <v>0</v>
      </c>
      <c r="BZ68" s="1">
        <v>0</v>
      </c>
      <c r="CA68" s="1">
        <f ca="1">INDIRECT("V68")+2*INDIRECT("AD68")+3*INDIRECT("AL68")+4*INDIRECT("AT68")+5*INDIRECT("BB68")+6*INDIRECT("BJ68")</f>
        <v>0</v>
      </c>
      <c r="CB68" s="1">
        <v>0</v>
      </c>
      <c r="CC68" s="1">
        <f ca="1">INDIRECT("W68")+2*INDIRECT("AE68")+3*INDIRECT("AM68")+4*INDIRECT("AU68")+5*INDIRECT("BC68")+6*INDIRECT("BK68")</f>
        <v>50000</v>
      </c>
      <c r="CD68" s="1">
        <v>50000</v>
      </c>
      <c r="CE68" s="1">
        <f ca="1">INDIRECT("X68")+2*INDIRECT("AF68")+3*INDIRECT("AN68")+4*INDIRECT("AV68")+5*INDIRECT("BD68")+6*INDIRECT("BL68")</f>
        <v>0</v>
      </c>
      <c r="CF68" s="1">
        <v>0</v>
      </c>
      <c r="CG68" s="1">
        <f ca="1">INDIRECT("Y68")+2*INDIRECT("AG68")+3*INDIRECT("AO68")+4*INDIRECT("AW68")+5*INDIRECT("BE68")+6*INDIRECT("BM68")</f>
        <v>0</v>
      </c>
      <c r="CH68" s="1">
        <v>0</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0</v>
      </c>
      <c r="CN68" s="1">
        <v>0</v>
      </c>
      <c r="CO68" s="1">
        <f ca="1">INDIRECT("AB68")+2*INDIRECT("AC68")+3*INDIRECT("AD68")+4*INDIRECT("AE68")+5*INDIRECT("AF68")+6*INDIRECT("AG68")+7*INDIRECT("AH68")+8*INDIRECT("AI68")</f>
        <v>100000</v>
      </c>
      <c r="CP68" s="1">
        <v>100000</v>
      </c>
      <c r="CQ68" s="1">
        <f ca="1">INDIRECT("AJ68")+2*INDIRECT("AK68")+3*INDIRECT("AL68")+4*INDIRECT("AM68")+5*INDIRECT("AN68")+6*INDIRECT("AO68")+7*INDIRECT("AP68")+8*INDIRECT("AQ68")</f>
        <v>0</v>
      </c>
      <c r="CR68" s="1">
        <v>0</v>
      </c>
      <c r="CS68" s="1">
        <f ca="1">INDIRECT("AR68")+2*INDIRECT("AS68")+3*INDIRECT("AT68")+4*INDIRECT("AU68")+5*INDIRECT("AV68")+6*INDIRECT("AW68")+7*INDIRECT("AX68")+8*INDIRECT("AY68")</f>
        <v>0</v>
      </c>
      <c r="CT68" s="1">
        <v>0</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102" ht="11.25">
      <c r="A69" s="25"/>
      <c r="B69" s="25"/>
      <c r="C69" s="27" t="s">
        <v>99</v>
      </c>
      <c r="D69" s="26" t="s">
        <v>0</v>
      </c>
      <c r="E69" s="1" t="s">
        <v>49</v>
      </c>
      <c r="F69" s="7">
        <f ca="1">INDIRECT("T69")+INDIRECT("AB69")+INDIRECT("AJ69")+INDIRECT("AR69")+INDIRECT("AZ69")+INDIRECT("BH69")</f>
        <v>0</v>
      </c>
      <c r="G69" s="6">
        <f ca="1">INDIRECT("U69")+INDIRECT("AC69")+INDIRECT("AK69")+INDIRECT("AS69")+INDIRECT("BA69")+INDIRECT("BI69")</f>
        <v>0</v>
      </c>
      <c r="H69" s="6">
        <f ca="1">INDIRECT("V69")+INDIRECT("AD69")+INDIRECT("AL69")+INDIRECT("AT69")+INDIRECT("BB69")+INDIRECT("BJ69")</f>
        <v>1500</v>
      </c>
      <c r="I69" s="6">
        <f ca="1">INDIRECT("W69")+INDIRECT("AE69")+INDIRECT("AM69")+INDIRECT("AU69")+INDIRECT("BC69")+INDIRECT("BK69")</f>
        <v>0</v>
      </c>
      <c r="J69" s="6">
        <f ca="1">INDIRECT("X69")+INDIRECT("AF69")+INDIRECT("AN69")+INDIRECT("AV69")+INDIRECT("BD69")+INDIRECT("BL69")</f>
        <v>0</v>
      </c>
      <c r="K69" s="6">
        <f ca="1">INDIRECT("Y69")+INDIRECT("AG69")+INDIRECT("AO69")+INDIRECT("AW69")+INDIRECT("BE69")+INDIRECT("BM69")</f>
        <v>0</v>
      </c>
      <c r="L69" s="6">
        <f ca="1">INDIRECT("Z69")+INDIRECT("AH69")+INDIRECT("AP69")+INDIRECT("AX69")+INDIRECT("BF69")+INDIRECT("BN69")</f>
        <v>0</v>
      </c>
      <c r="M69" s="6">
        <f ca="1">INDIRECT("AA69")+INDIRECT("AI69")+INDIRECT("AQ69")+INDIRECT("AY69")+INDIRECT("BG69")+INDIRECT("BO69")</f>
        <v>0</v>
      </c>
      <c r="N69" s="7">
        <f ca="1">INDIRECT("T69")+INDIRECT("U69")+INDIRECT("V69")+INDIRECT("W69")+INDIRECT("X69")+INDIRECT("Y69")+INDIRECT("Z69")+INDIRECT("AA69")</f>
        <v>1500</v>
      </c>
      <c r="O69" s="6">
        <f ca="1">INDIRECT("AB69")+INDIRECT("AC69")+INDIRECT("AD69")+INDIRECT("AE69")+INDIRECT("AF69")+INDIRECT("AG69")+INDIRECT("AH69")+INDIRECT("AI69")</f>
        <v>0</v>
      </c>
      <c r="P69" s="6">
        <f ca="1">INDIRECT("AJ69")+INDIRECT("AK69")+INDIRECT("AL69")+INDIRECT("AM69")+INDIRECT("AN69")+INDIRECT("AO69")+INDIRECT("AP69")+INDIRECT("AQ69")</f>
        <v>0</v>
      </c>
      <c r="Q69" s="6">
        <f ca="1">INDIRECT("AR69")+INDIRECT("AS69")+INDIRECT("AT69")+INDIRECT("AU69")+INDIRECT("AV69")+INDIRECT("AW69")+INDIRECT("AX69")+INDIRECT("AY69")</f>
        <v>0</v>
      </c>
      <c r="R69" s="6">
        <f ca="1">INDIRECT("AZ69")+INDIRECT("BA69")+INDIRECT("BB69")+INDIRECT("BC69")+INDIRECT("BD69")+INDIRECT("BE69")+INDIRECT("BF69")+INDIRECT("BG69")</f>
        <v>0</v>
      </c>
      <c r="S69" s="6">
        <f ca="1">INDIRECT("BH69")+INDIRECT("BI69")+INDIRECT("BJ69")+INDIRECT("BK69")+INDIRECT("BL69")+INDIRECT("BM69")+INDIRECT("BN69")+INDIRECT("BO69")</f>
        <v>0</v>
      </c>
      <c r="T69" s="28"/>
      <c r="U69" s="29"/>
      <c r="V69" s="29">
        <v>1500</v>
      </c>
      <c r="W69" s="29"/>
      <c r="X69" s="29"/>
      <c r="Y69" s="29"/>
      <c r="Z69" s="29"/>
      <c r="AA69" s="29"/>
      <c r="AB69" s="28"/>
      <c r="AC69" s="29"/>
      <c r="AD69" s="29"/>
      <c r="AE69" s="29"/>
      <c r="AF69" s="29"/>
      <c r="AG69" s="29"/>
      <c r="AH69" s="29"/>
      <c r="AI69" s="29"/>
      <c r="AJ69" s="28"/>
      <c r="AK69" s="29"/>
      <c r="AL69" s="29"/>
      <c r="AM69" s="29"/>
      <c r="AN69" s="29"/>
      <c r="AO69" s="29"/>
      <c r="AP69" s="29"/>
      <c r="AQ69" s="29"/>
      <c r="AR69" s="28"/>
      <c r="AS69" s="29"/>
      <c r="AT69" s="29"/>
      <c r="AU69" s="29"/>
      <c r="AV69" s="29"/>
      <c r="AW69" s="29"/>
      <c r="AX69" s="29"/>
      <c r="AY69" s="29"/>
      <c r="AZ69" s="28"/>
      <c r="BA69" s="29"/>
      <c r="BB69" s="29"/>
      <c r="BC69" s="29"/>
      <c r="BD69" s="29"/>
      <c r="BE69" s="29"/>
      <c r="BF69" s="29"/>
      <c r="BG69" s="29"/>
      <c r="BH69" s="28"/>
      <c r="BI69" s="29"/>
      <c r="BJ69" s="29"/>
      <c r="BK69" s="29"/>
      <c r="BL69" s="29"/>
      <c r="BM69" s="29"/>
      <c r="BN69" s="29"/>
      <c r="BO69" s="29"/>
      <c r="BP69" s="9">
        <v>0</v>
      </c>
      <c r="BQ69" s="1" t="s">
        <v>0</v>
      </c>
      <c r="BR69" s="1" t="s">
        <v>0</v>
      </c>
      <c r="BS69" s="1" t="s">
        <v>0</v>
      </c>
      <c r="BT69" s="1" t="s">
        <v>0</v>
      </c>
      <c r="BU69" s="1" t="s">
        <v>0</v>
      </c>
      <c r="BW69" s="1">
        <f ca="1">INDIRECT("T69")+2*INDIRECT("AB69")+3*INDIRECT("AJ69")+4*INDIRECT("AR69")+5*INDIRECT("AZ69")+6*INDIRECT("BH69")</f>
        <v>0</v>
      </c>
      <c r="BX69" s="1">
        <v>0</v>
      </c>
      <c r="BY69" s="1">
        <f ca="1">INDIRECT("U69")+2*INDIRECT("AC69")+3*INDIRECT("AK69")+4*INDIRECT("AS69")+5*INDIRECT("BA69")+6*INDIRECT("BI69")</f>
        <v>0</v>
      </c>
      <c r="BZ69" s="1">
        <v>0</v>
      </c>
      <c r="CA69" s="1">
        <f ca="1">INDIRECT("V69")+2*INDIRECT("AD69")+3*INDIRECT("AL69")+4*INDIRECT("AT69")+5*INDIRECT("BB69")+6*INDIRECT("BJ69")</f>
        <v>1500</v>
      </c>
      <c r="CB69" s="1">
        <v>1500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0</v>
      </c>
      <c r="CH69" s="1">
        <v>0</v>
      </c>
      <c r="CI69" s="1">
        <f ca="1">INDIRECT("Z69")+2*INDIRECT("AH69")+3*INDIRECT("AP69")+4*INDIRECT("AX69")+5*INDIRECT("BF69")+6*INDIRECT("BN69")</f>
        <v>0</v>
      </c>
      <c r="CJ69" s="1">
        <v>0</v>
      </c>
      <c r="CK69" s="1">
        <f ca="1">INDIRECT("AA69")+2*INDIRECT("AI69")+3*INDIRECT("AQ69")+4*INDIRECT("AY69")+5*INDIRECT("BG69")+6*INDIRECT("BO69")</f>
        <v>0</v>
      </c>
      <c r="CL69" s="1">
        <v>0</v>
      </c>
      <c r="CM69" s="1">
        <f ca="1">INDIRECT("T69")+2*INDIRECT("U69")+3*INDIRECT("V69")+4*INDIRECT("W69")+5*INDIRECT("X69")+6*INDIRECT("Y69")+7*INDIRECT("Z69")+8*INDIRECT("AA69")</f>
        <v>4500</v>
      </c>
      <c r="CN69" s="1">
        <v>4500</v>
      </c>
      <c r="CO69" s="1">
        <f ca="1">INDIRECT("AB69")+2*INDIRECT("AC69")+3*INDIRECT("AD69")+4*INDIRECT("AE69")+5*INDIRECT("AF69")+6*INDIRECT("AG69")+7*INDIRECT("AH69")+8*INDIRECT("AI69")</f>
        <v>0</v>
      </c>
      <c r="CP69" s="1">
        <v>0</v>
      </c>
      <c r="CQ69" s="1">
        <f ca="1">INDIRECT("AJ69")+2*INDIRECT("AK69")+3*INDIRECT("AL69")+4*INDIRECT("AM69")+5*INDIRECT("AN69")+6*INDIRECT("AO69")+7*INDIRECT("AP69")+8*INDIRECT("AQ69")</f>
        <v>0</v>
      </c>
      <c r="CR69" s="1">
        <v>0</v>
      </c>
      <c r="CS69" s="1">
        <f ca="1">INDIRECT("AR69")+2*INDIRECT("AS69")+3*INDIRECT("AT69")+4*INDIRECT("AU69")+5*INDIRECT("AV69")+6*INDIRECT("AW69")+7*INDIRECT("AX69")+8*INDIRECT("AY69")</f>
        <v>0</v>
      </c>
      <c r="CT69" s="1">
        <v>0</v>
      </c>
      <c r="CU69" s="1">
        <f ca="1">INDIRECT("AZ69")+2*INDIRECT("BA69")+3*INDIRECT("BB69")+4*INDIRECT("BC69")+5*INDIRECT("BD69")+6*INDIRECT("BE69")+7*INDIRECT("BF69")+8*INDIRECT("BG69")</f>
        <v>0</v>
      </c>
      <c r="CV69" s="1">
        <v>0</v>
      </c>
      <c r="CW69" s="1">
        <f ca="1">INDIRECT("BH69")+2*INDIRECT("BI69")+3*INDIRECT("BJ69")+4*INDIRECT("BK69")+5*INDIRECT("BL69")+6*INDIRECT("BM69")+7*INDIRECT("BN69")+8*INDIRECT("BO69")</f>
        <v>0</v>
      </c>
      <c r="CX69" s="1">
        <v>0</v>
      </c>
    </row>
    <row r="70" spans="1:73" ht="11.25">
      <c r="A70" s="1" t="s">
        <v>0</v>
      </c>
      <c r="B70" s="1" t="s">
        <v>0</v>
      </c>
      <c r="C70" s="1" t="s">
        <v>0</v>
      </c>
      <c r="D70" s="1" t="s">
        <v>0</v>
      </c>
      <c r="E70" s="1" t="s">
        <v>6</v>
      </c>
      <c r="F70" s="7">
        <f>SUM(F67:F69)</f>
        <v>0</v>
      </c>
      <c r="G70" s="6">
        <f>SUM(G67:G69)</f>
        <v>0</v>
      </c>
      <c r="H70" s="6">
        <f>SUM(H67:H69)</f>
        <v>1500</v>
      </c>
      <c r="I70" s="6">
        <f>SUM(I67:I69)</f>
        <v>26200</v>
      </c>
      <c r="J70" s="6">
        <f>SUM(J67:J69)</f>
        <v>3000</v>
      </c>
      <c r="K70" s="6">
        <f>SUM(K67:K69)</f>
        <v>3100</v>
      </c>
      <c r="L70" s="6">
        <f>SUM(L67:L69)</f>
        <v>0</v>
      </c>
      <c r="M70" s="6">
        <f>SUM(M67:M69)</f>
        <v>0</v>
      </c>
      <c r="N70" s="7">
        <f>SUM(N67:N69)</f>
        <v>1500</v>
      </c>
      <c r="O70" s="6">
        <f>SUM(O67:O69)</f>
        <v>31100</v>
      </c>
      <c r="P70" s="6">
        <f>SUM(P67:P69)</f>
        <v>0</v>
      </c>
      <c r="Q70" s="6">
        <f>SUM(Q67:Q69)</f>
        <v>1200</v>
      </c>
      <c r="R70" s="6">
        <f>SUM(R67:R69)</f>
        <v>0</v>
      </c>
      <c r="S70" s="6">
        <f>SUM(S67:S69)</f>
        <v>0</v>
      </c>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v>0</v>
      </c>
      <c r="BQ70" s="1" t="s">
        <v>0</v>
      </c>
      <c r="BR70" s="1" t="s">
        <v>0</v>
      </c>
      <c r="BS70" s="1" t="s">
        <v>0</v>
      </c>
      <c r="BT70" s="1" t="s">
        <v>0</v>
      </c>
      <c r="BU70" s="1" t="s">
        <v>0</v>
      </c>
    </row>
    <row r="71" spans="3:73" ht="11.25">
      <c r="C71" s="1" t="s">
        <v>0</v>
      </c>
      <c r="D71" s="1" t="s">
        <v>0</v>
      </c>
      <c r="E71" s="1" t="s">
        <v>0</v>
      </c>
      <c r="F71" s="7"/>
      <c r="G71" s="6"/>
      <c r="H71" s="6"/>
      <c r="I71" s="6"/>
      <c r="J71" s="6"/>
      <c r="K71" s="6"/>
      <c r="L71" s="6"/>
      <c r="M71" s="6"/>
      <c r="N71" s="7"/>
      <c r="O71" s="6"/>
      <c r="P71" s="6"/>
      <c r="Q71" s="6"/>
      <c r="R71" s="6"/>
      <c r="S71" s="6"/>
      <c r="T71" s="8"/>
      <c r="U71" s="5"/>
      <c r="V71" s="5"/>
      <c r="W71" s="5"/>
      <c r="X71" s="5"/>
      <c r="Y71" s="5"/>
      <c r="Z71" s="5"/>
      <c r="AA71" s="5"/>
      <c r="AB71" s="8"/>
      <c r="AC71" s="5"/>
      <c r="AD71" s="5"/>
      <c r="AE71" s="5"/>
      <c r="AF71" s="5"/>
      <c r="AG71" s="5"/>
      <c r="AH71" s="5"/>
      <c r="AI71" s="5"/>
      <c r="AJ71" s="8"/>
      <c r="AK71" s="5"/>
      <c r="AL71" s="5"/>
      <c r="AM71" s="5"/>
      <c r="AN71" s="5"/>
      <c r="AO71" s="5"/>
      <c r="AP71" s="5"/>
      <c r="AQ71" s="5"/>
      <c r="AR71" s="8"/>
      <c r="AS71" s="5"/>
      <c r="AT71" s="5"/>
      <c r="AU71" s="5"/>
      <c r="AV71" s="5"/>
      <c r="AW71" s="5"/>
      <c r="AX71" s="5"/>
      <c r="AY71" s="5"/>
      <c r="AZ71" s="8"/>
      <c r="BA71" s="5"/>
      <c r="BB71" s="5"/>
      <c r="BC71" s="5"/>
      <c r="BD71" s="5"/>
      <c r="BE71" s="5"/>
      <c r="BF71" s="5"/>
      <c r="BG71" s="5"/>
      <c r="BH71" s="8"/>
      <c r="BI71" s="5"/>
      <c r="BJ71" s="5"/>
      <c r="BK71" s="5"/>
      <c r="BL71" s="5"/>
      <c r="BM71" s="5"/>
      <c r="BN71" s="5"/>
      <c r="BO71" s="5"/>
      <c r="BP71" s="9"/>
      <c r="BT71" s="1" t="s">
        <v>0</v>
      </c>
      <c r="BU71" s="1" t="s">
        <v>0</v>
      </c>
    </row>
    <row r="72" spans="1:102" ht="11.25">
      <c r="A72" s="30" t="s">
        <v>1</v>
      </c>
      <c r="B72" s="31" t="str">
        <f>HYPERLINK("http://www.dot.ca.gov/hq/transprog/stip2004/ff_sheets/04-2261.xls","2261")</f>
        <v>2261</v>
      </c>
      <c r="C72" s="30" t="s">
        <v>0</v>
      </c>
      <c r="D72" s="30" t="s">
        <v>46</v>
      </c>
      <c r="E72" s="30" t="s">
        <v>20</v>
      </c>
      <c r="F72" s="32">
        <f ca="1">INDIRECT("T72")+INDIRECT("AB72")+INDIRECT("AJ72")+INDIRECT("AR72")+INDIRECT("AZ72")+INDIRECT("BH72")</f>
        <v>0</v>
      </c>
      <c r="G72" s="33">
        <f ca="1">INDIRECT("U72")+INDIRECT("AC72")+INDIRECT("AK72")+INDIRECT("AS72")+INDIRECT("BA72")+INDIRECT("BI72")</f>
        <v>0</v>
      </c>
      <c r="H72" s="33">
        <f ca="1">INDIRECT("V72")+INDIRECT("AD72")+INDIRECT("AL72")+INDIRECT("AT72")+INDIRECT("BB72")+INDIRECT("BJ72")</f>
        <v>203</v>
      </c>
      <c r="I72" s="33">
        <f ca="1">INDIRECT("W72")+INDIRECT("AE72")+INDIRECT("AM72")+INDIRECT("AU72")+INDIRECT("BC72")+INDIRECT("BK72")</f>
        <v>0</v>
      </c>
      <c r="J72" s="33">
        <f ca="1">INDIRECT("X72")+INDIRECT("AF72")+INDIRECT("AN72")+INDIRECT("AV72")+INDIRECT("BD72")+INDIRECT("BL72")</f>
        <v>0</v>
      </c>
      <c r="K72" s="33">
        <f ca="1">INDIRECT("Y72")+INDIRECT("AG72")+INDIRECT("AO72")+INDIRECT("AW72")+INDIRECT("BE72")+INDIRECT("BM72")</f>
        <v>0</v>
      </c>
      <c r="L72" s="33">
        <f ca="1">INDIRECT("Z72")+INDIRECT("AH72")+INDIRECT("AP72")+INDIRECT("AX72")+INDIRECT("BF72")+INDIRECT("BN72")</f>
        <v>0</v>
      </c>
      <c r="M72" s="33">
        <f ca="1">INDIRECT("AA72")+INDIRECT("AI72")+INDIRECT("AQ72")+INDIRECT("AY72")+INDIRECT("BG72")+INDIRECT("BO72")</f>
        <v>0</v>
      </c>
      <c r="N72" s="32">
        <f ca="1">INDIRECT("T72")+INDIRECT("U72")+INDIRECT("V72")+INDIRECT("W72")+INDIRECT("X72")+INDIRECT("Y72")+INDIRECT("Z72")+INDIRECT("AA72")</f>
        <v>0</v>
      </c>
      <c r="O72" s="33">
        <f ca="1">INDIRECT("AB72")+INDIRECT("AC72")+INDIRECT("AD72")+INDIRECT("AE72")+INDIRECT("AF72")+INDIRECT("AG72")+INDIRECT("AH72")+INDIRECT("AI72")</f>
        <v>203</v>
      </c>
      <c r="P72" s="33">
        <f ca="1">INDIRECT("AJ72")+INDIRECT("AK72")+INDIRECT("AL72")+INDIRECT("AM72")+INDIRECT("AN72")+INDIRECT("AO72")+INDIRECT("AP72")+INDIRECT("AQ72")</f>
        <v>0</v>
      </c>
      <c r="Q72" s="33">
        <f ca="1">INDIRECT("AR72")+INDIRECT("AS72")+INDIRECT("AT72")+INDIRECT("AU72")+INDIRECT("AV72")+INDIRECT("AW72")+INDIRECT("AX72")+INDIRECT("AY72")</f>
        <v>0</v>
      </c>
      <c r="R72" s="33">
        <f ca="1">INDIRECT("AZ72")+INDIRECT("BA72")+INDIRECT("BB72")+INDIRECT("BC72")+INDIRECT("BD72")+INDIRECT("BE72")+INDIRECT("BF72")+INDIRECT("BG72")</f>
        <v>0</v>
      </c>
      <c r="S72" s="33">
        <f ca="1">INDIRECT("BH72")+INDIRECT("BI72")+INDIRECT("BJ72")+INDIRECT("BK72")+INDIRECT("BL72")+INDIRECT("BM72")+INDIRECT("BN72")+INDIRECT("BO72")</f>
        <v>0</v>
      </c>
      <c r="T72" s="34"/>
      <c r="U72" s="35"/>
      <c r="V72" s="35"/>
      <c r="W72" s="35"/>
      <c r="X72" s="35"/>
      <c r="Y72" s="35"/>
      <c r="Z72" s="35"/>
      <c r="AA72" s="35"/>
      <c r="AB72" s="34"/>
      <c r="AC72" s="35"/>
      <c r="AD72" s="35">
        <v>203</v>
      </c>
      <c r="AE72" s="35"/>
      <c r="AF72" s="35"/>
      <c r="AG72" s="35"/>
      <c r="AH72" s="35"/>
      <c r="AI72" s="35"/>
      <c r="AJ72" s="34"/>
      <c r="AK72" s="35"/>
      <c r="AL72" s="35"/>
      <c r="AM72" s="35"/>
      <c r="AN72" s="35"/>
      <c r="AO72" s="35"/>
      <c r="AP72" s="35"/>
      <c r="AQ72" s="35"/>
      <c r="AR72" s="34"/>
      <c r="AS72" s="35"/>
      <c r="AT72" s="35"/>
      <c r="AU72" s="35"/>
      <c r="AV72" s="35"/>
      <c r="AW72" s="35"/>
      <c r="AX72" s="35"/>
      <c r="AY72" s="35"/>
      <c r="AZ72" s="34"/>
      <c r="BA72" s="35"/>
      <c r="BB72" s="35"/>
      <c r="BC72" s="35"/>
      <c r="BD72" s="35"/>
      <c r="BE72" s="35"/>
      <c r="BF72" s="35"/>
      <c r="BG72" s="35"/>
      <c r="BH72" s="34"/>
      <c r="BI72" s="35"/>
      <c r="BJ72" s="35"/>
      <c r="BK72" s="35"/>
      <c r="BL72" s="35"/>
      <c r="BM72" s="35"/>
      <c r="BN72" s="35"/>
      <c r="BO72" s="36"/>
      <c r="BP72" s="9">
        <v>10600000734</v>
      </c>
      <c r="BQ72" s="1" t="s">
        <v>0</v>
      </c>
      <c r="BR72" s="1" t="s">
        <v>0</v>
      </c>
      <c r="BS72" s="1" t="s">
        <v>0</v>
      </c>
      <c r="BT72" s="1" t="s">
        <v>0</v>
      </c>
      <c r="BU72" s="1" t="s">
        <v>0</v>
      </c>
      <c r="BW72" s="1">
        <f ca="1">INDIRECT("T72")+2*INDIRECT("AB72")+3*INDIRECT("AJ72")+4*INDIRECT("AR72")+5*INDIRECT("AZ72")+6*INDIRECT("BH72")</f>
        <v>0</v>
      </c>
      <c r="BX72" s="1">
        <v>0</v>
      </c>
      <c r="BY72" s="1">
        <f ca="1">INDIRECT("U72")+2*INDIRECT("AC72")+3*INDIRECT("AK72")+4*INDIRECT("AS72")+5*INDIRECT("BA72")+6*INDIRECT("BI72")</f>
        <v>0</v>
      </c>
      <c r="BZ72" s="1">
        <v>0</v>
      </c>
      <c r="CA72" s="1">
        <f ca="1">INDIRECT("V72")+2*INDIRECT("AD72")+3*INDIRECT("AL72")+4*INDIRECT("AT72")+5*INDIRECT("BB72")+6*INDIRECT("BJ72")</f>
        <v>406</v>
      </c>
      <c r="CB72" s="1">
        <v>406</v>
      </c>
      <c r="CC72" s="1">
        <f ca="1">INDIRECT("W72")+2*INDIRECT("AE72")+3*INDIRECT("AM72")+4*INDIRECT("AU72")+5*INDIRECT("BC72")+6*INDIRECT("BK72")</f>
        <v>0</v>
      </c>
      <c r="CD72" s="1">
        <v>0</v>
      </c>
      <c r="CE72" s="1">
        <f ca="1">INDIRECT("X72")+2*INDIRECT("AF72")+3*INDIRECT("AN72")+4*INDIRECT("AV72")+5*INDIRECT("BD72")+6*INDIRECT("BL72")</f>
        <v>0</v>
      </c>
      <c r="CF72" s="1">
        <v>0</v>
      </c>
      <c r="CG72" s="1">
        <f ca="1">INDIRECT("Y72")+2*INDIRECT("AG72")+3*INDIRECT("AO72")+4*INDIRECT("AW72")+5*INDIRECT("BE72")+6*INDIRECT("BM72")</f>
        <v>0</v>
      </c>
      <c r="CH72" s="1">
        <v>0</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0</v>
      </c>
      <c r="CN72" s="1">
        <v>0</v>
      </c>
      <c r="CO72" s="1">
        <f ca="1">INDIRECT("AB72")+2*INDIRECT("AC72")+3*INDIRECT("AD72")+4*INDIRECT("AE72")+5*INDIRECT("AF72")+6*INDIRECT("AG72")+7*INDIRECT("AH72")+8*INDIRECT("AI72")</f>
        <v>609</v>
      </c>
      <c r="CP72" s="1">
        <v>609</v>
      </c>
      <c r="CQ72" s="1">
        <f ca="1">INDIRECT("AJ72")+2*INDIRECT("AK72")+3*INDIRECT("AL72")+4*INDIRECT("AM72")+5*INDIRECT("AN72")+6*INDIRECT("AO72")+7*INDIRECT("AP72")+8*INDIRECT("AQ72")</f>
        <v>0</v>
      </c>
      <c r="CR72" s="1">
        <v>0</v>
      </c>
      <c r="CS72" s="1">
        <f ca="1">INDIRECT("AR72")+2*INDIRECT("AS72")+3*INDIRECT("AT72")+4*INDIRECT("AU72")+5*INDIRECT("AV72")+6*INDIRECT("AW72")+7*INDIRECT("AX72")+8*INDIRECT("AY72")</f>
        <v>0</v>
      </c>
      <c r="CT72" s="1">
        <v>0</v>
      </c>
      <c r="CU72" s="1">
        <f ca="1">INDIRECT("AZ72")+2*INDIRECT("BA72")+3*INDIRECT("BB72")+4*INDIRECT("BC72")+5*INDIRECT("BD72")+6*INDIRECT("BE72")+7*INDIRECT("BF72")+8*INDIRECT("BG72")</f>
        <v>0</v>
      </c>
      <c r="CV72" s="1">
        <v>0</v>
      </c>
      <c r="CW72" s="1">
        <f ca="1">INDIRECT("BH72")+2*INDIRECT("BI72")+3*INDIRECT("BJ72")+4*INDIRECT("BK72")+5*INDIRECT("BL72")+6*INDIRECT("BM72")+7*INDIRECT("BN72")+8*INDIRECT("BO72")</f>
        <v>0</v>
      </c>
      <c r="CX72" s="1">
        <v>0</v>
      </c>
    </row>
    <row r="73" spans="1:102" ht="11.25">
      <c r="A73" s="1" t="s">
        <v>0</v>
      </c>
      <c r="B73" s="1" t="s">
        <v>50</v>
      </c>
      <c r="C73" s="1" t="s">
        <v>0</v>
      </c>
      <c r="D73" s="1" t="s">
        <v>51</v>
      </c>
      <c r="E73" s="1" t="s">
        <v>3</v>
      </c>
      <c r="F73" s="7">
        <f ca="1">INDIRECT("T73")+INDIRECT("AB73")+INDIRECT("AJ73")+INDIRECT("AR73")+INDIRECT("AZ73")+INDIRECT("BH73")</f>
        <v>0</v>
      </c>
      <c r="G73" s="6">
        <f ca="1">INDIRECT("U73")+INDIRECT("AC73")+INDIRECT("AK73")+INDIRECT("AS73")+INDIRECT("BA73")+INDIRECT("BI73")</f>
        <v>0</v>
      </c>
      <c r="H73" s="6">
        <f ca="1">INDIRECT("V73")+INDIRECT("AD73")+INDIRECT("AL73")+INDIRECT("AT73")+INDIRECT("BB73")+INDIRECT("BJ73")</f>
        <v>425</v>
      </c>
      <c r="I73" s="6">
        <f ca="1">INDIRECT("W73")+INDIRECT("AE73")+INDIRECT("AM73")+INDIRECT("AU73")+INDIRECT("BC73")+INDIRECT("BK73")</f>
        <v>0</v>
      </c>
      <c r="J73" s="6">
        <f ca="1">INDIRECT("X73")+INDIRECT("AF73")+INDIRECT("AN73")+INDIRECT("AV73")+INDIRECT("BD73")+INDIRECT("BL73")</f>
        <v>0</v>
      </c>
      <c r="K73" s="6">
        <f ca="1">INDIRECT("Y73")+INDIRECT("AG73")+INDIRECT("AO73")+INDIRECT("AW73")+INDIRECT("BE73")+INDIRECT("BM73")</f>
        <v>0</v>
      </c>
      <c r="L73" s="6">
        <f ca="1">INDIRECT("Z73")+INDIRECT("AH73")+INDIRECT("AP73")+INDIRECT("AX73")+INDIRECT("BF73")+INDIRECT("BN73")</f>
        <v>0</v>
      </c>
      <c r="M73" s="6">
        <f ca="1">INDIRECT("AA73")+INDIRECT("AI73")+INDIRECT("AQ73")+INDIRECT("AY73")+INDIRECT("BG73")+INDIRECT("BO73")</f>
        <v>0</v>
      </c>
      <c r="N73" s="7">
        <f ca="1">INDIRECT("T73")+INDIRECT("U73")+INDIRECT("V73")+INDIRECT("W73")+INDIRECT("X73")+INDIRECT("Y73")+INDIRECT("Z73")+INDIRECT("AA73")</f>
        <v>0</v>
      </c>
      <c r="O73" s="6">
        <f ca="1">INDIRECT("AB73")+INDIRECT("AC73")+INDIRECT("AD73")+INDIRECT("AE73")+INDIRECT("AF73")+INDIRECT("AG73")+INDIRECT("AH73")+INDIRECT("AI73")</f>
        <v>0</v>
      </c>
      <c r="P73" s="6">
        <f ca="1">INDIRECT("AJ73")+INDIRECT("AK73")+INDIRECT("AL73")+INDIRECT("AM73")+INDIRECT("AN73")+INDIRECT("AO73")+INDIRECT("AP73")+INDIRECT("AQ73")</f>
        <v>0</v>
      </c>
      <c r="Q73" s="6">
        <f ca="1">INDIRECT("AR73")+INDIRECT("AS73")+INDIRECT("AT73")+INDIRECT("AU73")+INDIRECT("AV73")+INDIRECT("AW73")+INDIRECT("AX73")+INDIRECT("AY73")</f>
        <v>425</v>
      </c>
      <c r="R73" s="6">
        <f ca="1">INDIRECT("AZ73")+INDIRECT("BA73")+INDIRECT("BB73")+INDIRECT("BC73")+INDIRECT("BD73")+INDIRECT("BE73")+INDIRECT("BF73")+INDIRECT("BG73")</f>
        <v>0</v>
      </c>
      <c r="S73" s="6">
        <f ca="1">INDIRECT("BH73")+INDIRECT("BI73")+INDIRECT("BJ73")+INDIRECT("BK73")+INDIRECT("BL73")+INDIRECT("BM73")+INDIRECT("BN73")+INDIRECT("BO73")</f>
        <v>0</v>
      </c>
      <c r="T73" s="28"/>
      <c r="U73" s="29"/>
      <c r="V73" s="29"/>
      <c r="W73" s="29"/>
      <c r="X73" s="29"/>
      <c r="Y73" s="29"/>
      <c r="Z73" s="29"/>
      <c r="AA73" s="29"/>
      <c r="AB73" s="28"/>
      <c r="AC73" s="29"/>
      <c r="AD73" s="29"/>
      <c r="AE73" s="29"/>
      <c r="AF73" s="29"/>
      <c r="AG73" s="29"/>
      <c r="AH73" s="29"/>
      <c r="AI73" s="29"/>
      <c r="AJ73" s="28"/>
      <c r="AK73" s="29"/>
      <c r="AL73" s="29"/>
      <c r="AM73" s="29"/>
      <c r="AN73" s="29"/>
      <c r="AO73" s="29"/>
      <c r="AP73" s="29"/>
      <c r="AQ73" s="29"/>
      <c r="AR73" s="28"/>
      <c r="AS73" s="29"/>
      <c r="AT73" s="29">
        <v>425</v>
      </c>
      <c r="AU73" s="29"/>
      <c r="AV73" s="29"/>
      <c r="AW73" s="29"/>
      <c r="AX73" s="29"/>
      <c r="AY73" s="29"/>
      <c r="AZ73" s="28"/>
      <c r="BA73" s="29"/>
      <c r="BB73" s="29"/>
      <c r="BC73" s="29"/>
      <c r="BD73" s="29"/>
      <c r="BE73" s="29"/>
      <c r="BF73" s="29"/>
      <c r="BG73" s="29"/>
      <c r="BH73" s="28"/>
      <c r="BI73" s="29"/>
      <c r="BJ73" s="29"/>
      <c r="BK73" s="29"/>
      <c r="BL73" s="29"/>
      <c r="BM73" s="29"/>
      <c r="BN73" s="29"/>
      <c r="BO73" s="29"/>
      <c r="BP73" s="9">
        <v>0</v>
      </c>
      <c r="BQ73" s="1" t="s">
        <v>3</v>
      </c>
      <c r="BR73" s="1" t="s">
        <v>0</v>
      </c>
      <c r="BS73" s="1" t="s">
        <v>0</v>
      </c>
      <c r="BT73" s="1" t="s">
        <v>0</v>
      </c>
      <c r="BU73" s="1" t="s">
        <v>0</v>
      </c>
      <c r="BW73" s="1">
        <f ca="1">INDIRECT("T73")+2*INDIRECT("AB73")+3*INDIRECT("AJ73")+4*INDIRECT("AR73")+5*INDIRECT("AZ73")+6*INDIRECT("BH73")</f>
        <v>0</v>
      </c>
      <c r="BX73" s="1">
        <v>0</v>
      </c>
      <c r="BY73" s="1">
        <f ca="1">INDIRECT("U73")+2*INDIRECT("AC73")+3*INDIRECT("AK73")+4*INDIRECT("AS73")+5*INDIRECT("BA73")+6*INDIRECT("BI73")</f>
        <v>0</v>
      </c>
      <c r="BZ73" s="1">
        <v>0</v>
      </c>
      <c r="CA73" s="1">
        <f ca="1">INDIRECT("V73")+2*INDIRECT("AD73")+3*INDIRECT("AL73")+4*INDIRECT("AT73")+5*INDIRECT("BB73")+6*INDIRECT("BJ73")</f>
        <v>1700</v>
      </c>
      <c r="CB73" s="1">
        <v>1700</v>
      </c>
      <c r="CC73" s="1">
        <f ca="1">INDIRECT("W73")+2*INDIRECT("AE73")+3*INDIRECT("AM73")+4*INDIRECT("AU73")+5*INDIRECT("BC73")+6*INDIRECT("BK73")</f>
        <v>0</v>
      </c>
      <c r="CD73" s="1">
        <v>0</v>
      </c>
      <c r="CE73" s="1">
        <f ca="1">INDIRECT("X73")+2*INDIRECT("AF73")+3*INDIRECT("AN73")+4*INDIRECT("AV73")+5*INDIRECT("BD73")+6*INDIRECT("BL73")</f>
        <v>0</v>
      </c>
      <c r="CF73" s="1">
        <v>0</v>
      </c>
      <c r="CG73" s="1">
        <f ca="1">INDIRECT("Y73")+2*INDIRECT("AG73")+3*INDIRECT("AO73")+4*INDIRECT("AW73")+5*INDIRECT("BE73")+6*INDIRECT("BM73")</f>
        <v>0</v>
      </c>
      <c r="CH73" s="1">
        <v>0</v>
      </c>
      <c r="CI73" s="1">
        <f ca="1">INDIRECT("Z73")+2*INDIRECT("AH73")+3*INDIRECT("AP73")+4*INDIRECT("AX73")+5*INDIRECT("BF73")+6*INDIRECT("BN73")</f>
        <v>0</v>
      </c>
      <c r="CJ73" s="1">
        <v>0</v>
      </c>
      <c r="CK73" s="1">
        <f ca="1">INDIRECT("AA73")+2*INDIRECT("AI73")+3*INDIRECT("AQ73")+4*INDIRECT("AY73")+5*INDIRECT("BG73")+6*INDIRECT("BO73")</f>
        <v>0</v>
      </c>
      <c r="CL73" s="1">
        <v>0</v>
      </c>
      <c r="CM73" s="1">
        <f ca="1">INDIRECT("T73")+2*INDIRECT("U73")+3*INDIRECT("V73")+4*INDIRECT("W73")+5*INDIRECT("X73")+6*INDIRECT("Y73")+7*INDIRECT("Z73")+8*INDIRECT("AA73")</f>
        <v>0</v>
      </c>
      <c r="CN73" s="1">
        <v>0</v>
      </c>
      <c r="CO73" s="1">
        <f ca="1">INDIRECT("AB73")+2*INDIRECT("AC73")+3*INDIRECT("AD73")+4*INDIRECT("AE73")+5*INDIRECT("AF73")+6*INDIRECT("AG73")+7*INDIRECT("AH73")+8*INDIRECT("AI73")</f>
        <v>0</v>
      </c>
      <c r="CP73" s="1">
        <v>0</v>
      </c>
      <c r="CQ73" s="1">
        <f ca="1">INDIRECT("AJ73")+2*INDIRECT("AK73")+3*INDIRECT("AL73")+4*INDIRECT("AM73")+5*INDIRECT("AN73")+6*INDIRECT("AO73")+7*INDIRECT("AP73")+8*INDIRECT("AQ73")</f>
        <v>0</v>
      </c>
      <c r="CR73" s="1">
        <v>0</v>
      </c>
      <c r="CS73" s="1">
        <f ca="1">INDIRECT("AR73")+2*INDIRECT("AS73")+3*INDIRECT("AT73")+4*INDIRECT("AU73")+5*INDIRECT("AV73")+6*INDIRECT("AW73")+7*INDIRECT("AX73")+8*INDIRECT("AY73")</f>
        <v>1275</v>
      </c>
      <c r="CT73" s="1">
        <v>1275</v>
      </c>
      <c r="CU73" s="1">
        <f ca="1">INDIRECT("AZ73")+2*INDIRECT("BA73")+3*INDIRECT("BB73")+4*INDIRECT("BC73")+5*INDIRECT("BD73")+6*INDIRECT("BE73")+7*INDIRECT("BF73")+8*INDIRECT("BG73")</f>
        <v>0</v>
      </c>
      <c r="CV73" s="1">
        <v>0</v>
      </c>
      <c r="CW73" s="1">
        <f ca="1">INDIRECT("BH73")+2*INDIRECT("BI73")+3*INDIRECT("BJ73")+4*INDIRECT("BK73")+5*INDIRECT("BL73")+6*INDIRECT("BM73")+7*INDIRECT("BN73")+8*INDIRECT("BO73")</f>
        <v>0</v>
      </c>
      <c r="CX73" s="1">
        <v>0</v>
      </c>
    </row>
    <row r="74" spans="1:102" ht="11.25">
      <c r="A74" s="25"/>
      <c r="B74" s="25"/>
      <c r="C74" s="27" t="s">
        <v>99</v>
      </c>
      <c r="D74" s="26" t="s">
        <v>0</v>
      </c>
      <c r="E74" s="1" t="s">
        <v>8</v>
      </c>
      <c r="F74" s="7">
        <f ca="1">INDIRECT("T74")+INDIRECT("AB74")+INDIRECT("AJ74")+INDIRECT("AR74")+INDIRECT("AZ74")+INDIRECT("BH74")</f>
        <v>0</v>
      </c>
      <c r="G74" s="6">
        <f ca="1">INDIRECT("U74")+INDIRECT("AC74")+INDIRECT("AK74")+INDIRECT("AS74")+INDIRECT("BA74")+INDIRECT("BI74")</f>
        <v>842</v>
      </c>
      <c r="H74" s="6">
        <f ca="1">INDIRECT("V74")+INDIRECT("AD74")+INDIRECT("AL74")+INDIRECT("AT74")+INDIRECT("BB74")+INDIRECT("BJ74")</f>
        <v>3250</v>
      </c>
      <c r="I74" s="6">
        <f ca="1">INDIRECT("W74")+INDIRECT("AE74")+INDIRECT("AM74")+INDIRECT("AU74")+INDIRECT("BC74")+INDIRECT("BK74")</f>
        <v>0</v>
      </c>
      <c r="J74" s="6">
        <f ca="1">INDIRECT("X74")+INDIRECT("AF74")+INDIRECT("AN74")+INDIRECT("AV74")+INDIRECT("BD74")+INDIRECT("BL74")</f>
        <v>0</v>
      </c>
      <c r="K74" s="6">
        <f ca="1">INDIRECT("Y74")+INDIRECT("AG74")+INDIRECT("AO74")+INDIRECT("AW74")+INDIRECT("BE74")+INDIRECT("BM74")</f>
        <v>0</v>
      </c>
      <c r="L74" s="6">
        <f ca="1">INDIRECT("Z74")+INDIRECT("AH74")+INDIRECT("AP74")+INDIRECT("AX74")+INDIRECT("BF74")+INDIRECT("BN74")</f>
        <v>0</v>
      </c>
      <c r="M74" s="6">
        <f ca="1">INDIRECT("AA74")+INDIRECT("AI74")+INDIRECT("AQ74")+INDIRECT("AY74")+INDIRECT("BG74")+INDIRECT("BO74")</f>
        <v>0</v>
      </c>
      <c r="N74" s="7">
        <f ca="1">INDIRECT("T74")+INDIRECT("U74")+INDIRECT("V74")+INDIRECT("W74")+INDIRECT("X74")+INDIRECT("Y74")+INDIRECT("Z74")+INDIRECT("AA74")</f>
        <v>0</v>
      </c>
      <c r="O74" s="6">
        <f ca="1">INDIRECT("AB74")+INDIRECT("AC74")+INDIRECT("AD74")+INDIRECT("AE74")+INDIRECT("AF74")+INDIRECT("AG74")+INDIRECT("AH74")+INDIRECT("AI74")</f>
        <v>4092</v>
      </c>
      <c r="P74" s="6">
        <f ca="1">INDIRECT("AJ74")+INDIRECT("AK74")+INDIRECT("AL74")+INDIRECT("AM74")+INDIRECT("AN74")+INDIRECT("AO74")+INDIRECT("AP74")+INDIRECT("AQ74")</f>
        <v>0</v>
      </c>
      <c r="Q74" s="6">
        <f ca="1">INDIRECT("AR74")+INDIRECT("AS74")+INDIRECT("AT74")+INDIRECT("AU74")+INDIRECT("AV74")+INDIRECT("AW74")+INDIRECT("AX74")+INDIRECT("AY74")</f>
        <v>0</v>
      </c>
      <c r="R74" s="6">
        <f ca="1">INDIRECT("AZ74")+INDIRECT("BA74")+INDIRECT("BB74")+INDIRECT("BC74")+INDIRECT("BD74")+INDIRECT("BE74")+INDIRECT("BF74")+INDIRECT("BG74")</f>
        <v>0</v>
      </c>
      <c r="S74" s="6">
        <f ca="1">INDIRECT("BH74")+INDIRECT("BI74")+INDIRECT("BJ74")+INDIRECT("BK74")+INDIRECT("BL74")+INDIRECT("BM74")+INDIRECT("BN74")+INDIRECT("BO74")</f>
        <v>0</v>
      </c>
      <c r="T74" s="28"/>
      <c r="U74" s="29"/>
      <c r="V74" s="29"/>
      <c r="W74" s="29"/>
      <c r="X74" s="29"/>
      <c r="Y74" s="29"/>
      <c r="Z74" s="29"/>
      <c r="AA74" s="29"/>
      <c r="AB74" s="28"/>
      <c r="AC74" s="29">
        <v>842</v>
      </c>
      <c r="AD74" s="29">
        <v>3250</v>
      </c>
      <c r="AE74" s="29"/>
      <c r="AF74" s="29"/>
      <c r="AG74" s="29"/>
      <c r="AH74" s="29"/>
      <c r="AI74" s="29"/>
      <c r="AJ74" s="28"/>
      <c r="AK74" s="29"/>
      <c r="AL74" s="29"/>
      <c r="AM74" s="29"/>
      <c r="AN74" s="29"/>
      <c r="AO74" s="29"/>
      <c r="AP74" s="29"/>
      <c r="AQ74" s="29"/>
      <c r="AR74" s="28"/>
      <c r="AS74" s="29"/>
      <c r="AT74" s="29"/>
      <c r="AU74" s="29"/>
      <c r="AV74" s="29"/>
      <c r="AW74" s="29"/>
      <c r="AX74" s="29"/>
      <c r="AY74" s="29"/>
      <c r="AZ74" s="28"/>
      <c r="BA74" s="29"/>
      <c r="BB74" s="29"/>
      <c r="BC74" s="29"/>
      <c r="BD74" s="29"/>
      <c r="BE74" s="29"/>
      <c r="BF74" s="29"/>
      <c r="BG74" s="29"/>
      <c r="BH74" s="28"/>
      <c r="BI74" s="29"/>
      <c r="BJ74" s="29"/>
      <c r="BK74" s="29"/>
      <c r="BL74" s="29"/>
      <c r="BM74" s="29"/>
      <c r="BN74" s="29"/>
      <c r="BO74" s="29"/>
      <c r="BP74" s="9">
        <v>0</v>
      </c>
      <c r="BQ74" s="1" t="s">
        <v>0</v>
      </c>
      <c r="BR74" s="1" t="s">
        <v>0</v>
      </c>
      <c r="BS74" s="1" t="s">
        <v>0</v>
      </c>
      <c r="BT74" s="1" t="s">
        <v>0</v>
      </c>
      <c r="BU74" s="1" t="s">
        <v>0</v>
      </c>
      <c r="BW74" s="1">
        <f ca="1">INDIRECT("T74")+2*INDIRECT("AB74")+3*INDIRECT("AJ74")+4*INDIRECT("AR74")+5*INDIRECT("AZ74")+6*INDIRECT("BH74")</f>
        <v>0</v>
      </c>
      <c r="BX74" s="1">
        <v>0</v>
      </c>
      <c r="BY74" s="1">
        <f ca="1">INDIRECT("U74")+2*INDIRECT("AC74")+3*INDIRECT("AK74")+4*INDIRECT("AS74")+5*INDIRECT("BA74")+6*INDIRECT("BI74")</f>
        <v>1684</v>
      </c>
      <c r="BZ74" s="1">
        <v>1684</v>
      </c>
      <c r="CA74" s="1">
        <f ca="1">INDIRECT("V74")+2*INDIRECT("AD74")+3*INDIRECT("AL74")+4*INDIRECT("AT74")+5*INDIRECT("BB74")+6*INDIRECT("BJ74")</f>
        <v>6500</v>
      </c>
      <c r="CB74" s="1">
        <v>6500</v>
      </c>
      <c r="CC74" s="1">
        <f ca="1">INDIRECT("W74")+2*INDIRECT("AE74")+3*INDIRECT("AM74")+4*INDIRECT("AU74")+5*INDIRECT("BC74")+6*INDIRECT("BK74")</f>
        <v>0</v>
      </c>
      <c r="CD74" s="1">
        <v>0</v>
      </c>
      <c r="CE74" s="1">
        <f ca="1">INDIRECT("X74")+2*INDIRECT("AF74")+3*INDIRECT("AN74")+4*INDIRECT("AV74")+5*INDIRECT("BD74")+6*INDIRECT("BL74")</f>
        <v>0</v>
      </c>
      <c r="CF74" s="1">
        <v>0</v>
      </c>
      <c r="CG74" s="1">
        <f ca="1">INDIRECT("Y74")+2*INDIRECT("AG74")+3*INDIRECT("AO74")+4*INDIRECT("AW74")+5*INDIRECT("BE74")+6*INDIRECT("BM74")</f>
        <v>0</v>
      </c>
      <c r="CH74" s="1">
        <v>0</v>
      </c>
      <c r="CI74" s="1">
        <f ca="1">INDIRECT("Z74")+2*INDIRECT("AH74")+3*INDIRECT("AP74")+4*INDIRECT("AX74")+5*INDIRECT("BF74")+6*INDIRECT("BN74")</f>
        <v>0</v>
      </c>
      <c r="CJ74" s="1">
        <v>0</v>
      </c>
      <c r="CK74" s="1">
        <f ca="1">INDIRECT("AA74")+2*INDIRECT("AI74")+3*INDIRECT("AQ74")+4*INDIRECT("AY74")+5*INDIRECT("BG74")+6*INDIRECT("BO74")</f>
        <v>0</v>
      </c>
      <c r="CL74" s="1">
        <v>0</v>
      </c>
      <c r="CM74" s="1">
        <f ca="1">INDIRECT("T74")+2*INDIRECT("U74")+3*INDIRECT("V74")+4*INDIRECT("W74")+5*INDIRECT("X74")+6*INDIRECT("Y74")+7*INDIRECT("Z74")+8*INDIRECT("AA74")</f>
        <v>0</v>
      </c>
      <c r="CN74" s="1">
        <v>0</v>
      </c>
      <c r="CO74" s="1">
        <f ca="1">INDIRECT("AB74")+2*INDIRECT("AC74")+3*INDIRECT("AD74")+4*INDIRECT("AE74")+5*INDIRECT("AF74")+6*INDIRECT("AG74")+7*INDIRECT("AH74")+8*INDIRECT("AI74")</f>
        <v>11434</v>
      </c>
      <c r="CP74" s="1">
        <v>11434</v>
      </c>
      <c r="CQ74" s="1">
        <f ca="1">INDIRECT("AJ74")+2*INDIRECT("AK74")+3*INDIRECT("AL74")+4*INDIRECT("AM74")+5*INDIRECT("AN74")+6*INDIRECT("AO74")+7*INDIRECT("AP74")+8*INDIRECT("AQ74")</f>
        <v>0</v>
      </c>
      <c r="CR74" s="1">
        <v>0</v>
      </c>
      <c r="CS74" s="1">
        <f ca="1">INDIRECT("AR74")+2*INDIRECT("AS74")+3*INDIRECT("AT74")+4*INDIRECT("AU74")+5*INDIRECT("AV74")+6*INDIRECT("AW74")+7*INDIRECT("AX74")+8*INDIRECT("AY74")</f>
        <v>0</v>
      </c>
      <c r="CT74" s="1">
        <v>0</v>
      </c>
      <c r="CU74" s="1">
        <f ca="1">INDIRECT("AZ74")+2*INDIRECT("BA74")+3*INDIRECT("BB74")+4*INDIRECT("BC74")+5*INDIRECT("BD74")+6*INDIRECT("BE74")+7*INDIRECT("BF74")+8*INDIRECT("BG74")</f>
        <v>0</v>
      </c>
      <c r="CV74" s="1">
        <v>0</v>
      </c>
      <c r="CW74" s="1">
        <f ca="1">INDIRECT("BH74")+2*INDIRECT("BI74")+3*INDIRECT("BJ74")+4*INDIRECT("BK74")+5*INDIRECT("BL74")+6*INDIRECT("BM74")+7*INDIRECT("BN74")+8*INDIRECT("BO74")</f>
        <v>0</v>
      </c>
      <c r="CX74" s="1">
        <v>0</v>
      </c>
    </row>
    <row r="75" spans="1:102" ht="11.25">
      <c r="A75" s="1" t="s">
        <v>0</v>
      </c>
      <c r="B75" s="1" t="s">
        <v>0</v>
      </c>
      <c r="C75" s="1" t="s">
        <v>0</v>
      </c>
      <c r="D75" s="1" t="s">
        <v>0</v>
      </c>
      <c r="E75" s="1" t="s">
        <v>52</v>
      </c>
      <c r="F75" s="7">
        <f ca="1">INDIRECT("T75")+INDIRECT("AB75")+INDIRECT("AJ75")+INDIRECT("AR75")+INDIRECT("AZ75")+INDIRECT("BH75")</f>
        <v>0</v>
      </c>
      <c r="G75" s="6">
        <f ca="1">INDIRECT("U75")+INDIRECT("AC75")+INDIRECT("AK75")+INDIRECT("AS75")+INDIRECT("BA75")+INDIRECT("BI75")</f>
        <v>0</v>
      </c>
      <c r="H75" s="6">
        <f ca="1">INDIRECT("V75")+INDIRECT("AD75")+INDIRECT("AL75")+INDIRECT("AT75")+INDIRECT("BB75")+INDIRECT("BJ75")</f>
        <v>248</v>
      </c>
      <c r="I75" s="6">
        <f ca="1">INDIRECT("W75")+INDIRECT("AE75")+INDIRECT("AM75")+INDIRECT("AU75")+INDIRECT("BC75")+INDIRECT("BK75")</f>
        <v>0</v>
      </c>
      <c r="J75" s="6">
        <f ca="1">INDIRECT("X75")+INDIRECT("AF75")+INDIRECT("AN75")+INDIRECT("AV75")+INDIRECT("BD75")+INDIRECT("BL75")</f>
        <v>0</v>
      </c>
      <c r="K75" s="6">
        <f ca="1">INDIRECT("Y75")+INDIRECT("AG75")+INDIRECT("AO75")+INDIRECT("AW75")+INDIRECT("BE75")+INDIRECT("BM75")</f>
        <v>0</v>
      </c>
      <c r="L75" s="6">
        <f ca="1">INDIRECT("Z75")+INDIRECT("AH75")+INDIRECT("AP75")+INDIRECT("AX75")+INDIRECT("BF75")+INDIRECT("BN75")</f>
        <v>0</v>
      </c>
      <c r="M75" s="6">
        <f ca="1">INDIRECT("AA75")+INDIRECT("AI75")+INDIRECT("AQ75")+INDIRECT("AY75")+INDIRECT("BG75")+INDIRECT("BO75")</f>
        <v>0</v>
      </c>
      <c r="N75" s="7">
        <f ca="1">INDIRECT("T75")+INDIRECT("U75")+INDIRECT("V75")+INDIRECT("W75")+INDIRECT("X75")+INDIRECT("Y75")+INDIRECT("Z75")+INDIRECT("AA75")</f>
        <v>0</v>
      </c>
      <c r="O75" s="6">
        <f ca="1">INDIRECT("AB75")+INDIRECT("AC75")+INDIRECT("AD75")+INDIRECT("AE75")+INDIRECT("AF75")+INDIRECT("AG75")+INDIRECT("AH75")+INDIRECT("AI75")</f>
        <v>248</v>
      </c>
      <c r="P75" s="6">
        <f ca="1">INDIRECT("AJ75")+INDIRECT("AK75")+INDIRECT("AL75")+INDIRECT("AM75")+INDIRECT("AN75")+INDIRECT("AO75")+INDIRECT("AP75")+INDIRECT("AQ75")</f>
        <v>0</v>
      </c>
      <c r="Q75" s="6">
        <f ca="1">INDIRECT("AR75")+INDIRECT("AS75")+INDIRECT("AT75")+INDIRECT("AU75")+INDIRECT("AV75")+INDIRECT("AW75")+INDIRECT("AX75")+INDIRECT("AY75")</f>
        <v>0</v>
      </c>
      <c r="R75" s="6">
        <f ca="1">INDIRECT("AZ75")+INDIRECT("BA75")+INDIRECT("BB75")+INDIRECT("BC75")+INDIRECT("BD75")+INDIRECT("BE75")+INDIRECT("BF75")+INDIRECT("BG75")</f>
        <v>0</v>
      </c>
      <c r="S75" s="6">
        <f ca="1">INDIRECT("BH75")+INDIRECT("BI75")+INDIRECT("BJ75")+INDIRECT("BK75")+INDIRECT("BL75")+INDIRECT("BM75")+INDIRECT("BN75")+INDIRECT("BO75")</f>
        <v>0</v>
      </c>
      <c r="T75" s="28"/>
      <c r="U75" s="29"/>
      <c r="V75" s="29"/>
      <c r="W75" s="29"/>
      <c r="X75" s="29"/>
      <c r="Y75" s="29"/>
      <c r="Z75" s="29"/>
      <c r="AA75" s="29"/>
      <c r="AB75" s="28"/>
      <c r="AC75" s="29"/>
      <c r="AD75" s="29">
        <v>248</v>
      </c>
      <c r="AE75" s="29"/>
      <c r="AF75" s="29"/>
      <c r="AG75" s="29"/>
      <c r="AH75" s="29"/>
      <c r="AI75" s="29"/>
      <c r="AJ75" s="28"/>
      <c r="AK75" s="29"/>
      <c r="AL75" s="29"/>
      <c r="AM75" s="29"/>
      <c r="AN75" s="29"/>
      <c r="AO75" s="29"/>
      <c r="AP75" s="29"/>
      <c r="AQ75" s="29"/>
      <c r="AR75" s="28"/>
      <c r="AS75" s="29"/>
      <c r="AT75" s="29"/>
      <c r="AU75" s="29"/>
      <c r="AV75" s="29"/>
      <c r="AW75" s="29"/>
      <c r="AX75" s="29"/>
      <c r="AY75" s="29"/>
      <c r="AZ75" s="28"/>
      <c r="BA75" s="29"/>
      <c r="BB75" s="29"/>
      <c r="BC75" s="29"/>
      <c r="BD75" s="29"/>
      <c r="BE75" s="29"/>
      <c r="BF75" s="29"/>
      <c r="BG75" s="29"/>
      <c r="BH75" s="28"/>
      <c r="BI75" s="29"/>
      <c r="BJ75" s="29"/>
      <c r="BK75" s="29"/>
      <c r="BL75" s="29"/>
      <c r="BM75" s="29"/>
      <c r="BN75" s="29"/>
      <c r="BO75" s="29"/>
      <c r="BP75" s="9">
        <v>0</v>
      </c>
      <c r="BQ75" s="1" t="s">
        <v>0</v>
      </c>
      <c r="BR75" s="1" t="s">
        <v>0</v>
      </c>
      <c r="BS75" s="1" t="s">
        <v>0</v>
      </c>
      <c r="BT75" s="1" t="s">
        <v>0</v>
      </c>
      <c r="BU75" s="1" t="s">
        <v>0</v>
      </c>
      <c r="BW75" s="1">
        <f ca="1">INDIRECT("T75")+2*INDIRECT("AB75")+3*INDIRECT("AJ75")+4*INDIRECT("AR75")+5*INDIRECT("AZ75")+6*INDIRECT("BH75")</f>
        <v>0</v>
      </c>
      <c r="BX75" s="1">
        <v>0</v>
      </c>
      <c r="BY75" s="1">
        <f ca="1">INDIRECT("U75")+2*INDIRECT("AC75")+3*INDIRECT("AK75")+4*INDIRECT("AS75")+5*INDIRECT("BA75")+6*INDIRECT("BI75")</f>
        <v>0</v>
      </c>
      <c r="BZ75" s="1">
        <v>0</v>
      </c>
      <c r="CA75" s="1">
        <f ca="1">INDIRECT("V75")+2*INDIRECT("AD75")+3*INDIRECT("AL75")+4*INDIRECT("AT75")+5*INDIRECT("BB75")+6*INDIRECT("BJ75")</f>
        <v>496</v>
      </c>
      <c r="CB75" s="1">
        <v>496</v>
      </c>
      <c r="CC75" s="1">
        <f ca="1">INDIRECT("W75")+2*INDIRECT("AE75")+3*INDIRECT("AM75")+4*INDIRECT("AU75")+5*INDIRECT("BC75")+6*INDIRECT("BK75")</f>
        <v>0</v>
      </c>
      <c r="CD75" s="1">
        <v>0</v>
      </c>
      <c r="CE75" s="1">
        <f ca="1">INDIRECT("X75")+2*INDIRECT("AF75")+3*INDIRECT("AN75")+4*INDIRECT("AV75")+5*INDIRECT("BD75")+6*INDIRECT("BL75")</f>
        <v>0</v>
      </c>
      <c r="CF75" s="1">
        <v>0</v>
      </c>
      <c r="CG75" s="1">
        <f ca="1">INDIRECT("Y75")+2*INDIRECT("AG75")+3*INDIRECT("AO75")+4*INDIRECT("AW75")+5*INDIRECT("BE75")+6*INDIRECT("BM75")</f>
        <v>0</v>
      </c>
      <c r="CH75" s="1">
        <v>0</v>
      </c>
      <c r="CI75" s="1">
        <f ca="1">INDIRECT("Z75")+2*INDIRECT("AH75")+3*INDIRECT("AP75")+4*INDIRECT("AX75")+5*INDIRECT("BF75")+6*INDIRECT("BN75")</f>
        <v>0</v>
      </c>
      <c r="CJ75" s="1">
        <v>0</v>
      </c>
      <c r="CK75" s="1">
        <f ca="1">INDIRECT("AA75")+2*INDIRECT("AI75")+3*INDIRECT("AQ75")+4*INDIRECT("AY75")+5*INDIRECT("BG75")+6*INDIRECT("BO75")</f>
        <v>0</v>
      </c>
      <c r="CL75" s="1">
        <v>0</v>
      </c>
      <c r="CM75" s="1">
        <f ca="1">INDIRECT("T75")+2*INDIRECT("U75")+3*INDIRECT("V75")+4*INDIRECT("W75")+5*INDIRECT("X75")+6*INDIRECT("Y75")+7*INDIRECT("Z75")+8*INDIRECT("AA75")</f>
        <v>0</v>
      </c>
      <c r="CN75" s="1">
        <v>0</v>
      </c>
      <c r="CO75" s="1">
        <f ca="1">INDIRECT("AB75")+2*INDIRECT("AC75")+3*INDIRECT("AD75")+4*INDIRECT("AE75")+5*INDIRECT("AF75")+6*INDIRECT("AG75")+7*INDIRECT("AH75")+8*INDIRECT("AI75")</f>
        <v>744</v>
      </c>
      <c r="CP75" s="1">
        <v>744</v>
      </c>
      <c r="CQ75" s="1">
        <f ca="1">INDIRECT("AJ75")+2*INDIRECT("AK75")+3*INDIRECT("AL75")+4*INDIRECT("AM75")+5*INDIRECT("AN75")+6*INDIRECT("AO75")+7*INDIRECT("AP75")+8*INDIRECT("AQ75")</f>
        <v>0</v>
      </c>
      <c r="CR75" s="1">
        <v>0</v>
      </c>
      <c r="CS75" s="1">
        <f ca="1">INDIRECT("AR75")+2*INDIRECT("AS75")+3*INDIRECT("AT75")+4*INDIRECT("AU75")+5*INDIRECT("AV75")+6*INDIRECT("AW75")+7*INDIRECT("AX75")+8*INDIRECT("AY75")</f>
        <v>0</v>
      </c>
      <c r="CT75" s="1">
        <v>0</v>
      </c>
      <c r="CU75" s="1">
        <f ca="1">INDIRECT("AZ75")+2*INDIRECT("BA75")+3*INDIRECT("BB75")+4*INDIRECT("BC75")+5*INDIRECT("BD75")+6*INDIRECT("BE75")+7*INDIRECT("BF75")+8*INDIRECT("BG75")</f>
        <v>0</v>
      </c>
      <c r="CV75" s="1">
        <v>0</v>
      </c>
      <c r="CW75" s="1">
        <f ca="1">INDIRECT("BH75")+2*INDIRECT("BI75")+3*INDIRECT("BJ75")+4*INDIRECT("BK75")+5*INDIRECT("BL75")+6*INDIRECT("BM75")+7*INDIRECT("BN75")+8*INDIRECT("BO75")</f>
        <v>0</v>
      </c>
      <c r="CX75" s="1">
        <v>0</v>
      </c>
    </row>
    <row r="76" spans="1:73" ht="11.25">
      <c r="A76" s="1" t="s">
        <v>0</v>
      </c>
      <c r="B76" s="1" t="s">
        <v>0</v>
      </c>
      <c r="C76" s="1" t="s">
        <v>0</v>
      </c>
      <c r="D76" s="1" t="s">
        <v>0</v>
      </c>
      <c r="E76" s="1" t="s">
        <v>6</v>
      </c>
      <c r="F76" s="7">
        <f>SUM(F72:F75)</f>
        <v>0</v>
      </c>
      <c r="G76" s="6">
        <f>SUM(G72:G75)</f>
        <v>842</v>
      </c>
      <c r="H76" s="6">
        <f>SUM(H72:H75)</f>
        <v>4126</v>
      </c>
      <c r="I76" s="6">
        <f>SUM(I72:I75)</f>
        <v>0</v>
      </c>
      <c r="J76" s="6">
        <f>SUM(J72:J75)</f>
        <v>0</v>
      </c>
      <c r="K76" s="6">
        <f>SUM(K72:K75)</f>
        <v>0</v>
      </c>
      <c r="L76" s="6">
        <f>SUM(L72:L75)</f>
        <v>0</v>
      </c>
      <c r="M76" s="6">
        <f>SUM(M72:M75)</f>
        <v>0</v>
      </c>
      <c r="N76" s="7">
        <f>SUM(N72:N75)</f>
        <v>0</v>
      </c>
      <c r="O76" s="6">
        <f>SUM(O72:O75)</f>
        <v>4543</v>
      </c>
      <c r="P76" s="6">
        <f>SUM(P72:P75)</f>
        <v>0</v>
      </c>
      <c r="Q76" s="6">
        <f>SUM(Q72:Q75)</f>
        <v>425</v>
      </c>
      <c r="R76" s="6">
        <f>SUM(R72:R75)</f>
        <v>0</v>
      </c>
      <c r="S76" s="6">
        <f>SUM(S72:S75)</f>
        <v>0</v>
      </c>
      <c r="T76" s="8"/>
      <c r="U76" s="5"/>
      <c r="V76" s="5"/>
      <c r="W76" s="5"/>
      <c r="X76" s="5"/>
      <c r="Y76" s="5"/>
      <c r="Z76" s="5"/>
      <c r="AA76" s="5"/>
      <c r="AB76" s="8"/>
      <c r="AC76" s="5"/>
      <c r="AD76" s="5"/>
      <c r="AE76" s="5"/>
      <c r="AF76" s="5"/>
      <c r="AG76" s="5"/>
      <c r="AH76" s="5"/>
      <c r="AI76" s="5"/>
      <c r="AJ76" s="8"/>
      <c r="AK76" s="5"/>
      <c r="AL76" s="5"/>
      <c r="AM76" s="5"/>
      <c r="AN76" s="5"/>
      <c r="AO76" s="5"/>
      <c r="AP76" s="5"/>
      <c r="AQ76" s="5"/>
      <c r="AR76" s="8"/>
      <c r="AS76" s="5"/>
      <c r="AT76" s="5"/>
      <c r="AU76" s="5"/>
      <c r="AV76" s="5"/>
      <c r="AW76" s="5"/>
      <c r="AX76" s="5"/>
      <c r="AY76" s="5"/>
      <c r="AZ76" s="8"/>
      <c r="BA76" s="5"/>
      <c r="BB76" s="5"/>
      <c r="BC76" s="5"/>
      <c r="BD76" s="5"/>
      <c r="BE76" s="5"/>
      <c r="BF76" s="5"/>
      <c r="BG76" s="5"/>
      <c r="BH76" s="8"/>
      <c r="BI76" s="5"/>
      <c r="BJ76" s="5"/>
      <c r="BK76" s="5"/>
      <c r="BL76" s="5"/>
      <c r="BM76" s="5"/>
      <c r="BN76" s="5"/>
      <c r="BO76" s="5"/>
      <c r="BP76" s="9">
        <v>0</v>
      </c>
      <c r="BQ76" s="1" t="s">
        <v>0</v>
      </c>
      <c r="BR76" s="1" t="s">
        <v>0</v>
      </c>
      <c r="BS76" s="1" t="s">
        <v>0</v>
      </c>
      <c r="BT76" s="1" t="s">
        <v>0</v>
      </c>
      <c r="BU76" s="1" t="s">
        <v>0</v>
      </c>
    </row>
    <row r="77" spans="3:73" ht="11.25">
      <c r="C77" s="1" t="s">
        <v>0</v>
      </c>
      <c r="D77" s="1" t="s">
        <v>0</v>
      </c>
      <c r="E77" s="1" t="s">
        <v>0</v>
      </c>
      <c r="F77" s="7"/>
      <c r="G77" s="6"/>
      <c r="H77" s="6"/>
      <c r="I77" s="6"/>
      <c r="J77" s="6"/>
      <c r="K77" s="6"/>
      <c r="L77" s="6"/>
      <c r="M77" s="6"/>
      <c r="N77" s="7"/>
      <c r="O77" s="6"/>
      <c r="P77" s="6"/>
      <c r="Q77" s="6"/>
      <c r="R77" s="6"/>
      <c r="S77" s="6"/>
      <c r="T77" s="8"/>
      <c r="U77" s="5"/>
      <c r="V77" s="5"/>
      <c r="W77" s="5"/>
      <c r="X77" s="5"/>
      <c r="Y77" s="5"/>
      <c r="Z77" s="5"/>
      <c r="AA77" s="5"/>
      <c r="AB77" s="8"/>
      <c r="AC77" s="5"/>
      <c r="AD77" s="5"/>
      <c r="AE77" s="5"/>
      <c r="AF77" s="5"/>
      <c r="AG77" s="5"/>
      <c r="AH77" s="5"/>
      <c r="AI77" s="5"/>
      <c r="AJ77" s="8"/>
      <c r="AK77" s="5"/>
      <c r="AL77" s="5"/>
      <c r="AM77" s="5"/>
      <c r="AN77" s="5"/>
      <c r="AO77" s="5"/>
      <c r="AP77" s="5"/>
      <c r="AQ77" s="5"/>
      <c r="AR77" s="8"/>
      <c r="AS77" s="5"/>
      <c r="AT77" s="5"/>
      <c r="AU77" s="5"/>
      <c r="AV77" s="5"/>
      <c r="AW77" s="5"/>
      <c r="AX77" s="5"/>
      <c r="AY77" s="5"/>
      <c r="AZ77" s="8"/>
      <c r="BA77" s="5"/>
      <c r="BB77" s="5"/>
      <c r="BC77" s="5"/>
      <c r="BD77" s="5"/>
      <c r="BE77" s="5"/>
      <c r="BF77" s="5"/>
      <c r="BG77" s="5"/>
      <c r="BH77" s="8"/>
      <c r="BI77" s="5"/>
      <c r="BJ77" s="5"/>
      <c r="BK77" s="5"/>
      <c r="BL77" s="5"/>
      <c r="BM77" s="5"/>
      <c r="BN77" s="5"/>
      <c r="BO77" s="5"/>
      <c r="BP77" s="9"/>
      <c r="BT77" s="1" t="s">
        <v>0</v>
      </c>
      <c r="BU77" s="1" t="s">
        <v>0</v>
      </c>
    </row>
    <row r="78" spans="1:102" ht="11.25">
      <c r="A78" s="30" t="s">
        <v>1</v>
      </c>
      <c r="B78" s="31" t="str">
        <f>HYPERLINK("http://www.dot.ca.gov/hq/transprog/stip2004/ff_sheets/04-6045g.xls","6045G")</f>
        <v>6045G</v>
      </c>
      <c r="C78" s="30" t="s">
        <v>0</v>
      </c>
      <c r="D78" s="30" t="s">
        <v>46</v>
      </c>
      <c r="E78" s="30" t="s">
        <v>3</v>
      </c>
      <c r="F78" s="32">
        <f ca="1">INDIRECT("T78")+INDIRECT("AB78")+INDIRECT("AJ78")+INDIRECT("AR78")+INDIRECT("AZ78")+INDIRECT("BH78")</f>
        <v>0</v>
      </c>
      <c r="G78" s="33">
        <f ca="1">INDIRECT("U78")+INDIRECT("AC78")+INDIRECT("AK78")+INDIRECT("AS78")+INDIRECT("BA78")+INDIRECT("BI78")</f>
        <v>0</v>
      </c>
      <c r="H78" s="33">
        <f ca="1">INDIRECT("V78")+INDIRECT("AD78")+INDIRECT("AL78")+INDIRECT("AT78")+INDIRECT("BB78")+INDIRECT("BJ78")</f>
        <v>0</v>
      </c>
      <c r="I78" s="33">
        <f ca="1">INDIRECT("W78")+INDIRECT("AE78")+INDIRECT("AM78")+INDIRECT("AU78")+INDIRECT("BC78")+INDIRECT("BK78")</f>
        <v>0</v>
      </c>
      <c r="J78" s="33">
        <f ca="1">INDIRECT("X78")+INDIRECT("AF78")+INDIRECT("AN78")+INDIRECT("AV78")+INDIRECT("BD78")+INDIRECT("BL78")</f>
        <v>0</v>
      </c>
      <c r="K78" s="33">
        <f ca="1">INDIRECT("Y78")+INDIRECT("AG78")+INDIRECT("AO78")+INDIRECT("AW78")+INDIRECT("BE78")+INDIRECT("BM78")</f>
        <v>428</v>
      </c>
      <c r="L78" s="33">
        <f ca="1">INDIRECT("Z78")+INDIRECT("AH78")+INDIRECT("AP78")+INDIRECT("AX78")+INDIRECT("BF78")+INDIRECT("BN78")</f>
        <v>0</v>
      </c>
      <c r="M78" s="33">
        <f ca="1">INDIRECT("AA78")+INDIRECT("AI78")+INDIRECT("AQ78")+INDIRECT("AY78")+INDIRECT("BG78")+INDIRECT("BO78")</f>
        <v>0</v>
      </c>
      <c r="N78" s="32">
        <f ca="1">INDIRECT("T78")+INDIRECT("U78")+INDIRECT("V78")+INDIRECT("W78")+INDIRECT("X78")+INDIRECT("Y78")+INDIRECT("Z78")+INDIRECT("AA78")</f>
        <v>0</v>
      </c>
      <c r="O78" s="33">
        <f ca="1">INDIRECT("AB78")+INDIRECT("AC78")+INDIRECT("AD78")+INDIRECT("AE78")+INDIRECT("AF78")+INDIRECT("AG78")+INDIRECT("AH78")+INDIRECT("AI78")</f>
        <v>428</v>
      </c>
      <c r="P78" s="33">
        <f ca="1">INDIRECT("AJ78")+INDIRECT("AK78")+INDIRECT("AL78")+INDIRECT("AM78")+INDIRECT("AN78")+INDIRECT("AO78")+INDIRECT("AP78")+INDIRECT("AQ78")</f>
        <v>0</v>
      </c>
      <c r="Q78" s="33">
        <f ca="1">INDIRECT("AR78")+INDIRECT("AS78")+INDIRECT("AT78")+INDIRECT("AU78")+INDIRECT("AV78")+INDIRECT("AW78")+INDIRECT("AX78")+INDIRECT("AY78")</f>
        <v>0</v>
      </c>
      <c r="R78" s="33">
        <f ca="1">INDIRECT("AZ78")+INDIRECT("BA78")+INDIRECT("BB78")+INDIRECT("BC78")+INDIRECT("BD78")+INDIRECT("BE78")+INDIRECT("BF78")+INDIRECT("BG78")</f>
        <v>0</v>
      </c>
      <c r="S78" s="33">
        <f ca="1">INDIRECT("BH78")+INDIRECT("BI78")+INDIRECT("BJ78")+INDIRECT("BK78")+INDIRECT("BL78")+INDIRECT("BM78")+INDIRECT("BN78")+INDIRECT("BO78")</f>
        <v>0</v>
      </c>
      <c r="T78" s="34"/>
      <c r="U78" s="35"/>
      <c r="V78" s="35"/>
      <c r="W78" s="35"/>
      <c r="X78" s="35"/>
      <c r="Y78" s="35"/>
      <c r="Z78" s="35"/>
      <c r="AA78" s="35"/>
      <c r="AB78" s="34"/>
      <c r="AC78" s="35"/>
      <c r="AD78" s="35"/>
      <c r="AE78" s="35"/>
      <c r="AF78" s="35"/>
      <c r="AG78" s="35">
        <v>428</v>
      </c>
      <c r="AH78" s="35"/>
      <c r="AI78" s="35"/>
      <c r="AJ78" s="34"/>
      <c r="AK78" s="35"/>
      <c r="AL78" s="35"/>
      <c r="AM78" s="35"/>
      <c r="AN78" s="35"/>
      <c r="AO78" s="35"/>
      <c r="AP78" s="35"/>
      <c r="AQ78" s="35"/>
      <c r="AR78" s="34"/>
      <c r="AS78" s="35"/>
      <c r="AT78" s="35"/>
      <c r="AU78" s="35"/>
      <c r="AV78" s="35"/>
      <c r="AW78" s="35"/>
      <c r="AX78" s="35"/>
      <c r="AY78" s="35"/>
      <c r="AZ78" s="34"/>
      <c r="BA78" s="35"/>
      <c r="BB78" s="35"/>
      <c r="BC78" s="35"/>
      <c r="BD78" s="35"/>
      <c r="BE78" s="35"/>
      <c r="BF78" s="35"/>
      <c r="BG78" s="35"/>
      <c r="BH78" s="34"/>
      <c r="BI78" s="35"/>
      <c r="BJ78" s="35"/>
      <c r="BK78" s="35"/>
      <c r="BL78" s="35"/>
      <c r="BM78" s="35"/>
      <c r="BN78" s="35"/>
      <c r="BO78" s="36"/>
      <c r="BP78" s="9">
        <v>20600002185</v>
      </c>
      <c r="BQ78" s="1" t="s">
        <v>3</v>
      </c>
      <c r="BR78" s="1" t="s">
        <v>0</v>
      </c>
      <c r="BS78" s="1" t="s">
        <v>0</v>
      </c>
      <c r="BT78" s="1" t="s">
        <v>0</v>
      </c>
      <c r="BU78" s="1" t="s">
        <v>0</v>
      </c>
      <c r="BW78" s="1">
        <f ca="1">INDIRECT("T78")+2*INDIRECT("AB78")+3*INDIRECT("AJ78")+4*INDIRECT("AR78")+5*INDIRECT("AZ78")+6*INDIRECT("BH78")</f>
        <v>0</v>
      </c>
      <c r="BX78" s="1">
        <v>0</v>
      </c>
      <c r="BY78" s="1">
        <f ca="1">INDIRECT("U78")+2*INDIRECT("AC78")+3*INDIRECT("AK78")+4*INDIRECT("AS78")+5*INDIRECT("BA78")+6*INDIRECT("BI78")</f>
        <v>0</v>
      </c>
      <c r="BZ78" s="1">
        <v>0</v>
      </c>
      <c r="CA78" s="1">
        <f ca="1">INDIRECT("V78")+2*INDIRECT("AD78")+3*INDIRECT("AL78")+4*INDIRECT("AT78")+5*INDIRECT("BB78")+6*INDIRECT("BJ78")</f>
        <v>0</v>
      </c>
      <c r="CB78" s="1">
        <v>0</v>
      </c>
      <c r="CC78" s="1">
        <f ca="1">INDIRECT("W78")+2*INDIRECT("AE78")+3*INDIRECT("AM78")+4*INDIRECT("AU78")+5*INDIRECT("BC78")+6*INDIRECT("BK78")</f>
        <v>0</v>
      </c>
      <c r="CD78" s="1">
        <v>0</v>
      </c>
      <c r="CE78" s="1">
        <f ca="1">INDIRECT("X78")+2*INDIRECT("AF78")+3*INDIRECT("AN78")+4*INDIRECT("AV78")+5*INDIRECT("BD78")+6*INDIRECT("BL78")</f>
        <v>0</v>
      </c>
      <c r="CF78" s="1">
        <v>0</v>
      </c>
      <c r="CG78" s="1">
        <f ca="1">INDIRECT("Y78")+2*INDIRECT("AG78")+3*INDIRECT("AO78")+4*INDIRECT("AW78")+5*INDIRECT("BE78")+6*INDIRECT("BM78")</f>
        <v>856</v>
      </c>
      <c r="CH78" s="1">
        <v>856</v>
      </c>
      <c r="CI78" s="1">
        <f ca="1">INDIRECT("Z78")+2*INDIRECT("AH78")+3*INDIRECT("AP78")+4*INDIRECT("AX78")+5*INDIRECT("BF78")+6*INDIRECT("BN78")</f>
        <v>0</v>
      </c>
      <c r="CJ78" s="1">
        <v>0</v>
      </c>
      <c r="CK78" s="1">
        <f ca="1">INDIRECT("AA78")+2*INDIRECT("AI78")+3*INDIRECT("AQ78")+4*INDIRECT("AY78")+5*INDIRECT("BG78")+6*INDIRECT("BO78")</f>
        <v>0</v>
      </c>
      <c r="CL78" s="1">
        <v>0</v>
      </c>
      <c r="CM78" s="1">
        <f ca="1">INDIRECT("T78")+2*INDIRECT("U78")+3*INDIRECT("V78")+4*INDIRECT("W78")+5*INDIRECT("X78")+6*INDIRECT("Y78")+7*INDIRECT("Z78")+8*INDIRECT("AA78")</f>
        <v>0</v>
      </c>
      <c r="CN78" s="1">
        <v>0</v>
      </c>
      <c r="CO78" s="1">
        <f ca="1">INDIRECT("AB78")+2*INDIRECT("AC78")+3*INDIRECT("AD78")+4*INDIRECT("AE78")+5*INDIRECT("AF78")+6*INDIRECT("AG78")+7*INDIRECT("AH78")+8*INDIRECT("AI78")</f>
        <v>2568</v>
      </c>
      <c r="CP78" s="1">
        <v>2568</v>
      </c>
      <c r="CQ78" s="1">
        <f ca="1">INDIRECT("AJ78")+2*INDIRECT("AK78")+3*INDIRECT("AL78")+4*INDIRECT("AM78")+5*INDIRECT("AN78")+6*INDIRECT("AO78")+7*INDIRECT("AP78")+8*INDIRECT("AQ78")</f>
        <v>0</v>
      </c>
      <c r="CR78" s="1">
        <v>0</v>
      </c>
      <c r="CS78" s="1">
        <f ca="1">INDIRECT("AR78")+2*INDIRECT("AS78")+3*INDIRECT("AT78")+4*INDIRECT("AU78")+5*INDIRECT("AV78")+6*INDIRECT("AW78")+7*INDIRECT("AX78")+8*INDIRECT("AY78")</f>
        <v>0</v>
      </c>
      <c r="CT78" s="1">
        <v>0</v>
      </c>
      <c r="CU78" s="1">
        <f ca="1">INDIRECT("AZ78")+2*INDIRECT("BA78")+3*INDIRECT("BB78")+4*INDIRECT("BC78")+5*INDIRECT("BD78")+6*INDIRECT("BE78")+7*INDIRECT("BF78")+8*INDIRECT("BG78")</f>
        <v>0</v>
      </c>
      <c r="CV78" s="1">
        <v>0</v>
      </c>
      <c r="CW78" s="1">
        <f ca="1">INDIRECT("BH78")+2*INDIRECT("BI78")+3*INDIRECT("BJ78")+4*INDIRECT("BK78")+5*INDIRECT("BL78")+6*INDIRECT("BM78")+7*INDIRECT("BN78")+8*INDIRECT("BO78")</f>
        <v>0</v>
      </c>
      <c r="CX78" s="1">
        <v>0</v>
      </c>
    </row>
    <row r="79" spans="1:73" ht="11.25">
      <c r="A79" s="1" t="s">
        <v>0</v>
      </c>
      <c r="B79" s="1" t="s">
        <v>0</v>
      </c>
      <c r="C79" s="1" t="s">
        <v>4</v>
      </c>
      <c r="D79" s="1" t="s">
        <v>53</v>
      </c>
      <c r="E79" s="1" t="s">
        <v>6</v>
      </c>
      <c r="F79" s="7">
        <f>SUM(F78:F78)</f>
        <v>0</v>
      </c>
      <c r="G79" s="6">
        <f>SUM(G78:G78)</f>
        <v>0</v>
      </c>
      <c r="H79" s="6">
        <f>SUM(H78:H78)</f>
        <v>0</v>
      </c>
      <c r="I79" s="6">
        <f>SUM(I78:I78)</f>
        <v>0</v>
      </c>
      <c r="J79" s="6">
        <f>SUM(J78:J78)</f>
        <v>0</v>
      </c>
      <c r="K79" s="6">
        <f>SUM(K78:K78)</f>
        <v>428</v>
      </c>
      <c r="L79" s="6">
        <f>SUM(L78:L78)</f>
        <v>0</v>
      </c>
      <c r="M79" s="6">
        <f>SUM(M78:M78)</f>
        <v>0</v>
      </c>
      <c r="N79" s="7">
        <f>SUM(N78:N78)</f>
        <v>0</v>
      </c>
      <c r="O79" s="6">
        <f>SUM(O78:O78)</f>
        <v>428</v>
      </c>
      <c r="P79" s="6">
        <f>SUM(P78:P78)</f>
        <v>0</v>
      </c>
      <c r="Q79" s="6">
        <f>SUM(Q78:Q78)</f>
        <v>0</v>
      </c>
      <c r="R79" s="6">
        <f>SUM(R78:R78)</f>
        <v>0</v>
      </c>
      <c r="S79" s="6">
        <f>SUM(S78:S78)</f>
        <v>0</v>
      </c>
      <c r="T79" s="8"/>
      <c r="U79" s="5"/>
      <c r="V79" s="5"/>
      <c r="W79" s="5"/>
      <c r="X79" s="5"/>
      <c r="Y79" s="5"/>
      <c r="Z79" s="5"/>
      <c r="AA79" s="5"/>
      <c r="AB79" s="8"/>
      <c r="AC79" s="5"/>
      <c r="AD79" s="5"/>
      <c r="AE79" s="5"/>
      <c r="AF79" s="5"/>
      <c r="AG79" s="5"/>
      <c r="AH79" s="5"/>
      <c r="AI79" s="5"/>
      <c r="AJ79" s="8"/>
      <c r="AK79" s="5"/>
      <c r="AL79" s="5"/>
      <c r="AM79" s="5"/>
      <c r="AN79" s="5"/>
      <c r="AO79" s="5"/>
      <c r="AP79" s="5"/>
      <c r="AQ79" s="5"/>
      <c r="AR79" s="8"/>
      <c r="AS79" s="5"/>
      <c r="AT79" s="5"/>
      <c r="AU79" s="5"/>
      <c r="AV79" s="5"/>
      <c r="AW79" s="5"/>
      <c r="AX79" s="5"/>
      <c r="AY79" s="5"/>
      <c r="AZ79" s="8"/>
      <c r="BA79" s="5"/>
      <c r="BB79" s="5"/>
      <c r="BC79" s="5"/>
      <c r="BD79" s="5"/>
      <c r="BE79" s="5"/>
      <c r="BF79" s="5"/>
      <c r="BG79" s="5"/>
      <c r="BH79" s="8"/>
      <c r="BI79" s="5"/>
      <c r="BJ79" s="5"/>
      <c r="BK79" s="5"/>
      <c r="BL79" s="5"/>
      <c r="BM79" s="5"/>
      <c r="BN79" s="5"/>
      <c r="BO79" s="5"/>
      <c r="BP79" s="9">
        <v>0</v>
      </c>
      <c r="BQ79" s="1" t="s">
        <v>0</v>
      </c>
      <c r="BR79" s="1" t="s">
        <v>0</v>
      </c>
      <c r="BS79" s="1" t="s">
        <v>0</v>
      </c>
      <c r="BT79" s="1" t="s">
        <v>0</v>
      </c>
      <c r="BU79" s="1" t="s">
        <v>0</v>
      </c>
    </row>
    <row r="80" spans="1:73" ht="11.25">
      <c r="A80" s="25"/>
      <c r="B80" s="25"/>
      <c r="C80" s="27" t="s">
        <v>99</v>
      </c>
      <c r="D80" s="26" t="s">
        <v>0</v>
      </c>
      <c r="E80" s="1" t="s">
        <v>0</v>
      </c>
      <c r="F80" s="7"/>
      <c r="G80" s="6"/>
      <c r="H80" s="6"/>
      <c r="I80" s="6"/>
      <c r="J80" s="6"/>
      <c r="K80" s="6"/>
      <c r="L80" s="6"/>
      <c r="M80" s="6"/>
      <c r="N80" s="7"/>
      <c r="O80" s="6"/>
      <c r="P80" s="6"/>
      <c r="Q80" s="6"/>
      <c r="R80" s="6"/>
      <c r="S80" s="6"/>
      <c r="T80" s="8"/>
      <c r="U80" s="5"/>
      <c r="V80" s="5"/>
      <c r="W80" s="5"/>
      <c r="X80" s="5"/>
      <c r="Y80" s="5"/>
      <c r="Z80" s="5"/>
      <c r="AA80" s="5"/>
      <c r="AB80" s="8"/>
      <c r="AC80" s="5"/>
      <c r="AD80" s="5"/>
      <c r="AE80" s="5"/>
      <c r="AF80" s="5"/>
      <c r="AG80" s="5"/>
      <c r="AH80" s="5"/>
      <c r="AI80" s="5"/>
      <c r="AJ80" s="8"/>
      <c r="AK80" s="5"/>
      <c r="AL80" s="5"/>
      <c r="AM80" s="5"/>
      <c r="AN80" s="5"/>
      <c r="AO80" s="5"/>
      <c r="AP80" s="5"/>
      <c r="AQ80" s="5"/>
      <c r="AR80" s="8"/>
      <c r="AS80" s="5"/>
      <c r="AT80" s="5"/>
      <c r="AU80" s="5"/>
      <c r="AV80" s="5"/>
      <c r="AW80" s="5"/>
      <c r="AX80" s="5"/>
      <c r="AY80" s="5"/>
      <c r="AZ80" s="8"/>
      <c r="BA80" s="5"/>
      <c r="BB80" s="5"/>
      <c r="BC80" s="5"/>
      <c r="BD80" s="5"/>
      <c r="BE80" s="5"/>
      <c r="BF80" s="5"/>
      <c r="BG80" s="5"/>
      <c r="BH80" s="8"/>
      <c r="BI80" s="5"/>
      <c r="BJ80" s="5"/>
      <c r="BK80" s="5"/>
      <c r="BL80" s="5"/>
      <c r="BM80" s="5"/>
      <c r="BN80" s="5"/>
      <c r="BO80" s="5"/>
      <c r="BP80" s="9">
        <v>0</v>
      </c>
      <c r="BQ80" s="1" t="s">
        <v>0</v>
      </c>
      <c r="BR80" s="1" t="s">
        <v>0</v>
      </c>
      <c r="BS80" s="1" t="s">
        <v>0</v>
      </c>
      <c r="BT80" s="1" t="s">
        <v>0</v>
      </c>
      <c r="BU80" s="1" t="s">
        <v>0</v>
      </c>
    </row>
    <row r="81" spans="1:102" ht="11.25">
      <c r="A81" s="30" t="s">
        <v>1</v>
      </c>
      <c r="B81" s="31" t="str">
        <f>HYPERLINK("http://www.dot.ca.gov/hq/transprog/stip2004/ff_sheets/04-5201d.xls","5201D")</f>
        <v>5201D</v>
      </c>
      <c r="C81" s="30" t="s">
        <v>54</v>
      </c>
      <c r="D81" s="30" t="s">
        <v>55</v>
      </c>
      <c r="E81" s="30" t="s">
        <v>56</v>
      </c>
      <c r="F81" s="32">
        <f ca="1">INDIRECT("T81")+INDIRECT("AB81")+INDIRECT("AJ81")+INDIRECT("AR81")+INDIRECT("AZ81")+INDIRECT("BH81")</f>
        <v>0</v>
      </c>
      <c r="G81" s="33">
        <f ca="1">INDIRECT("U81")+INDIRECT("AC81")+INDIRECT("AK81")+INDIRECT("AS81")+INDIRECT("BA81")+INDIRECT("BI81")</f>
        <v>0</v>
      </c>
      <c r="H81" s="33">
        <f ca="1">INDIRECT("V81")+INDIRECT("AD81")+INDIRECT("AL81")+INDIRECT("AT81")+INDIRECT("BB81")+INDIRECT("BJ81")</f>
        <v>0</v>
      </c>
      <c r="I81" s="33">
        <f ca="1">INDIRECT("W81")+INDIRECT("AE81")+INDIRECT("AM81")+INDIRECT("AU81")+INDIRECT("BC81")+INDIRECT("BK81")</f>
        <v>0</v>
      </c>
      <c r="J81" s="33">
        <f ca="1">INDIRECT("X81")+INDIRECT("AF81")+INDIRECT("AN81")+INDIRECT("AV81")+INDIRECT("BD81")+INDIRECT("BL81")</f>
        <v>600</v>
      </c>
      <c r="K81" s="33">
        <f ca="1">INDIRECT("Y81")+INDIRECT("AG81")+INDIRECT("AO81")+INDIRECT("AW81")+INDIRECT("BE81")+INDIRECT("BM81")</f>
        <v>0</v>
      </c>
      <c r="L81" s="33">
        <f ca="1">INDIRECT("Z81")+INDIRECT("AH81")+INDIRECT("AP81")+INDIRECT("AX81")+INDIRECT("BF81")+INDIRECT("BN81")</f>
        <v>0</v>
      </c>
      <c r="M81" s="33">
        <f ca="1">INDIRECT("AA81")+INDIRECT("AI81")+INDIRECT("AQ81")+INDIRECT("AY81")+INDIRECT("BG81")+INDIRECT("BO81")</f>
        <v>0</v>
      </c>
      <c r="N81" s="32">
        <f ca="1">INDIRECT("T81")+INDIRECT("U81")+INDIRECT("V81")+INDIRECT("W81")+INDIRECT("X81")+INDIRECT("Y81")+INDIRECT("Z81")+INDIRECT("AA81")</f>
        <v>0</v>
      </c>
      <c r="O81" s="33">
        <f ca="1">INDIRECT("AB81")+INDIRECT("AC81")+INDIRECT("AD81")+INDIRECT("AE81")+INDIRECT("AF81")+INDIRECT("AG81")+INDIRECT("AH81")+INDIRECT("AI81")</f>
        <v>428</v>
      </c>
      <c r="P81" s="33">
        <f ca="1">INDIRECT("AJ81")+INDIRECT("AK81")+INDIRECT("AL81")+INDIRECT("AM81")+INDIRECT("AN81")+INDIRECT("AO81")+INDIRECT("AP81")+INDIRECT("AQ81")</f>
        <v>0</v>
      </c>
      <c r="Q81" s="33">
        <f ca="1">INDIRECT("AR81")+INDIRECT("AS81")+INDIRECT("AT81")+INDIRECT("AU81")+INDIRECT("AV81")+INDIRECT("AW81")+INDIRECT("AX81")+INDIRECT("AY81")</f>
        <v>86</v>
      </c>
      <c r="R81" s="33">
        <f ca="1">INDIRECT("AZ81")+INDIRECT("BA81")+INDIRECT("BB81")+INDIRECT("BC81")+INDIRECT("BD81")+INDIRECT("BE81")+INDIRECT("BF81")+INDIRECT("BG81")</f>
        <v>0</v>
      </c>
      <c r="S81" s="33">
        <f ca="1">INDIRECT("BH81")+INDIRECT("BI81")+INDIRECT("BJ81")+INDIRECT("BK81")+INDIRECT("BL81")+INDIRECT("BM81")+INDIRECT("BN81")+INDIRECT("BO81")</f>
        <v>86</v>
      </c>
      <c r="T81" s="34"/>
      <c r="U81" s="35"/>
      <c r="V81" s="35"/>
      <c r="W81" s="35"/>
      <c r="X81" s="35"/>
      <c r="Y81" s="35"/>
      <c r="Z81" s="35"/>
      <c r="AA81" s="35"/>
      <c r="AB81" s="34"/>
      <c r="AC81" s="35"/>
      <c r="AD81" s="35"/>
      <c r="AE81" s="35"/>
      <c r="AF81" s="35">
        <v>428</v>
      </c>
      <c r="AG81" s="35"/>
      <c r="AH81" s="35"/>
      <c r="AI81" s="35"/>
      <c r="AJ81" s="34"/>
      <c r="AK81" s="35"/>
      <c r="AL81" s="35"/>
      <c r="AM81" s="35"/>
      <c r="AN81" s="35"/>
      <c r="AO81" s="35"/>
      <c r="AP81" s="35"/>
      <c r="AQ81" s="35"/>
      <c r="AR81" s="34"/>
      <c r="AS81" s="35"/>
      <c r="AT81" s="35"/>
      <c r="AU81" s="35"/>
      <c r="AV81" s="35">
        <v>86</v>
      </c>
      <c r="AW81" s="35"/>
      <c r="AX81" s="35"/>
      <c r="AY81" s="35"/>
      <c r="AZ81" s="34"/>
      <c r="BA81" s="35"/>
      <c r="BB81" s="35"/>
      <c r="BC81" s="35"/>
      <c r="BD81" s="35"/>
      <c r="BE81" s="35"/>
      <c r="BF81" s="35"/>
      <c r="BG81" s="35"/>
      <c r="BH81" s="34"/>
      <c r="BI81" s="35"/>
      <c r="BJ81" s="35"/>
      <c r="BK81" s="35"/>
      <c r="BL81" s="35">
        <v>86</v>
      </c>
      <c r="BM81" s="35"/>
      <c r="BN81" s="35"/>
      <c r="BO81" s="36"/>
      <c r="BP81" s="9">
        <v>10600000919</v>
      </c>
      <c r="BQ81" s="1" t="s">
        <v>3</v>
      </c>
      <c r="BR81" s="1" t="s">
        <v>0</v>
      </c>
      <c r="BS81" s="1" t="s">
        <v>0</v>
      </c>
      <c r="BT81" s="1" t="s">
        <v>0</v>
      </c>
      <c r="BU81" s="1" t="s">
        <v>58</v>
      </c>
      <c r="BW81" s="1">
        <f ca="1">INDIRECT("T81")+2*INDIRECT("AB81")+3*INDIRECT("AJ81")+4*INDIRECT("AR81")+5*INDIRECT("AZ81")+6*INDIRECT("BH81")</f>
        <v>0</v>
      </c>
      <c r="BX81" s="1">
        <v>0</v>
      </c>
      <c r="BY81" s="1">
        <f ca="1">INDIRECT("U81")+2*INDIRECT("AC81")+3*INDIRECT("AK81")+4*INDIRECT("AS81")+5*INDIRECT("BA81")+6*INDIRECT("BI81")</f>
        <v>0</v>
      </c>
      <c r="BZ81" s="1">
        <v>0</v>
      </c>
      <c r="CA81" s="1">
        <f ca="1">INDIRECT("V81")+2*INDIRECT("AD81")+3*INDIRECT("AL81")+4*INDIRECT("AT81")+5*INDIRECT("BB81")+6*INDIRECT("BJ81")</f>
        <v>0</v>
      </c>
      <c r="CB81" s="1">
        <v>0</v>
      </c>
      <c r="CC81" s="1">
        <f ca="1">INDIRECT("W81")+2*INDIRECT("AE81")+3*INDIRECT("AM81")+4*INDIRECT("AU81")+5*INDIRECT("BC81")+6*INDIRECT("BK81")</f>
        <v>0</v>
      </c>
      <c r="CD81" s="1">
        <v>0</v>
      </c>
      <c r="CE81" s="1">
        <f ca="1">INDIRECT("X81")+2*INDIRECT("AF81")+3*INDIRECT("AN81")+4*INDIRECT("AV81")+5*INDIRECT("BD81")+6*INDIRECT("BL81")</f>
        <v>1716</v>
      </c>
      <c r="CF81" s="1">
        <v>1716</v>
      </c>
      <c r="CG81" s="1">
        <f ca="1">INDIRECT("Y81")+2*INDIRECT("AG81")+3*INDIRECT("AO81")+4*INDIRECT("AW81")+5*INDIRECT("BE81")+6*INDIRECT("BM81")</f>
        <v>0</v>
      </c>
      <c r="CH81" s="1">
        <v>0</v>
      </c>
      <c r="CI81" s="1">
        <f ca="1">INDIRECT("Z81")+2*INDIRECT("AH81")+3*INDIRECT("AP81")+4*INDIRECT("AX81")+5*INDIRECT("BF81")+6*INDIRECT("BN81")</f>
        <v>0</v>
      </c>
      <c r="CJ81" s="1">
        <v>0</v>
      </c>
      <c r="CK81" s="1">
        <f ca="1">INDIRECT("AA81")+2*INDIRECT("AI81")+3*INDIRECT("AQ81")+4*INDIRECT("AY81")+5*INDIRECT("BG81")+6*INDIRECT("BO81")</f>
        <v>0</v>
      </c>
      <c r="CL81" s="1">
        <v>0</v>
      </c>
      <c r="CM81" s="1">
        <f ca="1">INDIRECT("T81")+2*INDIRECT("U81")+3*INDIRECT("V81")+4*INDIRECT("W81")+5*INDIRECT("X81")+6*INDIRECT("Y81")+7*INDIRECT("Z81")+8*INDIRECT("AA81")</f>
        <v>0</v>
      </c>
      <c r="CN81" s="1">
        <v>0</v>
      </c>
      <c r="CO81" s="1">
        <f ca="1">INDIRECT("AB81")+2*INDIRECT("AC81")+3*INDIRECT("AD81")+4*INDIRECT("AE81")+5*INDIRECT("AF81")+6*INDIRECT("AG81")+7*INDIRECT("AH81")+8*INDIRECT("AI81")</f>
        <v>2140</v>
      </c>
      <c r="CP81" s="1">
        <v>2140</v>
      </c>
      <c r="CQ81" s="1">
        <f ca="1">INDIRECT("AJ81")+2*INDIRECT("AK81")+3*INDIRECT("AL81")+4*INDIRECT("AM81")+5*INDIRECT("AN81")+6*INDIRECT("AO81")+7*INDIRECT("AP81")+8*INDIRECT("AQ81")</f>
        <v>0</v>
      </c>
      <c r="CR81" s="1">
        <v>0</v>
      </c>
      <c r="CS81" s="1">
        <f ca="1">INDIRECT("AR81")+2*INDIRECT("AS81")+3*INDIRECT("AT81")+4*INDIRECT("AU81")+5*INDIRECT("AV81")+6*INDIRECT("AW81")+7*INDIRECT("AX81")+8*INDIRECT("AY81")</f>
        <v>430</v>
      </c>
      <c r="CT81" s="1">
        <v>430</v>
      </c>
      <c r="CU81" s="1">
        <f ca="1">INDIRECT("AZ81")+2*INDIRECT("BA81")+3*INDIRECT("BB81")+4*INDIRECT("BC81")+5*INDIRECT("BD81")+6*INDIRECT("BE81")+7*INDIRECT("BF81")+8*INDIRECT("BG81")</f>
        <v>0</v>
      </c>
      <c r="CV81" s="1">
        <v>0</v>
      </c>
      <c r="CW81" s="1">
        <f ca="1">INDIRECT("BH81")+2*INDIRECT("BI81")+3*INDIRECT("BJ81")+4*INDIRECT("BK81")+5*INDIRECT("BL81")+6*INDIRECT("BM81")+7*INDIRECT("BN81")+8*INDIRECT("BO81")</f>
        <v>430</v>
      </c>
      <c r="CX81" s="1">
        <v>430</v>
      </c>
    </row>
    <row r="82" spans="1:73" ht="11.25">
      <c r="A82" s="1" t="s">
        <v>0</v>
      </c>
      <c r="B82" s="1" t="s">
        <v>59</v>
      </c>
      <c r="C82" s="1" t="s">
        <v>60</v>
      </c>
      <c r="D82" s="1" t="s">
        <v>61</v>
      </c>
      <c r="E82" s="1" t="s">
        <v>6</v>
      </c>
      <c r="F82" s="7">
        <f>SUM(F81:F81)</f>
        <v>0</v>
      </c>
      <c r="G82" s="6">
        <f>SUM(G81:G81)</f>
        <v>0</v>
      </c>
      <c r="H82" s="6">
        <f>SUM(H81:H81)</f>
        <v>0</v>
      </c>
      <c r="I82" s="6">
        <f>SUM(I81:I81)</f>
        <v>0</v>
      </c>
      <c r="J82" s="6">
        <f>SUM(J81:J81)</f>
        <v>600</v>
      </c>
      <c r="K82" s="6">
        <f>SUM(K81:K81)</f>
        <v>0</v>
      </c>
      <c r="L82" s="6">
        <f>SUM(L81:L81)</f>
        <v>0</v>
      </c>
      <c r="M82" s="6">
        <f>SUM(M81:M81)</f>
        <v>0</v>
      </c>
      <c r="N82" s="7">
        <f>SUM(N81:N81)</f>
        <v>0</v>
      </c>
      <c r="O82" s="6">
        <f>SUM(O81:O81)</f>
        <v>428</v>
      </c>
      <c r="P82" s="6">
        <f>SUM(P81:P81)</f>
        <v>0</v>
      </c>
      <c r="Q82" s="6">
        <f>SUM(Q81:Q81)</f>
        <v>86</v>
      </c>
      <c r="R82" s="6">
        <f>SUM(R81:R81)</f>
        <v>0</v>
      </c>
      <c r="S82" s="6">
        <f>SUM(S81:S81)</f>
        <v>86</v>
      </c>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v>0</v>
      </c>
      <c r="BQ82" s="1" t="s">
        <v>0</v>
      </c>
      <c r="BR82" s="1" t="s">
        <v>0</v>
      </c>
      <c r="BS82" s="1" t="s">
        <v>0</v>
      </c>
      <c r="BT82" s="1" t="s">
        <v>0</v>
      </c>
      <c r="BU82" s="1" t="s">
        <v>0</v>
      </c>
    </row>
    <row r="83" spans="1:73" ht="11.25">
      <c r="A83" s="25"/>
      <c r="B83" s="25"/>
      <c r="C83" s="27" t="s">
        <v>99</v>
      </c>
      <c r="D83" s="26" t="s">
        <v>0</v>
      </c>
      <c r="E83" s="1" t="s">
        <v>0</v>
      </c>
      <c r="F83" s="7"/>
      <c r="G83" s="6"/>
      <c r="H83" s="6"/>
      <c r="I83" s="6"/>
      <c r="J83" s="6"/>
      <c r="K83" s="6"/>
      <c r="L83" s="6"/>
      <c r="M83" s="6"/>
      <c r="N83" s="7"/>
      <c r="O83" s="6"/>
      <c r="P83" s="6"/>
      <c r="Q83" s="6"/>
      <c r="R83" s="6"/>
      <c r="S83" s="6"/>
      <c r="T83" s="8"/>
      <c r="U83" s="5"/>
      <c r="V83" s="5"/>
      <c r="W83" s="5"/>
      <c r="X83" s="5"/>
      <c r="Y83" s="5"/>
      <c r="Z83" s="5"/>
      <c r="AA83" s="5"/>
      <c r="AB83" s="8"/>
      <c r="AC83" s="5"/>
      <c r="AD83" s="5"/>
      <c r="AE83" s="5"/>
      <c r="AF83" s="5"/>
      <c r="AG83" s="5"/>
      <c r="AH83" s="5"/>
      <c r="AI83" s="5"/>
      <c r="AJ83" s="8"/>
      <c r="AK83" s="5"/>
      <c r="AL83" s="5"/>
      <c r="AM83" s="5"/>
      <c r="AN83" s="5"/>
      <c r="AO83" s="5"/>
      <c r="AP83" s="5"/>
      <c r="AQ83" s="5"/>
      <c r="AR83" s="8"/>
      <c r="AS83" s="5"/>
      <c r="AT83" s="5"/>
      <c r="AU83" s="5"/>
      <c r="AV83" s="5"/>
      <c r="AW83" s="5"/>
      <c r="AX83" s="5"/>
      <c r="AY83" s="5"/>
      <c r="AZ83" s="8"/>
      <c r="BA83" s="5"/>
      <c r="BB83" s="5"/>
      <c r="BC83" s="5"/>
      <c r="BD83" s="5"/>
      <c r="BE83" s="5"/>
      <c r="BF83" s="5"/>
      <c r="BG83" s="5"/>
      <c r="BH83" s="8"/>
      <c r="BI83" s="5"/>
      <c r="BJ83" s="5"/>
      <c r="BK83" s="5"/>
      <c r="BL83" s="5"/>
      <c r="BM83" s="5"/>
      <c r="BN83" s="5"/>
      <c r="BO83" s="5"/>
      <c r="BP83" s="9">
        <v>0</v>
      </c>
      <c r="BQ83" s="1" t="s">
        <v>0</v>
      </c>
      <c r="BR83" s="1" t="s">
        <v>0</v>
      </c>
      <c r="BS83" s="1" t="s">
        <v>0</v>
      </c>
      <c r="BT83" s="1" t="s">
        <v>0</v>
      </c>
      <c r="BU83" s="1" t="s">
        <v>0</v>
      </c>
    </row>
    <row r="84" spans="1:102" ht="11.25">
      <c r="A84" s="30" t="s">
        <v>1</v>
      </c>
      <c r="B84" s="31" t="str">
        <f>HYPERLINK("http://www.dot.ca.gov/hq/transprog/stip2004/ff_sheets/04-5301k.xls","5301K")</f>
        <v>5301K</v>
      </c>
      <c r="C84" s="30" t="s">
        <v>62</v>
      </c>
      <c r="D84" s="30" t="s">
        <v>32</v>
      </c>
      <c r="E84" s="30" t="s">
        <v>3</v>
      </c>
      <c r="F84" s="32">
        <f ca="1">INDIRECT("T84")+INDIRECT("AB84")+INDIRECT("AJ84")+INDIRECT("AR84")+INDIRECT("AZ84")+INDIRECT("BH84")</f>
        <v>0</v>
      </c>
      <c r="G84" s="33">
        <f ca="1">INDIRECT("U84")+INDIRECT("AC84")+INDIRECT("AK84")+INDIRECT("AS84")+INDIRECT("BA84")+INDIRECT("BI84")</f>
        <v>0</v>
      </c>
      <c r="H84" s="33">
        <f ca="1">INDIRECT("V84")+INDIRECT("AD84")+INDIRECT("AL84")+INDIRECT("AT84")+INDIRECT("BB84")+INDIRECT("BJ84")</f>
        <v>0</v>
      </c>
      <c r="I84" s="33">
        <f ca="1">INDIRECT("W84")+INDIRECT("AE84")+INDIRECT("AM84")+INDIRECT("AU84")+INDIRECT("BC84")+INDIRECT("BK84")</f>
        <v>0</v>
      </c>
      <c r="J84" s="33">
        <f ca="1">INDIRECT("X84")+INDIRECT("AF84")+INDIRECT("AN84")+INDIRECT("AV84")+INDIRECT("BD84")+INDIRECT("BL84")</f>
        <v>7200</v>
      </c>
      <c r="K84" s="33">
        <f ca="1">INDIRECT("Y84")+INDIRECT("AG84")+INDIRECT("AO84")+INDIRECT("AW84")+INDIRECT("BE84")+INDIRECT("BM84")</f>
        <v>4535</v>
      </c>
      <c r="L84" s="33">
        <f ca="1">INDIRECT("Z84")+INDIRECT("AH84")+INDIRECT("AP84")+INDIRECT("AX84")+INDIRECT("BF84")+INDIRECT("BN84")</f>
        <v>0</v>
      </c>
      <c r="M84" s="33">
        <f ca="1">INDIRECT("AA84")+INDIRECT("AI84")+INDIRECT("AQ84")+INDIRECT("AY84")+INDIRECT("BG84")+INDIRECT("BO84")</f>
        <v>0</v>
      </c>
      <c r="N84" s="32">
        <f ca="1">INDIRECT("T84")+INDIRECT("U84")+INDIRECT("V84")+INDIRECT("W84")+INDIRECT("X84")+INDIRECT("Y84")+INDIRECT("Z84")+INDIRECT("AA84")</f>
        <v>4535</v>
      </c>
      <c r="O84" s="33">
        <f ca="1">INDIRECT("AB84")+INDIRECT("AC84")+INDIRECT("AD84")+INDIRECT("AE84")+INDIRECT("AF84")+INDIRECT("AG84")+INDIRECT("AH84")+INDIRECT("AI84")</f>
        <v>0</v>
      </c>
      <c r="P84" s="33">
        <f ca="1">INDIRECT("AJ84")+INDIRECT("AK84")+INDIRECT("AL84")+INDIRECT("AM84")+INDIRECT("AN84")+INDIRECT("AO84")+INDIRECT("AP84")+INDIRECT("AQ84")</f>
        <v>0</v>
      </c>
      <c r="Q84" s="33">
        <f ca="1">INDIRECT("AR84")+INDIRECT("AS84")+INDIRECT("AT84")+INDIRECT("AU84")+INDIRECT("AV84")+INDIRECT("AW84")+INDIRECT("AX84")+INDIRECT("AY84")</f>
        <v>7200</v>
      </c>
      <c r="R84" s="33">
        <f ca="1">INDIRECT("AZ84")+INDIRECT("BA84")+INDIRECT("BB84")+INDIRECT("BC84")+INDIRECT("BD84")+INDIRECT("BE84")+INDIRECT("BF84")+INDIRECT("BG84")</f>
        <v>0</v>
      </c>
      <c r="S84" s="33">
        <f ca="1">INDIRECT("BH84")+INDIRECT("BI84")+INDIRECT("BJ84")+INDIRECT("BK84")+INDIRECT("BL84")+INDIRECT("BM84")+INDIRECT("BN84")+INDIRECT("BO84")</f>
        <v>0</v>
      </c>
      <c r="T84" s="34"/>
      <c r="U84" s="35"/>
      <c r="V84" s="35"/>
      <c r="W84" s="35"/>
      <c r="X84" s="35"/>
      <c r="Y84" s="35">
        <v>4535</v>
      </c>
      <c r="Z84" s="35"/>
      <c r="AA84" s="35"/>
      <c r="AB84" s="34"/>
      <c r="AC84" s="35"/>
      <c r="AD84" s="35"/>
      <c r="AE84" s="35"/>
      <c r="AF84" s="35"/>
      <c r="AG84" s="35"/>
      <c r="AH84" s="35"/>
      <c r="AI84" s="35"/>
      <c r="AJ84" s="34"/>
      <c r="AK84" s="35"/>
      <c r="AL84" s="35"/>
      <c r="AM84" s="35"/>
      <c r="AN84" s="35"/>
      <c r="AO84" s="35"/>
      <c r="AP84" s="35"/>
      <c r="AQ84" s="35"/>
      <c r="AR84" s="34"/>
      <c r="AS84" s="35"/>
      <c r="AT84" s="35"/>
      <c r="AU84" s="35"/>
      <c r="AV84" s="35">
        <v>7200</v>
      </c>
      <c r="AW84" s="35"/>
      <c r="AX84" s="35"/>
      <c r="AY84" s="35"/>
      <c r="AZ84" s="34"/>
      <c r="BA84" s="35"/>
      <c r="BB84" s="35"/>
      <c r="BC84" s="35"/>
      <c r="BD84" s="35"/>
      <c r="BE84" s="35"/>
      <c r="BF84" s="35"/>
      <c r="BG84" s="35"/>
      <c r="BH84" s="34"/>
      <c r="BI84" s="35"/>
      <c r="BJ84" s="35"/>
      <c r="BK84" s="35"/>
      <c r="BL84" s="35"/>
      <c r="BM84" s="35"/>
      <c r="BN84" s="35"/>
      <c r="BO84" s="36"/>
      <c r="BP84" s="9">
        <v>20600002227</v>
      </c>
      <c r="BQ84" s="1" t="s">
        <v>3</v>
      </c>
      <c r="BR84" s="1" t="s">
        <v>0</v>
      </c>
      <c r="BS84" s="1" t="s">
        <v>0</v>
      </c>
      <c r="BT84" s="1" t="s">
        <v>0</v>
      </c>
      <c r="BU84" s="1" t="s">
        <v>58</v>
      </c>
      <c r="BW84" s="1">
        <f ca="1">INDIRECT("T84")+2*INDIRECT("AB84")+3*INDIRECT("AJ84")+4*INDIRECT("AR84")+5*INDIRECT("AZ84")+6*INDIRECT("BH84")</f>
        <v>0</v>
      </c>
      <c r="BX84" s="1">
        <v>0</v>
      </c>
      <c r="BY84" s="1">
        <f ca="1">INDIRECT("U84")+2*INDIRECT("AC84")+3*INDIRECT("AK84")+4*INDIRECT("AS84")+5*INDIRECT("BA84")+6*INDIRECT("BI84")</f>
        <v>0</v>
      </c>
      <c r="BZ84" s="1">
        <v>0</v>
      </c>
      <c r="CA84" s="1">
        <f ca="1">INDIRECT("V84")+2*INDIRECT("AD84")+3*INDIRECT("AL84")+4*INDIRECT("AT84")+5*INDIRECT("BB84")+6*INDIRECT("BJ84")</f>
        <v>0</v>
      </c>
      <c r="CB84" s="1">
        <v>0</v>
      </c>
      <c r="CC84" s="1">
        <f ca="1">INDIRECT("W84")+2*INDIRECT("AE84")+3*INDIRECT("AM84")+4*INDIRECT("AU84")+5*INDIRECT("BC84")+6*INDIRECT("BK84")</f>
        <v>0</v>
      </c>
      <c r="CD84" s="1">
        <v>0</v>
      </c>
      <c r="CE84" s="1">
        <f ca="1">INDIRECT("X84")+2*INDIRECT("AF84")+3*INDIRECT("AN84")+4*INDIRECT("AV84")+5*INDIRECT("BD84")+6*INDIRECT("BL84")</f>
        <v>28800</v>
      </c>
      <c r="CF84" s="1">
        <v>28800</v>
      </c>
      <c r="CG84" s="1">
        <f ca="1">INDIRECT("Y84")+2*INDIRECT("AG84")+3*INDIRECT("AO84")+4*INDIRECT("AW84")+5*INDIRECT("BE84")+6*INDIRECT("BM84")</f>
        <v>4535</v>
      </c>
      <c r="CH84" s="1">
        <v>4535</v>
      </c>
      <c r="CI84" s="1">
        <f ca="1">INDIRECT("Z84")+2*INDIRECT("AH84")+3*INDIRECT("AP84")+4*INDIRECT("AX84")+5*INDIRECT("BF84")+6*INDIRECT("BN84")</f>
        <v>0</v>
      </c>
      <c r="CJ84" s="1">
        <v>0</v>
      </c>
      <c r="CK84" s="1">
        <f ca="1">INDIRECT("AA84")+2*INDIRECT("AI84")+3*INDIRECT("AQ84")+4*INDIRECT("AY84")+5*INDIRECT("BG84")+6*INDIRECT("BO84")</f>
        <v>0</v>
      </c>
      <c r="CL84" s="1">
        <v>0</v>
      </c>
      <c r="CM84" s="1">
        <f ca="1">INDIRECT("T84")+2*INDIRECT("U84")+3*INDIRECT("V84")+4*INDIRECT("W84")+5*INDIRECT("X84")+6*INDIRECT("Y84")+7*INDIRECT("Z84")+8*INDIRECT("AA84")</f>
        <v>27210</v>
      </c>
      <c r="CN84" s="1">
        <v>27210</v>
      </c>
      <c r="CO84" s="1">
        <f ca="1">INDIRECT("AB84")+2*INDIRECT("AC84")+3*INDIRECT("AD84")+4*INDIRECT("AE84")+5*INDIRECT("AF84")+6*INDIRECT("AG84")+7*INDIRECT("AH84")+8*INDIRECT("AI84")</f>
        <v>0</v>
      </c>
      <c r="CP84" s="1">
        <v>0</v>
      </c>
      <c r="CQ84" s="1">
        <f ca="1">INDIRECT("AJ84")+2*INDIRECT("AK84")+3*INDIRECT("AL84")+4*INDIRECT("AM84")+5*INDIRECT("AN84")+6*INDIRECT("AO84")+7*INDIRECT("AP84")+8*INDIRECT("AQ84")</f>
        <v>0</v>
      </c>
      <c r="CR84" s="1">
        <v>0</v>
      </c>
      <c r="CS84" s="1">
        <f ca="1">INDIRECT("AR84")+2*INDIRECT("AS84")+3*INDIRECT("AT84")+4*INDIRECT("AU84")+5*INDIRECT("AV84")+6*INDIRECT("AW84")+7*INDIRECT("AX84")+8*INDIRECT("AY84")</f>
        <v>36000</v>
      </c>
      <c r="CT84" s="1">
        <v>36000</v>
      </c>
      <c r="CU84" s="1">
        <f ca="1">INDIRECT("AZ84")+2*INDIRECT("BA84")+3*INDIRECT("BB84")+4*INDIRECT("BC84")+5*INDIRECT("BD84")+6*INDIRECT("BE84")+7*INDIRECT("BF84")+8*INDIRECT("BG84")</f>
        <v>0</v>
      </c>
      <c r="CV84" s="1">
        <v>0</v>
      </c>
      <c r="CW84" s="1">
        <f ca="1">INDIRECT("BH84")+2*INDIRECT("BI84")+3*INDIRECT("BJ84")+4*INDIRECT("BK84")+5*INDIRECT("BL84")+6*INDIRECT("BM84")+7*INDIRECT("BN84")+8*INDIRECT("BO84")</f>
        <v>0</v>
      </c>
      <c r="CX84" s="1">
        <v>0</v>
      </c>
    </row>
    <row r="85" spans="1:102" ht="11.25">
      <c r="A85" s="1" t="s">
        <v>0</v>
      </c>
      <c r="B85" s="1" t="s">
        <v>63</v>
      </c>
      <c r="C85" s="1" t="s">
        <v>64</v>
      </c>
      <c r="D85" s="1" t="s">
        <v>65</v>
      </c>
      <c r="E85" s="1" t="s">
        <v>66</v>
      </c>
      <c r="F85" s="7">
        <f ca="1">INDIRECT("T85")+INDIRECT("AB85")+INDIRECT("AJ85")+INDIRECT("AR85")+INDIRECT("AZ85")+INDIRECT("BH85")</f>
        <v>3000</v>
      </c>
      <c r="G85" s="6">
        <f ca="1">INDIRECT("U85")+INDIRECT("AC85")+INDIRECT("AK85")+INDIRECT("AS85")+INDIRECT("BA85")+INDIRECT("BI85")</f>
        <v>0</v>
      </c>
      <c r="H85" s="6">
        <f ca="1">INDIRECT("V85")+INDIRECT("AD85")+INDIRECT("AL85")+INDIRECT("AT85")+INDIRECT("BB85")+INDIRECT("BJ85")</f>
        <v>0</v>
      </c>
      <c r="I85" s="6">
        <f ca="1">INDIRECT("W85")+INDIRECT("AE85")+INDIRECT("AM85")+INDIRECT("AU85")+INDIRECT("BC85")+INDIRECT("BK85")</f>
        <v>0</v>
      </c>
      <c r="J85" s="6">
        <f ca="1">INDIRECT("X85")+INDIRECT("AF85")+INDIRECT("AN85")+INDIRECT("AV85")+INDIRECT("BD85")+INDIRECT("BL85")</f>
        <v>0</v>
      </c>
      <c r="K85" s="6">
        <f ca="1">INDIRECT("Y85")+INDIRECT("AG85")+INDIRECT("AO85")+INDIRECT("AW85")+INDIRECT("BE85")+INDIRECT("BM85")</f>
        <v>0</v>
      </c>
      <c r="L85" s="6">
        <f ca="1">INDIRECT("Z85")+INDIRECT("AH85")+INDIRECT("AP85")+INDIRECT("AX85")+INDIRECT("BF85")+INDIRECT("BN85")</f>
        <v>0</v>
      </c>
      <c r="M85" s="6">
        <f ca="1">INDIRECT("AA85")+INDIRECT("AI85")+INDIRECT("AQ85")+INDIRECT("AY85")+INDIRECT("BG85")+INDIRECT("BO85")</f>
        <v>0</v>
      </c>
      <c r="N85" s="7">
        <f ca="1">INDIRECT("T85")+INDIRECT("U85")+INDIRECT("V85")+INDIRECT("W85")+INDIRECT("X85")+INDIRECT("Y85")+INDIRECT("Z85")+INDIRECT("AA85")</f>
        <v>0</v>
      </c>
      <c r="O85" s="6">
        <f ca="1">INDIRECT("AB85")+INDIRECT("AC85")+INDIRECT("AD85")+INDIRECT("AE85")+INDIRECT("AF85")+INDIRECT("AG85")+INDIRECT("AH85")+INDIRECT("AI85")</f>
        <v>0</v>
      </c>
      <c r="P85" s="6">
        <f ca="1">INDIRECT("AJ85")+INDIRECT("AK85")+INDIRECT("AL85")+INDIRECT("AM85")+INDIRECT("AN85")+INDIRECT("AO85")+INDIRECT("AP85")+INDIRECT("AQ85")</f>
        <v>3000</v>
      </c>
      <c r="Q85" s="6">
        <f ca="1">INDIRECT("AR85")+INDIRECT("AS85")+INDIRECT("AT85")+INDIRECT("AU85")+INDIRECT("AV85")+INDIRECT("AW85")+INDIRECT("AX85")+INDIRECT("AY85")</f>
        <v>0</v>
      </c>
      <c r="R85" s="6">
        <f ca="1">INDIRECT("AZ85")+INDIRECT("BA85")+INDIRECT("BB85")+INDIRECT("BC85")+INDIRECT("BD85")+INDIRECT("BE85")+INDIRECT("BF85")+INDIRECT("BG85")</f>
        <v>0</v>
      </c>
      <c r="S85" s="6">
        <f ca="1">INDIRECT("BH85")+INDIRECT("BI85")+INDIRECT("BJ85")+INDIRECT("BK85")+INDIRECT("BL85")+INDIRECT("BM85")+INDIRECT("BN85")+INDIRECT("BO85")</f>
        <v>0</v>
      </c>
      <c r="T85" s="28"/>
      <c r="U85" s="29"/>
      <c r="V85" s="29"/>
      <c r="W85" s="29"/>
      <c r="X85" s="29"/>
      <c r="Y85" s="29"/>
      <c r="Z85" s="29"/>
      <c r="AA85" s="29"/>
      <c r="AB85" s="28"/>
      <c r="AC85" s="29"/>
      <c r="AD85" s="29"/>
      <c r="AE85" s="29"/>
      <c r="AF85" s="29"/>
      <c r="AG85" s="29"/>
      <c r="AH85" s="29"/>
      <c r="AI85" s="29"/>
      <c r="AJ85" s="28">
        <v>3000</v>
      </c>
      <c r="AK85" s="29"/>
      <c r="AL85" s="29"/>
      <c r="AM85" s="29"/>
      <c r="AN85" s="29"/>
      <c r="AO85" s="29"/>
      <c r="AP85" s="29"/>
      <c r="AQ85" s="29"/>
      <c r="AR85" s="28"/>
      <c r="AS85" s="29"/>
      <c r="AT85" s="29"/>
      <c r="AU85" s="29"/>
      <c r="AV85" s="29"/>
      <c r="AW85" s="29"/>
      <c r="AX85" s="29"/>
      <c r="AY85" s="29"/>
      <c r="AZ85" s="28"/>
      <c r="BA85" s="29"/>
      <c r="BB85" s="29"/>
      <c r="BC85" s="29"/>
      <c r="BD85" s="29"/>
      <c r="BE85" s="29"/>
      <c r="BF85" s="29"/>
      <c r="BG85" s="29"/>
      <c r="BH85" s="28"/>
      <c r="BI85" s="29"/>
      <c r="BJ85" s="29"/>
      <c r="BK85" s="29"/>
      <c r="BL85" s="29"/>
      <c r="BM85" s="29"/>
      <c r="BN85" s="29"/>
      <c r="BO85" s="29"/>
      <c r="BP85" s="9">
        <v>0</v>
      </c>
      <c r="BQ85" s="1" t="s">
        <v>0</v>
      </c>
      <c r="BR85" s="1" t="s">
        <v>0</v>
      </c>
      <c r="BS85" s="1" t="s">
        <v>0</v>
      </c>
      <c r="BT85" s="1" t="s">
        <v>0</v>
      </c>
      <c r="BU85" s="1" t="s">
        <v>0</v>
      </c>
      <c r="BW85" s="1">
        <f ca="1">INDIRECT("T85")+2*INDIRECT("AB85")+3*INDIRECT("AJ85")+4*INDIRECT("AR85")+5*INDIRECT("AZ85")+6*INDIRECT("BH85")</f>
        <v>9000</v>
      </c>
      <c r="BX85" s="1">
        <v>9000</v>
      </c>
      <c r="BY85" s="1">
        <f ca="1">INDIRECT("U85")+2*INDIRECT("AC85")+3*INDIRECT("AK85")+4*INDIRECT("AS85")+5*INDIRECT("BA85")+6*INDIRECT("BI85")</f>
        <v>0</v>
      </c>
      <c r="BZ85" s="1">
        <v>0</v>
      </c>
      <c r="CA85" s="1">
        <f ca="1">INDIRECT("V85")+2*INDIRECT("AD85")+3*INDIRECT("AL85")+4*INDIRECT("AT85")+5*INDIRECT("BB85")+6*INDIRECT("BJ85")</f>
        <v>0</v>
      </c>
      <c r="CB85" s="1">
        <v>0</v>
      </c>
      <c r="CC85" s="1">
        <f ca="1">INDIRECT("W85")+2*INDIRECT("AE85")+3*INDIRECT("AM85")+4*INDIRECT("AU85")+5*INDIRECT("BC85")+6*INDIRECT("BK85")</f>
        <v>0</v>
      </c>
      <c r="CD85" s="1">
        <v>0</v>
      </c>
      <c r="CE85" s="1">
        <f ca="1">INDIRECT("X85")+2*INDIRECT("AF85")+3*INDIRECT("AN85")+4*INDIRECT("AV85")+5*INDIRECT("BD85")+6*INDIRECT("BL85")</f>
        <v>0</v>
      </c>
      <c r="CF85" s="1">
        <v>0</v>
      </c>
      <c r="CG85" s="1">
        <f ca="1">INDIRECT("Y85")+2*INDIRECT("AG85")+3*INDIRECT("AO85")+4*INDIRECT("AW85")+5*INDIRECT("BE85")+6*INDIRECT("BM85")</f>
        <v>0</v>
      </c>
      <c r="CH85" s="1">
        <v>0</v>
      </c>
      <c r="CI85" s="1">
        <f ca="1">INDIRECT("Z85")+2*INDIRECT("AH85")+3*INDIRECT("AP85")+4*INDIRECT("AX85")+5*INDIRECT("BF85")+6*INDIRECT("BN85")</f>
        <v>0</v>
      </c>
      <c r="CJ85" s="1">
        <v>0</v>
      </c>
      <c r="CK85" s="1">
        <f ca="1">INDIRECT("AA85")+2*INDIRECT("AI85")+3*INDIRECT("AQ85")+4*INDIRECT("AY85")+5*INDIRECT("BG85")+6*INDIRECT("BO85")</f>
        <v>0</v>
      </c>
      <c r="CL85" s="1">
        <v>0</v>
      </c>
      <c r="CM85" s="1">
        <f ca="1">INDIRECT("T85")+2*INDIRECT("U85")+3*INDIRECT("V85")+4*INDIRECT("W85")+5*INDIRECT("X85")+6*INDIRECT("Y85")+7*INDIRECT("Z85")+8*INDIRECT("AA85")</f>
        <v>0</v>
      </c>
      <c r="CN85" s="1">
        <v>0</v>
      </c>
      <c r="CO85" s="1">
        <f ca="1">INDIRECT("AB85")+2*INDIRECT("AC85")+3*INDIRECT("AD85")+4*INDIRECT("AE85")+5*INDIRECT("AF85")+6*INDIRECT("AG85")+7*INDIRECT("AH85")+8*INDIRECT("AI85")</f>
        <v>0</v>
      </c>
      <c r="CP85" s="1">
        <v>0</v>
      </c>
      <c r="CQ85" s="1">
        <f ca="1">INDIRECT("AJ85")+2*INDIRECT("AK85")+3*INDIRECT("AL85")+4*INDIRECT("AM85")+5*INDIRECT("AN85")+6*INDIRECT("AO85")+7*INDIRECT("AP85")+8*INDIRECT("AQ85")</f>
        <v>3000</v>
      </c>
      <c r="CR85" s="1">
        <v>3000</v>
      </c>
      <c r="CS85" s="1">
        <f ca="1">INDIRECT("AR85")+2*INDIRECT("AS85")+3*INDIRECT("AT85")+4*INDIRECT("AU85")+5*INDIRECT("AV85")+6*INDIRECT("AW85")+7*INDIRECT("AX85")+8*INDIRECT("AY85")</f>
        <v>0</v>
      </c>
      <c r="CT85" s="1">
        <v>0</v>
      </c>
      <c r="CU85" s="1">
        <f ca="1">INDIRECT("AZ85")+2*INDIRECT("BA85")+3*INDIRECT("BB85")+4*INDIRECT("BC85")+5*INDIRECT("BD85")+6*INDIRECT("BE85")+7*INDIRECT("BF85")+8*INDIRECT("BG85")</f>
        <v>0</v>
      </c>
      <c r="CV85" s="1">
        <v>0</v>
      </c>
      <c r="CW85" s="1">
        <f ca="1">INDIRECT("BH85")+2*INDIRECT("BI85")+3*INDIRECT("BJ85")+4*INDIRECT("BK85")+5*INDIRECT("BL85")+6*INDIRECT("BM85")+7*INDIRECT("BN85")+8*INDIRECT("BO85")</f>
        <v>0</v>
      </c>
      <c r="CX85" s="1">
        <v>0</v>
      </c>
    </row>
    <row r="86" spans="1:102" ht="11.25">
      <c r="A86" s="25"/>
      <c r="B86" s="25"/>
      <c r="C86" s="27" t="s">
        <v>99</v>
      </c>
      <c r="D86" s="26" t="s">
        <v>0</v>
      </c>
      <c r="E86" s="1" t="s">
        <v>8</v>
      </c>
      <c r="F86" s="7">
        <f ca="1">INDIRECT("T86")+INDIRECT("AB86")+INDIRECT("AJ86")+INDIRECT("AR86")+INDIRECT("AZ86")+INDIRECT("BH86")</f>
        <v>0</v>
      </c>
      <c r="G86" s="6">
        <f ca="1">INDIRECT("U86")+INDIRECT("AC86")+INDIRECT("AK86")+INDIRECT("AS86")+INDIRECT("BA86")+INDIRECT("BI86")</f>
        <v>0</v>
      </c>
      <c r="H86" s="6">
        <f ca="1">INDIRECT("V86")+INDIRECT("AD86")+INDIRECT("AL86")+INDIRECT("AT86")+INDIRECT("BB86")+INDIRECT("BJ86")</f>
        <v>0</v>
      </c>
      <c r="I86" s="6">
        <f ca="1">INDIRECT("W86")+INDIRECT("AE86")+INDIRECT("AM86")+INDIRECT("AU86")+INDIRECT("BC86")+INDIRECT("BK86")</f>
        <v>0</v>
      </c>
      <c r="J86" s="6">
        <f ca="1">INDIRECT("X86")+INDIRECT("AF86")+INDIRECT("AN86")+INDIRECT("AV86")+INDIRECT("BD86")+INDIRECT("BL86")</f>
        <v>0</v>
      </c>
      <c r="K86" s="6">
        <f ca="1">INDIRECT("Y86")+INDIRECT("AG86")+INDIRECT("AO86")+INDIRECT("AW86")+INDIRECT("BE86")+INDIRECT("BM86")</f>
        <v>2965</v>
      </c>
      <c r="L86" s="6">
        <f ca="1">INDIRECT("Z86")+INDIRECT("AH86")+INDIRECT("AP86")+INDIRECT("AX86")+INDIRECT("BF86")+INDIRECT("BN86")</f>
        <v>47300</v>
      </c>
      <c r="M86" s="6">
        <f ca="1">INDIRECT("AA86")+INDIRECT("AI86")+INDIRECT("AQ86")+INDIRECT("AY86")+INDIRECT("BG86")+INDIRECT("BO86")</f>
        <v>0</v>
      </c>
      <c r="N86" s="7">
        <f ca="1">INDIRECT("T86")+INDIRECT("U86")+INDIRECT("V86")+INDIRECT("W86")+INDIRECT("X86")+INDIRECT("Y86")+INDIRECT("Z86")+INDIRECT("AA86")</f>
        <v>2965</v>
      </c>
      <c r="O86" s="6">
        <f ca="1">INDIRECT("AB86")+INDIRECT("AC86")+INDIRECT("AD86")+INDIRECT("AE86")+INDIRECT("AF86")+INDIRECT("AG86")+INDIRECT("AH86")+INDIRECT("AI86")</f>
        <v>47300</v>
      </c>
      <c r="P86" s="6">
        <f ca="1">INDIRECT("AJ86")+INDIRECT("AK86")+INDIRECT("AL86")+INDIRECT("AM86")+INDIRECT("AN86")+INDIRECT("AO86")+INDIRECT("AP86")+INDIRECT("AQ86")</f>
        <v>0</v>
      </c>
      <c r="Q86" s="6">
        <f ca="1">INDIRECT("AR86")+INDIRECT("AS86")+INDIRECT("AT86")+INDIRECT("AU86")+INDIRECT("AV86")+INDIRECT("AW86")+INDIRECT("AX86")+INDIRECT("AY86")</f>
        <v>0</v>
      </c>
      <c r="R86" s="6">
        <f ca="1">INDIRECT("AZ86")+INDIRECT("BA86")+INDIRECT("BB86")+INDIRECT("BC86")+INDIRECT("BD86")+INDIRECT("BE86")+INDIRECT("BF86")+INDIRECT("BG86")</f>
        <v>0</v>
      </c>
      <c r="S86" s="6">
        <f ca="1">INDIRECT("BH86")+INDIRECT("BI86")+INDIRECT("BJ86")+INDIRECT("BK86")+INDIRECT("BL86")+INDIRECT("BM86")+INDIRECT("BN86")+INDIRECT("BO86")</f>
        <v>0</v>
      </c>
      <c r="T86" s="28"/>
      <c r="U86" s="29"/>
      <c r="V86" s="29"/>
      <c r="W86" s="29"/>
      <c r="X86" s="29"/>
      <c r="Y86" s="29">
        <v>2965</v>
      </c>
      <c r="Z86" s="29"/>
      <c r="AA86" s="29"/>
      <c r="AB86" s="28"/>
      <c r="AC86" s="29"/>
      <c r="AD86" s="29"/>
      <c r="AE86" s="29"/>
      <c r="AF86" s="29"/>
      <c r="AG86" s="29"/>
      <c r="AH86" s="29">
        <v>47300</v>
      </c>
      <c r="AI86" s="29"/>
      <c r="AJ86" s="28"/>
      <c r="AK86" s="29"/>
      <c r="AL86" s="29"/>
      <c r="AM86" s="29"/>
      <c r="AN86" s="29"/>
      <c r="AO86" s="29"/>
      <c r="AP86" s="29"/>
      <c r="AQ86" s="29"/>
      <c r="AR86" s="28"/>
      <c r="AS86" s="29"/>
      <c r="AT86" s="29"/>
      <c r="AU86" s="29"/>
      <c r="AV86" s="29"/>
      <c r="AW86" s="29"/>
      <c r="AX86" s="29"/>
      <c r="AY86" s="29"/>
      <c r="AZ86" s="28"/>
      <c r="BA86" s="29"/>
      <c r="BB86" s="29"/>
      <c r="BC86" s="29"/>
      <c r="BD86" s="29"/>
      <c r="BE86" s="29"/>
      <c r="BF86" s="29"/>
      <c r="BG86" s="29"/>
      <c r="BH86" s="28"/>
      <c r="BI86" s="29"/>
      <c r="BJ86" s="29"/>
      <c r="BK86" s="29"/>
      <c r="BL86" s="29"/>
      <c r="BM86" s="29"/>
      <c r="BN86" s="29"/>
      <c r="BO86" s="29"/>
      <c r="BP86" s="9">
        <v>0</v>
      </c>
      <c r="BQ86" s="1" t="s">
        <v>0</v>
      </c>
      <c r="BR86" s="1" t="s">
        <v>0</v>
      </c>
      <c r="BS86" s="1" t="s">
        <v>0</v>
      </c>
      <c r="BT86" s="1" t="s">
        <v>0</v>
      </c>
      <c r="BU86" s="1" t="s">
        <v>0</v>
      </c>
      <c r="BW86" s="1">
        <f ca="1">INDIRECT("T86")+2*INDIRECT("AB86")+3*INDIRECT("AJ86")+4*INDIRECT("AR86")+5*INDIRECT("AZ86")+6*INDIRECT("BH86")</f>
        <v>0</v>
      </c>
      <c r="BX86" s="1">
        <v>0</v>
      </c>
      <c r="BY86" s="1">
        <f ca="1">INDIRECT("U86")+2*INDIRECT("AC86")+3*INDIRECT("AK86")+4*INDIRECT("AS86")+5*INDIRECT("BA86")+6*INDIRECT("BI86")</f>
        <v>0</v>
      </c>
      <c r="BZ86" s="1">
        <v>0</v>
      </c>
      <c r="CA86" s="1">
        <f ca="1">INDIRECT("V86")+2*INDIRECT("AD86")+3*INDIRECT("AL86")+4*INDIRECT("AT86")+5*INDIRECT("BB86")+6*INDIRECT("BJ86")</f>
        <v>0</v>
      </c>
      <c r="CB86" s="1">
        <v>0</v>
      </c>
      <c r="CC86" s="1">
        <f ca="1">INDIRECT("W86")+2*INDIRECT("AE86")+3*INDIRECT("AM86")+4*INDIRECT("AU86")+5*INDIRECT("BC86")+6*INDIRECT("BK86")</f>
        <v>0</v>
      </c>
      <c r="CD86" s="1">
        <v>0</v>
      </c>
      <c r="CE86" s="1">
        <f ca="1">INDIRECT("X86")+2*INDIRECT("AF86")+3*INDIRECT("AN86")+4*INDIRECT("AV86")+5*INDIRECT("BD86")+6*INDIRECT("BL86")</f>
        <v>0</v>
      </c>
      <c r="CF86" s="1">
        <v>0</v>
      </c>
      <c r="CG86" s="1">
        <f ca="1">INDIRECT("Y86")+2*INDIRECT("AG86")+3*INDIRECT("AO86")+4*INDIRECT("AW86")+5*INDIRECT("BE86")+6*INDIRECT("BM86")</f>
        <v>2965</v>
      </c>
      <c r="CH86" s="1">
        <v>2965</v>
      </c>
      <c r="CI86" s="1">
        <f ca="1">INDIRECT("Z86")+2*INDIRECT("AH86")+3*INDIRECT("AP86")+4*INDIRECT("AX86")+5*INDIRECT("BF86")+6*INDIRECT("BN86")</f>
        <v>94600</v>
      </c>
      <c r="CJ86" s="1">
        <v>94600</v>
      </c>
      <c r="CK86" s="1">
        <f ca="1">INDIRECT("AA86")+2*INDIRECT("AI86")+3*INDIRECT("AQ86")+4*INDIRECT("AY86")+5*INDIRECT("BG86")+6*INDIRECT("BO86")</f>
        <v>0</v>
      </c>
      <c r="CL86" s="1">
        <v>0</v>
      </c>
      <c r="CM86" s="1">
        <f ca="1">INDIRECT("T86")+2*INDIRECT("U86")+3*INDIRECT("V86")+4*INDIRECT("W86")+5*INDIRECT("X86")+6*INDIRECT("Y86")+7*INDIRECT("Z86")+8*INDIRECT("AA86")</f>
        <v>17790</v>
      </c>
      <c r="CN86" s="1">
        <v>17790</v>
      </c>
      <c r="CO86" s="1">
        <f ca="1">INDIRECT("AB86")+2*INDIRECT("AC86")+3*INDIRECT("AD86")+4*INDIRECT("AE86")+5*INDIRECT("AF86")+6*INDIRECT("AG86")+7*INDIRECT("AH86")+8*INDIRECT("AI86")</f>
        <v>331100</v>
      </c>
      <c r="CP86" s="1">
        <v>331100</v>
      </c>
      <c r="CQ86" s="1">
        <f ca="1">INDIRECT("AJ86")+2*INDIRECT("AK86")+3*INDIRECT("AL86")+4*INDIRECT("AM86")+5*INDIRECT("AN86")+6*INDIRECT("AO86")+7*INDIRECT("AP86")+8*INDIRECT("AQ86")</f>
        <v>0</v>
      </c>
      <c r="CR86" s="1">
        <v>0</v>
      </c>
      <c r="CS86" s="1">
        <f ca="1">INDIRECT("AR86")+2*INDIRECT("AS86")+3*INDIRECT("AT86")+4*INDIRECT("AU86")+5*INDIRECT("AV86")+6*INDIRECT("AW86")+7*INDIRECT("AX86")+8*INDIRECT("AY86")</f>
        <v>0</v>
      </c>
      <c r="CT86" s="1">
        <v>0</v>
      </c>
      <c r="CU86" s="1">
        <f ca="1">INDIRECT("AZ86")+2*INDIRECT("BA86")+3*INDIRECT("BB86")+4*INDIRECT("BC86")+5*INDIRECT("BD86")+6*INDIRECT("BE86")+7*INDIRECT("BF86")+8*INDIRECT("BG86")</f>
        <v>0</v>
      </c>
      <c r="CV86" s="1">
        <v>0</v>
      </c>
      <c r="CW86" s="1">
        <f ca="1">INDIRECT("BH86")+2*INDIRECT("BI86")+3*INDIRECT("BJ86")+4*INDIRECT("BK86")+5*INDIRECT("BL86")+6*INDIRECT("BM86")+7*INDIRECT("BN86")+8*INDIRECT("BO86")</f>
        <v>0</v>
      </c>
      <c r="CX86" s="1">
        <v>0</v>
      </c>
    </row>
    <row r="87" spans="1:73" ht="11.25">
      <c r="A87" s="1" t="s">
        <v>0</v>
      </c>
      <c r="B87" s="1" t="s">
        <v>0</v>
      </c>
      <c r="C87" s="1" t="s">
        <v>0</v>
      </c>
      <c r="D87" s="1" t="s">
        <v>0</v>
      </c>
      <c r="E87" s="1" t="s">
        <v>6</v>
      </c>
      <c r="F87" s="7">
        <f>SUM(F84:F86)</f>
        <v>3000</v>
      </c>
      <c r="G87" s="6">
        <f>SUM(G84:G86)</f>
        <v>0</v>
      </c>
      <c r="H87" s="6">
        <f>SUM(H84:H86)</f>
        <v>0</v>
      </c>
      <c r="I87" s="6">
        <f>SUM(I84:I86)</f>
        <v>0</v>
      </c>
      <c r="J87" s="6">
        <f>SUM(J84:J86)</f>
        <v>7200</v>
      </c>
      <c r="K87" s="6">
        <f>SUM(K84:K86)</f>
        <v>7500</v>
      </c>
      <c r="L87" s="6">
        <f>SUM(L84:L86)</f>
        <v>47300</v>
      </c>
      <c r="M87" s="6">
        <f>SUM(M84:M86)</f>
        <v>0</v>
      </c>
      <c r="N87" s="7">
        <f>SUM(N84:N86)</f>
        <v>7500</v>
      </c>
      <c r="O87" s="6">
        <f>SUM(O84:O86)</f>
        <v>47300</v>
      </c>
      <c r="P87" s="6">
        <f>SUM(P84:P86)</f>
        <v>3000</v>
      </c>
      <c r="Q87" s="6">
        <f>SUM(Q84:Q86)</f>
        <v>7200</v>
      </c>
      <c r="R87" s="6">
        <f>SUM(R84:R86)</f>
        <v>0</v>
      </c>
      <c r="S87" s="6">
        <f>SUM(S84:S86)</f>
        <v>0</v>
      </c>
      <c r="T87" s="8"/>
      <c r="U87" s="5"/>
      <c r="V87" s="5"/>
      <c r="W87" s="5"/>
      <c r="X87" s="5"/>
      <c r="Y87" s="5"/>
      <c r="Z87" s="5"/>
      <c r="AA87" s="5"/>
      <c r="AB87" s="8"/>
      <c r="AC87" s="5"/>
      <c r="AD87" s="5"/>
      <c r="AE87" s="5"/>
      <c r="AF87" s="5"/>
      <c r="AG87" s="5"/>
      <c r="AH87" s="5"/>
      <c r="AI87" s="5"/>
      <c r="AJ87" s="8"/>
      <c r="AK87" s="5"/>
      <c r="AL87" s="5"/>
      <c r="AM87" s="5"/>
      <c r="AN87" s="5"/>
      <c r="AO87" s="5"/>
      <c r="AP87" s="5"/>
      <c r="AQ87" s="5"/>
      <c r="AR87" s="8"/>
      <c r="AS87" s="5"/>
      <c r="AT87" s="5"/>
      <c r="AU87" s="5"/>
      <c r="AV87" s="5"/>
      <c r="AW87" s="5"/>
      <c r="AX87" s="5"/>
      <c r="AY87" s="5"/>
      <c r="AZ87" s="8"/>
      <c r="BA87" s="5"/>
      <c r="BB87" s="5"/>
      <c r="BC87" s="5"/>
      <c r="BD87" s="5"/>
      <c r="BE87" s="5"/>
      <c r="BF87" s="5"/>
      <c r="BG87" s="5"/>
      <c r="BH87" s="8"/>
      <c r="BI87" s="5"/>
      <c r="BJ87" s="5"/>
      <c r="BK87" s="5"/>
      <c r="BL87" s="5"/>
      <c r="BM87" s="5"/>
      <c r="BN87" s="5"/>
      <c r="BO87" s="5"/>
      <c r="BP87" s="9">
        <v>0</v>
      </c>
      <c r="BQ87" s="1" t="s">
        <v>0</v>
      </c>
      <c r="BR87" s="1" t="s">
        <v>0</v>
      </c>
      <c r="BS87" s="1" t="s">
        <v>0</v>
      </c>
      <c r="BT87" s="1" t="s">
        <v>0</v>
      </c>
      <c r="BU87" s="1" t="s">
        <v>0</v>
      </c>
    </row>
    <row r="88" spans="3:73" ht="11.25">
      <c r="C88" s="1" t="s">
        <v>0</v>
      </c>
      <c r="D88" s="1" t="s">
        <v>0</v>
      </c>
      <c r="E88" s="1" t="s">
        <v>0</v>
      </c>
      <c r="F88" s="7"/>
      <c r="G88" s="6"/>
      <c r="H88" s="6"/>
      <c r="I88" s="6"/>
      <c r="J88" s="6"/>
      <c r="K88" s="6"/>
      <c r="L88" s="6"/>
      <c r="M88" s="6"/>
      <c r="N88" s="7"/>
      <c r="O88" s="6"/>
      <c r="P88" s="6"/>
      <c r="Q88" s="6"/>
      <c r="R88" s="6"/>
      <c r="S88" s="6"/>
      <c r="T88" s="8"/>
      <c r="U88" s="5"/>
      <c r="V88" s="5"/>
      <c r="W88" s="5"/>
      <c r="X88" s="5"/>
      <c r="Y88" s="5"/>
      <c r="Z88" s="5"/>
      <c r="AA88" s="5"/>
      <c r="AB88" s="8"/>
      <c r="AC88" s="5"/>
      <c r="AD88" s="5"/>
      <c r="AE88" s="5"/>
      <c r="AF88" s="5"/>
      <c r="AG88" s="5"/>
      <c r="AH88" s="5"/>
      <c r="AI88" s="5"/>
      <c r="AJ88" s="8"/>
      <c r="AK88" s="5"/>
      <c r="AL88" s="5"/>
      <c r="AM88" s="5"/>
      <c r="AN88" s="5"/>
      <c r="AO88" s="5"/>
      <c r="AP88" s="5"/>
      <c r="AQ88" s="5"/>
      <c r="AR88" s="8"/>
      <c r="AS88" s="5"/>
      <c r="AT88" s="5"/>
      <c r="AU88" s="5"/>
      <c r="AV88" s="5"/>
      <c r="AW88" s="5"/>
      <c r="AX88" s="5"/>
      <c r="AY88" s="5"/>
      <c r="AZ88" s="8"/>
      <c r="BA88" s="5"/>
      <c r="BB88" s="5"/>
      <c r="BC88" s="5"/>
      <c r="BD88" s="5"/>
      <c r="BE88" s="5"/>
      <c r="BF88" s="5"/>
      <c r="BG88" s="5"/>
      <c r="BH88" s="8"/>
      <c r="BI88" s="5"/>
      <c r="BJ88" s="5"/>
      <c r="BK88" s="5"/>
      <c r="BL88" s="5"/>
      <c r="BM88" s="5"/>
      <c r="BN88" s="5"/>
      <c r="BO88" s="5"/>
      <c r="BP88" s="9"/>
      <c r="BT88" s="1" t="s">
        <v>0</v>
      </c>
      <c r="BU88" s="1" t="s">
        <v>0</v>
      </c>
    </row>
    <row r="89" spans="1:102" ht="11.25">
      <c r="A89" s="30" t="s">
        <v>1</v>
      </c>
      <c r="B89" s="31" t="str">
        <f>HYPERLINK("http://www.dot.ca.gov/hq/transprog/stip2004/ff_sheets/04-5301l.xls","5301L")</f>
        <v>5301L</v>
      </c>
      <c r="C89" s="30" t="s">
        <v>62</v>
      </c>
      <c r="D89" s="30" t="s">
        <v>38</v>
      </c>
      <c r="E89" s="30" t="s">
        <v>3</v>
      </c>
      <c r="F89" s="32">
        <f ca="1">INDIRECT("T89")+INDIRECT("AB89")+INDIRECT("AJ89")+INDIRECT("AR89")+INDIRECT("AZ89")+INDIRECT("BH89")</f>
        <v>0</v>
      </c>
      <c r="G89" s="33">
        <f ca="1">INDIRECT("U89")+INDIRECT("AC89")+INDIRECT("AK89")+INDIRECT("AS89")+INDIRECT("BA89")+INDIRECT("BI89")</f>
        <v>0</v>
      </c>
      <c r="H89" s="33">
        <f ca="1">INDIRECT("V89")+INDIRECT("AD89")+INDIRECT("AL89")+INDIRECT("AT89")+INDIRECT("BB89")+INDIRECT("BJ89")</f>
        <v>0</v>
      </c>
      <c r="I89" s="33">
        <f ca="1">INDIRECT("W89")+INDIRECT("AE89")+INDIRECT("AM89")+INDIRECT("AU89")+INDIRECT("BC89")+INDIRECT("BK89")</f>
        <v>0</v>
      </c>
      <c r="J89" s="33">
        <f ca="1">INDIRECT("X89")+INDIRECT("AF89")+INDIRECT("AN89")+INDIRECT("AV89")+INDIRECT("BD89")+INDIRECT("BL89")</f>
        <v>0</v>
      </c>
      <c r="K89" s="33">
        <f ca="1">INDIRECT("Y89")+INDIRECT("AG89")+INDIRECT("AO89")+INDIRECT("AW89")+INDIRECT("BE89")+INDIRECT("BM89")</f>
        <v>0</v>
      </c>
      <c r="L89" s="33">
        <f ca="1">INDIRECT("Z89")+INDIRECT("AH89")+INDIRECT("AP89")+INDIRECT("AX89")+INDIRECT("BF89")+INDIRECT("BN89")</f>
        <v>0</v>
      </c>
      <c r="M89" s="33">
        <f ca="1">INDIRECT("AA89")+INDIRECT("AI89")+INDIRECT("AQ89")+INDIRECT("AY89")+INDIRECT("BG89")+INDIRECT("BO89")</f>
        <v>0</v>
      </c>
      <c r="N89" s="32">
        <f ca="1">INDIRECT("T89")+INDIRECT("U89")+INDIRECT("V89")+INDIRECT("W89")+INDIRECT("X89")+INDIRECT("Y89")+INDIRECT("Z89")+INDIRECT("AA89")</f>
        <v>0</v>
      </c>
      <c r="O89" s="33">
        <f ca="1">INDIRECT("AB89")+INDIRECT("AC89")+INDIRECT("AD89")+INDIRECT("AE89")+INDIRECT("AF89")+INDIRECT("AG89")+INDIRECT("AH89")+INDIRECT("AI89")</f>
        <v>0</v>
      </c>
      <c r="P89" s="33">
        <f ca="1">INDIRECT("AJ89")+INDIRECT("AK89")+INDIRECT("AL89")+INDIRECT("AM89")+INDIRECT("AN89")+INDIRECT("AO89")+INDIRECT("AP89")+INDIRECT("AQ89")</f>
        <v>0</v>
      </c>
      <c r="Q89" s="33">
        <f ca="1">INDIRECT("AR89")+INDIRECT("AS89")+INDIRECT("AT89")+INDIRECT("AU89")+INDIRECT("AV89")+INDIRECT("AW89")+INDIRECT("AX89")+INDIRECT("AY89")</f>
        <v>0</v>
      </c>
      <c r="R89" s="33">
        <f ca="1">INDIRECT("AZ89")+INDIRECT("BA89")+INDIRECT("BB89")+INDIRECT("BC89")+INDIRECT("BD89")+INDIRECT("BE89")+INDIRECT("BF89")+INDIRECT("BG89")</f>
        <v>0</v>
      </c>
      <c r="S89" s="33">
        <f ca="1">INDIRECT("BH89")+INDIRECT("BI89")+INDIRECT("BJ89")+INDIRECT("BK89")+INDIRECT("BL89")+INDIRECT("BM89")+INDIRECT("BN89")+INDIRECT("BO89")</f>
        <v>0</v>
      </c>
      <c r="T89" s="34"/>
      <c r="U89" s="35"/>
      <c r="V89" s="35"/>
      <c r="W89" s="35"/>
      <c r="X89" s="35"/>
      <c r="Y89" s="35"/>
      <c r="Z89" s="35"/>
      <c r="AA89" s="35"/>
      <c r="AB89" s="34"/>
      <c r="AC89" s="35"/>
      <c r="AD89" s="35"/>
      <c r="AE89" s="35"/>
      <c r="AF89" s="35"/>
      <c r="AG89" s="35"/>
      <c r="AH89" s="35"/>
      <c r="AI89" s="35"/>
      <c r="AJ89" s="34"/>
      <c r="AK89" s="35"/>
      <c r="AL89" s="35"/>
      <c r="AM89" s="35"/>
      <c r="AN89" s="35"/>
      <c r="AO89" s="35"/>
      <c r="AP89" s="35"/>
      <c r="AQ89" s="35"/>
      <c r="AR89" s="34"/>
      <c r="AS89" s="35"/>
      <c r="AT89" s="35"/>
      <c r="AU89" s="35"/>
      <c r="AV89" s="35"/>
      <c r="AW89" s="35"/>
      <c r="AX89" s="35"/>
      <c r="AY89" s="35"/>
      <c r="AZ89" s="34"/>
      <c r="BA89" s="35"/>
      <c r="BB89" s="35"/>
      <c r="BC89" s="35"/>
      <c r="BD89" s="35"/>
      <c r="BE89" s="35"/>
      <c r="BF89" s="35"/>
      <c r="BG89" s="35"/>
      <c r="BH89" s="34"/>
      <c r="BI89" s="35"/>
      <c r="BJ89" s="35"/>
      <c r="BK89" s="35"/>
      <c r="BL89" s="35"/>
      <c r="BM89" s="35"/>
      <c r="BN89" s="35"/>
      <c r="BO89" s="36"/>
      <c r="BP89" s="9">
        <v>10600000914</v>
      </c>
      <c r="BQ89" s="1" t="s">
        <v>3</v>
      </c>
      <c r="BR89" s="1" t="s">
        <v>0</v>
      </c>
      <c r="BS89" s="1" t="s">
        <v>0</v>
      </c>
      <c r="BT89" s="1" t="s">
        <v>0</v>
      </c>
      <c r="BU89" s="1" t="s">
        <v>0</v>
      </c>
      <c r="BW89" s="1">
        <f ca="1">INDIRECT("T89")+2*INDIRECT("AB89")+3*INDIRECT("AJ89")+4*INDIRECT("AR89")+5*INDIRECT("AZ89")+6*INDIRECT("BH89")</f>
        <v>0</v>
      </c>
      <c r="BX89" s="1">
        <v>0</v>
      </c>
      <c r="BY89" s="1">
        <f ca="1">INDIRECT("U89")+2*INDIRECT("AC89")+3*INDIRECT("AK89")+4*INDIRECT("AS89")+5*INDIRECT("BA89")+6*INDIRECT("BI89")</f>
        <v>0</v>
      </c>
      <c r="BZ89" s="1">
        <v>0</v>
      </c>
      <c r="CA89" s="1">
        <f ca="1">INDIRECT("V89")+2*INDIRECT("AD89")+3*INDIRECT("AL89")+4*INDIRECT("AT89")+5*INDIRECT("BB89")+6*INDIRECT("BJ89")</f>
        <v>0</v>
      </c>
      <c r="CB89" s="1">
        <v>0</v>
      </c>
      <c r="CC89" s="1">
        <f ca="1">INDIRECT("W89")+2*INDIRECT("AE89")+3*INDIRECT("AM89")+4*INDIRECT("AU89")+5*INDIRECT("BC89")+6*INDIRECT("BK89")</f>
        <v>0</v>
      </c>
      <c r="CD89" s="1">
        <v>0</v>
      </c>
      <c r="CE89" s="1">
        <f ca="1">INDIRECT("X89")+2*INDIRECT("AF89")+3*INDIRECT("AN89")+4*INDIRECT("AV89")+5*INDIRECT("BD89")+6*INDIRECT("BL89")</f>
        <v>0</v>
      </c>
      <c r="CF89" s="1">
        <v>0</v>
      </c>
      <c r="CG89" s="1">
        <f ca="1">INDIRECT("Y89")+2*INDIRECT("AG89")+3*INDIRECT("AO89")+4*INDIRECT("AW89")+5*INDIRECT("BE89")+6*INDIRECT("BM89")</f>
        <v>0</v>
      </c>
      <c r="CH89" s="1">
        <v>0</v>
      </c>
      <c r="CI89" s="1">
        <f ca="1">INDIRECT("Z89")+2*INDIRECT("AH89")+3*INDIRECT("AP89")+4*INDIRECT("AX89")+5*INDIRECT("BF89")+6*INDIRECT("BN89")</f>
        <v>0</v>
      </c>
      <c r="CJ89" s="1">
        <v>0</v>
      </c>
      <c r="CK89" s="1">
        <f ca="1">INDIRECT("AA89")+2*INDIRECT("AI89")+3*INDIRECT("AQ89")+4*INDIRECT("AY89")+5*INDIRECT("BG89")+6*INDIRECT("BO89")</f>
        <v>0</v>
      </c>
      <c r="CL89" s="1">
        <v>0</v>
      </c>
      <c r="CM89" s="1">
        <f ca="1">INDIRECT("T89")+2*INDIRECT("U89")+3*INDIRECT("V89")+4*INDIRECT("W89")+5*INDIRECT("X89")+6*INDIRECT("Y89")+7*INDIRECT("Z89")+8*INDIRECT("AA89")</f>
        <v>0</v>
      </c>
      <c r="CN89" s="1">
        <v>0</v>
      </c>
      <c r="CO89" s="1">
        <f ca="1">INDIRECT("AB89")+2*INDIRECT("AC89")+3*INDIRECT("AD89")+4*INDIRECT("AE89")+5*INDIRECT("AF89")+6*INDIRECT("AG89")+7*INDIRECT("AH89")+8*INDIRECT("AI89")</f>
        <v>0</v>
      </c>
      <c r="CP89" s="1">
        <v>0</v>
      </c>
      <c r="CQ89" s="1">
        <f ca="1">INDIRECT("AJ89")+2*INDIRECT("AK89")+3*INDIRECT("AL89")+4*INDIRECT("AM89")+5*INDIRECT("AN89")+6*INDIRECT("AO89")+7*INDIRECT("AP89")+8*INDIRECT("AQ89")</f>
        <v>0</v>
      </c>
      <c r="CR89" s="1">
        <v>0</v>
      </c>
      <c r="CS89" s="1">
        <f ca="1">INDIRECT("AR89")+2*INDIRECT("AS89")+3*INDIRECT("AT89")+4*INDIRECT("AU89")+5*INDIRECT("AV89")+6*INDIRECT("AW89")+7*INDIRECT("AX89")+8*INDIRECT("AY89")</f>
        <v>0</v>
      </c>
      <c r="CT89" s="1">
        <v>0</v>
      </c>
      <c r="CU89" s="1">
        <f ca="1">INDIRECT("AZ89")+2*INDIRECT("BA89")+3*INDIRECT("BB89")+4*INDIRECT("BC89")+5*INDIRECT("BD89")+6*INDIRECT("BE89")+7*INDIRECT("BF89")+8*INDIRECT("BG89")</f>
        <v>0</v>
      </c>
      <c r="CV89" s="1">
        <v>0</v>
      </c>
      <c r="CW89" s="1">
        <f ca="1">INDIRECT("BH89")+2*INDIRECT("BI89")+3*INDIRECT("BJ89")+4*INDIRECT("BK89")+5*INDIRECT("BL89")+6*INDIRECT("BM89")+7*INDIRECT("BN89")+8*INDIRECT("BO89")</f>
        <v>0</v>
      </c>
      <c r="CX89" s="1">
        <v>0</v>
      </c>
    </row>
    <row r="90" spans="1:102" ht="11.25">
      <c r="A90" s="1" t="s">
        <v>0</v>
      </c>
      <c r="B90" s="1" t="s">
        <v>67</v>
      </c>
      <c r="C90" s="1" t="s">
        <v>0</v>
      </c>
      <c r="D90" s="1" t="s">
        <v>68</v>
      </c>
      <c r="E90" s="1" t="s">
        <v>3</v>
      </c>
      <c r="F90" s="7">
        <f ca="1">INDIRECT("T90")+INDIRECT("AB90")+INDIRECT("AJ90")+INDIRECT("AR90")+INDIRECT("AZ90")+INDIRECT("BH90")</f>
        <v>0</v>
      </c>
      <c r="G90" s="6">
        <f ca="1">INDIRECT("U90")+INDIRECT("AC90")+INDIRECT("AK90")+INDIRECT("AS90")+INDIRECT("BA90")+INDIRECT("BI90")</f>
        <v>0</v>
      </c>
      <c r="H90" s="6">
        <f ca="1">INDIRECT("V90")+INDIRECT("AD90")+INDIRECT("AL90")+INDIRECT("AT90")+INDIRECT("BB90")+INDIRECT("BJ90")</f>
        <v>0</v>
      </c>
      <c r="I90" s="6">
        <f ca="1">INDIRECT("W90")+INDIRECT("AE90")+INDIRECT("AM90")+INDIRECT("AU90")+INDIRECT("BC90")+INDIRECT("BK90")</f>
        <v>0</v>
      </c>
      <c r="J90" s="6">
        <f ca="1">INDIRECT("X90")+INDIRECT("AF90")+INDIRECT("AN90")+INDIRECT("AV90")+INDIRECT("BD90")+INDIRECT("BL90")</f>
        <v>7200</v>
      </c>
      <c r="K90" s="6">
        <f ca="1">INDIRECT("Y90")+INDIRECT("AG90")+INDIRECT("AO90")+INDIRECT("AW90")+INDIRECT("BE90")+INDIRECT("BM90")</f>
        <v>4535</v>
      </c>
      <c r="L90" s="6">
        <f ca="1">INDIRECT("Z90")+INDIRECT("AH90")+INDIRECT("AP90")+INDIRECT("AX90")+INDIRECT("BF90")+INDIRECT("BN90")</f>
        <v>0</v>
      </c>
      <c r="M90" s="6">
        <f ca="1">INDIRECT("AA90")+INDIRECT("AI90")+INDIRECT("AQ90")+INDIRECT("AY90")+INDIRECT("BG90")+INDIRECT("BO90")</f>
        <v>0</v>
      </c>
      <c r="N90" s="7">
        <f ca="1">INDIRECT("T90")+INDIRECT("U90")+INDIRECT("V90")+INDIRECT("W90")+INDIRECT("X90")+INDIRECT("Y90")+INDIRECT("Z90")+INDIRECT("AA90")</f>
        <v>4535</v>
      </c>
      <c r="O90" s="6">
        <f ca="1">INDIRECT("AB90")+INDIRECT("AC90")+INDIRECT("AD90")+INDIRECT("AE90")+INDIRECT("AF90")+INDIRECT("AG90")+INDIRECT("AH90")+INDIRECT("AI90")</f>
        <v>0</v>
      </c>
      <c r="P90" s="6">
        <f ca="1">INDIRECT("AJ90")+INDIRECT("AK90")+INDIRECT("AL90")+INDIRECT("AM90")+INDIRECT("AN90")+INDIRECT("AO90")+INDIRECT("AP90")+INDIRECT("AQ90")</f>
        <v>0</v>
      </c>
      <c r="Q90" s="6">
        <f ca="1">INDIRECT("AR90")+INDIRECT("AS90")+INDIRECT("AT90")+INDIRECT("AU90")+INDIRECT("AV90")+INDIRECT("AW90")+INDIRECT("AX90")+INDIRECT("AY90")</f>
        <v>7200</v>
      </c>
      <c r="R90" s="6">
        <f ca="1">INDIRECT("AZ90")+INDIRECT("BA90")+INDIRECT("BB90")+INDIRECT("BC90")+INDIRECT("BD90")+INDIRECT("BE90")+INDIRECT("BF90")+INDIRECT("BG90")</f>
        <v>0</v>
      </c>
      <c r="S90" s="6">
        <f ca="1">INDIRECT("BH90")+INDIRECT("BI90")+INDIRECT("BJ90")+INDIRECT("BK90")+INDIRECT("BL90")+INDIRECT("BM90")+INDIRECT("BN90")+INDIRECT("BO90")</f>
        <v>0</v>
      </c>
      <c r="T90" s="28"/>
      <c r="U90" s="29"/>
      <c r="V90" s="29"/>
      <c r="W90" s="29"/>
      <c r="X90" s="29"/>
      <c r="Y90" s="29">
        <v>4535</v>
      </c>
      <c r="Z90" s="29"/>
      <c r="AA90" s="29"/>
      <c r="AB90" s="28"/>
      <c r="AC90" s="29"/>
      <c r="AD90" s="29"/>
      <c r="AE90" s="29"/>
      <c r="AF90" s="29"/>
      <c r="AG90" s="29"/>
      <c r="AH90" s="29"/>
      <c r="AI90" s="29"/>
      <c r="AJ90" s="28"/>
      <c r="AK90" s="29"/>
      <c r="AL90" s="29"/>
      <c r="AM90" s="29"/>
      <c r="AN90" s="29"/>
      <c r="AO90" s="29"/>
      <c r="AP90" s="29"/>
      <c r="AQ90" s="29"/>
      <c r="AR90" s="28"/>
      <c r="AS90" s="29"/>
      <c r="AT90" s="29"/>
      <c r="AU90" s="29"/>
      <c r="AV90" s="29">
        <v>7200</v>
      </c>
      <c r="AW90" s="29"/>
      <c r="AX90" s="29"/>
      <c r="AY90" s="29"/>
      <c r="AZ90" s="28"/>
      <c r="BA90" s="29"/>
      <c r="BB90" s="29"/>
      <c r="BC90" s="29"/>
      <c r="BD90" s="29"/>
      <c r="BE90" s="29"/>
      <c r="BF90" s="29"/>
      <c r="BG90" s="29"/>
      <c r="BH90" s="28"/>
      <c r="BI90" s="29"/>
      <c r="BJ90" s="29"/>
      <c r="BK90" s="29"/>
      <c r="BL90" s="29"/>
      <c r="BM90" s="29"/>
      <c r="BN90" s="29"/>
      <c r="BO90" s="29"/>
      <c r="BP90" s="9">
        <v>0</v>
      </c>
      <c r="BQ90" s="1" t="s">
        <v>3</v>
      </c>
      <c r="BR90" s="1" t="s">
        <v>0</v>
      </c>
      <c r="BS90" s="1" t="s">
        <v>0</v>
      </c>
      <c r="BT90" s="1" t="s">
        <v>0</v>
      </c>
      <c r="BU90" s="1" t="s">
        <v>58</v>
      </c>
      <c r="BW90" s="1">
        <f ca="1">INDIRECT("T90")+2*INDIRECT("AB90")+3*INDIRECT("AJ90")+4*INDIRECT("AR90")+5*INDIRECT("AZ90")+6*INDIRECT("BH90")</f>
        <v>0</v>
      </c>
      <c r="BX90" s="1">
        <v>0</v>
      </c>
      <c r="BY90" s="1">
        <f ca="1">INDIRECT("U90")+2*INDIRECT("AC90")+3*INDIRECT("AK90")+4*INDIRECT("AS90")+5*INDIRECT("BA90")+6*INDIRECT("BI90")</f>
        <v>0</v>
      </c>
      <c r="BZ90" s="1">
        <v>0</v>
      </c>
      <c r="CA90" s="1">
        <f ca="1">INDIRECT("V90")+2*INDIRECT("AD90")+3*INDIRECT("AL90")+4*INDIRECT("AT90")+5*INDIRECT("BB90")+6*INDIRECT("BJ90")</f>
        <v>0</v>
      </c>
      <c r="CB90" s="1">
        <v>0</v>
      </c>
      <c r="CC90" s="1">
        <f ca="1">INDIRECT("W90")+2*INDIRECT("AE90")+3*INDIRECT("AM90")+4*INDIRECT("AU90")+5*INDIRECT("BC90")+6*INDIRECT("BK90")</f>
        <v>0</v>
      </c>
      <c r="CD90" s="1">
        <v>0</v>
      </c>
      <c r="CE90" s="1">
        <f ca="1">INDIRECT("X90")+2*INDIRECT("AF90")+3*INDIRECT("AN90")+4*INDIRECT("AV90")+5*INDIRECT("BD90")+6*INDIRECT("BL90")</f>
        <v>28800</v>
      </c>
      <c r="CF90" s="1">
        <v>28800</v>
      </c>
      <c r="CG90" s="1">
        <f ca="1">INDIRECT("Y90")+2*INDIRECT("AG90")+3*INDIRECT("AO90")+4*INDIRECT("AW90")+5*INDIRECT("BE90")+6*INDIRECT("BM90")</f>
        <v>4535</v>
      </c>
      <c r="CH90" s="1">
        <v>4535</v>
      </c>
      <c r="CI90" s="1">
        <f ca="1">INDIRECT("Z90")+2*INDIRECT("AH90")+3*INDIRECT("AP90")+4*INDIRECT("AX90")+5*INDIRECT("BF90")+6*INDIRECT("BN90")</f>
        <v>0</v>
      </c>
      <c r="CJ90" s="1">
        <v>0</v>
      </c>
      <c r="CK90" s="1">
        <f ca="1">INDIRECT("AA90")+2*INDIRECT("AI90")+3*INDIRECT("AQ90")+4*INDIRECT("AY90")+5*INDIRECT("BG90")+6*INDIRECT("BO90")</f>
        <v>0</v>
      </c>
      <c r="CL90" s="1">
        <v>0</v>
      </c>
      <c r="CM90" s="1">
        <f ca="1">INDIRECT("T90")+2*INDIRECT("U90")+3*INDIRECT("V90")+4*INDIRECT("W90")+5*INDIRECT("X90")+6*INDIRECT("Y90")+7*INDIRECT("Z90")+8*INDIRECT("AA90")</f>
        <v>27210</v>
      </c>
      <c r="CN90" s="1">
        <v>27210</v>
      </c>
      <c r="CO90" s="1">
        <f ca="1">INDIRECT("AB90")+2*INDIRECT("AC90")+3*INDIRECT("AD90")+4*INDIRECT("AE90")+5*INDIRECT("AF90")+6*INDIRECT("AG90")+7*INDIRECT("AH90")+8*INDIRECT("AI90")</f>
        <v>0</v>
      </c>
      <c r="CP90" s="1">
        <v>0</v>
      </c>
      <c r="CQ90" s="1">
        <f ca="1">INDIRECT("AJ90")+2*INDIRECT("AK90")+3*INDIRECT("AL90")+4*INDIRECT("AM90")+5*INDIRECT("AN90")+6*INDIRECT("AO90")+7*INDIRECT("AP90")+8*INDIRECT("AQ90")</f>
        <v>0</v>
      </c>
      <c r="CR90" s="1">
        <v>0</v>
      </c>
      <c r="CS90" s="1">
        <f ca="1">INDIRECT("AR90")+2*INDIRECT("AS90")+3*INDIRECT("AT90")+4*INDIRECT("AU90")+5*INDIRECT("AV90")+6*INDIRECT("AW90")+7*INDIRECT("AX90")+8*INDIRECT("AY90")</f>
        <v>36000</v>
      </c>
      <c r="CT90" s="1">
        <v>36000</v>
      </c>
      <c r="CU90" s="1">
        <f ca="1">INDIRECT("AZ90")+2*INDIRECT("BA90")+3*INDIRECT("BB90")+4*INDIRECT("BC90")+5*INDIRECT("BD90")+6*INDIRECT("BE90")+7*INDIRECT("BF90")+8*INDIRECT("BG90")</f>
        <v>0</v>
      </c>
      <c r="CV90" s="1">
        <v>0</v>
      </c>
      <c r="CW90" s="1">
        <f ca="1">INDIRECT("BH90")+2*INDIRECT("BI90")+3*INDIRECT("BJ90")+4*INDIRECT("BK90")+5*INDIRECT("BL90")+6*INDIRECT("BM90")+7*INDIRECT("BN90")+8*INDIRECT("BO90")</f>
        <v>0</v>
      </c>
      <c r="CX90" s="1">
        <v>0</v>
      </c>
    </row>
    <row r="91" spans="1:102" ht="11.25">
      <c r="A91" s="25"/>
      <c r="B91" s="25"/>
      <c r="C91" s="27" t="s">
        <v>99</v>
      </c>
      <c r="D91" s="26" t="s">
        <v>0</v>
      </c>
      <c r="E91" s="1" t="s">
        <v>66</v>
      </c>
      <c r="F91" s="7">
        <f ca="1">INDIRECT("T91")+INDIRECT("AB91")+INDIRECT("AJ91")+INDIRECT("AR91")+INDIRECT("AZ91")+INDIRECT("BH91")</f>
        <v>12000</v>
      </c>
      <c r="G91" s="6">
        <f ca="1">INDIRECT("U91")+INDIRECT("AC91")+INDIRECT("AK91")+INDIRECT("AS91")+INDIRECT("BA91")+INDIRECT("BI91")</f>
        <v>0</v>
      </c>
      <c r="H91" s="6">
        <f ca="1">INDIRECT("V91")+INDIRECT("AD91")+INDIRECT("AL91")+INDIRECT("AT91")+INDIRECT("BB91")+INDIRECT("BJ91")</f>
        <v>0</v>
      </c>
      <c r="I91" s="6">
        <f ca="1">INDIRECT("W91")+INDIRECT("AE91")+INDIRECT("AM91")+INDIRECT("AU91")+INDIRECT("BC91")+INDIRECT("BK91")</f>
        <v>0</v>
      </c>
      <c r="J91" s="6">
        <f ca="1">INDIRECT("X91")+INDIRECT("AF91")+INDIRECT("AN91")+INDIRECT("AV91")+INDIRECT("BD91")+INDIRECT("BL91")</f>
        <v>0</v>
      </c>
      <c r="K91" s="6">
        <f ca="1">INDIRECT("Y91")+INDIRECT("AG91")+INDIRECT("AO91")+INDIRECT("AW91")+INDIRECT("BE91")+INDIRECT("BM91")</f>
        <v>0</v>
      </c>
      <c r="L91" s="6">
        <f ca="1">INDIRECT("Z91")+INDIRECT("AH91")+INDIRECT("AP91")+INDIRECT("AX91")+INDIRECT("BF91")+INDIRECT("BN91")</f>
        <v>0</v>
      </c>
      <c r="M91" s="6">
        <f ca="1">INDIRECT("AA91")+INDIRECT("AI91")+INDIRECT("AQ91")+INDIRECT("AY91")+INDIRECT("BG91")+INDIRECT("BO91")</f>
        <v>0</v>
      </c>
      <c r="N91" s="7">
        <f ca="1">INDIRECT("T91")+INDIRECT("U91")+INDIRECT("V91")+INDIRECT("W91")+INDIRECT("X91")+INDIRECT("Y91")+INDIRECT("Z91")+INDIRECT("AA91")</f>
        <v>0</v>
      </c>
      <c r="O91" s="6">
        <f ca="1">INDIRECT("AB91")+INDIRECT("AC91")+INDIRECT("AD91")+INDIRECT("AE91")+INDIRECT("AF91")+INDIRECT("AG91")+INDIRECT("AH91")+INDIRECT("AI91")</f>
        <v>0</v>
      </c>
      <c r="P91" s="6">
        <f ca="1">INDIRECT("AJ91")+INDIRECT("AK91")+INDIRECT("AL91")+INDIRECT("AM91")+INDIRECT("AN91")+INDIRECT("AO91")+INDIRECT("AP91")+INDIRECT("AQ91")</f>
        <v>12000</v>
      </c>
      <c r="Q91" s="6">
        <f ca="1">INDIRECT("AR91")+INDIRECT("AS91")+INDIRECT("AT91")+INDIRECT("AU91")+INDIRECT("AV91")+INDIRECT("AW91")+INDIRECT("AX91")+INDIRECT("AY91")</f>
        <v>0</v>
      </c>
      <c r="R91" s="6">
        <f ca="1">INDIRECT("AZ91")+INDIRECT("BA91")+INDIRECT("BB91")+INDIRECT("BC91")+INDIRECT("BD91")+INDIRECT("BE91")+INDIRECT("BF91")+INDIRECT("BG91")</f>
        <v>0</v>
      </c>
      <c r="S91" s="6">
        <f ca="1">INDIRECT("BH91")+INDIRECT("BI91")+INDIRECT("BJ91")+INDIRECT("BK91")+INDIRECT("BL91")+INDIRECT("BM91")+INDIRECT("BN91")+INDIRECT("BO91")</f>
        <v>0</v>
      </c>
      <c r="T91" s="28"/>
      <c r="U91" s="29"/>
      <c r="V91" s="29"/>
      <c r="W91" s="29"/>
      <c r="X91" s="29"/>
      <c r="Y91" s="29"/>
      <c r="Z91" s="29"/>
      <c r="AA91" s="29"/>
      <c r="AB91" s="28"/>
      <c r="AC91" s="29"/>
      <c r="AD91" s="29"/>
      <c r="AE91" s="29"/>
      <c r="AF91" s="29"/>
      <c r="AG91" s="29"/>
      <c r="AH91" s="29"/>
      <c r="AI91" s="29"/>
      <c r="AJ91" s="28">
        <v>12000</v>
      </c>
      <c r="AK91" s="29"/>
      <c r="AL91" s="29"/>
      <c r="AM91" s="29"/>
      <c r="AN91" s="29"/>
      <c r="AO91" s="29"/>
      <c r="AP91" s="29"/>
      <c r="AQ91" s="29"/>
      <c r="AR91" s="28"/>
      <c r="AS91" s="29"/>
      <c r="AT91" s="29"/>
      <c r="AU91" s="29"/>
      <c r="AV91" s="29"/>
      <c r="AW91" s="29"/>
      <c r="AX91" s="29"/>
      <c r="AY91" s="29"/>
      <c r="AZ91" s="28"/>
      <c r="BA91" s="29"/>
      <c r="BB91" s="29"/>
      <c r="BC91" s="29"/>
      <c r="BD91" s="29"/>
      <c r="BE91" s="29"/>
      <c r="BF91" s="29"/>
      <c r="BG91" s="29"/>
      <c r="BH91" s="28"/>
      <c r="BI91" s="29"/>
      <c r="BJ91" s="29"/>
      <c r="BK91" s="29"/>
      <c r="BL91" s="29"/>
      <c r="BM91" s="29"/>
      <c r="BN91" s="29"/>
      <c r="BO91" s="29"/>
      <c r="BP91" s="9">
        <v>0</v>
      </c>
      <c r="BQ91" s="1" t="s">
        <v>0</v>
      </c>
      <c r="BR91" s="1" t="s">
        <v>0</v>
      </c>
      <c r="BS91" s="1" t="s">
        <v>0</v>
      </c>
      <c r="BT91" s="1" t="s">
        <v>0</v>
      </c>
      <c r="BU91" s="1" t="s">
        <v>0</v>
      </c>
      <c r="BW91" s="1">
        <f ca="1">INDIRECT("T91")+2*INDIRECT("AB91")+3*INDIRECT("AJ91")+4*INDIRECT("AR91")+5*INDIRECT("AZ91")+6*INDIRECT("BH91")</f>
        <v>36000</v>
      </c>
      <c r="BX91" s="1">
        <v>36000</v>
      </c>
      <c r="BY91" s="1">
        <f ca="1">INDIRECT("U91")+2*INDIRECT("AC91")+3*INDIRECT("AK91")+4*INDIRECT("AS91")+5*INDIRECT("BA91")+6*INDIRECT("BI91")</f>
        <v>0</v>
      </c>
      <c r="BZ91" s="1">
        <v>0</v>
      </c>
      <c r="CA91" s="1">
        <f ca="1">INDIRECT("V91")+2*INDIRECT("AD91")+3*INDIRECT("AL91")+4*INDIRECT("AT91")+5*INDIRECT("BB91")+6*INDIRECT("BJ91")</f>
        <v>0</v>
      </c>
      <c r="CB91" s="1">
        <v>0</v>
      </c>
      <c r="CC91" s="1">
        <f ca="1">INDIRECT("W91")+2*INDIRECT("AE91")+3*INDIRECT("AM91")+4*INDIRECT("AU91")+5*INDIRECT("BC91")+6*INDIRECT("BK91")</f>
        <v>0</v>
      </c>
      <c r="CD91" s="1">
        <v>0</v>
      </c>
      <c r="CE91" s="1">
        <f ca="1">INDIRECT("X91")+2*INDIRECT("AF91")+3*INDIRECT("AN91")+4*INDIRECT("AV91")+5*INDIRECT("BD91")+6*INDIRECT("BL91")</f>
        <v>0</v>
      </c>
      <c r="CF91" s="1">
        <v>0</v>
      </c>
      <c r="CG91" s="1">
        <f ca="1">INDIRECT("Y91")+2*INDIRECT("AG91")+3*INDIRECT("AO91")+4*INDIRECT("AW91")+5*INDIRECT("BE91")+6*INDIRECT("BM91")</f>
        <v>0</v>
      </c>
      <c r="CH91" s="1">
        <v>0</v>
      </c>
      <c r="CI91" s="1">
        <f ca="1">INDIRECT("Z91")+2*INDIRECT("AH91")+3*INDIRECT("AP91")+4*INDIRECT("AX91")+5*INDIRECT("BF91")+6*INDIRECT("BN91")</f>
        <v>0</v>
      </c>
      <c r="CJ91" s="1">
        <v>0</v>
      </c>
      <c r="CK91" s="1">
        <f ca="1">INDIRECT("AA91")+2*INDIRECT("AI91")+3*INDIRECT("AQ91")+4*INDIRECT("AY91")+5*INDIRECT("BG91")+6*INDIRECT("BO91")</f>
        <v>0</v>
      </c>
      <c r="CL91" s="1">
        <v>0</v>
      </c>
      <c r="CM91" s="1">
        <f ca="1">INDIRECT("T91")+2*INDIRECT("U91")+3*INDIRECT("V91")+4*INDIRECT("W91")+5*INDIRECT("X91")+6*INDIRECT("Y91")+7*INDIRECT("Z91")+8*INDIRECT("AA91")</f>
        <v>0</v>
      </c>
      <c r="CN91" s="1">
        <v>0</v>
      </c>
      <c r="CO91" s="1">
        <f ca="1">INDIRECT("AB91")+2*INDIRECT("AC91")+3*INDIRECT("AD91")+4*INDIRECT("AE91")+5*INDIRECT("AF91")+6*INDIRECT("AG91")+7*INDIRECT("AH91")+8*INDIRECT("AI91")</f>
        <v>0</v>
      </c>
      <c r="CP91" s="1">
        <v>0</v>
      </c>
      <c r="CQ91" s="1">
        <f ca="1">INDIRECT("AJ91")+2*INDIRECT("AK91")+3*INDIRECT("AL91")+4*INDIRECT("AM91")+5*INDIRECT("AN91")+6*INDIRECT("AO91")+7*INDIRECT("AP91")+8*INDIRECT("AQ91")</f>
        <v>12000</v>
      </c>
      <c r="CR91" s="1">
        <v>12000</v>
      </c>
      <c r="CS91" s="1">
        <f ca="1">INDIRECT("AR91")+2*INDIRECT("AS91")+3*INDIRECT("AT91")+4*INDIRECT("AU91")+5*INDIRECT("AV91")+6*INDIRECT("AW91")+7*INDIRECT("AX91")+8*INDIRECT("AY91")</f>
        <v>0</v>
      </c>
      <c r="CT91" s="1">
        <v>0</v>
      </c>
      <c r="CU91" s="1">
        <f ca="1">INDIRECT("AZ91")+2*INDIRECT("BA91")+3*INDIRECT("BB91")+4*INDIRECT("BC91")+5*INDIRECT("BD91")+6*INDIRECT("BE91")+7*INDIRECT("BF91")+8*INDIRECT("BG91")</f>
        <v>0</v>
      </c>
      <c r="CV91" s="1">
        <v>0</v>
      </c>
      <c r="CW91" s="1">
        <f ca="1">INDIRECT("BH91")+2*INDIRECT("BI91")+3*INDIRECT("BJ91")+4*INDIRECT("BK91")+5*INDIRECT("BL91")+6*INDIRECT("BM91")+7*INDIRECT("BN91")+8*INDIRECT("BO91")</f>
        <v>0</v>
      </c>
      <c r="CX91" s="1">
        <v>0</v>
      </c>
    </row>
    <row r="92" spans="1:102" ht="11.25">
      <c r="A92" s="1" t="s">
        <v>0</v>
      </c>
      <c r="B92" s="1" t="s">
        <v>0</v>
      </c>
      <c r="C92" s="1" t="s">
        <v>0</v>
      </c>
      <c r="D92" s="1" t="s">
        <v>0</v>
      </c>
      <c r="E92" s="1" t="s">
        <v>8</v>
      </c>
      <c r="F92" s="7">
        <f ca="1">INDIRECT("T92")+INDIRECT("AB92")+INDIRECT("AJ92")+INDIRECT("AR92")+INDIRECT("AZ92")+INDIRECT("BH92")</f>
        <v>0</v>
      </c>
      <c r="G92" s="6">
        <f ca="1">INDIRECT("U92")+INDIRECT("AC92")+INDIRECT("AK92")+INDIRECT("AS92")+INDIRECT("BA92")+INDIRECT("BI92")</f>
        <v>0</v>
      </c>
      <c r="H92" s="6">
        <f ca="1">INDIRECT("V92")+INDIRECT("AD92")+INDIRECT("AL92")+INDIRECT("AT92")+INDIRECT("BB92")+INDIRECT("BJ92")</f>
        <v>0</v>
      </c>
      <c r="I92" s="6">
        <f ca="1">INDIRECT("W92")+INDIRECT("AE92")+INDIRECT("AM92")+INDIRECT("AU92")+INDIRECT("BC92")+INDIRECT("BK92")</f>
        <v>0</v>
      </c>
      <c r="J92" s="6">
        <f ca="1">INDIRECT("X92")+INDIRECT("AF92")+INDIRECT("AN92")+INDIRECT("AV92")+INDIRECT("BD92")+INDIRECT("BL92")</f>
        <v>0</v>
      </c>
      <c r="K92" s="6">
        <f ca="1">INDIRECT("Y92")+INDIRECT("AG92")+INDIRECT("AO92")+INDIRECT("AW92")+INDIRECT("BE92")+INDIRECT("BM92")</f>
        <v>2965</v>
      </c>
      <c r="L92" s="6">
        <f ca="1">INDIRECT("Z92")+INDIRECT("AH92")+INDIRECT("AP92")+INDIRECT("AX92")+INDIRECT("BF92")+INDIRECT("BN92")</f>
        <v>47300</v>
      </c>
      <c r="M92" s="6">
        <f ca="1">INDIRECT("AA92")+INDIRECT("AI92")+INDIRECT("AQ92")+INDIRECT("AY92")+INDIRECT("BG92")+INDIRECT("BO92")</f>
        <v>0</v>
      </c>
      <c r="N92" s="7">
        <f ca="1">INDIRECT("T92")+INDIRECT("U92")+INDIRECT("V92")+INDIRECT("W92")+INDIRECT("X92")+INDIRECT("Y92")+INDIRECT("Z92")+INDIRECT("AA92")</f>
        <v>2965</v>
      </c>
      <c r="O92" s="6">
        <f ca="1">INDIRECT("AB92")+INDIRECT("AC92")+INDIRECT("AD92")+INDIRECT("AE92")+INDIRECT("AF92")+INDIRECT("AG92")+INDIRECT("AH92")+INDIRECT("AI92")</f>
        <v>47300</v>
      </c>
      <c r="P92" s="6">
        <f ca="1">INDIRECT("AJ92")+INDIRECT("AK92")+INDIRECT("AL92")+INDIRECT("AM92")+INDIRECT("AN92")+INDIRECT("AO92")+INDIRECT("AP92")+INDIRECT("AQ92")</f>
        <v>0</v>
      </c>
      <c r="Q92" s="6">
        <f ca="1">INDIRECT("AR92")+INDIRECT("AS92")+INDIRECT("AT92")+INDIRECT("AU92")+INDIRECT("AV92")+INDIRECT("AW92")+INDIRECT("AX92")+INDIRECT("AY92")</f>
        <v>0</v>
      </c>
      <c r="R92" s="6">
        <f ca="1">INDIRECT("AZ92")+INDIRECT("BA92")+INDIRECT("BB92")+INDIRECT("BC92")+INDIRECT("BD92")+INDIRECT("BE92")+INDIRECT("BF92")+INDIRECT("BG92")</f>
        <v>0</v>
      </c>
      <c r="S92" s="6">
        <f ca="1">INDIRECT("BH92")+INDIRECT("BI92")+INDIRECT("BJ92")+INDIRECT("BK92")+INDIRECT("BL92")+INDIRECT("BM92")+INDIRECT("BN92")+INDIRECT("BO92")</f>
        <v>0</v>
      </c>
      <c r="T92" s="28"/>
      <c r="U92" s="29"/>
      <c r="V92" s="29"/>
      <c r="W92" s="29"/>
      <c r="X92" s="29"/>
      <c r="Y92" s="29">
        <v>2965</v>
      </c>
      <c r="Z92" s="29"/>
      <c r="AA92" s="29"/>
      <c r="AB92" s="28"/>
      <c r="AC92" s="29"/>
      <c r="AD92" s="29"/>
      <c r="AE92" s="29"/>
      <c r="AF92" s="29"/>
      <c r="AG92" s="29"/>
      <c r="AH92" s="29">
        <v>47300</v>
      </c>
      <c r="AI92" s="29"/>
      <c r="AJ92" s="28"/>
      <c r="AK92" s="29"/>
      <c r="AL92" s="29"/>
      <c r="AM92" s="29"/>
      <c r="AN92" s="29"/>
      <c r="AO92" s="29"/>
      <c r="AP92" s="29"/>
      <c r="AQ92" s="29"/>
      <c r="AR92" s="28"/>
      <c r="AS92" s="29"/>
      <c r="AT92" s="29"/>
      <c r="AU92" s="29"/>
      <c r="AV92" s="29"/>
      <c r="AW92" s="29"/>
      <c r="AX92" s="29"/>
      <c r="AY92" s="29"/>
      <c r="AZ92" s="28"/>
      <c r="BA92" s="29"/>
      <c r="BB92" s="29"/>
      <c r="BC92" s="29"/>
      <c r="BD92" s="29"/>
      <c r="BE92" s="29"/>
      <c r="BF92" s="29"/>
      <c r="BG92" s="29"/>
      <c r="BH92" s="28"/>
      <c r="BI92" s="29"/>
      <c r="BJ92" s="29"/>
      <c r="BK92" s="29"/>
      <c r="BL92" s="29"/>
      <c r="BM92" s="29"/>
      <c r="BN92" s="29"/>
      <c r="BO92" s="29"/>
      <c r="BP92" s="9">
        <v>0</v>
      </c>
      <c r="BQ92" s="1" t="s">
        <v>0</v>
      </c>
      <c r="BR92" s="1" t="s">
        <v>0</v>
      </c>
      <c r="BS92" s="1" t="s">
        <v>0</v>
      </c>
      <c r="BT92" s="1" t="s">
        <v>0</v>
      </c>
      <c r="BU92" s="1" t="s">
        <v>0</v>
      </c>
      <c r="BW92" s="1">
        <f ca="1">INDIRECT("T92")+2*INDIRECT("AB92")+3*INDIRECT("AJ92")+4*INDIRECT("AR92")+5*INDIRECT("AZ92")+6*INDIRECT("BH92")</f>
        <v>0</v>
      </c>
      <c r="BX92" s="1">
        <v>0</v>
      </c>
      <c r="BY92" s="1">
        <f ca="1">INDIRECT("U92")+2*INDIRECT("AC92")+3*INDIRECT("AK92")+4*INDIRECT("AS92")+5*INDIRECT("BA92")+6*INDIRECT("BI92")</f>
        <v>0</v>
      </c>
      <c r="BZ92" s="1">
        <v>0</v>
      </c>
      <c r="CA92" s="1">
        <f ca="1">INDIRECT("V92")+2*INDIRECT("AD92")+3*INDIRECT("AL92")+4*INDIRECT("AT92")+5*INDIRECT("BB92")+6*INDIRECT("BJ92")</f>
        <v>0</v>
      </c>
      <c r="CB92" s="1">
        <v>0</v>
      </c>
      <c r="CC92" s="1">
        <f ca="1">INDIRECT("W92")+2*INDIRECT("AE92")+3*INDIRECT("AM92")+4*INDIRECT("AU92")+5*INDIRECT("BC92")+6*INDIRECT("BK92")</f>
        <v>0</v>
      </c>
      <c r="CD92" s="1">
        <v>0</v>
      </c>
      <c r="CE92" s="1">
        <f ca="1">INDIRECT("X92")+2*INDIRECT("AF92")+3*INDIRECT("AN92")+4*INDIRECT("AV92")+5*INDIRECT("BD92")+6*INDIRECT("BL92")</f>
        <v>0</v>
      </c>
      <c r="CF92" s="1">
        <v>0</v>
      </c>
      <c r="CG92" s="1">
        <f ca="1">INDIRECT("Y92")+2*INDIRECT("AG92")+3*INDIRECT("AO92")+4*INDIRECT("AW92")+5*INDIRECT("BE92")+6*INDIRECT("BM92")</f>
        <v>2965</v>
      </c>
      <c r="CH92" s="1">
        <v>2965</v>
      </c>
      <c r="CI92" s="1">
        <f ca="1">INDIRECT("Z92")+2*INDIRECT("AH92")+3*INDIRECT("AP92")+4*INDIRECT("AX92")+5*INDIRECT("BF92")+6*INDIRECT("BN92")</f>
        <v>94600</v>
      </c>
      <c r="CJ92" s="1">
        <v>94600</v>
      </c>
      <c r="CK92" s="1">
        <f ca="1">INDIRECT("AA92")+2*INDIRECT("AI92")+3*INDIRECT("AQ92")+4*INDIRECT("AY92")+5*INDIRECT("BG92")+6*INDIRECT("BO92")</f>
        <v>0</v>
      </c>
      <c r="CL92" s="1">
        <v>0</v>
      </c>
      <c r="CM92" s="1">
        <f ca="1">INDIRECT("T92")+2*INDIRECT("U92")+3*INDIRECT("V92")+4*INDIRECT("W92")+5*INDIRECT("X92")+6*INDIRECT("Y92")+7*INDIRECT("Z92")+8*INDIRECT("AA92")</f>
        <v>17790</v>
      </c>
      <c r="CN92" s="1">
        <v>17790</v>
      </c>
      <c r="CO92" s="1">
        <f ca="1">INDIRECT("AB92")+2*INDIRECT("AC92")+3*INDIRECT("AD92")+4*INDIRECT("AE92")+5*INDIRECT("AF92")+6*INDIRECT("AG92")+7*INDIRECT("AH92")+8*INDIRECT("AI92")</f>
        <v>331100</v>
      </c>
      <c r="CP92" s="1">
        <v>331100</v>
      </c>
      <c r="CQ92" s="1">
        <f ca="1">INDIRECT("AJ92")+2*INDIRECT("AK92")+3*INDIRECT("AL92")+4*INDIRECT("AM92")+5*INDIRECT("AN92")+6*INDIRECT("AO92")+7*INDIRECT("AP92")+8*INDIRECT("AQ92")</f>
        <v>0</v>
      </c>
      <c r="CR92" s="1">
        <v>0</v>
      </c>
      <c r="CS92" s="1">
        <f ca="1">INDIRECT("AR92")+2*INDIRECT("AS92")+3*INDIRECT("AT92")+4*INDIRECT("AU92")+5*INDIRECT("AV92")+6*INDIRECT("AW92")+7*INDIRECT("AX92")+8*INDIRECT("AY92")</f>
        <v>0</v>
      </c>
      <c r="CT92" s="1">
        <v>0</v>
      </c>
      <c r="CU92" s="1">
        <f ca="1">INDIRECT("AZ92")+2*INDIRECT("BA92")+3*INDIRECT("BB92")+4*INDIRECT("BC92")+5*INDIRECT("BD92")+6*INDIRECT("BE92")+7*INDIRECT("BF92")+8*INDIRECT("BG92")</f>
        <v>0</v>
      </c>
      <c r="CV92" s="1">
        <v>0</v>
      </c>
      <c r="CW92" s="1">
        <f ca="1">INDIRECT("BH92")+2*INDIRECT("BI92")+3*INDIRECT("BJ92")+4*INDIRECT("BK92")+5*INDIRECT("BL92")+6*INDIRECT("BM92")+7*INDIRECT("BN92")+8*INDIRECT("BO92")</f>
        <v>0</v>
      </c>
      <c r="CX92" s="1">
        <v>0</v>
      </c>
    </row>
    <row r="93" spans="1:73" ht="11.25">
      <c r="A93" s="1" t="s">
        <v>0</v>
      </c>
      <c r="B93" s="1" t="s">
        <v>0</v>
      </c>
      <c r="C93" s="1" t="s">
        <v>0</v>
      </c>
      <c r="D93" s="1" t="s">
        <v>0</v>
      </c>
      <c r="E93" s="1" t="s">
        <v>6</v>
      </c>
      <c r="F93" s="7">
        <f>SUM(F89:F92)</f>
        <v>12000</v>
      </c>
      <c r="G93" s="6">
        <f>SUM(G89:G92)</f>
        <v>0</v>
      </c>
      <c r="H93" s="6">
        <f>SUM(H89:H92)</f>
        <v>0</v>
      </c>
      <c r="I93" s="6">
        <f>SUM(I89:I92)</f>
        <v>0</v>
      </c>
      <c r="J93" s="6">
        <f>SUM(J89:J92)</f>
        <v>7200</v>
      </c>
      <c r="K93" s="6">
        <f>SUM(K89:K92)</f>
        <v>7500</v>
      </c>
      <c r="L93" s="6">
        <f>SUM(L89:L92)</f>
        <v>47300</v>
      </c>
      <c r="M93" s="6">
        <f>SUM(M89:M92)</f>
        <v>0</v>
      </c>
      <c r="N93" s="7">
        <f>SUM(N89:N92)</f>
        <v>7500</v>
      </c>
      <c r="O93" s="6">
        <f>SUM(O89:O92)</f>
        <v>47300</v>
      </c>
      <c r="P93" s="6">
        <f>SUM(P89:P92)</f>
        <v>12000</v>
      </c>
      <c r="Q93" s="6">
        <f>SUM(Q89:Q92)</f>
        <v>7200</v>
      </c>
      <c r="R93" s="6">
        <f>SUM(R89:R92)</f>
        <v>0</v>
      </c>
      <c r="S93" s="6">
        <f>SUM(S89:S92)</f>
        <v>0</v>
      </c>
      <c r="T93" s="8"/>
      <c r="U93" s="5"/>
      <c r="V93" s="5"/>
      <c r="W93" s="5"/>
      <c r="X93" s="5"/>
      <c r="Y93" s="5"/>
      <c r="Z93" s="5"/>
      <c r="AA93" s="5"/>
      <c r="AB93" s="8"/>
      <c r="AC93" s="5"/>
      <c r="AD93" s="5"/>
      <c r="AE93" s="5"/>
      <c r="AF93" s="5"/>
      <c r="AG93" s="5"/>
      <c r="AH93" s="5"/>
      <c r="AI93" s="5"/>
      <c r="AJ93" s="8"/>
      <c r="AK93" s="5"/>
      <c r="AL93" s="5"/>
      <c r="AM93" s="5"/>
      <c r="AN93" s="5"/>
      <c r="AO93" s="5"/>
      <c r="AP93" s="5"/>
      <c r="AQ93" s="5"/>
      <c r="AR93" s="8"/>
      <c r="AS93" s="5"/>
      <c r="AT93" s="5"/>
      <c r="AU93" s="5"/>
      <c r="AV93" s="5"/>
      <c r="AW93" s="5"/>
      <c r="AX93" s="5"/>
      <c r="AY93" s="5"/>
      <c r="AZ93" s="8"/>
      <c r="BA93" s="5"/>
      <c r="BB93" s="5"/>
      <c r="BC93" s="5"/>
      <c r="BD93" s="5"/>
      <c r="BE93" s="5"/>
      <c r="BF93" s="5"/>
      <c r="BG93" s="5"/>
      <c r="BH93" s="8"/>
      <c r="BI93" s="5"/>
      <c r="BJ93" s="5"/>
      <c r="BK93" s="5"/>
      <c r="BL93" s="5"/>
      <c r="BM93" s="5"/>
      <c r="BN93" s="5"/>
      <c r="BO93" s="5"/>
      <c r="BP93" s="9">
        <v>0</v>
      </c>
      <c r="BQ93" s="1" t="s">
        <v>0</v>
      </c>
      <c r="BR93" s="1" t="s">
        <v>0</v>
      </c>
      <c r="BS93" s="1" t="s">
        <v>0</v>
      </c>
      <c r="BT93" s="1" t="s">
        <v>0</v>
      </c>
      <c r="BU93" s="1" t="s">
        <v>0</v>
      </c>
    </row>
    <row r="94" spans="1:73" ht="11.25">
      <c r="A94" s="37"/>
      <c r="B94" s="37"/>
      <c r="C94" s="37" t="s">
        <v>0</v>
      </c>
      <c r="D94" s="37" t="s">
        <v>0</v>
      </c>
      <c r="E94" s="37" t="s">
        <v>0</v>
      </c>
      <c r="F94" s="38"/>
      <c r="G94" s="39"/>
      <c r="H94" s="39"/>
      <c r="I94" s="39"/>
      <c r="J94" s="39"/>
      <c r="K94" s="39"/>
      <c r="L94" s="39"/>
      <c r="M94" s="39"/>
      <c r="N94" s="38"/>
      <c r="O94" s="39"/>
      <c r="P94" s="39"/>
      <c r="Q94" s="39"/>
      <c r="R94" s="39"/>
      <c r="S94" s="39"/>
      <c r="T94" s="40"/>
      <c r="U94" s="41"/>
      <c r="V94" s="41"/>
      <c r="W94" s="41"/>
      <c r="X94" s="41"/>
      <c r="Y94" s="41"/>
      <c r="Z94" s="41"/>
      <c r="AA94" s="41"/>
      <c r="AB94" s="40"/>
      <c r="AC94" s="41"/>
      <c r="AD94" s="41"/>
      <c r="AE94" s="41"/>
      <c r="AF94" s="41"/>
      <c r="AG94" s="41"/>
      <c r="AH94" s="41"/>
      <c r="AI94" s="41"/>
      <c r="AJ94" s="40"/>
      <c r="AK94" s="41"/>
      <c r="AL94" s="41"/>
      <c r="AM94" s="41"/>
      <c r="AN94" s="41"/>
      <c r="AO94" s="41"/>
      <c r="AP94" s="41"/>
      <c r="AQ94" s="41"/>
      <c r="AR94" s="40"/>
      <c r="AS94" s="41"/>
      <c r="AT94" s="41"/>
      <c r="AU94" s="41"/>
      <c r="AV94" s="41"/>
      <c r="AW94" s="41"/>
      <c r="AX94" s="41"/>
      <c r="AY94" s="41"/>
      <c r="AZ94" s="40"/>
      <c r="BA94" s="41"/>
      <c r="BB94" s="41"/>
      <c r="BC94" s="41"/>
      <c r="BD94" s="41"/>
      <c r="BE94" s="41"/>
      <c r="BF94" s="41"/>
      <c r="BG94" s="41"/>
      <c r="BH94" s="40"/>
      <c r="BI94" s="41"/>
      <c r="BJ94" s="41"/>
      <c r="BK94" s="41"/>
      <c r="BL94" s="41"/>
      <c r="BM94" s="41"/>
      <c r="BN94" s="41"/>
      <c r="BO94" s="42"/>
      <c r="BP94" s="9"/>
      <c r="BT94" s="1" t="s">
        <v>0</v>
      </c>
      <c r="BU94" s="1" t="s">
        <v>0</v>
      </c>
    </row>
    <row r="97" spans="5:13" ht="11.25">
      <c r="E97" s="3" t="s">
        <v>106</v>
      </c>
      <c r="F97" s="5">
        <f>SUMIF($BQ4:$BQ94,"=RIP",F4:F94)</f>
        <v>0</v>
      </c>
      <c r="G97" s="5">
        <f aca="true" t="shared" si="0" ref="G97:M97">SUMIF($BQ4:$BQ94,"=RIP",G4:G94)</f>
        <v>100</v>
      </c>
      <c r="H97" s="5">
        <f t="shared" si="0"/>
        <v>7267</v>
      </c>
      <c r="I97" s="5">
        <f t="shared" si="0"/>
        <v>7075</v>
      </c>
      <c r="J97" s="5">
        <f t="shared" si="0"/>
        <v>26800</v>
      </c>
      <c r="K97" s="5">
        <f t="shared" si="0"/>
        <v>21070</v>
      </c>
      <c r="L97" s="5">
        <f t="shared" si="0"/>
        <v>0</v>
      </c>
      <c r="M97" s="5">
        <f t="shared" si="0"/>
        <v>0</v>
      </c>
    </row>
    <row r="98" spans="5:13" ht="11.25">
      <c r="E98" s="3" t="s">
        <v>107</v>
      </c>
      <c r="F98" s="5">
        <f>SUMIF($BT4:$BT94,"=GARVEE",F4:F94)</f>
        <v>0</v>
      </c>
      <c r="G98" s="5">
        <f aca="true" t="shared" si="1" ref="G98:M98">SUMIF($BT4:$BT94,"=GARVEE",G4:G94)</f>
        <v>0</v>
      </c>
      <c r="H98" s="5">
        <f t="shared" si="1"/>
        <v>0</v>
      </c>
      <c r="I98" s="5">
        <f t="shared" si="1"/>
        <v>0</v>
      </c>
      <c r="J98" s="5">
        <f t="shared" si="1"/>
        <v>0</v>
      </c>
      <c r="K98" s="5">
        <f t="shared" si="1"/>
        <v>0</v>
      </c>
      <c r="L98" s="5">
        <f t="shared" si="1"/>
        <v>0</v>
      </c>
      <c r="M98" s="5">
        <f t="shared" si="1"/>
        <v>0</v>
      </c>
    </row>
    <row r="99" spans="5:13" ht="11.25">
      <c r="E99" s="3" t="s">
        <v>108</v>
      </c>
      <c r="F99" s="5">
        <f>SUMIF($BR4:$BR94,"=X",F4:F94)</f>
        <v>0</v>
      </c>
      <c r="G99" s="5">
        <f aca="true" t="shared" si="2" ref="G99:M99">SUMIF($BR4:$BR94,"=X",G4:G94)</f>
        <v>0</v>
      </c>
      <c r="H99" s="5">
        <f t="shared" si="2"/>
        <v>0</v>
      </c>
      <c r="I99" s="5">
        <f t="shared" si="2"/>
        <v>0</v>
      </c>
      <c r="J99" s="5">
        <f t="shared" si="2"/>
        <v>0</v>
      </c>
      <c r="K99" s="5">
        <f t="shared" si="2"/>
        <v>0</v>
      </c>
      <c r="L99" s="5">
        <f t="shared" si="2"/>
        <v>0</v>
      </c>
      <c r="M99" s="5">
        <f t="shared" si="2"/>
        <v>0</v>
      </c>
    </row>
    <row r="100" spans="5:13" ht="11.25">
      <c r="E100" s="3" t="s">
        <v>109</v>
      </c>
      <c r="F100" s="5">
        <f>SUMIF($BU4:$BU94,"=X",AJ4:AJ94)+SUMIF($BU4:$BU94,"=X",AR4:AR94)+SUMIF($BU4:$BU94,"=X",AZ4:AZ94)+SUMIF($BU4:$BU94,"=X",BH4:BH94)</f>
        <v>0</v>
      </c>
      <c r="G100" s="5">
        <f>SUMIF($BU4:$BU94,"=X",AK4:AK94)+SUMIF($BU4:$BU94,"=X",AS4:AS94)+SUMIF($BU4:$BU94,"=X",BA4:BA94)+SUMIF($BU4:$BU94,"=X",BI4:BI94)</f>
        <v>0</v>
      </c>
      <c r="H100" s="5"/>
      <c r="I100" s="5"/>
      <c r="J100" s="5"/>
      <c r="K100" s="5"/>
      <c r="L100" s="5"/>
      <c r="M100" s="5"/>
    </row>
    <row r="101" spans="5:13" ht="11.25">
      <c r="E101" s="3" t="s">
        <v>110</v>
      </c>
      <c r="F101" s="5">
        <f>SUMIF($BU4:$BU94,"=X",T4:T94)</f>
        <v>0</v>
      </c>
      <c r="G101" s="5">
        <f>SUMIF($BU4:$BU94,"=X",U4:U94)</f>
        <v>0</v>
      </c>
      <c r="H101" s="5"/>
      <c r="I101" s="5"/>
      <c r="J101" s="5"/>
      <c r="K101" s="5"/>
      <c r="L101" s="5"/>
      <c r="M101" s="5"/>
    </row>
    <row r="102" spans="5:13" ht="11.25">
      <c r="E102" s="3" t="s">
        <v>111</v>
      </c>
      <c r="F102" s="5">
        <f>F97-F98-F99-F100-F101</f>
        <v>0</v>
      </c>
      <c r="G102" s="5">
        <f aca="true" t="shared" si="3" ref="G102:M102">G97-G98-G99-G100-G101</f>
        <v>100</v>
      </c>
      <c r="H102" s="5">
        <f t="shared" si="3"/>
        <v>7267</v>
      </c>
      <c r="I102" s="5">
        <f t="shared" si="3"/>
        <v>7075</v>
      </c>
      <c r="J102" s="5">
        <f t="shared" si="3"/>
        <v>26800</v>
      </c>
      <c r="K102" s="5">
        <f t="shared" si="3"/>
        <v>21070</v>
      </c>
      <c r="L102" s="5">
        <f t="shared" si="3"/>
        <v>0</v>
      </c>
      <c r="M102" s="5">
        <f t="shared" si="3"/>
        <v>0</v>
      </c>
    </row>
    <row r="104" spans="9:11" ht="11.25">
      <c r="I104" s="1">
        <f>SUM(F102:I102)</f>
        <v>14442</v>
      </c>
      <c r="J104" s="1">
        <f>J102</f>
        <v>26800</v>
      </c>
      <c r="K104" s="1">
        <f>K102</f>
        <v>21070</v>
      </c>
    </row>
  </sheetData>
  <sheetProtection password="CB9B" sheet="1" objects="1" scenarios="1"/>
  <conditionalFormatting sqref="F4 F7:F9 F12:F13 F16:F17 F20:F21 F24:F28 F31:F32 F35 F38 F41 F44:F45 F48 F51:F52 F55:F58 F61 F64 F67:F69 F72:F75 F78 F81 F84:F86 F89:F92">
    <cfRule type="expression" priority="1" dxfId="0" stopIfTrue="1">
      <formula>BW4&lt;&gt;BX4</formula>
    </cfRule>
  </conditionalFormatting>
  <conditionalFormatting sqref="G4 G7:G9 G12:G13 G16:G17 G20:G21 G24:G28 G31:G32 G35 G38 G41 G44:G45 G48 G51:G52 G55:G58 G61 G64 G67:G69 G72:G75 G78 G81 G84:G86 G89:G92">
    <cfRule type="expression" priority="2" dxfId="0" stopIfTrue="1">
      <formula>BY4&lt;&gt;BZ4</formula>
    </cfRule>
  </conditionalFormatting>
  <conditionalFormatting sqref="H4 H7:H9 H12:H13 H16:H17 H20:H21 H24:H28 H31:H32 H35 H38 H41 H44:H45 H48 H51:H52 H55:H58 H61 H64 H67:H69 H72:H75 H78 H81 H84:H86 H89:H92">
    <cfRule type="expression" priority="3" dxfId="0" stopIfTrue="1">
      <formula>CA4&lt;&gt;CB4</formula>
    </cfRule>
  </conditionalFormatting>
  <conditionalFormatting sqref="I4 I7:I9 I12:I13 I16:I17 I20:I21 I24:I28 I31:I32 I35 I38 I41 I44:I45 I48 I51:I52 I55:I58 I61 I64 I67:I69 I72:I75 I78 I81 I84:I86 I89:I92">
    <cfRule type="expression" priority="4" dxfId="0" stopIfTrue="1">
      <formula>CC4&lt;&gt;CD4</formula>
    </cfRule>
  </conditionalFormatting>
  <conditionalFormatting sqref="J4 J7:J9 J12:J13 J16:J17 J20:J21 J24:J28 J31:J32 J35 J38 J41 J44:J45 J48 J51:J52 J55:J58 J61 J64 J67:J69 J72:J75 J78 J81 J84:J86 J89:J92">
    <cfRule type="expression" priority="5" dxfId="0" stopIfTrue="1">
      <formula>CE4&lt;&gt;CF4</formula>
    </cfRule>
  </conditionalFormatting>
  <conditionalFormatting sqref="K4 K7:K9 K12:K13 K16:K17 K20:K21 K24:K28 K31:K32 K35 K38 K41 K44:K45 K48 K51:K52 K55:K58 K61 K64 K67:K69 K72:K75 K78 K81 K84:K86 K89:K92">
    <cfRule type="expression" priority="6" dxfId="0" stopIfTrue="1">
      <formula>CG4&lt;&gt;CH4</formula>
    </cfRule>
  </conditionalFormatting>
  <conditionalFormatting sqref="L4 L7:L9 L12:L13 L16:L17 L20:L21 L24:L28 L31:L32 L35 L38 L41 L44:L45 L48 L51:L52 L55:L58 L61 L64 L67:L69 L72:L75 L78 L81 L84:L86 L89:L92">
    <cfRule type="expression" priority="7" dxfId="0" stopIfTrue="1">
      <formula>CI4&lt;&gt;CJ4</formula>
    </cfRule>
  </conditionalFormatting>
  <conditionalFormatting sqref="M4 M7:M9 M12:M13 M16:M17 M20:M21 M24:M28 M31:M32 M35 M38 M41 M44:M45 M48 M51:M52 M55:M58 M61 M64 M67:M69 M72:M75 M78 M81 M84:M86 M89:M92">
    <cfRule type="expression" priority="8" dxfId="0" stopIfTrue="1">
      <formula>CK4&lt;&gt;CL4</formula>
    </cfRule>
  </conditionalFormatting>
  <conditionalFormatting sqref="N4 N7:N9 N12:N13 N16:N17 N20:N21 N24:N28 N31:N32 N35 N38 N41 N44:N45 N48 N51:N52 N55:N58 N61 N64 N67:N69 N72:N75 N78 N81 N84:N86 N89:N92">
    <cfRule type="expression" priority="9" dxfId="0" stopIfTrue="1">
      <formula>CM4&lt;&gt;CN4</formula>
    </cfRule>
  </conditionalFormatting>
  <conditionalFormatting sqref="O4 O7:O9 O12:O13 O16:O17 O20:O21 O24:O28 O31:O32 O35 O38 O41 O44:O45 O48 O51:O52 O55:O58 O61 O64 O67:O69 O72:O75 O78 O81 O84:O86 O89:O92">
    <cfRule type="expression" priority="10" dxfId="0" stopIfTrue="1">
      <formula>CO4&lt;&gt;CP4</formula>
    </cfRule>
  </conditionalFormatting>
  <conditionalFormatting sqref="P4 P7:P9 P12:P13 P16:P17 P20:P21 P24:P28 P31:P32 P35 P38 P41 P44:P45 P48 P51:P52 P55:P58 P61 P64 P67:P69 P72:P75 P78 P81 P84:P86 P89:P92">
    <cfRule type="expression" priority="11" dxfId="0" stopIfTrue="1">
      <formula>CQ4&lt;&gt;CR4</formula>
    </cfRule>
  </conditionalFormatting>
  <conditionalFormatting sqref="Q4 Q7:Q9 Q12:Q13 Q16:Q17 Q20:Q21 Q24:Q28 Q31:Q32 Q35 Q38 Q41 Q44:Q45 Q48 Q51:Q52 Q55:Q58 Q61 Q64 Q67:Q69 Q72:Q75 Q78 Q81 Q84:Q86 Q89:Q92">
    <cfRule type="expression" priority="12" dxfId="0" stopIfTrue="1">
      <formula>CS4&lt;&gt;CT4</formula>
    </cfRule>
  </conditionalFormatting>
  <conditionalFormatting sqref="R4 R7:R9 R12:R13 R16:R17 R20:R21 R24:R28 R31:R32 R35 R38 R41 R44:R45 R48 R51:R52 R55:R58 R61 R64 R67:R69 R72:R75 R78 R81 R84:R86 R89:R92">
    <cfRule type="expression" priority="13" dxfId="0" stopIfTrue="1">
      <formula>CU4&lt;&gt;CV4</formula>
    </cfRule>
  </conditionalFormatting>
  <conditionalFormatting sqref="S4 S7:S9 S12:S13 S16:S17 S20:S21 S24:S28 S31:S32 S35 S38 S41 S44:S45 S48 S51:S52 S55:S58 S61 S64 S67:S69 S72:S75 S78 S81 S84:S86 S89:S92">
    <cfRule type="expression" priority="14" dxfId="0" stopIfTrue="1">
      <formula>CW4&lt;&gt;CX4</formula>
    </cfRule>
  </conditionalFormatting>
  <dataValidations count="121">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1">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94">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94">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ErrorMessage="1" errorTitle="Maximum Dollar Input Exceeded" error="The maximum input value is $999,999 (x $1000), basically one billion dollars.  Please revise your figures." sqref="T45:BO45">
      <formula1>0</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InputMessage="1" showErrorMessage="1" promptTitle="No Input" prompt="This is not a funding line." errorTitle="Wrong Spot" error="This is either a total or blank funding line.  No Data Input Here." sqref="T47:BO47">
      <formula1>999999</formula1>
      <formula2>999999</formula2>
    </dataValidation>
    <dataValidation type="whole" showErrorMessage="1" errorTitle="Maximum Dollar Input Exceeded" error="The maximum input value is $999,999 (x $1000), basically one billion dollars.  Please revise your figures." sqref="T48:BO48">
      <formula1>0</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ErrorMessage="1" errorTitle="Maximum Dollar Input Exceeded" error="The maximum input value is $999,999 (x $1000), basically one billion dollars.  Please revise your figures." sqref="T51:BO51">
      <formula1>0</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ErrorMessage="1" errorTitle="Maximum Dollar Input Exceeded" error="The maximum input value is $999,999 (x $1000), basically one billion dollars.  Please revise your figures." sqref="T57:BO57">
      <formula1>0</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InputMessage="1" showErrorMessage="1" promptTitle="No Input" prompt="This is not a funding line." errorTitle="Wrong Spot" error="This is either a total or blank funding line.  No Data Input Here." sqref="T59:BO59">
      <formula1>999999</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ErrorMessage="1" errorTitle="Maximum Dollar Input Exceeded" error="The maximum input value is $999,999 (x $1000), basically one billion dollars.  Please revise your figures." sqref="T61:BO61">
      <formula1>0</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InputMessage="1" showErrorMessage="1" promptTitle="No Input" prompt="This is not a funding line." errorTitle="Wrong Spot" error="This is either a total or blank funding line.  No Data Input Here." sqref="T65:BO65">
      <formula1>999999</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ErrorMessage="1" errorTitle="Maximum Dollar Input Exceeded" error="The maximum input value is $999,999 (x $1000), basically one billion dollars.  Please revise your figures." sqref="T67:BO67">
      <formula1>0</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InputMessage="1" showErrorMessage="1" promptTitle="No Input" prompt="This is not a funding line." errorTitle="Wrong Spot" error="This is either a total or blank funding line.  No Data Input Here." sqref="T71:BO71">
      <formula1>999999</formula1>
      <formula2>999999</formula2>
    </dataValidation>
    <dataValidation type="whole" showErrorMessage="1" errorTitle="Maximum Dollar Input Exceeded" error="The maximum input value is $999,999 (x $1000), basically one billion dollars.  Please revise your figures." sqref="T72:BO72">
      <formula1>0</formula1>
      <formula2>999999</formula2>
    </dataValidation>
    <dataValidation type="whole" showErrorMessage="1" errorTitle="Maximum Dollar Input Exceeded" error="The maximum input value is $999,999 (x $1000), basically one billion dollars.  Please revise your figures." sqref="T73:BO73">
      <formula1>0</formula1>
      <formula2>999999</formula2>
    </dataValidation>
    <dataValidation type="whole" showErrorMessage="1" errorTitle="Maximum Dollar Input Exceeded" error="The maximum input value is $999,999 (x $1000), basically one billion dollars.  Please revise your figures." sqref="T74:BO74">
      <formula1>0</formula1>
      <formula2>999999</formula2>
    </dataValidation>
    <dataValidation type="whole" showErrorMessage="1" errorTitle="Maximum Dollar Input Exceeded" error="The maximum input value is $999,999 (x $1000), basically one billion dollars.  Please revise your figures." sqref="T75:BO75">
      <formula1>0</formula1>
      <formula2>999999</formula2>
    </dataValidation>
    <dataValidation type="whole" showInputMessage="1" showErrorMessage="1" promptTitle="No Input" prompt="This is not a funding line." errorTitle="Wrong Spot" error="This is either a total or blank funding line.  No Data Input Here." sqref="T76:BO76">
      <formula1>999999</formula1>
      <formula2>999999</formula2>
    </dataValidation>
    <dataValidation type="whole" showInputMessage="1" showErrorMessage="1" promptTitle="No Input" prompt="This is not a funding line." errorTitle="Wrong Spot" error="This is either a total or blank funding line.  No Data Input Here." sqref="T77:BO77">
      <formula1>999999</formula1>
      <formula2>999999</formula2>
    </dataValidation>
    <dataValidation type="whole" showErrorMessage="1" errorTitle="Maximum Dollar Input Exceeded" error="The maximum input value is $999,999 (x $1000), basically one billion dollars.  Please revise your figures." sqref="T78:BO78">
      <formula1>0</formula1>
      <formula2>999999</formula2>
    </dataValidation>
    <dataValidation type="whole" showInputMessage="1" showErrorMessage="1" promptTitle="No Input" prompt="This is not a funding line." errorTitle="Wrong Spot" error="This is either a total or blank funding line.  No Data Input Here." sqref="T79:BO79">
      <formula1>999999</formula1>
      <formula2>999999</formula2>
    </dataValidation>
    <dataValidation type="whole" showInputMessage="1" showErrorMessage="1" promptTitle="No Input" prompt="This is not a funding line." errorTitle="Wrong Spot" error="This is either a total or blank funding line.  No Data Input Here." sqref="T80:BO80">
      <formula1>999999</formula1>
      <formula2>999999</formula2>
    </dataValidation>
    <dataValidation type="whole" showErrorMessage="1" errorTitle="Maximum Dollar Input Exceeded" error="The maximum input value is $999,999 (x $1000), basically one billion dollars.  Please revise your figures." sqref="BJ81:BO81 AL81:AQ81 AT81:AY81 BB81:BG81 V81:AI8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1:AK81 AR81:AS81 AZ81:BA81 BH81:BI8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1:U81">
      <formula1>0</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InputMessage="1" showErrorMessage="1" promptTitle="No Input" prompt="This is not a funding line." errorTitle="Wrong Spot" error="This is either a total or blank funding line.  No Data Input Here." sqref="T83:BO83">
      <formula1>999999</formula1>
      <formula2>999999</formula2>
    </dataValidation>
    <dataValidation type="whole" showErrorMessage="1" errorTitle="Maximum Dollar Input Exceeded" error="The maximum input value is $999,999 (x $1000), basically one billion dollars.  Please revise your figures." sqref="BJ84:BO84 AL84:AQ84 AT84:AY84 BB84:BG84 V84:AI8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4:AK84 AR84:AS84 AZ84:BA84 BH84:BI8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4:U84">
      <formula1>0</formula1>
      <formula2>999999</formula2>
    </dataValidation>
    <dataValidation type="whole" showErrorMessage="1" errorTitle="Maximum Dollar Input Exceeded" error="The maximum input value is $999,999 (x $1000), basically one billion dollars.  Please revise your figures." sqref="T85:BO85">
      <formula1>0</formula1>
      <formula2>999999</formula2>
    </dataValidation>
    <dataValidation type="whole" showErrorMessage="1" errorTitle="Maximum Dollar Input Exceeded" error="The maximum input value is $999,999 (x $1000), basically one billion dollars.  Please revise your figures." sqref="T86:BO86">
      <formula1>0</formula1>
      <formula2>999999</formula2>
    </dataValidation>
    <dataValidation type="whole" showInputMessage="1" showErrorMessage="1" promptTitle="No Input" prompt="This is not a funding line." errorTitle="Wrong Spot" error="This is either a total or blank funding line.  No Data Input Here." sqref="T87:BO87">
      <formula1>999999</formula1>
      <formula2>999999</formula2>
    </dataValidation>
    <dataValidation type="whole" showInputMessage="1" showErrorMessage="1" promptTitle="No Input" prompt="This is not a funding line." errorTitle="Wrong Spot" error="This is either a total or blank funding line.  No Data Input Here." sqref="T88:BO88">
      <formula1>999999</formula1>
      <formula2>999999</formula2>
    </dataValidation>
    <dataValidation type="whole" showErrorMessage="1" errorTitle="Maximum Dollar Input Exceeded" error="The maximum input value is $999,999 (x $1000), basically one billion dollars.  Please revise your figures." sqref="T89:BO89">
      <formula1>0</formula1>
      <formula2>999999</formula2>
    </dataValidation>
    <dataValidation type="whole" showErrorMessage="1" errorTitle="Maximum Dollar Input Exceeded" error="The maximum input value is $999,999 (x $1000), basically one billion dollars.  Please revise your figures." sqref="BJ90:BO90 AL90:AQ90 AT90:AY90 BB90:BG90 V90:AI9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90:AK90 AR90:AS90 AZ90:BA90 BH90:BI9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90:U90">
      <formula1>0</formula1>
      <formula2>999999</formula2>
    </dataValidation>
    <dataValidation type="whole" showErrorMessage="1" errorTitle="Maximum Dollar Input Exceeded" error="The maximum input value is $999,999 (x $1000), basically one billion dollars.  Please revise your figures." sqref="T91:BO91">
      <formula1>0</formula1>
      <formula2>999999</formula2>
    </dataValidation>
    <dataValidation type="whole" showErrorMessage="1" errorTitle="Maximum Dollar Input Exceeded" error="The maximum input value is $999,999 (x $1000), basically one billion dollars.  Please revise your figures." sqref="T92:BO92">
      <formula1>0</formula1>
      <formula2>999999</formula2>
    </dataValidation>
    <dataValidation type="whole" showInputMessage="1" showErrorMessage="1" promptTitle="No Input" prompt="This is not a funding line." errorTitle="Wrong Spot" error="This is either a total or blank funding line.  No Data Input Here." sqref="T93:BO93">
      <formula1>999999</formula1>
      <formula2>999999</formula2>
    </dataValidation>
    <dataValidation type="whole" showInputMessage="1" showErrorMessage="1" promptTitle="No Input" prompt="This is not a funding line." errorTitle="Wrong Spot" error="This is either a total or blank funding line.  No Data Input Here." sqref="T94:BO94">
      <formula1>999999</formula1>
      <formula2>999999</formula2>
    </dataValidation>
  </dataValidations>
  <printOptions gridLines="1"/>
  <pageMargins left="0.25" right="0.25" top="0.75" bottom="0.5" header="0.25" footer="0.25"/>
  <pageSetup blackAndWhite="1" fitToHeight="100" fitToWidth="1" horizontalDpi="600" verticalDpi="600" orientation="landscape" scale="88"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2003-11-25T22:49:55Z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