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Inventory'!$A$1:$S$58</definedName>
    <definedName name="_xlnm.Print_Titles" localSheetId="1">'Project Inventory'!$1:$3</definedName>
  </definedNames>
  <calcPr fullCalcOnLoad="1"/>
</workbook>
</file>

<file path=xl/sharedStrings.xml><?xml version="1.0" encoding="utf-8"?>
<sst xmlns="http://schemas.openxmlformats.org/spreadsheetml/2006/main" count="530" uniqueCount="116">
  <si>
    <t/>
  </si>
  <si>
    <t>SON</t>
  </si>
  <si>
    <t>Metropolitan Transportation Commission</t>
  </si>
  <si>
    <t>RIP</t>
  </si>
  <si>
    <t>073324</t>
  </si>
  <si>
    <t>Planning, Programming and Monitoring</t>
  </si>
  <si>
    <t>TOTAL</t>
  </si>
  <si>
    <t>073344</t>
  </si>
  <si>
    <t>Regional Rideshare Program</t>
  </si>
  <si>
    <t>131241</t>
  </si>
  <si>
    <t>CMAQ Match Reserve</t>
  </si>
  <si>
    <t>Sonoma County Transportation Authority</t>
  </si>
  <si>
    <t>Planning, Programming, and Monitoring</t>
  </si>
  <si>
    <t>101</t>
  </si>
  <si>
    <t>Caltrans</t>
  </si>
  <si>
    <t>GF RIP</t>
  </si>
  <si>
    <t>CO</t>
  </si>
  <si>
    <t>X</t>
  </si>
  <si>
    <t>129650</t>
  </si>
  <si>
    <t>14.5/15.5</t>
  </si>
  <si>
    <t>Son 101 HOV Lanes -Wilfred to Santa Rosa</t>
  </si>
  <si>
    <t>245400</t>
  </si>
  <si>
    <t>19.5/21.6</t>
  </si>
  <si>
    <t>Son 101 HOV Lanes -Rte 12 to Steele Lane</t>
  </si>
  <si>
    <t>IIP</t>
  </si>
  <si>
    <t>264000</t>
  </si>
  <si>
    <t>0.0/7.5</t>
  </si>
  <si>
    <t>Route 101 Novato Narrows Freeway Upgrade</t>
  </si>
  <si>
    <t>Future Need</t>
  </si>
  <si>
    <t>Demo</t>
  </si>
  <si>
    <t>263900</t>
  </si>
  <si>
    <t>21.7/22.2</t>
  </si>
  <si>
    <t>Steele Lane Interchange Improvements</t>
  </si>
  <si>
    <t>TCRP</t>
  </si>
  <si>
    <t>272431</t>
  </si>
  <si>
    <t>14.7/19.7</t>
  </si>
  <si>
    <t>Son 101 Hov Lanes - Landscaping</t>
  </si>
  <si>
    <t>28111K</t>
  </si>
  <si>
    <t>3.8/4.8</t>
  </si>
  <si>
    <t>SON 101- Early Operational Improvements</t>
  </si>
  <si>
    <t>0A100K</t>
  </si>
  <si>
    <t>29.4/22.2</t>
  </si>
  <si>
    <t>US 101 HOV Lanes between Santa Rosa - Windsor</t>
  </si>
  <si>
    <t>0A180K</t>
  </si>
  <si>
    <t>13.9/7.5</t>
  </si>
  <si>
    <t>US 101 HOV Lanes betw Rohnert Pk &amp; Petaluma</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</si>
  <si>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</si>
  <si>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</si>
  <si>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</si>
  <si>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</si>
  <si>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</si>
  <si>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</si>
  <si>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</si>
  <si>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</si>
  <si>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</si>
  <si>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</si>
  <si>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</si>
  <si>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</si>
  <si>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</si>
  <si>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</si>
  <si>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</si>
  <si>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</si>
  <si>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</si>
  <si>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</si>
  <si>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</si>
  <si>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</si>
  <si>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</si>
  <si>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</si>
  <si>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</si>
  <si>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</si>
  <si>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</si>
  <si>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</si>
  <si>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</si>
  <si>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</si>
  <si>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</si>
  <si>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Sonoma County</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</si>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</sst>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90</v>
      </c>
    </row>
    <row r="3" ht="12.75">
      <c r="B3" s="43"/>
    </row>
    <row r="4" ht="12.75">
      <c r="B4" s="46" t="s">
        <v>91</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94</v>
      </c>
    </row>
    <row r="7" ht="12.75">
      <c r="B7" s="50" t="s">
        <v>95</v>
      </c>
    </row>
    <row r="8" ht="12.75">
      <c r="B8" s="50" t="s">
        <v>96</v>
      </c>
    </row>
    <row r="9" ht="25.5">
      <c r="B9" s="50" t="s">
        <v>97</v>
      </c>
    </row>
    <row r="10" ht="12.75">
      <c r="B10" s="48"/>
    </row>
    <row r="11" ht="12.75">
      <c r="B11" s="49" t="s">
        <v>98</v>
      </c>
    </row>
    <row r="12" ht="12.75">
      <c r="B12" s="50" t="s">
        <v>99</v>
      </c>
    </row>
    <row r="13" ht="12.75">
      <c r="B13" s="50" t="s">
        <v>100</v>
      </c>
    </row>
    <row r="14" ht="12.75">
      <c r="B14" s="50" t="s">
        <v>101</v>
      </c>
    </row>
    <row r="15" ht="12.75">
      <c r="B15" s="48"/>
    </row>
    <row r="16" ht="12.75">
      <c r="B16" s="51" t="s">
        <v>102</v>
      </c>
    </row>
    <row r="17" ht="25.5">
      <c r="B17" s="48" t="s">
        <v>103</v>
      </c>
    </row>
    <row r="18" ht="12.75">
      <c r="B18" s="48" t="s">
        <v>104</v>
      </c>
    </row>
    <row r="19" ht="12.75">
      <c r="B19" s="48" t="s">
        <v>105</v>
      </c>
    </row>
    <row r="20" ht="25.5">
      <c r="B20" s="48" t="s">
        <v>106</v>
      </c>
    </row>
    <row r="21" ht="12.75">
      <c r="B21" s="48"/>
    </row>
    <row r="22" ht="38.25">
      <c r="B22" s="48" t="s">
        <v>107</v>
      </c>
    </row>
    <row r="23" ht="12.75">
      <c r="B23" s="48"/>
    </row>
    <row r="24" ht="12.75">
      <c r="B24" s="52" t="s">
        <v>108</v>
      </c>
    </row>
    <row r="25" ht="12.75">
      <c r="B25" s="48"/>
    </row>
    <row r="26" ht="12.75">
      <c r="B26" s="46" t="s">
        <v>109</v>
      </c>
    </row>
    <row r="27" ht="12.75">
      <c r="B27" s="53" t="s">
        <v>110</v>
      </c>
    </row>
    <row r="28" ht="12.75">
      <c r="B28" s="53" t="s">
        <v>111</v>
      </c>
    </row>
    <row r="29" ht="12.75">
      <c r="B29" s="53" t="s">
        <v>112</v>
      </c>
    </row>
    <row r="30" ht="12.75">
      <c r="B30" s="53" t="s">
        <v>113</v>
      </c>
    </row>
    <row r="31" ht="12.75">
      <c r="B31" s="53" t="s">
        <v>114</v>
      </c>
    </row>
    <row r="32" ht="12.75">
      <c r="B32" s="43"/>
    </row>
    <row r="33" ht="12.75">
      <c r="B33" s="43"/>
    </row>
    <row r="34" ht="12.75">
      <c r="B34" s="43"/>
    </row>
    <row r="35" ht="13.5" thickBot="1">
      <c r="B35" s="44"/>
    </row>
    <row r="36" ht="13.5" thickTop="1">
      <c r="B36" s="54" t="s">
        <v>115</v>
      </c>
    </row>
    <row r="100" spans="7:8" ht="12.75">
      <c r="G100" t="s">
        <v>92</v>
      </c>
      <c r="H100" t="s">
        <v>93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60"/>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57421875" style="1" bestFit="1" customWidth="1"/>
    <col min="3" max="3" width="7.421875" style="1" bestFit="1" customWidth="1"/>
    <col min="4" max="4" width="36.57421875" style="1" bestFit="1" customWidth="1"/>
    <col min="5" max="5" width="9.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75</v>
      </c>
      <c r="B1" s="10"/>
      <c r="C1" s="10"/>
      <c r="D1" s="10"/>
      <c r="E1" s="10"/>
      <c r="F1" s="10"/>
      <c r="G1" s="10"/>
      <c r="H1" s="10"/>
      <c r="I1" s="10"/>
      <c r="J1" s="10"/>
      <c r="K1" s="10"/>
      <c r="L1" s="10"/>
      <c r="M1" s="10"/>
      <c r="N1" s="10"/>
      <c r="O1" s="10"/>
      <c r="P1" s="10"/>
      <c r="Q1" s="10"/>
      <c r="R1" s="10"/>
      <c r="S1" s="10"/>
      <c r="T1" s="12" t="s">
        <v>76</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47</v>
      </c>
      <c r="C2" s="14" t="s">
        <v>48</v>
      </c>
      <c r="D2" s="14" t="s">
        <v>50</v>
      </c>
      <c r="E2" s="14"/>
      <c r="F2" s="15" t="s">
        <v>73</v>
      </c>
      <c r="G2" s="16"/>
      <c r="H2" s="16"/>
      <c r="I2" s="16"/>
      <c r="J2" s="16"/>
      <c r="K2" s="16"/>
      <c r="L2" s="16"/>
      <c r="M2" s="16"/>
      <c r="N2" s="15" t="s">
        <v>74</v>
      </c>
      <c r="O2" s="16"/>
      <c r="P2" s="16"/>
      <c r="Q2" s="16"/>
      <c r="R2" s="16"/>
      <c r="S2" s="16"/>
      <c r="T2" s="15" t="s">
        <v>61</v>
      </c>
      <c r="U2" s="16"/>
      <c r="V2" s="16"/>
      <c r="W2" s="16"/>
      <c r="X2" s="16"/>
      <c r="Y2" s="16"/>
      <c r="Z2" s="16"/>
      <c r="AA2" s="16"/>
      <c r="AB2" s="15" t="s">
        <v>62</v>
      </c>
      <c r="AC2" s="16"/>
      <c r="AD2" s="16"/>
      <c r="AE2" s="16"/>
      <c r="AF2" s="16"/>
      <c r="AG2" s="16"/>
      <c r="AH2" s="16"/>
      <c r="AI2" s="16"/>
      <c r="AJ2" s="15" t="s">
        <v>63</v>
      </c>
      <c r="AK2" s="16"/>
      <c r="AL2" s="16"/>
      <c r="AM2" s="16"/>
      <c r="AN2" s="16"/>
      <c r="AO2" s="16"/>
      <c r="AP2" s="16"/>
      <c r="AQ2" s="16"/>
      <c r="AR2" s="15" t="s">
        <v>64</v>
      </c>
      <c r="AS2" s="16"/>
      <c r="AT2" s="16"/>
      <c r="AU2" s="16"/>
      <c r="AV2" s="16"/>
      <c r="AW2" s="16"/>
      <c r="AX2" s="16"/>
      <c r="AY2" s="16"/>
      <c r="AZ2" s="15" t="s">
        <v>65</v>
      </c>
      <c r="BA2" s="16"/>
      <c r="BB2" s="16"/>
      <c r="BC2" s="16"/>
      <c r="BD2" s="16"/>
      <c r="BE2" s="16"/>
      <c r="BF2" s="16"/>
      <c r="BG2" s="16"/>
      <c r="BH2" s="15" t="s">
        <v>66</v>
      </c>
      <c r="BI2" s="16"/>
      <c r="BJ2" s="16"/>
      <c r="BK2" s="16"/>
      <c r="BL2" s="16"/>
      <c r="BM2" s="16"/>
      <c r="BN2" s="16"/>
      <c r="BO2" s="23"/>
      <c r="BP2" s="22"/>
      <c r="BW2" s="15" t="s">
        <v>73</v>
      </c>
      <c r="BX2" s="16" t="s">
        <v>73</v>
      </c>
      <c r="BY2" s="16"/>
      <c r="BZ2" s="16"/>
      <c r="CA2" s="16"/>
      <c r="CB2" s="16"/>
      <c r="CC2" s="16"/>
      <c r="CD2" s="16"/>
      <c r="CE2" s="15" t="s">
        <v>74</v>
      </c>
      <c r="CF2" s="16" t="s">
        <v>74</v>
      </c>
      <c r="CG2" s="16"/>
      <c r="CH2" s="16"/>
      <c r="CI2" s="16"/>
      <c r="CJ2" s="16"/>
    </row>
    <row r="3" spans="1:88" s="4" customFormat="1" ht="11.25">
      <c r="A3" s="17" t="s">
        <v>16</v>
      </c>
      <c r="B3" s="18" t="s">
        <v>46</v>
      </c>
      <c r="C3" s="18" t="s">
        <v>49</v>
      </c>
      <c r="D3" s="18" t="s">
        <v>51</v>
      </c>
      <c r="E3" s="18" t="s">
        <v>52</v>
      </c>
      <c r="F3" s="19" t="s">
        <v>53</v>
      </c>
      <c r="G3" s="20" t="s">
        <v>54</v>
      </c>
      <c r="H3" s="20" t="s">
        <v>55</v>
      </c>
      <c r="I3" s="20" t="s">
        <v>56</v>
      </c>
      <c r="J3" s="20" t="s">
        <v>57</v>
      </c>
      <c r="K3" s="20" t="s">
        <v>58</v>
      </c>
      <c r="L3" s="20" t="s">
        <v>59</v>
      </c>
      <c r="M3" s="20" t="s">
        <v>60</v>
      </c>
      <c r="N3" s="19" t="s">
        <v>67</v>
      </c>
      <c r="O3" s="21" t="s">
        <v>68</v>
      </c>
      <c r="P3" s="21" t="s">
        <v>69</v>
      </c>
      <c r="Q3" s="21" t="s">
        <v>70</v>
      </c>
      <c r="R3" s="21" t="s">
        <v>71</v>
      </c>
      <c r="S3" s="21" t="s">
        <v>72</v>
      </c>
      <c r="T3" s="19" t="s">
        <v>53</v>
      </c>
      <c r="U3" s="20" t="s">
        <v>54</v>
      </c>
      <c r="V3" s="20" t="s">
        <v>55</v>
      </c>
      <c r="W3" s="20" t="s">
        <v>56</v>
      </c>
      <c r="X3" s="20" t="s">
        <v>57</v>
      </c>
      <c r="Y3" s="20" t="s">
        <v>58</v>
      </c>
      <c r="Z3" s="20" t="s">
        <v>59</v>
      </c>
      <c r="AA3" s="20" t="s">
        <v>60</v>
      </c>
      <c r="AB3" s="19" t="s">
        <v>53</v>
      </c>
      <c r="AC3" s="20" t="s">
        <v>54</v>
      </c>
      <c r="AD3" s="20" t="s">
        <v>55</v>
      </c>
      <c r="AE3" s="20" t="s">
        <v>56</v>
      </c>
      <c r="AF3" s="20" t="s">
        <v>57</v>
      </c>
      <c r="AG3" s="20" t="s">
        <v>58</v>
      </c>
      <c r="AH3" s="20" t="s">
        <v>59</v>
      </c>
      <c r="AI3" s="20" t="s">
        <v>60</v>
      </c>
      <c r="AJ3" s="19" t="s">
        <v>53</v>
      </c>
      <c r="AK3" s="20" t="s">
        <v>54</v>
      </c>
      <c r="AL3" s="20" t="s">
        <v>55</v>
      </c>
      <c r="AM3" s="20" t="s">
        <v>56</v>
      </c>
      <c r="AN3" s="20" t="s">
        <v>57</v>
      </c>
      <c r="AO3" s="20" t="s">
        <v>58</v>
      </c>
      <c r="AP3" s="20" t="s">
        <v>59</v>
      </c>
      <c r="AQ3" s="20" t="s">
        <v>60</v>
      </c>
      <c r="AR3" s="19" t="s">
        <v>53</v>
      </c>
      <c r="AS3" s="20" t="s">
        <v>54</v>
      </c>
      <c r="AT3" s="20" t="s">
        <v>55</v>
      </c>
      <c r="AU3" s="20" t="s">
        <v>56</v>
      </c>
      <c r="AV3" s="20" t="s">
        <v>57</v>
      </c>
      <c r="AW3" s="20" t="s">
        <v>58</v>
      </c>
      <c r="AX3" s="20" t="s">
        <v>59</v>
      </c>
      <c r="AY3" s="20" t="s">
        <v>60</v>
      </c>
      <c r="AZ3" s="19" t="s">
        <v>53</v>
      </c>
      <c r="BA3" s="20" t="s">
        <v>54</v>
      </c>
      <c r="BB3" s="20" t="s">
        <v>55</v>
      </c>
      <c r="BC3" s="20" t="s">
        <v>56</v>
      </c>
      <c r="BD3" s="20" t="s">
        <v>57</v>
      </c>
      <c r="BE3" s="20" t="s">
        <v>58</v>
      </c>
      <c r="BF3" s="20" t="s">
        <v>59</v>
      </c>
      <c r="BG3" s="20" t="s">
        <v>60</v>
      </c>
      <c r="BH3" s="19" t="s">
        <v>53</v>
      </c>
      <c r="BI3" s="20" t="s">
        <v>54</v>
      </c>
      <c r="BJ3" s="20" t="s">
        <v>55</v>
      </c>
      <c r="BK3" s="20" t="s">
        <v>56</v>
      </c>
      <c r="BL3" s="20" t="s">
        <v>57</v>
      </c>
      <c r="BM3" s="20" t="s">
        <v>58</v>
      </c>
      <c r="BN3" s="20" t="s">
        <v>59</v>
      </c>
      <c r="BO3" s="24" t="s">
        <v>60</v>
      </c>
      <c r="BP3" s="22" t="s">
        <v>78</v>
      </c>
      <c r="BQ3" s="4" t="s">
        <v>79</v>
      </c>
      <c r="BR3" s="4" t="s">
        <v>80</v>
      </c>
      <c r="BS3" s="4" t="s">
        <v>81</v>
      </c>
      <c r="BT3" s="4" t="s">
        <v>82</v>
      </c>
      <c r="BU3" s="4" t="s">
        <v>83</v>
      </c>
      <c r="BW3" s="19" t="s">
        <v>53</v>
      </c>
      <c r="BX3" s="20" t="s">
        <v>53</v>
      </c>
      <c r="BY3" s="20" t="s">
        <v>55</v>
      </c>
      <c r="BZ3" s="20" t="s">
        <v>55</v>
      </c>
      <c r="CA3" s="20" t="s">
        <v>57</v>
      </c>
      <c r="CB3" s="20" t="s">
        <v>57</v>
      </c>
      <c r="CC3" s="20" t="s">
        <v>59</v>
      </c>
      <c r="CD3" s="20" t="s">
        <v>59</v>
      </c>
      <c r="CE3" s="19" t="s">
        <v>67</v>
      </c>
      <c r="CF3" s="21" t="s">
        <v>67</v>
      </c>
      <c r="CG3" s="21" t="s">
        <v>69</v>
      </c>
      <c r="CH3" s="21" t="s">
        <v>69</v>
      </c>
      <c r="CI3" s="21" t="s">
        <v>71</v>
      </c>
      <c r="CJ3" s="21" t="s">
        <v>71</v>
      </c>
    </row>
    <row r="4" spans="1:102" ht="11.25">
      <c r="A4" s="1" t="s">
        <v>1</v>
      </c>
      <c r="B4" s="2" t="str">
        <f>HYPERLINK("http://www.dot.ca.gov/hq/transprog/stip2004/ff_sheets/04-2156.xls","2156")</f>
        <v>2156</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31</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31</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31</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10600000362</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62</v>
      </c>
      <c r="CB4" s="1">
        <v>62</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93</v>
      </c>
      <c r="CP4" s="1">
        <v>93</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31</v>
      </c>
      <c r="I5" s="6">
        <f>SUM(I4:I4)</f>
        <v>0</v>
      </c>
      <c r="J5" s="6">
        <f>SUM(J4:J4)</f>
        <v>0</v>
      </c>
      <c r="K5" s="6">
        <f>SUM(K4:K4)</f>
        <v>0</v>
      </c>
      <c r="L5" s="6">
        <f>SUM(L4:L4)</f>
        <v>0</v>
      </c>
      <c r="M5" s="6">
        <f>SUM(M4:M4)</f>
        <v>0</v>
      </c>
      <c r="N5" s="7">
        <f>SUM(N4:N4)</f>
        <v>0</v>
      </c>
      <c r="O5" s="6">
        <f>SUM(O4:O4)</f>
        <v>31</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77</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HYPERLINK("http://www.dot.ca.gov/hq/transprog/stip2004/ff_sheets/04-2158.xls","2158")</f>
        <v>2158</v>
      </c>
      <c r="C7" s="30" t="s">
        <v>0</v>
      </c>
      <c r="D7" s="30" t="s">
        <v>2</v>
      </c>
      <c r="E7" s="30" t="s">
        <v>3</v>
      </c>
      <c r="F7" s="32">
        <f ca="1">INDIRECT("T7")+INDIRECT("AB7")+INDIRECT("AJ7")+INDIRECT("AR7")+INDIRECT("AZ7")+INDIRECT("BH7")</f>
        <v>168</v>
      </c>
      <c r="G7" s="33">
        <f ca="1">INDIRECT("U7")+INDIRECT("AC7")+INDIRECT("AK7")+INDIRECT("AS7")+INDIRECT("BA7")+INDIRECT("BI7")</f>
        <v>0</v>
      </c>
      <c r="H7" s="33">
        <f ca="1">INDIRECT("V7")+INDIRECT("AD7")+INDIRECT("AL7")+INDIRECT("AT7")+INDIRECT("BB7")+INDIRECT("BJ7")</f>
        <v>185</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353</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v>168</v>
      </c>
      <c r="AC7" s="35"/>
      <c r="AD7" s="35">
        <v>185</v>
      </c>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10600000364</v>
      </c>
      <c r="BQ7" s="1" t="s">
        <v>3</v>
      </c>
      <c r="BR7" s="1" t="s">
        <v>0</v>
      </c>
      <c r="BS7" s="1" t="s">
        <v>0</v>
      </c>
      <c r="BT7" s="1" t="s">
        <v>0</v>
      </c>
      <c r="BU7" s="1" t="s">
        <v>0</v>
      </c>
      <c r="BW7" s="1">
        <f ca="1">INDIRECT("T7")+2*INDIRECT("AB7")+3*INDIRECT("AJ7")+4*INDIRECT("AR7")+5*INDIRECT("AZ7")+6*INDIRECT("BH7")</f>
        <v>336</v>
      </c>
      <c r="BX7" s="1">
        <v>336</v>
      </c>
      <c r="BY7" s="1">
        <f ca="1">INDIRECT("U7")+2*INDIRECT("AC7")+3*INDIRECT("AK7")+4*INDIRECT("AS7")+5*INDIRECT("BA7")+6*INDIRECT("BI7")</f>
        <v>0</v>
      </c>
      <c r="BZ7" s="1">
        <v>0</v>
      </c>
      <c r="CA7" s="1">
        <f ca="1">INDIRECT("V7")+2*INDIRECT("AD7")+3*INDIRECT("AL7")+4*INDIRECT("AT7")+5*INDIRECT("BB7")+6*INDIRECT("BJ7")</f>
        <v>370</v>
      </c>
      <c r="CB7" s="1">
        <v>370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723</v>
      </c>
      <c r="CP7" s="1">
        <v>723</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168</v>
      </c>
      <c r="G8" s="6">
        <f>SUM(G7:G7)</f>
        <v>0</v>
      </c>
      <c r="H8" s="6">
        <f>SUM(H7:H7)</f>
        <v>185</v>
      </c>
      <c r="I8" s="6">
        <f>SUM(I7:I7)</f>
        <v>0</v>
      </c>
      <c r="J8" s="6">
        <f>SUM(J7:J7)</f>
        <v>0</v>
      </c>
      <c r="K8" s="6">
        <f>SUM(K7:K7)</f>
        <v>0</v>
      </c>
      <c r="L8" s="6">
        <f>SUM(L7:L7)</f>
        <v>0</v>
      </c>
      <c r="M8" s="6">
        <f>SUM(M7:M7)</f>
        <v>0</v>
      </c>
      <c r="N8" s="7">
        <f>SUM(N7:N7)</f>
        <v>0</v>
      </c>
      <c r="O8" s="6">
        <f>SUM(O7:O7)</f>
        <v>353</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77</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HYPERLINK("http://www.dot.ca.gov/hq/transprog/stip2004/ff_sheets/04-2172.xls","2172")</f>
        <v>2172</v>
      </c>
      <c r="C10" s="30" t="s">
        <v>0</v>
      </c>
      <c r="D10" s="30" t="s">
        <v>2</v>
      </c>
      <c r="E10" s="30" t="s">
        <v>3</v>
      </c>
      <c r="F10" s="32">
        <f ca="1">INDIRECT("T10")+INDIRECT("AB10")+INDIRECT("AJ10")+INDIRECT("AR10")+INDIRECT("AZ10")+INDIRECT("BH10")</f>
        <v>69</v>
      </c>
      <c r="G10" s="33">
        <f ca="1">INDIRECT("U10")+INDIRECT("AC10")+INDIRECT("AK10")+INDIRECT("AS10")+INDIRECT("BA10")+INDIRECT("BI10")</f>
        <v>0</v>
      </c>
      <c r="H10" s="33">
        <f ca="1">INDIRECT("V10")+INDIRECT("AD10")+INDIRECT("AL10")+INDIRECT("AT10")+INDIRECT("BB10")+INDIRECT("BJ10")</f>
        <v>127</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196</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v>69</v>
      </c>
      <c r="AC10" s="35"/>
      <c r="AD10" s="35">
        <v>127</v>
      </c>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10600000365</v>
      </c>
      <c r="BQ10" s="1" t="s">
        <v>3</v>
      </c>
      <c r="BR10" s="1" t="s">
        <v>0</v>
      </c>
      <c r="BS10" s="1" t="s">
        <v>0</v>
      </c>
      <c r="BT10" s="1" t="s">
        <v>0</v>
      </c>
      <c r="BU10" s="1" t="s">
        <v>0</v>
      </c>
      <c r="BW10" s="1">
        <f ca="1">INDIRECT("T10")+2*INDIRECT("AB10")+3*INDIRECT("AJ10")+4*INDIRECT("AR10")+5*INDIRECT("AZ10")+6*INDIRECT("BH10")</f>
        <v>138</v>
      </c>
      <c r="BX10" s="1">
        <v>138</v>
      </c>
      <c r="BY10" s="1">
        <f ca="1">INDIRECT("U10")+2*INDIRECT("AC10")+3*INDIRECT("AK10")+4*INDIRECT("AS10")+5*INDIRECT("BA10")+6*INDIRECT("BI10")</f>
        <v>0</v>
      </c>
      <c r="BZ10" s="1">
        <v>0</v>
      </c>
      <c r="CA10" s="1">
        <f ca="1">INDIRECT("V10")+2*INDIRECT("AD10")+3*INDIRECT("AL10")+4*INDIRECT("AT10")+5*INDIRECT("BB10")+6*INDIRECT("BJ10")</f>
        <v>254</v>
      </c>
      <c r="CB10" s="1">
        <v>254</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450</v>
      </c>
      <c r="CP10" s="1">
        <v>450</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9</v>
      </c>
      <c r="C11" s="1" t="s">
        <v>0</v>
      </c>
      <c r="D11" s="1" t="s">
        <v>10</v>
      </c>
      <c r="E11" s="1" t="s">
        <v>6</v>
      </c>
      <c r="F11" s="7">
        <f>SUM(F10:F10)</f>
        <v>69</v>
      </c>
      <c r="G11" s="6">
        <f>SUM(G10:G10)</f>
        <v>0</v>
      </c>
      <c r="H11" s="6">
        <f>SUM(H10:H10)</f>
        <v>127</v>
      </c>
      <c r="I11" s="6">
        <f>SUM(I10:I10)</f>
        <v>0</v>
      </c>
      <c r="J11" s="6">
        <f>SUM(J10:J10)</f>
        <v>0</v>
      </c>
      <c r="K11" s="6">
        <f>SUM(K10:K10)</f>
        <v>0</v>
      </c>
      <c r="L11" s="6">
        <f>SUM(L10:L10)</f>
        <v>0</v>
      </c>
      <c r="M11" s="6">
        <f>SUM(M10:M10)</f>
        <v>0</v>
      </c>
      <c r="N11" s="7">
        <f>SUM(N10:N10)</f>
        <v>0</v>
      </c>
      <c r="O11" s="6">
        <f>SUM(O10:O10)</f>
        <v>196</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77</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HYPERLINK("http://www.dot.ca.gov/hq/transprog/stip2004/ff_sheets/04-0770e.xls","0770E")</f>
        <v>0770E</v>
      </c>
      <c r="C13" s="30" t="s">
        <v>0</v>
      </c>
      <c r="D13" s="30" t="s">
        <v>11</v>
      </c>
      <c r="E13" s="30" t="s">
        <v>3</v>
      </c>
      <c r="F13" s="32">
        <f ca="1">INDIRECT("T13")+INDIRECT("AB13")+INDIRECT("AJ13")+INDIRECT("AR13")+INDIRECT("AZ13")+INDIRECT("BH13")</f>
        <v>0</v>
      </c>
      <c r="G13" s="33">
        <f ca="1">INDIRECT("U13")+INDIRECT("AC13")+INDIRECT("AK13")+INDIRECT("AS13")+INDIRECT("BA13")+INDIRECT("BI13")</f>
        <v>0</v>
      </c>
      <c r="H13" s="33">
        <f ca="1">INDIRECT("V13")+INDIRECT("AD13")+INDIRECT("AL13")+INDIRECT("AT13")+INDIRECT("BB13")+INDIRECT("BJ13")</f>
        <v>454</v>
      </c>
      <c r="I13" s="33">
        <f ca="1">INDIRECT("W13")+INDIRECT("AE13")+INDIRECT("AM13")+INDIRECT("AU13")+INDIRECT("BC13")+INDIRECT("BK13")</f>
        <v>65</v>
      </c>
      <c r="J13" s="33">
        <f ca="1">INDIRECT("X13")+INDIRECT("AF13")+INDIRECT("AN13")+INDIRECT("AV13")+INDIRECT("BD13")+INDIRECT("BL13")</f>
        <v>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519</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c r="AD13" s="35">
        <v>454</v>
      </c>
      <c r="AE13" s="35">
        <v>65</v>
      </c>
      <c r="AF13" s="35"/>
      <c r="AG13" s="35"/>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10600000781</v>
      </c>
      <c r="BQ13" s="1" t="s">
        <v>3</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0</v>
      </c>
      <c r="BZ13" s="1">
        <v>0</v>
      </c>
      <c r="CA13" s="1">
        <f ca="1">INDIRECT("V13")+2*INDIRECT("AD13")+3*INDIRECT("AL13")+4*INDIRECT("AT13")+5*INDIRECT("BB13")+6*INDIRECT("BJ13")</f>
        <v>908</v>
      </c>
      <c r="CB13" s="1">
        <v>908</v>
      </c>
      <c r="CC13" s="1">
        <f ca="1">INDIRECT("W13")+2*INDIRECT("AE13")+3*INDIRECT("AM13")+4*INDIRECT("AU13")+5*INDIRECT("BC13")+6*INDIRECT("BK13")</f>
        <v>130</v>
      </c>
      <c r="CD13" s="1">
        <v>130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1622</v>
      </c>
      <c r="CP13" s="1">
        <v>1622</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12</v>
      </c>
      <c r="E14" s="1" t="s">
        <v>6</v>
      </c>
      <c r="F14" s="7">
        <f>SUM(F13:F13)</f>
        <v>0</v>
      </c>
      <c r="G14" s="6">
        <f>SUM(G13:G13)</f>
        <v>0</v>
      </c>
      <c r="H14" s="6">
        <f>SUM(H13:H13)</f>
        <v>454</v>
      </c>
      <c r="I14" s="6">
        <f>SUM(I13:I13)</f>
        <v>65</v>
      </c>
      <c r="J14" s="6">
        <f>SUM(J13:J13)</f>
        <v>0</v>
      </c>
      <c r="K14" s="6">
        <f>SUM(K13:K13)</f>
        <v>0</v>
      </c>
      <c r="L14" s="6">
        <f>SUM(L13:L13)</f>
        <v>0</v>
      </c>
      <c r="M14" s="6">
        <f>SUM(M13:M13)</f>
        <v>0</v>
      </c>
      <c r="N14" s="7">
        <f>SUM(N13:N13)</f>
        <v>0</v>
      </c>
      <c r="O14" s="6">
        <f>SUM(O13:O13)</f>
        <v>519</v>
      </c>
      <c r="P14" s="6">
        <f>SUM(P13:P13)</f>
        <v>0</v>
      </c>
      <c r="Q14" s="6">
        <f>SUM(Q13:Q13)</f>
        <v>0</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77</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HYPERLINK("http://www.dot.ca.gov/hq/transprog/stip2004/ff_sheets/04-0781e.xls","0781E")</f>
        <v>0781E</v>
      </c>
      <c r="C16" s="30" t="s">
        <v>13</v>
      </c>
      <c r="D16" s="30" t="s">
        <v>14</v>
      </c>
      <c r="E16" s="30" t="s">
        <v>15</v>
      </c>
      <c r="F16" s="32">
        <f ca="1">INDIRECT("T16")+INDIRECT("AB16")+INDIRECT("AJ16")+INDIRECT("AR16")+INDIRECT("AZ16")+INDIRECT("BH16")</f>
        <v>1133</v>
      </c>
      <c r="G16" s="33">
        <f ca="1">INDIRECT("U16")+INDIRECT("AC16")+INDIRECT("AK16")+INDIRECT("AS16")+INDIRECT("BA16")+INDIRECT("BI16")</f>
        <v>1200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1200</v>
      </c>
      <c r="O16" s="33">
        <f ca="1">INDIRECT("AB16")+INDIRECT("AC16")+INDIRECT("AD16")+INDIRECT("AE16")+INDIRECT("AF16")+INDIRECT("AG16")+INDIRECT("AH16")+INDIRECT("AI16")</f>
        <v>0</v>
      </c>
      <c r="P16" s="33">
        <f ca="1">INDIRECT("AJ16")+INDIRECT("AK16")+INDIRECT("AL16")+INDIRECT("AM16")+INDIRECT("AN16")+INDIRECT("AO16")+INDIRECT("AP16")+INDIRECT("AQ16")</f>
        <v>743</v>
      </c>
      <c r="Q16" s="33">
        <f ca="1">INDIRECT("AR16")+INDIRECT("AS16")+INDIRECT("AT16")+INDIRECT("AU16")+INDIRECT("AV16")+INDIRECT("AW16")+INDIRECT("AX16")+INDIRECT("AY16")</f>
        <v>250</v>
      </c>
      <c r="R16" s="33">
        <f ca="1">INDIRECT("AZ16")+INDIRECT("BA16")+INDIRECT("BB16")+INDIRECT("BC16")+INDIRECT("BD16")+INDIRECT("BE16")+INDIRECT("BF16")+INDIRECT("BG16")</f>
        <v>140</v>
      </c>
      <c r="S16" s="33">
        <f ca="1">INDIRECT("BH16")+INDIRECT("BI16")+INDIRECT("BJ16")+INDIRECT("BK16")+INDIRECT("BL16")+INDIRECT("BM16")+INDIRECT("BN16")+INDIRECT("BO16")</f>
        <v>0</v>
      </c>
      <c r="T16" s="34"/>
      <c r="U16" s="35">
        <v>1200</v>
      </c>
      <c r="V16" s="35"/>
      <c r="W16" s="35"/>
      <c r="X16" s="35"/>
      <c r="Y16" s="35"/>
      <c r="Z16" s="35"/>
      <c r="AA16" s="35"/>
      <c r="AB16" s="34"/>
      <c r="AC16" s="35"/>
      <c r="AD16" s="35"/>
      <c r="AE16" s="35"/>
      <c r="AF16" s="35"/>
      <c r="AG16" s="35"/>
      <c r="AH16" s="35"/>
      <c r="AI16" s="35"/>
      <c r="AJ16" s="34">
        <v>743</v>
      </c>
      <c r="AK16" s="35"/>
      <c r="AL16" s="35"/>
      <c r="AM16" s="35"/>
      <c r="AN16" s="35"/>
      <c r="AO16" s="35"/>
      <c r="AP16" s="35"/>
      <c r="AQ16" s="35"/>
      <c r="AR16" s="34">
        <v>250</v>
      </c>
      <c r="AS16" s="35"/>
      <c r="AT16" s="35"/>
      <c r="AU16" s="35"/>
      <c r="AV16" s="35"/>
      <c r="AW16" s="35"/>
      <c r="AX16" s="35"/>
      <c r="AY16" s="35"/>
      <c r="AZ16" s="34">
        <v>140</v>
      </c>
      <c r="BA16" s="35"/>
      <c r="BB16" s="35"/>
      <c r="BC16" s="35"/>
      <c r="BD16" s="35"/>
      <c r="BE16" s="35"/>
      <c r="BF16" s="35"/>
      <c r="BG16" s="35"/>
      <c r="BH16" s="34"/>
      <c r="BI16" s="35"/>
      <c r="BJ16" s="35"/>
      <c r="BK16" s="35"/>
      <c r="BL16" s="35"/>
      <c r="BM16" s="35"/>
      <c r="BN16" s="35"/>
      <c r="BO16" s="36"/>
      <c r="BP16" s="9">
        <v>10600000372</v>
      </c>
      <c r="BQ16" s="1" t="s">
        <v>3</v>
      </c>
      <c r="BR16" s="1" t="s">
        <v>0</v>
      </c>
      <c r="BS16" s="1" t="s">
        <v>0</v>
      </c>
      <c r="BT16" s="1" t="s">
        <v>0</v>
      </c>
      <c r="BU16" s="1" t="s">
        <v>17</v>
      </c>
      <c r="BW16" s="1">
        <f ca="1">INDIRECT("T16")+2*INDIRECT("AB16")+3*INDIRECT("AJ16")+4*INDIRECT("AR16")+5*INDIRECT("AZ16")+6*INDIRECT("BH16")</f>
        <v>3929</v>
      </c>
      <c r="BX16" s="1">
        <v>3929</v>
      </c>
      <c r="BY16" s="1">
        <f ca="1">INDIRECT("U16")+2*INDIRECT("AC16")+3*INDIRECT("AK16")+4*INDIRECT("AS16")+5*INDIRECT("BA16")+6*INDIRECT("BI16")</f>
        <v>1200</v>
      </c>
      <c r="BZ16" s="1">
        <v>1200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2400</v>
      </c>
      <c r="CN16" s="1">
        <v>2400</v>
      </c>
      <c r="CO16" s="1">
        <f ca="1">INDIRECT("AB16")+2*INDIRECT("AC16")+3*INDIRECT("AD16")+4*INDIRECT("AE16")+5*INDIRECT("AF16")+6*INDIRECT("AG16")+7*INDIRECT("AH16")+8*INDIRECT("AI16")</f>
        <v>0</v>
      </c>
      <c r="CP16" s="1">
        <v>0</v>
      </c>
      <c r="CQ16" s="1">
        <f ca="1">INDIRECT("AJ16")+2*INDIRECT("AK16")+3*INDIRECT("AL16")+4*INDIRECT("AM16")+5*INDIRECT("AN16")+6*INDIRECT("AO16")+7*INDIRECT("AP16")+8*INDIRECT("AQ16")</f>
        <v>743</v>
      </c>
      <c r="CR16" s="1">
        <v>743</v>
      </c>
      <c r="CS16" s="1">
        <f ca="1">INDIRECT("AR16")+2*INDIRECT("AS16")+3*INDIRECT("AT16")+4*INDIRECT("AU16")+5*INDIRECT("AV16")+6*INDIRECT("AW16")+7*INDIRECT("AX16")+8*INDIRECT("AY16")</f>
        <v>250</v>
      </c>
      <c r="CT16" s="1">
        <v>250</v>
      </c>
      <c r="CU16" s="1">
        <f ca="1">INDIRECT("AZ16")+2*INDIRECT("BA16")+3*INDIRECT("BB16")+4*INDIRECT("BC16")+5*INDIRECT("BD16")+6*INDIRECT("BE16")+7*INDIRECT("BF16")+8*INDIRECT("BG16")</f>
        <v>140</v>
      </c>
      <c r="CV16" s="1">
        <v>140</v>
      </c>
      <c r="CW16" s="1">
        <f ca="1">INDIRECT("BH16")+2*INDIRECT("BI16")+3*INDIRECT("BJ16")+4*INDIRECT("BK16")+5*INDIRECT("BL16")+6*INDIRECT("BM16")+7*INDIRECT("BN16")+8*INDIRECT("BO16")</f>
        <v>0</v>
      </c>
      <c r="CX16" s="1">
        <v>0</v>
      </c>
    </row>
    <row r="17" spans="1:102" ht="11.25">
      <c r="A17" s="1" t="s">
        <v>0</v>
      </c>
      <c r="B17" s="1" t="s">
        <v>18</v>
      </c>
      <c r="C17" s="1" t="s">
        <v>19</v>
      </c>
      <c r="D17" s="1" t="s">
        <v>20</v>
      </c>
      <c r="E17" s="1" t="s">
        <v>3</v>
      </c>
      <c r="F17" s="7">
        <f ca="1">INDIRECT("T17")+INDIRECT("AB17")+INDIRECT("AJ17")+INDIRECT("AR17")+INDIRECT("AZ17")+INDIRECT("BH17")</f>
        <v>4300</v>
      </c>
      <c r="G17" s="6">
        <f ca="1">INDIRECT("U17")+INDIRECT("AC17")+INDIRECT("AK17")+INDIRECT("AS17")+INDIRECT("BA17")+INDIRECT("BI17")</f>
        <v>1800</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39400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1100</v>
      </c>
      <c r="O17" s="6">
        <f ca="1">INDIRECT("AB17")+INDIRECT("AC17")+INDIRECT("AD17")+INDIRECT("AE17")+INDIRECT("AF17")+INDIRECT("AG17")+INDIRECT("AH17")+INDIRECT("AI17")</f>
        <v>34400</v>
      </c>
      <c r="P17" s="6">
        <f ca="1">INDIRECT("AJ17")+INDIRECT("AK17")+INDIRECT("AL17")+INDIRECT("AM17")+INDIRECT("AN17")+INDIRECT("AO17")+INDIRECT("AP17")+INDIRECT("AQ17")</f>
        <v>0</v>
      </c>
      <c r="Q17" s="6">
        <f ca="1">INDIRECT("AR17")+INDIRECT("AS17")+INDIRECT("AT17")+INDIRECT("AU17")+INDIRECT("AV17")+INDIRECT("AW17")+INDIRECT("AX17")+INDIRECT("AY17")</f>
        <v>4300</v>
      </c>
      <c r="R17" s="6">
        <f ca="1">INDIRECT("AZ17")+INDIRECT("BA17")+INDIRECT("BB17")+INDIRECT("BC17")+INDIRECT("BD17")+INDIRECT("BE17")+INDIRECT("BF17")+INDIRECT("BG17")</f>
        <v>700</v>
      </c>
      <c r="S17" s="6">
        <f ca="1">INDIRECT("BH17")+INDIRECT("BI17")+INDIRECT("BJ17")+INDIRECT("BK17")+INDIRECT("BL17")+INDIRECT("BM17")+INDIRECT("BN17")+INDIRECT("BO17")</f>
        <v>5000</v>
      </c>
      <c r="T17" s="28"/>
      <c r="U17" s="29">
        <v>1100</v>
      </c>
      <c r="V17" s="29"/>
      <c r="W17" s="29"/>
      <c r="X17" s="29"/>
      <c r="Y17" s="29"/>
      <c r="Z17" s="29"/>
      <c r="AA17" s="29"/>
      <c r="AB17" s="28"/>
      <c r="AC17" s="29"/>
      <c r="AD17" s="29"/>
      <c r="AE17" s="29"/>
      <c r="AF17" s="29"/>
      <c r="AG17" s="29">
        <v>34400</v>
      </c>
      <c r="AH17" s="29"/>
      <c r="AI17" s="29"/>
      <c r="AJ17" s="28"/>
      <c r="AK17" s="29"/>
      <c r="AL17" s="29"/>
      <c r="AM17" s="29"/>
      <c r="AN17" s="29"/>
      <c r="AO17" s="29"/>
      <c r="AP17" s="29"/>
      <c r="AQ17" s="29"/>
      <c r="AR17" s="28">
        <v>4300</v>
      </c>
      <c r="AS17" s="29"/>
      <c r="AT17" s="29"/>
      <c r="AU17" s="29"/>
      <c r="AV17" s="29"/>
      <c r="AW17" s="29"/>
      <c r="AX17" s="29"/>
      <c r="AY17" s="29"/>
      <c r="AZ17" s="28"/>
      <c r="BA17" s="29">
        <v>700</v>
      </c>
      <c r="BB17" s="29"/>
      <c r="BC17" s="29"/>
      <c r="BD17" s="29"/>
      <c r="BE17" s="29"/>
      <c r="BF17" s="29"/>
      <c r="BG17" s="29"/>
      <c r="BH17" s="28"/>
      <c r="BI17" s="29"/>
      <c r="BJ17" s="29"/>
      <c r="BK17" s="29"/>
      <c r="BL17" s="29"/>
      <c r="BM17" s="29">
        <v>5000</v>
      </c>
      <c r="BN17" s="29"/>
      <c r="BO17" s="29"/>
      <c r="BP17" s="9">
        <v>0</v>
      </c>
      <c r="BQ17" s="1" t="s">
        <v>3</v>
      </c>
      <c r="BR17" s="1" t="s">
        <v>0</v>
      </c>
      <c r="BS17" s="1" t="s">
        <v>0</v>
      </c>
      <c r="BT17" s="1" t="s">
        <v>0</v>
      </c>
      <c r="BU17" s="1" t="s">
        <v>17</v>
      </c>
      <c r="BW17" s="1">
        <f ca="1">INDIRECT("T17")+2*INDIRECT("AB17")+3*INDIRECT("AJ17")+4*INDIRECT("AR17")+5*INDIRECT("AZ17")+6*INDIRECT("BH17")</f>
        <v>17200</v>
      </c>
      <c r="BX17" s="1">
        <v>17200</v>
      </c>
      <c r="BY17" s="1">
        <f ca="1">INDIRECT("U17")+2*INDIRECT("AC17")+3*INDIRECT("AK17")+4*INDIRECT("AS17")+5*INDIRECT("BA17")+6*INDIRECT("BI17")</f>
        <v>4600</v>
      </c>
      <c r="BZ17" s="1">
        <v>4600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98800</v>
      </c>
      <c r="CH17" s="1">
        <v>98800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2200</v>
      </c>
      <c r="CN17" s="1">
        <v>2200</v>
      </c>
      <c r="CO17" s="1">
        <f ca="1">INDIRECT("AB17")+2*INDIRECT("AC17")+3*INDIRECT("AD17")+4*INDIRECT("AE17")+5*INDIRECT("AF17")+6*INDIRECT("AG17")+7*INDIRECT("AH17")+8*INDIRECT("AI17")</f>
        <v>206400</v>
      </c>
      <c r="CP17" s="1">
        <v>206400</v>
      </c>
      <c r="CQ17" s="1">
        <f ca="1">INDIRECT("AJ17")+2*INDIRECT("AK17")+3*INDIRECT("AL17")+4*INDIRECT("AM17")+5*INDIRECT("AN17")+6*INDIRECT("AO17")+7*INDIRECT("AP17")+8*INDIRECT("AQ17")</f>
        <v>0</v>
      </c>
      <c r="CR17" s="1">
        <v>0</v>
      </c>
      <c r="CS17" s="1">
        <f ca="1">INDIRECT("AR17")+2*INDIRECT("AS17")+3*INDIRECT("AT17")+4*INDIRECT("AU17")+5*INDIRECT("AV17")+6*INDIRECT("AW17")+7*INDIRECT("AX17")+8*INDIRECT("AY17")</f>
        <v>4300</v>
      </c>
      <c r="CT17" s="1">
        <v>4300</v>
      </c>
      <c r="CU17" s="1">
        <f ca="1">INDIRECT("AZ17")+2*INDIRECT("BA17")+3*INDIRECT("BB17")+4*INDIRECT("BC17")+5*INDIRECT("BD17")+6*INDIRECT("BE17")+7*INDIRECT("BF17")+8*INDIRECT("BG17")</f>
        <v>1400</v>
      </c>
      <c r="CV17" s="1">
        <v>1400</v>
      </c>
      <c r="CW17" s="1">
        <f ca="1">INDIRECT("BH17")+2*INDIRECT("BI17")+3*INDIRECT("BJ17")+4*INDIRECT("BK17")+5*INDIRECT("BL17")+6*INDIRECT("BM17")+7*INDIRECT("BN17")+8*INDIRECT("BO17")</f>
        <v>30000</v>
      </c>
      <c r="CX17" s="1">
        <v>30000</v>
      </c>
    </row>
    <row r="18" spans="1:73" ht="11.25">
      <c r="A18" s="25"/>
      <c r="B18" s="25"/>
      <c r="C18" s="27" t="s">
        <v>77</v>
      </c>
      <c r="D18" s="26" t="s">
        <v>0</v>
      </c>
      <c r="E18" s="1" t="s">
        <v>6</v>
      </c>
      <c r="F18" s="7">
        <f>SUM(F16:F17)</f>
        <v>5433</v>
      </c>
      <c r="G18" s="6">
        <f>SUM(G16:G17)</f>
        <v>3000</v>
      </c>
      <c r="H18" s="6">
        <f>SUM(H16:H17)</f>
        <v>0</v>
      </c>
      <c r="I18" s="6">
        <f>SUM(I16:I17)</f>
        <v>0</v>
      </c>
      <c r="J18" s="6">
        <f>SUM(J16:J17)</f>
        <v>0</v>
      </c>
      <c r="K18" s="6">
        <f>SUM(K16:K17)</f>
        <v>39400</v>
      </c>
      <c r="L18" s="6">
        <f>SUM(L16:L17)</f>
        <v>0</v>
      </c>
      <c r="M18" s="6">
        <f>SUM(M16:M17)</f>
        <v>0</v>
      </c>
      <c r="N18" s="7">
        <f>SUM(N16:N17)</f>
        <v>2300</v>
      </c>
      <c r="O18" s="6">
        <f>SUM(O16:O17)</f>
        <v>34400</v>
      </c>
      <c r="P18" s="6">
        <f>SUM(P16:P17)</f>
        <v>743</v>
      </c>
      <c r="Q18" s="6">
        <f>SUM(Q16:Q17)</f>
        <v>4550</v>
      </c>
      <c r="R18" s="6">
        <f>SUM(R16:R17)</f>
        <v>840</v>
      </c>
      <c r="S18" s="6">
        <f>SUM(S16:S17)</f>
        <v>5000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HYPERLINK("http://www.dot.ca.gov/hq/transprog/stip2004/ff_sheets/04-0789a.xls","0789A")</f>
        <v>0789A</v>
      </c>
      <c r="C20" s="30" t="s">
        <v>13</v>
      </c>
      <c r="D20" s="30" t="s">
        <v>14</v>
      </c>
      <c r="E20" s="30" t="s">
        <v>3</v>
      </c>
      <c r="F20" s="32">
        <f ca="1">INDIRECT("T20")+INDIRECT("AB20")+INDIRECT("AJ20")+INDIRECT("AR20")+INDIRECT("AZ20")+INDIRECT("BH20")</f>
        <v>7100</v>
      </c>
      <c r="G20" s="33">
        <f ca="1">INDIRECT("U20")+INDIRECT("AC20")+INDIRECT("AK20")+INDIRECT("AS20")+INDIRECT("BA20")+INDIRECT("BI20")</f>
        <v>1030</v>
      </c>
      <c r="H20" s="33">
        <f ca="1">INDIRECT("V20")+INDIRECT("AD20")+INDIRECT("AL20")+INDIRECT("AT20")+INDIRECT("BB20")+INDIRECT("BJ20")</f>
        <v>6000</v>
      </c>
      <c r="I20" s="33">
        <f ca="1">INDIRECT("W20")+INDIRECT("AE20")+INDIRECT("AM20")+INDIRECT("AU20")+INDIRECT("BC20")+INDIRECT("BK20")</f>
        <v>35470</v>
      </c>
      <c r="J20" s="33">
        <f ca="1">INDIRECT("X20")+INDIRECT("AF20")+INDIRECT("AN20")+INDIRECT("AV20")+INDIRECT("BD20")+INDIRECT("BL20")</f>
        <v>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1030</v>
      </c>
      <c r="O20" s="33">
        <f ca="1">INDIRECT("AB20")+INDIRECT("AC20")+INDIRECT("AD20")+INDIRECT("AE20")+INDIRECT("AF20")+INDIRECT("AG20")+INDIRECT("AH20")+INDIRECT("AI20")</f>
        <v>36770</v>
      </c>
      <c r="P20" s="33">
        <f ca="1">INDIRECT("AJ20")+INDIRECT("AK20")+INDIRECT("AL20")+INDIRECT("AM20")+INDIRECT("AN20")+INDIRECT("AO20")+INDIRECT("AP20")+INDIRECT("AQ20")</f>
        <v>1600</v>
      </c>
      <c r="Q20" s="33">
        <f ca="1">INDIRECT("AR20")+INDIRECT("AS20")+INDIRECT("AT20")+INDIRECT("AU20")+INDIRECT("AV20")+INDIRECT("AW20")+INDIRECT("AX20")+INDIRECT("AY20")</f>
        <v>4700</v>
      </c>
      <c r="R20" s="33">
        <f ca="1">INDIRECT("AZ20")+INDIRECT("BA20")+INDIRECT("BB20")+INDIRECT("BC20")+INDIRECT("BD20")+INDIRECT("BE20")+INDIRECT("BF20")+INDIRECT("BG20")</f>
        <v>800</v>
      </c>
      <c r="S20" s="33">
        <f ca="1">INDIRECT("BH20")+INDIRECT("BI20")+INDIRECT("BJ20")+INDIRECT("BK20")+INDIRECT("BL20")+INDIRECT("BM20")+INDIRECT("BN20")+INDIRECT("BO20")</f>
        <v>4700</v>
      </c>
      <c r="T20" s="34"/>
      <c r="U20" s="35">
        <v>1030</v>
      </c>
      <c r="V20" s="35"/>
      <c r="W20" s="35"/>
      <c r="X20" s="35"/>
      <c r="Y20" s="35"/>
      <c r="Z20" s="35"/>
      <c r="AA20" s="35"/>
      <c r="AB20" s="34"/>
      <c r="AC20" s="35"/>
      <c r="AD20" s="35">
        <v>6000</v>
      </c>
      <c r="AE20" s="35">
        <v>30770</v>
      </c>
      <c r="AF20" s="35"/>
      <c r="AG20" s="35"/>
      <c r="AH20" s="35"/>
      <c r="AI20" s="35"/>
      <c r="AJ20" s="34">
        <v>1600</v>
      </c>
      <c r="AK20" s="35"/>
      <c r="AL20" s="35"/>
      <c r="AM20" s="35"/>
      <c r="AN20" s="35"/>
      <c r="AO20" s="35"/>
      <c r="AP20" s="35"/>
      <c r="AQ20" s="35"/>
      <c r="AR20" s="34">
        <v>4700</v>
      </c>
      <c r="AS20" s="35"/>
      <c r="AT20" s="35"/>
      <c r="AU20" s="35"/>
      <c r="AV20" s="35"/>
      <c r="AW20" s="35"/>
      <c r="AX20" s="35"/>
      <c r="AY20" s="35"/>
      <c r="AZ20" s="34">
        <v>800</v>
      </c>
      <c r="BA20" s="35"/>
      <c r="BB20" s="35"/>
      <c r="BC20" s="35"/>
      <c r="BD20" s="35"/>
      <c r="BE20" s="35"/>
      <c r="BF20" s="35"/>
      <c r="BG20" s="35"/>
      <c r="BH20" s="34"/>
      <c r="BI20" s="35"/>
      <c r="BJ20" s="35"/>
      <c r="BK20" s="35">
        <v>4700</v>
      </c>
      <c r="BL20" s="35"/>
      <c r="BM20" s="35"/>
      <c r="BN20" s="35"/>
      <c r="BO20" s="36"/>
      <c r="BP20" s="9">
        <v>10600000374</v>
      </c>
      <c r="BQ20" s="1" t="s">
        <v>3</v>
      </c>
      <c r="BR20" s="1" t="s">
        <v>0</v>
      </c>
      <c r="BS20" s="1" t="s">
        <v>0</v>
      </c>
      <c r="BT20" s="1" t="s">
        <v>0</v>
      </c>
      <c r="BU20" s="1" t="s">
        <v>17</v>
      </c>
      <c r="BW20" s="1">
        <f ca="1">INDIRECT("T20")+2*INDIRECT("AB20")+3*INDIRECT("AJ20")+4*INDIRECT("AR20")+5*INDIRECT("AZ20")+6*INDIRECT("BH20")</f>
        <v>27600</v>
      </c>
      <c r="BX20" s="1">
        <v>27600</v>
      </c>
      <c r="BY20" s="1">
        <f ca="1">INDIRECT("U20")+2*INDIRECT("AC20")+3*INDIRECT("AK20")+4*INDIRECT("AS20")+5*INDIRECT("BA20")+6*INDIRECT("BI20")</f>
        <v>1030</v>
      </c>
      <c r="BZ20" s="1">
        <v>1030</v>
      </c>
      <c r="CA20" s="1">
        <f ca="1">INDIRECT("V20")+2*INDIRECT("AD20")+3*INDIRECT("AL20")+4*INDIRECT("AT20")+5*INDIRECT("BB20")+6*INDIRECT("BJ20")</f>
        <v>12000</v>
      </c>
      <c r="CB20" s="1">
        <v>12000</v>
      </c>
      <c r="CC20" s="1">
        <f ca="1">INDIRECT("W20")+2*INDIRECT("AE20")+3*INDIRECT("AM20")+4*INDIRECT("AU20")+5*INDIRECT("BC20")+6*INDIRECT("BK20")</f>
        <v>89740</v>
      </c>
      <c r="CD20" s="1">
        <v>89740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2060</v>
      </c>
      <c r="CN20" s="1">
        <v>2060</v>
      </c>
      <c r="CO20" s="1">
        <f ca="1">INDIRECT("AB20")+2*INDIRECT("AC20")+3*INDIRECT("AD20")+4*INDIRECT("AE20")+5*INDIRECT("AF20")+6*INDIRECT("AG20")+7*INDIRECT("AH20")+8*INDIRECT("AI20")</f>
        <v>141080</v>
      </c>
      <c r="CP20" s="1">
        <v>141080</v>
      </c>
      <c r="CQ20" s="1">
        <f ca="1">INDIRECT("AJ20")+2*INDIRECT("AK20")+3*INDIRECT("AL20")+4*INDIRECT("AM20")+5*INDIRECT("AN20")+6*INDIRECT("AO20")+7*INDIRECT("AP20")+8*INDIRECT("AQ20")</f>
        <v>1600</v>
      </c>
      <c r="CR20" s="1">
        <v>1600</v>
      </c>
      <c r="CS20" s="1">
        <f ca="1">INDIRECT("AR20")+2*INDIRECT("AS20")+3*INDIRECT("AT20")+4*INDIRECT("AU20")+5*INDIRECT("AV20")+6*INDIRECT("AW20")+7*INDIRECT("AX20")+8*INDIRECT("AY20")</f>
        <v>4700</v>
      </c>
      <c r="CT20" s="1">
        <v>4700</v>
      </c>
      <c r="CU20" s="1">
        <f ca="1">INDIRECT("AZ20")+2*INDIRECT("BA20")+3*INDIRECT("BB20")+4*INDIRECT("BC20")+5*INDIRECT("BD20")+6*INDIRECT("BE20")+7*INDIRECT("BF20")+8*INDIRECT("BG20")</f>
        <v>800</v>
      </c>
      <c r="CV20" s="1">
        <v>800</v>
      </c>
      <c r="CW20" s="1">
        <f ca="1">INDIRECT("BH20")+2*INDIRECT("BI20")+3*INDIRECT("BJ20")+4*INDIRECT("BK20")+5*INDIRECT("BL20")+6*INDIRECT("BM20")+7*INDIRECT("BN20")+8*INDIRECT("BO20")</f>
        <v>18800</v>
      </c>
      <c r="CX20" s="1">
        <v>18800</v>
      </c>
    </row>
    <row r="21" spans="1:102" ht="11.25">
      <c r="A21" s="1" t="s">
        <v>0</v>
      </c>
      <c r="B21" s="1" t="s">
        <v>21</v>
      </c>
      <c r="C21" s="1" t="s">
        <v>22</v>
      </c>
      <c r="D21" s="1" t="s">
        <v>23</v>
      </c>
      <c r="E21" s="1" t="s">
        <v>24</v>
      </c>
      <c r="F21" s="7">
        <f ca="1">INDIRECT("T21")+INDIRECT("AB21")+INDIRECT("AJ21")+INDIRECT("AR21")+INDIRECT("AZ21")+INDIRECT("BH21")</f>
        <v>0</v>
      </c>
      <c r="G21" s="6">
        <f ca="1">INDIRECT("U21")+INDIRECT("AC21")+INDIRECT("AK21")+INDIRECT("AS21")+INDIRECT("BA21")+INDIRECT("BI21")</f>
        <v>0</v>
      </c>
      <c r="H21" s="6">
        <f ca="1">INDIRECT("V21")+INDIRECT("AD21")+INDIRECT("AL21")+INDIRECT("AT21")+INDIRECT("BB21")+INDIRECT("BJ21")</f>
        <v>0</v>
      </c>
      <c r="I21" s="6">
        <f ca="1">INDIRECT("W21")+INDIRECT("AE21")+INDIRECT("AM21")+INDIRECT("AU21")+INDIRECT("BC21")+INDIRECT("BK21")</f>
        <v>12000</v>
      </c>
      <c r="J21" s="6">
        <f ca="1">INDIRECT("X21")+INDIRECT("AF21")+INDIRECT("AN21")+INDIRECT("AV21")+INDIRECT("BD21")+INDIRECT("BL21")</f>
        <v>0</v>
      </c>
      <c r="K21" s="6">
        <f ca="1">INDIRECT("Y21")+INDIRECT("AG21")+INDIRECT("AO21")+INDIRECT("AW21")+INDIRECT("BE21")+INDIRECT("BM21")</f>
        <v>0</v>
      </c>
      <c r="L21" s="6">
        <f ca="1">INDIRECT("Z21")+INDIRECT("AH21")+INDIRECT("AP21")+INDIRECT("AX21")+INDIRECT("BF21")+INDIRECT("BN21")</f>
        <v>0</v>
      </c>
      <c r="M21" s="6">
        <f ca="1">INDIRECT("AA21")+INDIRECT("AI21")+INDIRECT("AQ21")+INDIRECT("AY21")+INDIRECT("BG21")+INDIRECT("BO21")</f>
        <v>0</v>
      </c>
      <c r="N21" s="7">
        <f ca="1">INDIRECT("T21")+INDIRECT("U21")+INDIRECT("V21")+INDIRECT("W21")+INDIRECT("X21")+INDIRECT("Y21")+INDIRECT("Z21")+INDIRECT("AA21")</f>
        <v>0</v>
      </c>
      <c r="O21" s="6">
        <f ca="1">INDIRECT("AB21")+INDIRECT("AC21")+INDIRECT("AD21")+INDIRECT("AE21")+INDIRECT("AF21")+INDIRECT("AG21")+INDIRECT("AH21")+INDIRECT("AI21")</f>
        <v>12000</v>
      </c>
      <c r="P21" s="6">
        <f ca="1">INDIRECT("AJ21")+INDIRECT("AK21")+INDIRECT("AL21")+INDIRECT("AM21")+INDIRECT("AN21")+INDIRECT("AO21")+INDIRECT("AP21")+INDIRECT("AQ21")</f>
        <v>0</v>
      </c>
      <c r="Q21" s="6">
        <f ca="1">INDIRECT("AR21")+INDIRECT("AS21")+INDIRECT("AT21")+INDIRECT("AU21")+INDIRECT("AV21")+INDIRECT("AW21")+INDIRECT("AX21")+INDIRECT("AY21")</f>
        <v>0</v>
      </c>
      <c r="R21" s="6">
        <f ca="1">INDIRECT("AZ21")+INDIRECT("BA21")+INDIRECT("BB21")+INDIRECT("BC21")+INDIRECT("BD21")+INDIRECT("BE21")+INDIRECT("BF21")+INDIRECT("BG21")</f>
        <v>0</v>
      </c>
      <c r="S21" s="6">
        <f ca="1">INDIRECT("BH21")+INDIRECT("BI21")+INDIRECT("BJ21")+INDIRECT("BK21")+INDIRECT("BL21")+INDIRECT("BM21")+INDIRECT("BN21")+INDIRECT("BO21")</f>
        <v>0</v>
      </c>
      <c r="T21" s="28"/>
      <c r="U21" s="29"/>
      <c r="V21" s="29"/>
      <c r="W21" s="29"/>
      <c r="X21" s="29"/>
      <c r="Y21" s="29"/>
      <c r="Z21" s="29"/>
      <c r="AA21" s="29"/>
      <c r="AB21" s="28"/>
      <c r="AC21" s="29"/>
      <c r="AD21" s="29"/>
      <c r="AE21" s="29">
        <v>12000</v>
      </c>
      <c r="AF21" s="29"/>
      <c r="AG21" s="29"/>
      <c r="AH21" s="29"/>
      <c r="AI21" s="29"/>
      <c r="AJ21" s="28"/>
      <c r="AK21" s="29"/>
      <c r="AL21" s="29"/>
      <c r="AM21" s="29"/>
      <c r="AN21" s="29"/>
      <c r="AO21" s="29"/>
      <c r="AP21" s="29"/>
      <c r="AQ21" s="29"/>
      <c r="AR21" s="28"/>
      <c r="AS21" s="29"/>
      <c r="AT21" s="29"/>
      <c r="AU21" s="29"/>
      <c r="AV21" s="29"/>
      <c r="AW21" s="29"/>
      <c r="AX21" s="29"/>
      <c r="AY21" s="29"/>
      <c r="AZ21" s="28"/>
      <c r="BA21" s="29"/>
      <c r="BB21" s="29"/>
      <c r="BC21" s="29"/>
      <c r="BD21" s="29"/>
      <c r="BE21" s="29"/>
      <c r="BF21" s="29"/>
      <c r="BG21" s="29"/>
      <c r="BH21" s="28"/>
      <c r="BI21" s="29"/>
      <c r="BJ21" s="29"/>
      <c r="BK21" s="29"/>
      <c r="BL21" s="29"/>
      <c r="BM21" s="29"/>
      <c r="BN21" s="29"/>
      <c r="BO21" s="29"/>
      <c r="BP21" s="9">
        <v>0</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0</v>
      </c>
      <c r="BZ21" s="1">
        <v>0</v>
      </c>
      <c r="CA21" s="1">
        <f ca="1">INDIRECT("V21")+2*INDIRECT("AD21")+3*INDIRECT("AL21")+4*INDIRECT("AT21")+5*INDIRECT("BB21")+6*INDIRECT("BJ21")</f>
        <v>0</v>
      </c>
      <c r="CB21" s="1">
        <v>0</v>
      </c>
      <c r="CC21" s="1">
        <f ca="1">INDIRECT("W21")+2*INDIRECT("AE21")+3*INDIRECT("AM21")+4*INDIRECT("AU21")+5*INDIRECT("BC21")+6*INDIRECT("BK21")</f>
        <v>24000</v>
      </c>
      <c r="CD21" s="1">
        <v>24000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48000</v>
      </c>
      <c r="CP21" s="1">
        <v>48000</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73" ht="11.25">
      <c r="A22" s="25"/>
      <c r="B22" s="25"/>
      <c r="C22" s="27" t="s">
        <v>77</v>
      </c>
      <c r="D22" s="26" t="s">
        <v>0</v>
      </c>
      <c r="E22" s="1" t="s">
        <v>6</v>
      </c>
      <c r="F22" s="7">
        <f>SUM(F20:F21)</f>
        <v>7100</v>
      </c>
      <c r="G22" s="6">
        <f>SUM(G20:G21)</f>
        <v>1030</v>
      </c>
      <c r="H22" s="6">
        <f>SUM(H20:H21)</f>
        <v>6000</v>
      </c>
      <c r="I22" s="6">
        <f>SUM(I20:I21)</f>
        <v>47470</v>
      </c>
      <c r="J22" s="6">
        <f>SUM(J20:J21)</f>
        <v>0</v>
      </c>
      <c r="K22" s="6">
        <f>SUM(K20:K21)</f>
        <v>0</v>
      </c>
      <c r="L22" s="6">
        <f>SUM(L20:L21)</f>
        <v>0</v>
      </c>
      <c r="M22" s="6">
        <f>SUM(M20:M21)</f>
        <v>0</v>
      </c>
      <c r="N22" s="7">
        <f>SUM(N20:N21)</f>
        <v>1030</v>
      </c>
      <c r="O22" s="6">
        <f>SUM(O20:O21)</f>
        <v>48770</v>
      </c>
      <c r="P22" s="6">
        <f>SUM(P20:P21)</f>
        <v>1600</v>
      </c>
      <c r="Q22" s="6">
        <f>SUM(Q20:Q21)</f>
        <v>4700</v>
      </c>
      <c r="R22" s="6">
        <f>SUM(R20:R21)</f>
        <v>800</v>
      </c>
      <c r="S22" s="6">
        <f>SUM(S20:S21)</f>
        <v>4700</v>
      </c>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3:73" ht="11.25">
      <c r="C23" s="1" t="s">
        <v>0</v>
      </c>
      <c r="D23" s="1" t="s">
        <v>0</v>
      </c>
      <c r="E23" s="1" t="s">
        <v>0</v>
      </c>
      <c r="F23" s="7"/>
      <c r="G23" s="6"/>
      <c r="H23" s="6"/>
      <c r="I23" s="6"/>
      <c r="J23" s="6"/>
      <c r="K23" s="6"/>
      <c r="L23" s="6"/>
      <c r="M23" s="6"/>
      <c r="N23" s="7"/>
      <c r="O23" s="6"/>
      <c r="P23" s="6"/>
      <c r="Q23" s="6"/>
      <c r="R23" s="6"/>
      <c r="S23" s="6"/>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c r="BT23" s="1" t="s">
        <v>0</v>
      </c>
      <c r="BU23" s="1" t="s">
        <v>0</v>
      </c>
    </row>
    <row r="24" spans="1:102" ht="11.25">
      <c r="A24" s="30" t="s">
        <v>1</v>
      </c>
      <c r="B24" s="31" t="str">
        <f>HYPERLINK("http://www.dot.ca.gov/hq/transprog/stip2004/ff_sheets/04-b0360f.xls","B0360F")</f>
        <v>B0360F</v>
      </c>
      <c r="C24" s="30" t="s">
        <v>13</v>
      </c>
      <c r="D24" s="30" t="s">
        <v>14</v>
      </c>
      <c r="E24" s="30" t="s">
        <v>3</v>
      </c>
      <c r="F24" s="32">
        <f ca="1">INDIRECT("T24")+INDIRECT("AB24")+INDIRECT("AJ24")+INDIRECT("AR24")+INDIRECT("AZ24")+INDIRECT("BH24")</f>
        <v>0</v>
      </c>
      <c r="G24" s="33">
        <f ca="1">INDIRECT("U24")+INDIRECT("AC24")+INDIRECT("AK24")+INDIRECT("AS24")+INDIRECT("BA24")+INDIRECT("BI24")</f>
        <v>0</v>
      </c>
      <c r="H24" s="33">
        <f ca="1">INDIRECT("V24")+INDIRECT("AD24")+INDIRECT("AL24")+INDIRECT("AT24")+INDIRECT("BB24")+INDIRECT("BJ24")</f>
        <v>0</v>
      </c>
      <c r="I24" s="33">
        <f ca="1">INDIRECT("W24")+INDIRECT("AE24")+INDIRECT("AM24")+INDIRECT("AU24")+INDIRECT("BC24")+INDIRECT("BK24")</f>
        <v>0</v>
      </c>
      <c r="J24" s="33">
        <f ca="1">INDIRECT("X24")+INDIRECT("AF24")+INDIRECT("AN24")+INDIRECT("AV24")+INDIRECT("BD24")+INDIRECT("BL24")</f>
        <v>2200</v>
      </c>
      <c r="K24" s="33">
        <f ca="1">INDIRECT("Y24")+INDIRECT("AG24")+INDIRECT("AO24")+INDIRECT("AW24")+INDIRECT("BE24")+INDIRECT("BM24")</f>
        <v>0</v>
      </c>
      <c r="L24" s="33">
        <f ca="1">INDIRECT("Z24")+INDIRECT("AH24")+INDIRECT("AP24")+INDIRECT("AX24")+INDIRECT("BF24")+INDIRECT("BN24")</f>
        <v>0</v>
      </c>
      <c r="M24" s="33">
        <f ca="1">INDIRECT("AA24")+INDIRECT("AI24")+INDIRECT("AQ24")+INDIRECT("AY24")+INDIRECT("BG24")+INDIRECT("BO24")</f>
        <v>0</v>
      </c>
      <c r="N24" s="32">
        <f ca="1">INDIRECT("T24")+INDIRECT("U24")+INDIRECT("V24")+INDIRECT("W24")+INDIRECT("X24")+INDIRECT("Y24")+INDIRECT("Z24")+INDIRECT("AA24")</f>
        <v>0</v>
      </c>
      <c r="O24" s="33">
        <f ca="1">INDIRECT("AB24")+INDIRECT("AC24")+INDIRECT("AD24")+INDIRECT("AE24")+INDIRECT("AF24")+INDIRECT("AG24")+INDIRECT("AH24")+INDIRECT("AI24")</f>
        <v>0</v>
      </c>
      <c r="P24" s="33">
        <f ca="1">INDIRECT("AJ24")+INDIRECT("AK24")+INDIRECT("AL24")+INDIRECT("AM24")+INDIRECT("AN24")+INDIRECT("AO24")+INDIRECT("AP24")+INDIRECT("AQ24")</f>
        <v>0</v>
      </c>
      <c r="Q24" s="33">
        <f ca="1">INDIRECT("AR24")+INDIRECT("AS24")+INDIRECT("AT24")+INDIRECT("AU24")+INDIRECT("AV24")+INDIRECT("AW24")+INDIRECT("AX24")+INDIRECT("AY24")</f>
        <v>2200</v>
      </c>
      <c r="R24" s="33">
        <f ca="1">INDIRECT("AZ24")+INDIRECT("BA24")+INDIRECT("BB24")+INDIRECT("BC24")+INDIRECT("BD24")+INDIRECT("BE24")+INDIRECT("BF24")+INDIRECT("BG24")</f>
        <v>0</v>
      </c>
      <c r="S24" s="33">
        <f ca="1">INDIRECT("BH24")+INDIRECT("BI24")+INDIRECT("BJ24")+INDIRECT("BK24")+INDIRECT("BL24")+INDIRECT("BM24")+INDIRECT("BN24")+INDIRECT("BO24")</f>
        <v>0</v>
      </c>
      <c r="T24" s="34"/>
      <c r="U24" s="35"/>
      <c r="V24" s="35"/>
      <c r="W24" s="35"/>
      <c r="X24" s="35"/>
      <c r="Y24" s="35"/>
      <c r="Z24" s="35"/>
      <c r="AA24" s="35"/>
      <c r="AB24" s="34"/>
      <c r="AC24" s="35"/>
      <c r="AD24" s="35"/>
      <c r="AE24" s="35"/>
      <c r="AF24" s="35"/>
      <c r="AG24" s="35"/>
      <c r="AH24" s="35"/>
      <c r="AI24" s="35"/>
      <c r="AJ24" s="34"/>
      <c r="AK24" s="35"/>
      <c r="AL24" s="35"/>
      <c r="AM24" s="35"/>
      <c r="AN24" s="35"/>
      <c r="AO24" s="35"/>
      <c r="AP24" s="35"/>
      <c r="AQ24" s="35"/>
      <c r="AR24" s="34"/>
      <c r="AS24" s="35"/>
      <c r="AT24" s="35"/>
      <c r="AU24" s="35"/>
      <c r="AV24" s="35">
        <v>2200</v>
      </c>
      <c r="AW24" s="35"/>
      <c r="AX24" s="35"/>
      <c r="AY24" s="35"/>
      <c r="AZ24" s="34"/>
      <c r="BA24" s="35"/>
      <c r="BB24" s="35"/>
      <c r="BC24" s="35"/>
      <c r="BD24" s="35"/>
      <c r="BE24" s="35"/>
      <c r="BF24" s="35"/>
      <c r="BG24" s="35"/>
      <c r="BH24" s="34"/>
      <c r="BI24" s="35"/>
      <c r="BJ24" s="35"/>
      <c r="BK24" s="35"/>
      <c r="BL24" s="35"/>
      <c r="BM24" s="35"/>
      <c r="BN24" s="35"/>
      <c r="BO24" s="36"/>
      <c r="BP24" s="9">
        <v>10600000523</v>
      </c>
      <c r="BQ24" s="1" t="s">
        <v>3</v>
      </c>
      <c r="BR24" s="1" t="s">
        <v>0</v>
      </c>
      <c r="BS24" s="1" t="s">
        <v>0</v>
      </c>
      <c r="BT24" s="1" t="s">
        <v>0</v>
      </c>
      <c r="BU24" s="1" t="s">
        <v>17</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8800</v>
      </c>
      <c r="CF24" s="1">
        <v>8800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0</v>
      </c>
      <c r="CP24" s="1">
        <v>0</v>
      </c>
      <c r="CQ24" s="1">
        <f ca="1">INDIRECT("AJ24")+2*INDIRECT("AK24")+3*INDIRECT("AL24")+4*INDIRECT("AM24")+5*INDIRECT("AN24")+6*INDIRECT("AO24")+7*INDIRECT("AP24")+8*INDIRECT("AQ24")</f>
        <v>0</v>
      </c>
      <c r="CR24" s="1">
        <v>0</v>
      </c>
      <c r="CS24" s="1">
        <f ca="1">INDIRECT("AR24")+2*INDIRECT("AS24")+3*INDIRECT("AT24")+4*INDIRECT("AU24")+5*INDIRECT("AV24")+6*INDIRECT("AW24")+7*INDIRECT("AX24")+8*INDIRECT("AY24")</f>
        <v>11000</v>
      </c>
      <c r="CT24" s="1">
        <v>11000</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1" t="s">
        <v>0</v>
      </c>
      <c r="B25" s="1" t="s">
        <v>25</v>
      </c>
      <c r="C25" s="1" t="s">
        <v>26</v>
      </c>
      <c r="D25" s="1" t="s">
        <v>27</v>
      </c>
      <c r="E25" s="1" t="s">
        <v>24</v>
      </c>
      <c r="F25" s="7">
        <f ca="1">INDIRECT("T25")+INDIRECT("AB25")+INDIRECT("AJ25")+INDIRECT("AR25")+INDIRECT("AZ25")+INDIRECT("BH25")</f>
        <v>2500</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0</v>
      </c>
      <c r="P25" s="6">
        <f ca="1">INDIRECT("AJ25")+INDIRECT("AK25")+INDIRECT("AL25")+INDIRECT("AM25")+INDIRECT("AN25")+INDIRECT("AO25")+INDIRECT("AP25")+INDIRECT("AQ25")</f>
        <v>2500</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c r="AC25" s="29"/>
      <c r="AD25" s="29"/>
      <c r="AE25" s="29"/>
      <c r="AF25" s="29"/>
      <c r="AG25" s="29"/>
      <c r="AH25" s="29"/>
      <c r="AI25" s="29"/>
      <c r="AJ25" s="28">
        <v>2500</v>
      </c>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7500</v>
      </c>
      <c r="BX25" s="1">
        <v>7500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2500</v>
      </c>
      <c r="CR25" s="1">
        <v>2500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25"/>
      <c r="B26" s="25"/>
      <c r="C26" s="27" t="s">
        <v>77</v>
      </c>
      <c r="D26" s="26" t="s">
        <v>0</v>
      </c>
      <c r="E26" s="1" t="s">
        <v>28</v>
      </c>
      <c r="F26" s="7">
        <f ca="1">INDIRECT("T26")+INDIRECT("AB26")+INDIRECT("AJ26")+INDIRECT("AR26")+INDIRECT("AZ26")+INDIRECT("BH26")</f>
        <v>0</v>
      </c>
      <c r="G26" s="6">
        <f ca="1">INDIRECT("U26")+INDIRECT("AC26")+INDIRECT("AK26")+INDIRECT("AS26")+INDIRECT("BA26")+INDIRECT("BI26")</f>
        <v>0</v>
      </c>
      <c r="H26" s="6">
        <f ca="1">INDIRECT("V26")+INDIRECT("AD26")+INDIRECT("AL26")+INDIRECT("AT26")+INDIRECT("BB26")+INDIRECT("BJ26")</f>
        <v>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219551</v>
      </c>
      <c r="N26" s="7">
        <f ca="1">INDIRECT("T26")+INDIRECT("U26")+INDIRECT("V26")+INDIRECT("W26")+INDIRECT("X26")+INDIRECT("Y26")+INDIRECT("Z26")+INDIRECT("AA26")</f>
        <v>0</v>
      </c>
      <c r="O26" s="6">
        <f ca="1">INDIRECT("AB26")+INDIRECT("AC26")+INDIRECT("AD26")+INDIRECT("AE26")+INDIRECT("AF26")+INDIRECT("AG26")+INDIRECT("AH26")+INDIRECT("AI26")</f>
        <v>201000</v>
      </c>
      <c r="P26" s="6">
        <f ca="1">INDIRECT("AJ26")+INDIRECT("AK26")+INDIRECT("AL26")+INDIRECT("AM26")+INDIRECT("AN26")+INDIRECT("AO26")+INDIRECT("AP26")+INDIRECT("AQ26")</f>
        <v>0</v>
      </c>
      <c r="Q26" s="6">
        <f ca="1">INDIRECT("AR26")+INDIRECT("AS26")+INDIRECT("AT26")+INDIRECT("AU26")+INDIRECT("AV26")+INDIRECT("AW26")+INDIRECT("AX26")+INDIRECT("AY26")</f>
        <v>0</v>
      </c>
      <c r="R26" s="6">
        <f ca="1">INDIRECT("AZ26")+INDIRECT("BA26")+INDIRECT("BB26")+INDIRECT("BC26")+INDIRECT("BD26")+INDIRECT("BE26")+INDIRECT("BF26")+INDIRECT("BG26")</f>
        <v>0</v>
      </c>
      <c r="S26" s="6">
        <f ca="1">INDIRECT("BH26")+INDIRECT("BI26")+INDIRECT("BJ26")+INDIRECT("BK26")+INDIRECT("BL26")+INDIRECT("BM26")+INDIRECT("BN26")+INDIRECT("BO26")</f>
        <v>18551</v>
      </c>
      <c r="T26" s="28"/>
      <c r="U26" s="29"/>
      <c r="V26" s="29"/>
      <c r="W26" s="29"/>
      <c r="X26" s="29"/>
      <c r="Y26" s="29"/>
      <c r="Z26" s="29"/>
      <c r="AA26" s="29"/>
      <c r="AB26" s="28"/>
      <c r="AC26" s="29"/>
      <c r="AD26" s="29"/>
      <c r="AE26" s="29"/>
      <c r="AF26" s="29"/>
      <c r="AG26" s="29"/>
      <c r="AH26" s="29"/>
      <c r="AI26" s="29">
        <v>201000</v>
      </c>
      <c r="AJ26" s="28"/>
      <c r="AK26" s="29"/>
      <c r="AL26" s="29"/>
      <c r="AM26" s="29"/>
      <c r="AN26" s="29"/>
      <c r="AO26" s="29"/>
      <c r="AP26" s="29"/>
      <c r="AQ26" s="29"/>
      <c r="AR26" s="28"/>
      <c r="AS26" s="29"/>
      <c r="AT26" s="29"/>
      <c r="AU26" s="29"/>
      <c r="AV26" s="29"/>
      <c r="AW26" s="29"/>
      <c r="AX26" s="29"/>
      <c r="AY26" s="29"/>
      <c r="AZ26" s="28"/>
      <c r="BA26" s="29"/>
      <c r="BB26" s="29"/>
      <c r="BC26" s="29"/>
      <c r="BD26" s="29"/>
      <c r="BE26" s="29"/>
      <c r="BF26" s="29"/>
      <c r="BG26" s="29"/>
      <c r="BH26" s="28"/>
      <c r="BI26" s="29"/>
      <c r="BJ26" s="29"/>
      <c r="BK26" s="29"/>
      <c r="BL26" s="29"/>
      <c r="BM26" s="29"/>
      <c r="BN26" s="29"/>
      <c r="BO26" s="29">
        <v>18551</v>
      </c>
      <c r="BP26" s="9">
        <v>0</v>
      </c>
      <c r="BQ26" s="1" t="s">
        <v>0</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513306</v>
      </c>
      <c r="CL26" s="1">
        <v>513306</v>
      </c>
      <c r="CM26" s="1">
        <f ca="1">INDIRECT("T26")+2*INDIRECT("U26")+3*INDIRECT("V26")+4*INDIRECT("W26")+5*INDIRECT("X26")+6*INDIRECT("Y26")+7*INDIRECT("Z26")+8*INDIRECT("AA26")</f>
        <v>0</v>
      </c>
      <c r="CN26" s="1">
        <v>0</v>
      </c>
      <c r="CO26" s="1">
        <f ca="1">INDIRECT("AB26")+2*INDIRECT("AC26")+3*INDIRECT("AD26")+4*INDIRECT("AE26")+5*INDIRECT("AF26")+6*INDIRECT("AG26")+7*INDIRECT("AH26")+8*INDIRECT("AI26")</f>
        <v>1608000</v>
      </c>
      <c r="CP26" s="1">
        <v>1608000</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148408</v>
      </c>
      <c r="CX26" s="1">
        <v>148408</v>
      </c>
    </row>
    <row r="27" spans="1:102" ht="11.25">
      <c r="A27" s="1" t="s">
        <v>0</v>
      </c>
      <c r="B27" s="1" t="s">
        <v>0</v>
      </c>
      <c r="C27" s="1" t="s">
        <v>0</v>
      </c>
      <c r="D27" s="1" t="s">
        <v>0</v>
      </c>
      <c r="E27" s="1" t="s">
        <v>29</v>
      </c>
      <c r="F27" s="7">
        <f ca="1">INDIRECT("T27")+INDIRECT("AB27")+INDIRECT("AJ27")+INDIRECT("AR27")+INDIRECT("AZ27")+INDIRECT("BH27")</f>
        <v>3100</v>
      </c>
      <c r="G27" s="6">
        <f ca="1">INDIRECT("U27")+INDIRECT("AC27")+INDIRECT("AK27")+INDIRECT("AS27")+INDIRECT("BA27")+INDIRECT("BI27")</f>
        <v>0</v>
      </c>
      <c r="H27" s="6">
        <f ca="1">INDIRECT("V27")+INDIRECT("AD27")+INDIRECT("AL27")+INDIRECT("AT27")+INDIRECT("BB27")+INDIRECT("BJ27")</f>
        <v>0</v>
      </c>
      <c r="I27" s="6">
        <f ca="1">INDIRECT("W27")+INDIRECT("AE27")+INDIRECT("AM27")+INDIRECT("AU27")+INDIRECT("BC27")+INDIRECT("BK27")</f>
        <v>0</v>
      </c>
      <c r="J27" s="6">
        <f ca="1">INDIRECT("X27")+INDIRECT("AF27")+INDIRECT("AN27")+INDIRECT("AV27")+INDIRECT("BD27")+INDIRECT("BL27")</f>
        <v>5650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0</v>
      </c>
      <c r="P27" s="6">
        <f ca="1">INDIRECT("AJ27")+INDIRECT("AK27")+INDIRECT("AL27")+INDIRECT("AM27")+INDIRECT("AN27")+INDIRECT("AO27")+INDIRECT("AP27")+INDIRECT("AQ27")</f>
        <v>3100</v>
      </c>
      <c r="Q27" s="6">
        <f ca="1">INDIRECT("AR27")+INDIRECT("AS27")+INDIRECT("AT27")+INDIRECT("AU27")+INDIRECT("AV27")+INDIRECT("AW27")+INDIRECT("AX27")+INDIRECT("AY27")</f>
        <v>5650</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c r="AC27" s="29"/>
      <c r="AD27" s="29"/>
      <c r="AE27" s="29"/>
      <c r="AF27" s="29"/>
      <c r="AG27" s="29"/>
      <c r="AH27" s="29"/>
      <c r="AI27" s="29"/>
      <c r="AJ27" s="28">
        <v>3100</v>
      </c>
      <c r="AK27" s="29"/>
      <c r="AL27" s="29"/>
      <c r="AM27" s="29"/>
      <c r="AN27" s="29"/>
      <c r="AO27" s="29"/>
      <c r="AP27" s="29"/>
      <c r="AQ27" s="29"/>
      <c r="AR27" s="28"/>
      <c r="AS27" s="29"/>
      <c r="AT27" s="29"/>
      <c r="AU27" s="29"/>
      <c r="AV27" s="29">
        <v>5650</v>
      </c>
      <c r="AW27" s="29"/>
      <c r="AX27" s="29"/>
      <c r="AY27" s="29"/>
      <c r="AZ27" s="28"/>
      <c r="BA27" s="29"/>
      <c r="BB27" s="29"/>
      <c r="BC27" s="29"/>
      <c r="BD27" s="29"/>
      <c r="BE27" s="29"/>
      <c r="BF27" s="29"/>
      <c r="BG27" s="29"/>
      <c r="BH27" s="28"/>
      <c r="BI27" s="29"/>
      <c r="BJ27" s="29"/>
      <c r="BK27" s="29"/>
      <c r="BL27" s="29"/>
      <c r="BM27" s="29"/>
      <c r="BN27" s="29"/>
      <c r="BO27" s="29"/>
      <c r="BP27" s="9">
        <v>0</v>
      </c>
      <c r="BQ27" s="1" t="s">
        <v>0</v>
      </c>
      <c r="BR27" s="1" t="s">
        <v>0</v>
      </c>
      <c r="BS27" s="1" t="s">
        <v>0</v>
      </c>
      <c r="BT27" s="1" t="s">
        <v>0</v>
      </c>
      <c r="BU27" s="1" t="s">
        <v>0</v>
      </c>
      <c r="BW27" s="1">
        <f ca="1">INDIRECT("T27")+2*INDIRECT("AB27")+3*INDIRECT("AJ27")+4*INDIRECT("AR27")+5*INDIRECT("AZ27")+6*INDIRECT("BH27")</f>
        <v>9300</v>
      </c>
      <c r="BX27" s="1">
        <v>9300</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22600</v>
      </c>
      <c r="CF27" s="1">
        <v>22600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0</v>
      </c>
      <c r="CP27" s="1">
        <v>0</v>
      </c>
      <c r="CQ27" s="1">
        <f ca="1">INDIRECT("AJ27")+2*INDIRECT("AK27")+3*INDIRECT("AL27")+4*INDIRECT("AM27")+5*INDIRECT("AN27")+6*INDIRECT("AO27")+7*INDIRECT("AP27")+8*INDIRECT("AQ27")</f>
        <v>3100</v>
      </c>
      <c r="CR27" s="1">
        <v>3100</v>
      </c>
      <c r="CS27" s="1">
        <f ca="1">INDIRECT("AR27")+2*INDIRECT("AS27")+3*INDIRECT("AT27")+4*INDIRECT("AU27")+5*INDIRECT("AV27")+6*INDIRECT("AW27")+7*INDIRECT("AX27")+8*INDIRECT("AY27")</f>
        <v>28250</v>
      </c>
      <c r="CT27" s="1">
        <v>28250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73" ht="11.25">
      <c r="A28" s="1" t="s">
        <v>0</v>
      </c>
      <c r="B28" s="1" t="s">
        <v>0</v>
      </c>
      <c r="C28" s="1" t="s">
        <v>0</v>
      </c>
      <c r="D28" s="1" t="s">
        <v>0</v>
      </c>
      <c r="E28" s="1" t="s">
        <v>6</v>
      </c>
      <c r="F28" s="7">
        <f>SUM(F24:F27)</f>
        <v>5600</v>
      </c>
      <c r="G28" s="6">
        <f>SUM(G24:G27)</f>
        <v>0</v>
      </c>
      <c r="H28" s="6">
        <f>SUM(H24:H27)</f>
        <v>0</v>
      </c>
      <c r="I28" s="6">
        <f>SUM(I24:I27)</f>
        <v>0</v>
      </c>
      <c r="J28" s="6">
        <f>SUM(J24:J27)</f>
        <v>7850</v>
      </c>
      <c r="K28" s="6">
        <f>SUM(K24:K27)</f>
        <v>0</v>
      </c>
      <c r="L28" s="6">
        <f>SUM(L24:L27)</f>
        <v>0</v>
      </c>
      <c r="M28" s="6">
        <f>SUM(M24:M27)</f>
        <v>219551</v>
      </c>
      <c r="N28" s="7">
        <f>SUM(N24:N27)</f>
        <v>0</v>
      </c>
      <c r="O28" s="6">
        <f>SUM(O24:O27)</f>
        <v>201000</v>
      </c>
      <c r="P28" s="6">
        <f>SUM(P24:P27)</f>
        <v>5600</v>
      </c>
      <c r="Q28" s="6">
        <f>SUM(Q24:Q27)</f>
        <v>7850</v>
      </c>
      <c r="R28" s="6">
        <f>SUM(R24:R27)</f>
        <v>0</v>
      </c>
      <c r="S28" s="6">
        <f>SUM(S24:S27)</f>
        <v>18551</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HYPERLINK("http://www.dot.ca.gov/hq/transprog/stip2004/ff_sheets/04-0789b.xls","0789B")</f>
        <v>0789B</v>
      </c>
      <c r="C30" s="30" t="s">
        <v>13</v>
      </c>
      <c r="D30" s="30" t="s">
        <v>14</v>
      </c>
      <c r="E30" s="30" t="s">
        <v>3</v>
      </c>
      <c r="F30" s="32">
        <f ca="1">INDIRECT("T30")+INDIRECT("AB30")+INDIRECT("AJ30")+INDIRECT("AR30")+INDIRECT("AZ30")+INDIRECT("BH30")</f>
        <v>2363</v>
      </c>
      <c r="G30" s="33">
        <f ca="1">INDIRECT("U30")+INDIRECT("AC30")+INDIRECT("AK30")+INDIRECT("AS30")+INDIRECT("BA30")+INDIRECT("BI30")</f>
        <v>173</v>
      </c>
      <c r="H30" s="33">
        <f ca="1">INDIRECT("V30")+INDIRECT("AD30")+INDIRECT("AL30")+INDIRECT("AT30")+INDIRECT("BB30")+INDIRECT("BJ30")</f>
        <v>7358</v>
      </c>
      <c r="I30" s="33">
        <f ca="1">INDIRECT("W30")+INDIRECT("AE30")+INDIRECT("AM30")+INDIRECT("AU30")+INDIRECT("BC30")+INDIRECT("BK30")</f>
        <v>0</v>
      </c>
      <c r="J30" s="33">
        <f ca="1">INDIRECT("X30")+INDIRECT("AF30")+INDIRECT("AN30")+INDIRECT("AV30")+INDIRECT("BD30")+INDIRECT("BL30")</f>
        <v>0</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55</v>
      </c>
      <c r="O30" s="33">
        <f ca="1">INDIRECT("AB30")+INDIRECT("AC30")+INDIRECT("AD30")+INDIRECT("AE30")+INDIRECT("AF30")+INDIRECT("AG30")+INDIRECT("AH30")+INDIRECT("AI30")</f>
        <v>7358</v>
      </c>
      <c r="P30" s="33">
        <f ca="1">INDIRECT("AJ30")+INDIRECT("AK30")+INDIRECT("AL30")+INDIRECT("AM30")+INDIRECT("AN30")+INDIRECT("AO30")+INDIRECT("AP30")+INDIRECT("AQ30")</f>
        <v>595</v>
      </c>
      <c r="Q30" s="33">
        <f ca="1">INDIRECT("AR30")+INDIRECT("AS30")+INDIRECT("AT30")+INDIRECT("AU30")+INDIRECT("AV30")+INDIRECT("AW30")+INDIRECT("AX30")+INDIRECT("AY30")</f>
        <v>1768</v>
      </c>
      <c r="R30" s="33">
        <f ca="1">INDIRECT("AZ30")+INDIRECT("BA30")+INDIRECT("BB30")+INDIRECT("BC30")+INDIRECT("BD30")+INDIRECT("BE30")+INDIRECT("BF30")+INDIRECT("BG30")</f>
        <v>118</v>
      </c>
      <c r="S30" s="33">
        <f ca="1">INDIRECT("BH30")+INDIRECT("BI30")+INDIRECT("BJ30")+INDIRECT("BK30")+INDIRECT("BL30")+INDIRECT("BM30")+INDIRECT("BN30")+INDIRECT("BO30")</f>
        <v>0</v>
      </c>
      <c r="T30" s="34"/>
      <c r="U30" s="35">
        <v>55</v>
      </c>
      <c r="V30" s="35"/>
      <c r="W30" s="35"/>
      <c r="X30" s="35"/>
      <c r="Y30" s="35"/>
      <c r="Z30" s="35"/>
      <c r="AA30" s="35"/>
      <c r="AB30" s="34"/>
      <c r="AC30" s="35"/>
      <c r="AD30" s="35">
        <v>7358</v>
      </c>
      <c r="AE30" s="35"/>
      <c r="AF30" s="35"/>
      <c r="AG30" s="35"/>
      <c r="AH30" s="35"/>
      <c r="AI30" s="35"/>
      <c r="AJ30" s="34">
        <v>595</v>
      </c>
      <c r="AK30" s="35"/>
      <c r="AL30" s="35"/>
      <c r="AM30" s="35"/>
      <c r="AN30" s="35"/>
      <c r="AO30" s="35"/>
      <c r="AP30" s="35"/>
      <c r="AQ30" s="35"/>
      <c r="AR30" s="34">
        <v>1768</v>
      </c>
      <c r="AS30" s="35"/>
      <c r="AT30" s="35"/>
      <c r="AU30" s="35"/>
      <c r="AV30" s="35"/>
      <c r="AW30" s="35"/>
      <c r="AX30" s="35"/>
      <c r="AY30" s="35"/>
      <c r="AZ30" s="34"/>
      <c r="BA30" s="35">
        <v>118</v>
      </c>
      <c r="BB30" s="35"/>
      <c r="BC30" s="35"/>
      <c r="BD30" s="35"/>
      <c r="BE30" s="35"/>
      <c r="BF30" s="35"/>
      <c r="BG30" s="35"/>
      <c r="BH30" s="34"/>
      <c r="BI30" s="35"/>
      <c r="BJ30" s="35"/>
      <c r="BK30" s="35"/>
      <c r="BL30" s="35"/>
      <c r="BM30" s="35"/>
      <c r="BN30" s="35"/>
      <c r="BO30" s="36"/>
      <c r="BP30" s="9">
        <v>10600000673</v>
      </c>
      <c r="BQ30" s="1" t="s">
        <v>3</v>
      </c>
      <c r="BR30" s="1" t="s">
        <v>0</v>
      </c>
      <c r="BS30" s="1" t="s">
        <v>0</v>
      </c>
      <c r="BT30" s="1" t="s">
        <v>0</v>
      </c>
      <c r="BU30" s="1" t="s">
        <v>17</v>
      </c>
      <c r="BW30" s="1">
        <f ca="1">INDIRECT("T30")+2*INDIRECT("AB30")+3*INDIRECT("AJ30")+4*INDIRECT("AR30")+5*INDIRECT("AZ30")+6*INDIRECT("BH30")</f>
        <v>8857</v>
      </c>
      <c r="BX30" s="1">
        <v>8857</v>
      </c>
      <c r="BY30" s="1">
        <f ca="1">INDIRECT("U30")+2*INDIRECT("AC30")+3*INDIRECT("AK30")+4*INDIRECT("AS30")+5*INDIRECT("BA30")+6*INDIRECT("BI30")</f>
        <v>645</v>
      </c>
      <c r="BZ30" s="1">
        <v>645</v>
      </c>
      <c r="CA30" s="1">
        <f ca="1">INDIRECT("V30")+2*INDIRECT("AD30")+3*INDIRECT("AL30")+4*INDIRECT("AT30")+5*INDIRECT("BB30")+6*INDIRECT("BJ30")</f>
        <v>14716</v>
      </c>
      <c r="CB30" s="1">
        <v>14716</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110</v>
      </c>
      <c r="CN30" s="1">
        <v>110</v>
      </c>
      <c r="CO30" s="1">
        <f ca="1">INDIRECT("AB30")+2*INDIRECT("AC30")+3*INDIRECT("AD30")+4*INDIRECT("AE30")+5*INDIRECT("AF30")+6*INDIRECT("AG30")+7*INDIRECT("AH30")+8*INDIRECT("AI30")</f>
        <v>22074</v>
      </c>
      <c r="CP30" s="1">
        <v>22074</v>
      </c>
      <c r="CQ30" s="1">
        <f ca="1">INDIRECT("AJ30")+2*INDIRECT("AK30")+3*INDIRECT("AL30")+4*INDIRECT("AM30")+5*INDIRECT("AN30")+6*INDIRECT("AO30")+7*INDIRECT("AP30")+8*INDIRECT("AQ30")</f>
        <v>595</v>
      </c>
      <c r="CR30" s="1">
        <v>595</v>
      </c>
      <c r="CS30" s="1">
        <f ca="1">INDIRECT("AR30")+2*INDIRECT("AS30")+3*INDIRECT("AT30")+4*INDIRECT("AU30")+5*INDIRECT("AV30")+6*INDIRECT("AW30")+7*INDIRECT("AX30")+8*INDIRECT("AY30")</f>
        <v>1768</v>
      </c>
      <c r="CT30" s="1">
        <v>1768</v>
      </c>
      <c r="CU30" s="1">
        <f ca="1">INDIRECT("AZ30")+2*INDIRECT("BA30")+3*INDIRECT("BB30")+4*INDIRECT("BC30")+5*INDIRECT("BD30")+6*INDIRECT("BE30")+7*INDIRECT("BF30")+8*INDIRECT("BG30")</f>
        <v>236</v>
      </c>
      <c r="CV30" s="1">
        <v>236</v>
      </c>
      <c r="CW30" s="1">
        <f ca="1">INDIRECT("BH30")+2*INDIRECT("BI30")+3*INDIRECT("BJ30")+4*INDIRECT("BK30")+5*INDIRECT("BL30")+6*INDIRECT("BM30")+7*INDIRECT("BN30")+8*INDIRECT("BO30")</f>
        <v>0</v>
      </c>
      <c r="CX30" s="1">
        <v>0</v>
      </c>
    </row>
    <row r="31" spans="1:102" ht="11.25">
      <c r="A31" s="1" t="s">
        <v>0</v>
      </c>
      <c r="B31" s="1" t="s">
        <v>30</v>
      </c>
      <c r="C31" s="1" t="s">
        <v>31</v>
      </c>
      <c r="D31" s="1" t="s">
        <v>32</v>
      </c>
      <c r="E31" s="1" t="s">
        <v>33</v>
      </c>
      <c r="F31" s="7">
        <f ca="1">INDIRECT("T31")+INDIRECT("AB31")+INDIRECT("AJ31")+INDIRECT("AR31")+INDIRECT("AZ31")+INDIRECT("BH31")</f>
        <v>0</v>
      </c>
      <c r="G31" s="6">
        <f ca="1">INDIRECT("U31")+INDIRECT("AC31")+INDIRECT("AK31")+INDIRECT("AS31")+INDIRECT("BA31")+INDIRECT("BI31")</f>
        <v>0</v>
      </c>
      <c r="H31" s="6">
        <f ca="1">INDIRECT("V31")+INDIRECT("AD31")+INDIRECT("AL31")+INDIRECT("AT31")+INDIRECT("BB31")+INDIRECT("BJ31")</f>
        <v>6000</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4548</v>
      </c>
      <c r="P31" s="6">
        <f ca="1">INDIRECT("AJ31")+INDIRECT("AK31")+INDIRECT("AL31")+INDIRECT("AM31")+INDIRECT("AN31")+INDIRECT("AO31")+INDIRECT("AP31")+INDIRECT("AQ31")</f>
        <v>0</v>
      </c>
      <c r="Q31" s="6">
        <f ca="1">INDIRECT("AR31")+INDIRECT("AS31")+INDIRECT("AT31")+INDIRECT("AU31")+INDIRECT("AV31")+INDIRECT("AW31")+INDIRECT("AX31")+INDIRECT("AY31")</f>
        <v>0</v>
      </c>
      <c r="R31" s="6">
        <f ca="1">INDIRECT("AZ31")+INDIRECT("BA31")+INDIRECT("BB31")+INDIRECT("BC31")+INDIRECT("BD31")+INDIRECT("BE31")+INDIRECT("BF31")+INDIRECT("BG31")</f>
        <v>0</v>
      </c>
      <c r="S31" s="6">
        <f ca="1">INDIRECT("BH31")+INDIRECT("BI31")+INDIRECT("BJ31")+INDIRECT("BK31")+INDIRECT("BL31")+INDIRECT("BM31")+INDIRECT("BN31")+INDIRECT("BO31")</f>
        <v>1452</v>
      </c>
      <c r="T31" s="28"/>
      <c r="U31" s="29"/>
      <c r="V31" s="29"/>
      <c r="W31" s="29"/>
      <c r="X31" s="29"/>
      <c r="Y31" s="29"/>
      <c r="Z31" s="29"/>
      <c r="AA31" s="29"/>
      <c r="AB31" s="28"/>
      <c r="AC31" s="29"/>
      <c r="AD31" s="29">
        <v>4548</v>
      </c>
      <c r="AE31" s="29"/>
      <c r="AF31" s="29"/>
      <c r="AG31" s="29"/>
      <c r="AH31" s="29"/>
      <c r="AI31" s="29"/>
      <c r="AJ31" s="28"/>
      <c r="AK31" s="29"/>
      <c r="AL31" s="29"/>
      <c r="AM31" s="29"/>
      <c r="AN31" s="29"/>
      <c r="AO31" s="29"/>
      <c r="AP31" s="29"/>
      <c r="AQ31" s="29"/>
      <c r="AR31" s="28"/>
      <c r="AS31" s="29"/>
      <c r="AT31" s="29"/>
      <c r="AU31" s="29"/>
      <c r="AV31" s="29"/>
      <c r="AW31" s="29"/>
      <c r="AX31" s="29"/>
      <c r="AY31" s="29"/>
      <c r="AZ31" s="28"/>
      <c r="BA31" s="29"/>
      <c r="BB31" s="29"/>
      <c r="BC31" s="29"/>
      <c r="BD31" s="29"/>
      <c r="BE31" s="29"/>
      <c r="BF31" s="29"/>
      <c r="BG31" s="29"/>
      <c r="BH31" s="28"/>
      <c r="BI31" s="29"/>
      <c r="BJ31" s="29">
        <v>1452</v>
      </c>
      <c r="BK31" s="29"/>
      <c r="BL31" s="29"/>
      <c r="BM31" s="29"/>
      <c r="BN31" s="29"/>
      <c r="BO31" s="29"/>
      <c r="BP31" s="9">
        <v>0</v>
      </c>
      <c r="BQ31" s="1" t="s">
        <v>0</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17808</v>
      </c>
      <c r="CB31" s="1">
        <v>17808</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13644</v>
      </c>
      <c r="CP31" s="1">
        <v>13644</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4356</v>
      </c>
      <c r="CX31" s="1">
        <v>4356</v>
      </c>
    </row>
    <row r="32" spans="1:73" ht="11.25">
      <c r="A32" s="25"/>
      <c r="B32" s="25"/>
      <c r="C32" s="27" t="s">
        <v>77</v>
      </c>
      <c r="D32" s="26" t="s">
        <v>0</v>
      </c>
      <c r="E32" s="1" t="s">
        <v>6</v>
      </c>
      <c r="F32" s="7">
        <f>SUM(F30:F31)</f>
        <v>2363</v>
      </c>
      <c r="G32" s="6">
        <f>SUM(G30:G31)</f>
        <v>173</v>
      </c>
      <c r="H32" s="6">
        <f>SUM(H30:H31)</f>
        <v>13358</v>
      </c>
      <c r="I32" s="6">
        <f>SUM(I30:I31)</f>
        <v>0</v>
      </c>
      <c r="J32" s="6">
        <f>SUM(J30:J31)</f>
        <v>0</v>
      </c>
      <c r="K32" s="6">
        <f>SUM(K30:K31)</f>
        <v>0</v>
      </c>
      <c r="L32" s="6">
        <f>SUM(L30:L31)</f>
        <v>0</v>
      </c>
      <c r="M32" s="6">
        <f>SUM(M30:M31)</f>
        <v>0</v>
      </c>
      <c r="N32" s="7">
        <f>SUM(N30:N31)</f>
        <v>55</v>
      </c>
      <c r="O32" s="6">
        <f>SUM(O30:O31)</f>
        <v>11906</v>
      </c>
      <c r="P32" s="6">
        <f>SUM(P30:P31)</f>
        <v>595</v>
      </c>
      <c r="Q32" s="6">
        <f>SUM(Q30:Q31)</f>
        <v>1768</v>
      </c>
      <c r="R32" s="6">
        <f>SUM(R30:R31)</f>
        <v>118</v>
      </c>
      <c r="S32" s="6">
        <f>SUM(S30:S31)</f>
        <v>1452</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HYPERLINK("http://www.dot.ca.gov/hq/transprog/stip2004/ff_sheets/04-0781n.xls","0781N")</f>
        <v>0781N</v>
      </c>
      <c r="C34" s="30" t="s">
        <v>13</v>
      </c>
      <c r="D34" s="30" t="s">
        <v>14</v>
      </c>
      <c r="E34" s="30" t="s">
        <v>15</v>
      </c>
      <c r="F34" s="32">
        <f ca="1">INDIRECT("T34")+INDIRECT("AB34")+INDIRECT("AJ34")+INDIRECT("AR34")+INDIRECT("AZ34")+INDIRECT("BH34")</f>
        <v>250</v>
      </c>
      <c r="G34" s="33">
        <f ca="1">INDIRECT("U34")+INDIRECT("AC34")+INDIRECT("AK34")+INDIRECT("AS34")+INDIRECT("BA34")+INDIRECT("BI34")</f>
        <v>0</v>
      </c>
      <c r="H34" s="33">
        <f ca="1">INDIRECT("V34")+INDIRECT("AD34")+INDIRECT("AL34")+INDIRECT("AT34")+INDIRECT("BB34")+INDIRECT("BJ34")</f>
        <v>180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0</v>
      </c>
      <c r="P34" s="33">
        <f ca="1">INDIRECT("AJ34")+INDIRECT("AK34")+INDIRECT("AL34")+INDIRECT("AM34")+INDIRECT("AN34")+INDIRECT("AO34")+INDIRECT("AP34")+INDIRECT("AQ34")</f>
        <v>0</v>
      </c>
      <c r="Q34" s="33">
        <f ca="1">INDIRECT("AR34")+INDIRECT("AS34")+INDIRECT("AT34")+INDIRECT("AU34")+INDIRECT("AV34")+INDIRECT("AW34")+INDIRECT("AX34")+INDIRECT("AY34")</f>
        <v>211</v>
      </c>
      <c r="R34" s="33">
        <f ca="1">INDIRECT("AZ34")+INDIRECT("BA34")+INDIRECT("BB34")+INDIRECT("BC34")+INDIRECT("BD34")+INDIRECT("BE34")+INDIRECT("BF34")+INDIRECT("BG34")</f>
        <v>39</v>
      </c>
      <c r="S34" s="33">
        <f ca="1">INDIRECT("BH34")+INDIRECT("BI34")+INDIRECT("BJ34")+INDIRECT("BK34")+INDIRECT("BL34")+INDIRECT("BM34")+INDIRECT("BN34")+INDIRECT("BO34")</f>
        <v>180</v>
      </c>
      <c r="T34" s="34"/>
      <c r="U34" s="35"/>
      <c r="V34" s="35"/>
      <c r="W34" s="35"/>
      <c r="X34" s="35"/>
      <c r="Y34" s="35"/>
      <c r="Z34" s="35"/>
      <c r="AA34" s="35"/>
      <c r="AB34" s="34"/>
      <c r="AC34" s="35"/>
      <c r="AD34" s="35"/>
      <c r="AE34" s="35"/>
      <c r="AF34" s="35"/>
      <c r="AG34" s="35"/>
      <c r="AH34" s="35"/>
      <c r="AI34" s="35"/>
      <c r="AJ34" s="34"/>
      <c r="AK34" s="35"/>
      <c r="AL34" s="35"/>
      <c r="AM34" s="35"/>
      <c r="AN34" s="35"/>
      <c r="AO34" s="35"/>
      <c r="AP34" s="35"/>
      <c r="AQ34" s="35"/>
      <c r="AR34" s="34">
        <v>211</v>
      </c>
      <c r="AS34" s="35"/>
      <c r="AT34" s="35"/>
      <c r="AU34" s="35"/>
      <c r="AV34" s="35"/>
      <c r="AW34" s="35"/>
      <c r="AX34" s="35"/>
      <c r="AY34" s="35"/>
      <c r="AZ34" s="34">
        <v>39</v>
      </c>
      <c r="BA34" s="35"/>
      <c r="BB34" s="35"/>
      <c r="BC34" s="35"/>
      <c r="BD34" s="35"/>
      <c r="BE34" s="35"/>
      <c r="BF34" s="35"/>
      <c r="BG34" s="35"/>
      <c r="BH34" s="34"/>
      <c r="BI34" s="35"/>
      <c r="BJ34" s="35">
        <v>180</v>
      </c>
      <c r="BK34" s="35"/>
      <c r="BL34" s="35"/>
      <c r="BM34" s="35"/>
      <c r="BN34" s="35"/>
      <c r="BO34" s="36"/>
      <c r="BP34" s="9">
        <v>10600000691</v>
      </c>
      <c r="BQ34" s="1" t="s">
        <v>3</v>
      </c>
      <c r="BR34" s="1" t="s">
        <v>0</v>
      </c>
      <c r="BS34" s="1" t="s">
        <v>0</v>
      </c>
      <c r="BT34" s="1" t="s">
        <v>0</v>
      </c>
      <c r="BU34" s="1" t="s">
        <v>17</v>
      </c>
      <c r="BW34" s="1">
        <f ca="1">INDIRECT("T34")+2*INDIRECT("AB34")+3*INDIRECT("AJ34")+4*INDIRECT("AR34")+5*INDIRECT("AZ34")+6*INDIRECT("BH34")</f>
        <v>1039</v>
      </c>
      <c r="BX34" s="1">
        <v>1039</v>
      </c>
      <c r="BY34" s="1">
        <f ca="1">INDIRECT("U34")+2*INDIRECT("AC34")+3*INDIRECT("AK34")+4*INDIRECT("AS34")+5*INDIRECT("BA34")+6*INDIRECT("BI34")</f>
        <v>0</v>
      </c>
      <c r="BZ34" s="1">
        <v>0</v>
      </c>
      <c r="CA34" s="1">
        <f ca="1">INDIRECT("V34")+2*INDIRECT("AD34")+3*INDIRECT("AL34")+4*INDIRECT("AT34")+5*INDIRECT("BB34")+6*INDIRECT("BJ34")</f>
        <v>1080</v>
      </c>
      <c r="CB34" s="1">
        <v>1080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0</v>
      </c>
      <c r="CP34" s="1">
        <v>0</v>
      </c>
      <c r="CQ34" s="1">
        <f ca="1">INDIRECT("AJ34")+2*INDIRECT("AK34")+3*INDIRECT("AL34")+4*INDIRECT("AM34")+5*INDIRECT("AN34")+6*INDIRECT("AO34")+7*INDIRECT("AP34")+8*INDIRECT("AQ34")</f>
        <v>0</v>
      </c>
      <c r="CR34" s="1">
        <v>0</v>
      </c>
      <c r="CS34" s="1">
        <f ca="1">INDIRECT("AR34")+2*INDIRECT("AS34")+3*INDIRECT("AT34")+4*INDIRECT("AU34")+5*INDIRECT("AV34")+6*INDIRECT("AW34")+7*INDIRECT("AX34")+8*INDIRECT("AY34")</f>
        <v>211</v>
      </c>
      <c r="CT34" s="1">
        <v>211</v>
      </c>
      <c r="CU34" s="1">
        <f ca="1">INDIRECT("AZ34")+2*INDIRECT("BA34")+3*INDIRECT("BB34")+4*INDIRECT("BC34")+5*INDIRECT("BD34")+6*INDIRECT("BE34")+7*INDIRECT("BF34")+8*INDIRECT("BG34")</f>
        <v>39</v>
      </c>
      <c r="CV34" s="1">
        <v>39</v>
      </c>
      <c r="CW34" s="1">
        <f ca="1">INDIRECT("BH34")+2*INDIRECT("BI34")+3*INDIRECT("BJ34")+4*INDIRECT("BK34")+5*INDIRECT("BL34")+6*INDIRECT("BM34")+7*INDIRECT("BN34")+8*INDIRECT("BO34")</f>
        <v>540</v>
      </c>
      <c r="CX34" s="1">
        <v>540</v>
      </c>
    </row>
    <row r="35" spans="1:102" ht="11.25">
      <c r="A35" s="1" t="s">
        <v>0</v>
      </c>
      <c r="B35" s="1" t="s">
        <v>34</v>
      </c>
      <c r="C35" s="1" t="s">
        <v>35</v>
      </c>
      <c r="D35" s="1" t="s">
        <v>36</v>
      </c>
      <c r="E35" s="1" t="s">
        <v>3</v>
      </c>
      <c r="F35" s="7">
        <f ca="1">INDIRECT("T35")+INDIRECT("AB35")+INDIRECT("AJ35")+INDIRECT("AR35")+INDIRECT("AZ35")+INDIRECT("BH35")</f>
        <v>0</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2446</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2446</v>
      </c>
      <c r="P35" s="6">
        <f ca="1">INDIRECT("AJ35")+INDIRECT("AK35")+INDIRECT("AL35")+INDIRECT("AM35")+INDIRECT("AN35")+INDIRECT("AO35")+INDIRECT("AP35")+INDIRECT("AQ35")</f>
        <v>0</v>
      </c>
      <c r="Q35" s="6">
        <f ca="1">INDIRECT("AR35")+INDIRECT("AS35")+INDIRECT("AT35")+INDIRECT("AU35")+INDIRECT("AV35")+INDIRECT("AW35")+INDIRECT("AX35")+INDIRECT("AY35")</f>
        <v>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c r="AD35" s="29"/>
      <c r="AE35" s="29">
        <v>2446</v>
      </c>
      <c r="AF35" s="29"/>
      <c r="AG35" s="29"/>
      <c r="AH35" s="29"/>
      <c r="AI35" s="29"/>
      <c r="AJ35" s="28"/>
      <c r="AK35" s="29"/>
      <c r="AL35" s="29"/>
      <c r="AM35" s="29"/>
      <c r="AN35" s="29"/>
      <c r="AO35" s="29"/>
      <c r="AP35" s="29"/>
      <c r="AQ35" s="29"/>
      <c r="AR35" s="28"/>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3</v>
      </c>
      <c r="BR35" s="1" t="s">
        <v>0</v>
      </c>
      <c r="BS35" s="1" t="s">
        <v>0</v>
      </c>
      <c r="BT35" s="1" t="s">
        <v>0</v>
      </c>
      <c r="BU35" s="1" t="s">
        <v>17</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4892</v>
      </c>
      <c r="CD35" s="1">
        <v>4892</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9784</v>
      </c>
      <c r="CP35" s="1">
        <v>9784</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25"/>
      <c r="B36" s="25"/>
      <c r="C36" s="27" t="s">
        <v>77</v>
      </c>
      <c r="D36" s="26" t="s">
        <v>0</v>
      </c>
      <c r="E36" s="1" t="s">
        <v>6</v>
      </c>
      <c r="F36" s="7">
        <f>SUM(F34:F35)</f>
        <v>250</v>
      </c>
      <c r="G36" s="6">
        <f>SUM(G34:G35)</f>
        <v>0</v>
      </c>
      <c r="H36" s="6">
        <f>SUM(H34:H35)</f>
        <v>180</v>
      </c>
      <c r="I36" s="6">
        <f>SUM(I34:I35)</f>
        <v>2446</v>
      </c>
      <c r="J36" s="6">
        <f>SUM(J34:J35)</f>
        <v>0</v>
      </c>
      <c r="K36" s="6">
        <f>SUM(K34:K35)</f>
        <v>0</v>
      </c>
      <c r="L36" s="6">
        <f>SUM(L34:L35)</f>
        <v>0</v>
      </c>
      <c r="M36" s="6">
        <f>SUM(M34:M35)</f>
        <v>0</v>
      </c>
      <c r="N36" s="7">
        <f>SUM(N34:N35)</f>
        <v>0</v>
      </c>
      <c r="O36" s="6">
        <f>SUM(O34:O35)</f>
        <v>2446</v>
      </c>
      <c r="P36" s="6">
        <f>SUM(P34:P35)</f>
        <v>0</v>
      </c>
      <c r="Q36" s="6">
        <f>SUM(Q34:Q35)</f>
        <v>211</v>
      </c>
      <c r="R36" s="6">
        <f>SUM(R34:R35)</f>
        <v>39</v>
      </c>
      <c r="S36" s="6">
        <f>SUM(S34:S35)</f>
        <v>180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3:73" ht="11.25">
      <c r="C37" s="1" t="s">
        <v>0</v>
      </c>
      <c r="D37" s="1"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c r="BT37" s="1" t="s">
        <v>0</v>
      </c>
      <c r="BU37" s="1" t="s">
        <v>0</v>
      </c>
    </row>
    <row r="38" spans="1:102" ht="11.25">
      <c r="A38" s="30" t="s">
        <v>1</v>
      </c>
      <c r="B38" s="31" t="str">
        <f>HYPERLINK("http://www.dot.ca.gov/hq/transprog/stip2004/ff_sheets/04-0770b.xls","0770B")</f>
        <v>0770B</v>
      </c>
      <c r="C38" s="30" t="s">
        <v>13</v>
      </c>
      <c r="D38" s="30" t="s">
        <v>14</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2000</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2000</v>
      </c>
      <c r="P38" s="33">
        <f ca="1">INDIRECT("AJ38")+INDIRECT("AK38")+INDIRECT("AL38")+INDIRECT("AM38")+INDIRECT("AN38")+INDIRECT("AO38")+INDIRECT("AP38")+INDIRECT("AQ38")</f>
        <v>0</v>
      </c>
      <c r="Q38" s="33">
        <f ca="1">INDIRECT("AR38")+INDIRECT("AS38")+INDIRECT("AT38")+INDIRECT("AU38")+INDIRECT("AV38")+INDIRECT("AW38")+INDIRECT("AX38")+INDIRECT("AY38")</f>
        <v>0</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v>2000</v>
      </c>
      <c r="AE38" s="35"/>
      <c r="AF38" s="35"/>
      <c r="AG38" s="35"/>
      <c r="AH38" s="35"/>
      <c r="AI38" s="35"/>
      <c r="AJ38" s="34"/>
      <c r="AK38" s="35"/>
      <c r="AL38" s="35"/>
      <c r="AM38" s="35"/>
      <c r="AN38" s="35"/>
      <c r="AO38" s="35"/>
      <c r="AP38" s="35"/>
      <c r="AQ38" s="35"/>
      <c r="AR38" s="34"/>
      <c r="AS38" s="35"/>
      <c r="AT38" s="35"/>
      <c r="AU38" s="35"/>
      <c r="AV38" s="35"/>
      <c r="AW38" s="35"/>
      <c r="AX38" s="35"/>
      <c r="AY38" s="35"/>
      <c r="AZ38" s="34"/>
      <c r="BA38" s="35"/>
      <c r="BB38" s="35"/>
      <c r="BC38" s="35"/>
      <c r="BD38" s="35"/>
      <c r="BE38" s="35"/>
      <c r="BF38" s="35"/>
      <c r="BG38" s="35"/>
      <c r="BH38" s="34"/>
      <c r="BI38" s="35"/>
      <c r="BJ38" s="35"/>
      <c r="BK38" s="35"/>
      <c r="BL38" s="35"/>
      <c r="BM38" s="35"/>
      <c r="BN38" s="35"/>
      <c r="BO38" s="36"/>
      <c r="BP38" s="9">
        <v>10600000744</v>
      </c>
      <c r="BQ38" s="1" t="s">
        <v>3</v>
      </c>
      <c r="BR38" s="1" t="s">
        <v>0</v>
      </c>
      <c r="BS38" s="1" t="s">
        <v>0</v>
      </c>
      <c r="BT38" s="1" t="s">
        <v>0</v>
      </c>
      <c r="BU38" s="1" t="s">
        <v>17</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4000</v>
      </c>
      <c r="CB38" s="1">
        <v>4000</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6000</v>
      </c>
      <c r="CP38" s="1">
        <v>6000</v>
      </c>
      <c r="CQ38" s="1">
        <f ca="1">INDIRECT("AJ38")+2*INDIRECT("AK38")+3*INDIRECT("AL38")+4*INDIRECT("AM38")+5*INDIRECT("AN38")+6*INDIRECT("AO38")+7*INDIRECT("AP38")+8*INDIRECT("AQ38")</f>
        <v>0</v>
      </c>
      <c r="CR38" s="1">
        <v>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102" ht="11.25">
      <c r="A39" s="1" t="s">
        <v>0</v>
      </c>
      <c r="B39" s="1" t="s">
        <v>37</v>
      </c>
      <c r="C39" s="1" t="s">
        <v>38</v>
      </c>
      <c r="D39" s="1" t="s">
        <v>39</v>
      </c>
      <c r="E39" s="1" t="s">
        <v>24</v>
      </c>
      <c r="F39" s="7">
        <f ca="1">INDIRECT("T39")+INDIRECT("AB39")+INDIRECT("AJ39")+INDIRECT("AR39")+INDIRECT("AZ39")+INDIRECT("BH39")</f>
        <v>1000</v>
      </c>
      <c r="G39" s="6">
        <f ca="1">INDIRECT("U39")+INDIRECT("AC39")+INDIRECT("AK39")+INDIRECT("AS39")+INDIRECT("BA39")+INDIRECT("BI39")</f>
        <v>0</v>
      </c>
      <c r="H39" s="6">
        <f ca="1">INDIRECT("V39")+INDIRECT("AD39")+INDIRECT("AL39")+INDIRECT("AT39")+INDIRECT("BB39")+INDIRECT("BJ39")</f>
        <v>4000</v>
      </c>
      <c r="I39" s="6">
        <f ca="1">INDIRECT("W39")+INDIRECT("AE39")+INDIRECT("AM39")+INDIRECT("AU39")+INDIRECT("BC39")+INDIRECT("BK39")</f>
        <v>0</v>
      </c>
      <c r="J39" s="6">
        <f ca="1">INDIRECT("X39")+INDIRECT("AF39")+INDIRECT("AN39")+INDIRECT("AV39")+INDIRECT("BD39")+INDIRECT("BL39")</f>
        <v>0</v>
      </c>
      <c r="K39" s="6">
        <f ca="1">INDIRECT("Y39")+INDIRECT("AG39")+INDIRECT("AO39")+INDIRECT("AW39")+INDIRECT("BE39")+INDIRECT("BM39")</f>
        <v>0</v>
      </c>
      <c r="L39" s="6">
        <f ca="1">INDIRECT("Z39")+INDIRECT("AH39")+INDIRECT("AP39")+INDIRECT("AX39")+INDIRECT("BF39")+INDIRECT("BN39")</f>
        <v>0</v>
      </c>
      <c r="M39" s="6">
        <f ca="1">INDIRECT("AA39")+INDIRECT("AI39")+INDIRECT("AQ39")+INDIRECT("AY39")+INDIRECT("BG39")+INDIRECT("BO39")</f>
        <v>0</v>
      </c>
      <c r="N39" s="7">
        <f ca="1">INDIRECT("T39")+INDIRECT("U39")+INDIRECT("V39")+INDIRECT("W39")+INDIRECT("X39")+INDIRECT("Y39")+INDIRECT("Z39")+INDIRECT("AA39")</f>
        <v>0</v>
      </c>
      <c r="O39" s="6">
        <f ca="1">INDIRECT("AB39")+INDIRECT("AC39")+INDIRECT("AD39")+INDIRECT("AE39")+INDIRECT("AF39")+INDIRECT("AG39")+INDIRECT("AH39")+INDIRECT("AI39")</f>
        <v>3200</v>
      </c>
      <c r="P39" s="6">
        <f ca="1">INDIRECT("AJ39")+INDIRECT("AK39")+INDIRECT("AL39")+INDIRECT("AM39")+INDIRECT("AN39")+INDIRECT("AO39")+INDIRECT("AP39")+INDIRECT("AQ39")</f>
        <v>200</v>
      </c>
      <c r="Q39" s="6">
        <f ca="1">INDIRECT("AR39")+INDIRECT("AS39")+INDIRECT("AT39")+INDIRECT("AU39")+INDIRECT("AV39")+INDIRECT("AW39")+INDIRECT("AX39")+INDIRECT("AY39")</f>
        <v>750</v>
      </c>
      <c r="R39" s="6">
        <f ca="1">INDIRECT("AZ39")+INDIRECT("BA39")+INDIRECT("BB39")+INDIRECT("BC39")+INDIRECT("BD39")+INDIRECT("BE39")+INDIRECT("BF39")+INDIRECT("BG39")</f>
        <v>50</v>
      </c>
      <c r="S39" s="6">
        <f ca="1">INDIRECT("BH39")+INDIRECT("BI39")+INDIRECT("BJ39")+INDIRECT("BK39")+INDIRECT("BL39")+INDIRECT("BM39")+INDIRECT("BN39")+INDIRECT("BO39")</f>
        <v>800</v>
      </c>
      <c r="T39" s="28"/>
      <c r="U39" s="29"/>
      <c r="V39" s="29"/>
      <c r="W39" s="29"/>
      <c r="X39" s="29"/>
      <c r="Y39" s="29"/>
      <c r="Z39" s="29"/>
      <c r="AA39" s="29"/>
      <c r="AB39" s="28"/>
      <c r="AC39" s="29"/>
      <c r="AD39" s="29">
        <v>3200</v>
      </c>
      <c r="AE39" s="29"/>
      <c r="AF39" s="29"/>
      <c r="AG39" s="29"/>
      <c r="AH39" s="29"/>
      <c r="AI39" s="29"/>
      <c r="AJ39" s="28">
        <v>200</v>
      </c>
      <c r="AK39" s="29"/>
      <c r="AL39" s="29"/>
      <c r="AM39" s="29"/>
      <c r="AN39" s="29"/>
      <c r="AO39" s="29"/>
      <c r="AP39" s="29"/>
      <c r="AQ39" s="29"/>
      <c r="AR39" s="28">
        <v>750</v>
      </c>
      <c r="AS39" s="29"/>
      <c r="AT39" s="29"/>
      <c r="AU39" s="29"/>
      <c r="AV39" s="29"/>
      <c r="AW39" s="29"/>
      <c r="AX39" s="29"/>
      <c r="AY39" s="29"/>
      <c r="AZ39" s="28">
        <v>50</v>
      </c>
      <c r="BA39" s="29"/>
      <c r="BB39" s="29"/>
      <c r="BC39" s="29"/>
      <c r="BD39" s="29"/>
      <c r="BE39" s="29"/>
      <c r="BF39" s="29"/>
      <c r="BG39" s="29"/>
      <c r="BH39" s="28"/>
      <c r="BI39" s="29"/>
      <c r="BJ39" s="29">
        <v>800</v>
      </c>
      <c r="BK39" s="29"/>
      <c r="BL39" s="29"/>
      <c r="BM39" s="29"/>
      <c r="BN39" s="29"/>
      <c r="BO39" s="29"/>
      <c r="BP39" s="9">
        <v>0</v>
      </c>
      <c r="BQ39" s="1" t="s">
        <v>0</v>
      </c>
      <c r="BR39" s="1" t="s">
        <v>0</v>
      </c>
      <c r="BS39" s="1" t="s">
        <v>0</v>
      </c>
      <c r="BT39" s="1" t="s">
        <v>0</v>
      </c>
      <c r="BU39" s="1" t="s">
        <v>0</v>
      </c>
      <c r="BW39" s="1">
        <f ca="1">INDIRECT("T39")+2*INDIRECT("AB39")+3*INDIRECT("AJ39")+4*INDIRECT("AR39")+5*INDIRECT("AZ39")+6*INDIRECT("BH39")</f>
        <v>3850</v>
      </c>
      <c r="BX39" s="1">
        <v>3850</v>
      </c>
      <c r="BY39" s="1">
        <f ca="1">INDIRECT("U39")+2*INDIRECT("AC39")+3*INDIRECT("AK39")+4*INDIRECT("AS39")+5*INDIRECT("BA39")+6*INDIRECT("BI39")</f>
        <v>0</v>
      </c>
      <c r="BZ39" s="1">
        <v>0</v>
      </c>
      <c r="CA39" s="1">
        <f ca="1">INDIRECT("V39")+2*INDIRECT("AD39")+3*INDIRECT("AL39")+4*INDIRECT("AT39")+5*INDIRECT("BB39")+6*INDIRECT("BJ39")</f>
        <v>11200</v>
      </c>
      <c r="CB39" s="1">
        <v>11200</v>
      </c>
      <c r="CC39" s="1">
        <f ca="1">INDIRECT("W39")+2*INDIRECT("AE39")+3*INDIRECT("AM39")+4*INDIRECT("AU39")+5*INDIRECT("BC39")+6*INDIRECT("BK39")</f>
        <v>0</v>
      </c>
      <c r="CD39" s="1">
        <v>0</v>
      </c>
      <c r="CE39" s="1">
        <f ca="1">INDIRECT("X39")+2*INDIRECT("AF39")+3*INDIRECT("AN39")+4*INDIRECT("AV39")+5*INDIRECT("BD39")+6*INDIRECT("BL39")</f>
        <v>0</v>
      </c>
      <c r="CF39" s="1">
        <v>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9600</v>
      </c>
      <c r="CP39" s="1">
        <v>9600</v>
      </c>
      <c r="CQ39" s="1">
        <f ca="1">INDIRECT("AJ39")+2*INDIRECT("AK39")+3*INDIRECT("AL39")+4*INDIRECT("AM39")+5*INDIRECT("AN39")+6*INDIRECT("AO39")+7*INDIRECT("AP39")+8*INDIRECT("AQ39")</f>
        <v>200</v>
      </c>
      <c r="CR39" s="1">
        <v>200</v>
      </c>
      <c r="CS39" s="1">
        <f ca="1">INDIRECT("AR39")+2*INDIRECT("AS39")+3*INDIRECT("AT39")+4*INDIRECT("AU39")+5*INDIRECT("AV39")+6*INDIRECT("AW39")+7*INDIRECT("AX39")+8*INDIRECT("AY39")</f>
        <v>750</v>
      </c>
      <c r="CT39" s="1">
        <v>750</v>
      </c>
      <c r="CU39" s="1">
        <f ca="1">INDIRECT("AZ39")+2*INDIRECT("BA39")+3*INDIRECT("BB39")+4*INDIRECT("BC39")+5*INDIRECT("BD39")+6*INDIRECT("BE39")+7*INDIRECT("BF39")+8*INDIRECT("BG39")</f>
        <v>50</v>
      </c>
      <c r="CV39" s="1">
        <v>50</v>
      </c>
      <c r="CW39" s="1">
        <f ca="1">INDIRECT("BH39")+2*INDIRECT("BI39")+3*INDIRECT("BJ39")+4*INDIRECT("BK39")+5*INDIRECT("BL39")+6*INDIRECT("BM39")+7*INDIRECT("BN39")+8*INDIRECT("BO39")</f>
        <v>2400</v>
      </c>
      <c r="CX39" s="1">
        <v>2400</v>
      </c>
    </row>
    <row r="40" spans="1:73" ht="11.25">
      <c r="A40" s="25"/>
      <c r="B40" s="25"/>
      <c r="C40" s="27" t="s">
        <v>77</v>
      </c>
      <c r="D40" s="26" t="s">
        <v>0</v>
      </c>
      <c r="E40" s="1" t="s">
        <v>6</v>
      </c>
      <c r="F40" s="7">
        <f>SUM(F38:F39)</f>
        <v>1000</v>
      </c>
      <c r="G40" s="6">
        <f>SUM(G38:G39)</f>
        <v>0</v>
      </c>
      <c r="H40" s="6">
        <f>SUM(H38:H39)</f>
        <v>6000</v>
      </c>
      <c r="I40" s="6">
        <f>SUM(I38:I39)</f>
        <v>0</v>
      </c>
      <c r="J40" s="6">
        <f>SUM(J38:J39)</f>
        <v>0</v>
      </c>
      <c r="K40" s="6">
        <f>SUM(K38:K39)</f>
        <v>0</v>
      </c>
      <c r="L40" s="6">
        <f>SUM(L38:L39)</f>
        <v>0</v>
      </c>
      <c r="M40" s="6">
        <f>SUM(M38:M39)</f>
        <v>0</v>
      </c>
      <c r="N40" s="7">
        <f>SUM(N38:N39)</f>
        <v>0</v>
      </c>
      <c r="O40" s="6">
        <f>SUM(O38:O39)</f>
        <v>5200</v>
      </c>
      <c r="P40" s="6">
        <f>SUM(P38:P39)</f>
        <v>200</v>
      </c>
      <c r="Q40" s="6">
        <f>SUM(Q38:Q39)</f>
        <v>750</v>
      </c>
      <c r="R40" s="6">
        <f>SUM(R38:R39)</f>
        <v>50</v>
      </c>
      <c r="S40" s="6">
        <f>SUM(S38:S39)</f>
        <v>800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3:73" ht="11.25">
      <c r="C41" s="1" t="s">
        <v>0</v>
      </c>
      <c r="D41" s="1"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c r="BT41" s="1" t="s">
        <v>0</v>
      </c>
      <c r="BU41" s="1" t="s">
        <v>0</v>
      </c>
    </row>
    <row r="42" spans="1:102" ht="11.25">
      <c r="A42" s="30" t="s">
        <v>1</v>
      </c>
      <c r="B42" s="31" t="str">
        <f>HYPERLINK("http://www.dot.ca.gov/hq/transprog/stip2004/ff_sheets/04-0749a.xls","0749A")</f>
        <v>0749A</v>
      </c>
      <c r="C42" s="30" t="s">
        <v>13</v>
      </c>
      <c r="D42" s="30" t="s">
        <v>14</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6000</v>
      </c>
      <c r="J42" s="33">
        <f ca="1">INDIRECT("X42")+INDIRECT("AF42")+INDIRECT("AN42")+INDIRECT("AV42")+INDIRECT("BD42")+INDIRECT("BL42")</f>
        <v>0</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0</v>
      </c>
      <c r="P42" s="33">
        <f ca="1">INDIRECT("AJ42")+INDIRECT("AK42")+INDIRECT("AL42")+INDIRECT("AM42")+INDIRECT("AN42")+INDIRECT("AO42")+INDIRECT("AP42")+INDIRECT("AQ42")</f>
        <v>0</v>
      </c>
      <c r="Q42" s="33">
        <f ca="1">INDIRECT("AR42")+INDIRECT("AS42")+INDIRECT("AT42")+INDIRECT("AU42")+INDIRECT("AV42")+INDIRECT("AW42")+INDIRECT("AX42")+INDIRECT("AY42")</f>
        <v>6000</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c r="Y42" s="35"/>
      <c r="Z42" s="35"/>
      <c r="AA42" s="35"/>
      <c r="AB42" s="34"/>
      <c r="AC42" s="35"/>
      <c r="AD42" s="35"/>
      <c r="AE42" s="35"/>
      <c r="AF42" s="35"/>
      <c r="AG42" s="35"/>
      <c r="AH42" s="35"/>
      <c r="AI42" s="35"/>
      <c r="AJ42" s="34"/>
      <c r="AK42" s="35"/>
      <c r="AL42" s="35"/>
      <c r="AM42" s="35"/>
      <c r="AN42" s="35"/>
      <c r="AO42" s="35"/>
      <c r="AP42" s="35"/>
      <c r="AQ42" s="35"/>
      <c r="AR42" s="34"/>
      <c r="AS42" s="35"/>
      <c r="AT42" s="35"/>
      <c r="AU42" s="35">
        <v>6000</v>
      </c>
      <c r="AV42" s="35"/>
      <c r="AW42" s="35"/>
      <c r="AX42" s="35"/>
      <c r="AY42" s="35"/>
      <c r="AZ42" s="34"/>
      <c r="BA42" s="35"/>
      <c r="BB42" s="35"/>
      <c r="BC42" s="35"/>
      <c r="BD42" s="35"/>
      <c r="BE42" s="35"/>
      <c r="BF42" s="35"/>
      <c r="BG42" s="35"/>
      <c r="BH42" s="34"/>
      <c r="BI42" s="35"/>
      <c r="BJ42" s="35"/>
      <c r="BK42" s="35"/>
      <c r="BL42" s="35"/>
      <c r="BM42" s="35"/>
      <c r="BN42" s="35"/>
      <c r="BO42" s="36"/>
      <c r="BP42" s="9">
        <v>20600002281</v>
      </c>
      <c r="BQ42" s="1" t="s">
        <v>3</v>
      </c>
      <c r="BR42" s="1" t="s">
        <v>0</v>
      </c>
      <c r="BS42" s="1" t="s">
        <v>0</v>
      </c>
      <c r="BT42" s="1" t="s">
        <v>0</v>
      </c>
      <c r="BU42" s="1" t="s">
        <v>17</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24000</v>
      </c>
      <c r="CD42" s="1">
        <v>24000</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0</v>
      </c>
      <c r="CP42" s="1">
        <v>0</v>
      </c>
      <c r="CQ42" s="1">
        <f ca="1">INDIRECT("AJ42")+2*INDIRECT("AK42")+3*INDIRECT("AL42")+4*INDIRECT("AM42")+5*INDIRECT("AN42")+6*INDIRECT("AO42")+7*INDIRECT("AP42")+8*INDIRECT("AQ42")</f>
        <v>0</v>
      </c>
      <c r="CR42" s="1">
        <v>0</v>
      </c>
      <c r="CS42" s="1">
        <f ca="1">INDIRECT("AR42")+2*INDIRECT("AS42")+3*INDIRECT("AT42")+4*INDIRECT("AU42")+5*INDIRECT("AV42")+6*INDIRECT("AW42")+7*INDIRECT("AX42")+8*INDIRECT("AY42")</f>
        <v>24000</v>
      </c>
      <c r="CT42" s="1">
        <v>24000</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40</v>
      </c>
      <c r="C43" s="1" t="s">
        <v>41</v>
      </c>
      <c r="D43" s="1" t="s">
        <v>42</v>
      </c>
      <c r="E43" s="1" t="s">
        <v>3</v>
      </c>
      <c r="F43" s="7">
        <f ca="1">INDIRECT("T43")+INDIRECT("AB43")+INDIRECT("AJ43")+INDIRECT("AR43")+INDIRECT("AZ43")+INDIRECT("BH43")</f>
        <v>0</v>
      </c>
      <c r="G43" s="6">
        <f ca="1">INDIRECT("U43")+INDIRECT("AC43")+INDIRECT("AK43")+INDIRECT("AS43")+INDIRECT("BA43")+INDIRECT("BI43")</f>
        <v>0</v>
      </c>
      <c r="H43" s="6">
        <f ca="1">INDIRECT("V43")+INDIRECT("AD43")+INDIRECT("AL43")+INDIRECT("AT43")+INDIRECT("BB43")+INDIRECT("BJ43")</f>
        <v>0</v>
      </c>
      <c r="I43" s="6">
        <f ca="1">INDIRECT("W43")+INDIRECT("AE43")+INDIRECT("AM43")+INDIRECT("AU43")+INDIRECT("BC43")+INDIRECT("BK43")</f>
        <v>0</v>
      </c>
      <c r="J43" s="6">
        <f ca="1">INDIRECT("X43")+INDIRECT("AF43")+INDIRECT("AN43")+INDIRECT("AV43")+INDIRECT("BD43")+INDIRECT("BL43")</f>
        <v>0</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0</v>
      </c>
      <c r="O43" s="6">
        <f ca="1">INDIRECT("AB43")+INDIRECT("AC43")+INDIRECT("AD43")+INDIRECT("AE43")+INDIRECT("AF43")+INDIRECT("AG43")+INDIRECT("AH43")+INDIRECT("AI43")</f>
        <v>0</v>
      </c>
      <c r="P43" s="6">
        <f ca="1">INDIRECT("AJ43")+INDIRECT("AK43")+INDIRECT("AL43")+INDIRECT("AM43")+INDIRECT("AN43")+INDIRECT("AO43")+INDIRECT("AP43")+INDIRECT("AQ43")</f>
        <v>0</v>
      </c>
      <c r="Q43" s="6">
        <f ca="1">INDIRECT("AR43")+INDIRECT("AS43")+INDIRECT("AT43")+INDIRECT("AU43")+INDIRECT("AV43")+INDIRECT("AW43")+INDIRECT("AX43")+INDIRECT("AY43")</f>
        <v>0</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c r="X43" s="29"/>
      <c r="Y43" s="29"/>
      <c r="Z43" s="29"/>
      <c r="AA43" s="29"/>
      <c r="AB43" s="28"/>
      <c r="AC43" s="29"/>
      <c r="AD43" s="29"/>
      <c r="AE43" s="29"/>
      <c r="AF43" s="29"/>
      <c r="AG43" s="29"/>
      <c r="AH43" s="29"/>
      <c r="AI43" s="29"/>
      <c r="AJ43" s="28"/>
      <c r="AK43" s="29"/>
      <c r="AL43" s="29"/>
      <c r="AM43" s="29"/>
      <c r="AN43" s="29"/>
      <c r="AO43" s="29"/>
      <c r="AP43" s="29"/>
      <c r="AQ43" s="29"/>
      <c r="AR43" s="28"/>
      <c r="AS43" s="29"/>
      <c r="AT43" s="29"/>
      <c r="AU43" s="29"/>
      <c r="AV43" s="29"/>
      <c r="AW43" s="29"/>
      <c r="AX43" s="29"/>
      <c r="AY43" s="29"/>
      <c r="AZ43" s="28"/>
      <c r="BA43" s="29"/>
      <c r="BB43" s="29"/>
      <c r="BC43" s="29"/>
      <c r="BD43" s="29"/>
      <c r="BE43" s="29"/>
      <c r="BF43" s="29"/>
      <c r="BG43" s="29"/>
      <c r="BH43" s="28"/>
      <c r="BI43" s="29"/>
      <c r="BJ43" s="29"/>
      <c r="BK43" s="29"/>
      <c r="BL43" s="29"/>
      <c r="BM43" s="29"/>
      <c r="BN43" s="29"/>
      <c r="BO43" s="29"/>
      <c r="BP43" s="9">
        <v>0</v>
      </c>
      <c r="BQ43" s="1" t="s">
        <v>3</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0</v>
      </c>
      <c r="CD43" s="1">
        <v>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0</v>
      </c>
      <c r="CP43" s="1">
        <v>0</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102" ht="11.25">
      <c r="A44" s="25"/>
      <c r="B44" s="25"/>
      <c r="C44" s="27" t="s">
        <v>77</v>
      </c>
      <c r="D44" s="26" t="s">
        <v>0</v>
      </c>
      <c r="E44" s="1" t="s">
        <v>28</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0</v>
      </c>
      <c r="J44" s="6">
        <f ca="1">INDIRECT("X44")+INDIRECT("AF44")+INDIRECT("AN44")+INDIRECT("AV44")+INDIRECT("BD44")+INDIRECT("BL44")</f>
        <v>3600</v>
      </c>
      <c r="K44" s="6">
        <f ca="1">INDIRECT("Y44")+INDIRECT("AG44")+INDIRECT("AO44")+INDIRECT("AW44")+INDIRECT("BE44")+INDIRECT("BM44")</f>
        <v>0</v>
      </c>
      <c r="L44" s="6">
        <f ca="1">INDIRECT("Z44")+INDIRECT("AH44")+INDIRECT("AP44")+INDIRECT("AX44")+INDIRECT("BF44")+INDIRECT("BN44")</f>
        <v>0</v>
      </c>
      <c r="M44" s="6">
        <f ca="1">INDIRECT("AA44")+INDIRECT("AI44")+INDIRECT("AQ44")+INDIRECT("AY44")+INDIRECT("BG44")+INDIRECT("BO44")</f>
        <v>56000</v>
      </c>
      <c r="N44" s="7">
        <f ca="1">INDIRECT("T44")+INDIRECT("U44")+INDIRECT("V44")+INDIRECT("W44")+INDIRECT("X44")+INDIRECT("Y44")+INDIRECT("Z44")+INDIRECT("AA44")</f>
        <v>2400</v>
      </c>
      <c r="O44" s="6">
        <f ca="1">INDIRECT("AB44")+INDIRECT("AC44")+INDIRECT("AD44")+INDIRECT("AE44")+INDIRECT("AF44")+INDIRECT("AG44")+INDIRECT("AH44")+INDIRECT("AI44")</f>
        <v>56000</v>
      </c>
      <c r="P44" s="6">
        <f ca="1">INDIRECT("AJ44")+INDIRECT("AK44")+INDIRECT("AL44")+INDIRECT("AM44")+INDIRECT("AN44")+INDIRECT("AO44")+INDIRECT("AP44")+INDIRECT("AQ44")</f>
        <v>0</v>
      </c>
      <c r="Q44" s="6">
        <f ca="1">INDIRECT("AR44")+INDIRECT("AS44")+INDIRECT("AT44")+INDIRECT("AU44")+INDIRECT("AV44")+INDIRECT("AW44")+INDIRECT("AX44")+INDIRECT("AY44")</f>
        <v>0</v>
      </c>
      <c r="R44" s="6">
        <f ca="1">INDIRECT("AZ44")+INDIRECT("BA44")+INDIRECT("BB44")+INDIRECT("BC44")+INDIRECT("BD44")+INDIRECT("BE44")+INDIRECT("BF44")+INDIRECT("BG44")</f>
        <v>1200</v>
      </c>
      <c r="S44" s="6">
        <f ca="1">INDIRECT("BH44")+INDIRECT("BI44")+INDIRECT("BJ44")+INDIRECT("BK44")+INDIRECT("BL44")+INDIRECT("BM44")+INDIRECT("BN44")+INDIRECT("BO44")</f>
        <v>0</v>
      </c>
      <c r="T44" s="28"/>
      <c r="U44" s="29"/>
      <c r="V44" s="29"/>
      <c r="W44" s="29"/>
      <c r="X44" s="29">
        <v>2400</v>
      </c>
      <c r="Y44" s="29"/>
      <c r="Z44" s="29"/>
      <c r="AA44" s="29"/>
      <c r="AB44" s="28"/>
      <c r="AC44" s="29"/>
      <c r="AD44" s="29"/>
      <c r="AE44" s="29"/>
      <c r="AF44" s="29"/>
      <c r="AG44" s="29"/>
      <c r="AH44" s="29"/>
      <c r="AI44" s="29">
        <v>56000</v>
      </c>
      <c r="AJ44" s="28"/>
      <c r="AK44" s="29"/>
      <c r="AL44" s="29"/>
      <c r="AM44" s="29"/>
      <c r="AN44" s="29"/>
      <c r="AO44" s="29"/>
      <c r="AP44" s="29"/>
      <c r="AQ44" s="29"/>
      <c r="AR44" s="28"/>
      <c r="AS44" s="29"/>
      <c r="AT44" s="29"/>
      <c r="AU44" s="29"/>
      <c r="AV44" s="29"/>
      <c r="AW44" s="29"/>
      <c r="AX44" s="29"/>
      <c r="AY44" s="29"/>
      <c r="AZ44" s="28"/>
      <c r="BA44" s="29"/>
      <c r="BB44" s="29"/>
      <c r="BC44" s="29"/>
      <c r="BD44" s="29">
        <v>1200</v>
      </c>
      <c r="BE44" s="29"/>
      <c r="BF44" s="29"/>
      <c r="BG44" s="29"/>
      <c r="BH44" s="28"/>
      <c r="BI44" s="29"/>
      <c r="BJ44" s="29"/>
      <c r="BK44" s="29"/>
      <c r="BL44" s="29"/>
      <c r="BM44" s="29"/>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0</v>
      </c>
      <c r="CD44" s="1">
        <v>0</v>
      </c>
      <c r="CE44" s="1">
        <f ca="1">INDIRECT("X44")+2*INDIRECT("AF44")+3*INDIRECT("AN44")+4*INDIRECT("AV44")+5*INDIRECT("BD44")+6*INDIRECT("BL44")</f>
        <v>8400</v>
      </c>
      <c r="CF44" s="1">
        <v>8400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112000</v>
      </c>
      <c r="CL44" s="1">
        <v>112000</v>
      </c>
      <c r="CM44" s="1">
        <f ca="1">INDIRECT("T44")+2*INDIRECT("U44")+3*INDIRECT("V44")+4*INDIRECT("W44")+5*INDIRECT("X44")+6*INDIRECT("Y44")+7*INDIRECT("Z44")+8*INDIRECT("AA44")</f>
        <v>12000</v>
      </c>
      <c r="CN44" s="1">
        <v>12000</v>
      </c>
      <c r="CO44" s="1">
        <f ca="1">INDIRECT("AB44")+2*INDIRECT("AC44")+3*INDIRECT("AD44")+4*INDIRECT("AE44")+5*INDIRECT("AF44")+6*INDIRECT("AG44")+7*INDIRECT("AH44")+8*INDIRECT("AI44")</f>
        <v>448000</v>
      </c>
      <c r="CP44" s="1">
        <v>448000</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6000</v>
      </c>
      <c r="CV44" s="1">
        <v>6000</v>
      </c>
      <c r="CW44" s="1">
        <f ca="1">INDIRECT("BH44")+2*INDIRECT("BI44")+3*INDIRECT("BJ44")+4*INDIRECT("BK44")+5*INDIRECT("BL44")+6*INDIRECT("BM44")+7*INDIRECT("BN44")+8*INDIRECT("BO44")</f>
        <v>0</v>
      </c>
      <c r="CX44" s="1">
        <v>0</v>
      </c>
    </row>
    <row r="45" spans="1:73" ht="11.25">
      <c r="A45" s="1" t="s">
        <v>0</v>
      </c>
      <c r="B45" s="1" t="s">
        <v>0</v>
      </c>
      <c r="C45" s="1" t="s">
        <v>0</v>
      </c>
      <c r="D45" s="1" t="s">
        <v>0</v>
      </c>
      <c r="E45" s="1" t="s">
        <v>6</v>
      </c>
      <c r="F45" s="7">
        <f>SUM(F42:F44)</f>
        <v>0</v>
      </c>
      <c r="G45" s="6">
        <f>SUM(G42:G44)</f>
        <v>0</v>
      </c>
      <c r="H45" s="6">
        <f>SUM(H42:H44)</f>
        <v>0</v>
      </c>
      <c r="I45" s="6">
        <f>SUM(I42:I44)</f>
        <v>6000</v>
      </c>
      <c r="J45" s="6">
        <f>SUM(J42:J44)</f>
        <v>3600</v>
      </c>
      <c r="K45" s="6">
        <f>SUM(K42:K44)</f>
        <v>0</v>
      </c>
      <c r="L45" s="6">
        <f>SUM(L42:L44)</f>
        <v>0</v>
      </c>
      <c r="M45" s="6">
        <f>SUM(M42:M44)</f>
        <v>56000</v>
      </c>
      <c r="N45" s="7">
        <f>SUM(N42:N44)</f>
        <v>2400</v>
      </c>
      <c r="O45" s="6">
        <f>SUM(O42:O44)</f>
        <v>56000</v>
      </c>
      <c r="P45" s="6">
        <f>SUM(P42:P44)</f>
        <v>0</v>
      </c>
      <c r="Q45" s="6">
        <f>SUM(Q42:Q44)</f>
        <v>6000</v>
      </c>
      <c r="R45" s="6">
        <f>SUM(R42:R44)</f>
        <v>1200</v>
      </c>
      <c r="S45" s="6">
        <f>SUM(S42:S44)</f>
        <v>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3:73" ht="11.25">
      <c r="C46" s="1" t="s">
        <v>0</v>
      </c>
      <c r="D46" s="1"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c r="BT46" s="1" t="s">
        <v>0</v>
      </c>
      <c r="BU46" s="1" t="s">
        <v>0</v>
      </c>
    </row>
    <row r="47" spans="1:102" ht="11.25">
      <c r="A47" s="30" t="s">
        <v>1</v>
      </c>
      <c r="B47" s="31" t="str">
        <f>HYPERLINK("http://www.dot.ca.gov/hq/transprog/stip2004/ff_sheets/04-0775.xls","0775")</f>
        <v>0775</v>
      </c>
      <c r="C47" s="30" t="s">
        <v>13</v>
      </c>
      <c r="D47" s="30" t="s">
        <v>11</v>
      </c>
      <c r="E47" s="30" t="s">
        <v>3</v>
      </c>
      <c r="F47" s="32">
        <f ca="1">INDIRECT("T47")+INDIRECT("AB47")+INDIRECT("AJ47")+INDIRECT("AR47")+INDIRECT("AZ47")+INDIRECT("BH47")</f>
        <v>0</v>
      </c>
      <c r="G47" s="33">
        <f ca="1">INDIRECT("U47")+INDIRECT("AC47")+INDIRECT("AK47")+INDIRECT("AS47")+INDIRECT("BA47")+INDIRECT("BI47")</f>
        <v>0</v>
      </c>
      <c r="H47" s="33">
        <f ca="1">INDIRECT("V47")+INDIRECT("AD47")+INDIRECT("AL47")+INDIRECT("AT47")+INDIRECT("BB47")+INDIRECT("BJ47")</f>
        <v>0</v>
      </c>
      <c r="I47" s="33">
        <f ca="1">INDIRECT("W47")+INDIRECT("AE47")+INDIRECT("AM47")+INDIRECT("AU47")+INDIRECT("BC47")+INDIRECT("BK47")</f>
        <v>6000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0</v>
      </c>
      <c r="P47" s="33">
        <f ca="1">INDIRECT("AJ47")+INDIRECT("AK47")+INDIRECT("AL47")+INDIRECT("AM47")+INDIRECT("AN47")+INDIRECT("AO47")+INDIRECT("AP47")+INDIRECT("AQ47")</f>
        <v>0</v>
      </c>
      <c r="Q47" s="33">
        <f ca="1">INDIRECT("AR47")+INDIRECT("AS47")+INDIRECT("AT47")+INDIRECT("AU47")+INDIRECT("AV47")+INDIRECT("AW47")+INDIRECT("AX47")+INDIRECT("AY47")</f>
        <v>6000</v>
      </c>
      <c r="R47" s="33">
        <f ca="1">INDIRECT("AZ47")+INDIRECT("BA47")+INDIRECT("BB47")+INDIRECT("BC47")+INDIRECT("BD47")+INDIRECT("BE47")+INDIRECT("BF47")+INDIRECT("BG47")</f>
        <v>0</v>
      </c>
      <c r="S47" s="33">
        <f ca="1">INDIRECT("BH47")+INDIRECT("BI47")+INDIRECT("BJ47")+INDIRECT("BK47")+INDIRECT("BL47")+INDIRECT("BM47")+INDIRECT("BN47")+INDIRECT("BO47")</f>
        <v>0</v>
      </c>
      <c r="T47" s="34"/>
      <c r="U47" s="35"/>
      <c r="V47" s="35"/>
      <c r="W47" s="35"/>
      <c r="X47" s="35"/>
      <c r="Y47" s="35"/>
      <c r="Z47" s="35"/>
      <c r="AA47" s="35"/>
      <c r="AB47" s="34"/>
      <c r="AC47" s="35"/>
      <c r="AD47" s="35"/>
      <c r="AE47" s="35"/>
      <c r="AF47" s="35"/>
      <c r="AG47" s="35"/>
      <c r="AH47" s="35"/>
      <c r="AI47" s="35"/>
      <c r="AJ47" s="34"/>
      <c r="AK47" s="35"/>
      <c r="AL47" s="35"/>
      <c r="AM47" s="35"/>
      <c r="AN47" s="35"/>
      <c r="AO47" s="35"/>
      <c r="AP47" s="35"/>
      <c r="AQ47" s="35"/>
      <c r="AR47" s="34"/>
      <c r="AS47" s="35"/>
      <c r="AT47" s="35"/>
      <c r="AU47" s="35">
        <v>6000</v>
      </c>
      <c r="AV47" s="35"/>
      <c r="AW47" s="35"/>
      <c r="AX47" s="35"/>
      <c r="AY47" s="35"/>
      <c r="AZ47" s="34"/>
      <c r="BA47" s="35"/>
      <c r="BB47" s="35"/>
      <c r="BC47" s="35"/>
      <c r="BD47" s="35"/>
      <c r="BE47" s="35"/>
      <c r="BF47" s="35"/>
      <c r="BG47" s="35"/>
      <c r="BH47" s="34"/>
      <c r="BI47" s="35"/>
      <c r="BJ47" s="35"/>
      <c r="BK47" s="35"/>
      <c r="BL47" s="35"/>
      <c r="BM47" s="35"/>
      <c r="BN47" s="35"/>
      <c r="BO47" s="36"/>
      <c r="BP47" s="9">
        <v>20600002280</v>
      </c>
      <c r="BQ47" s="1" t="s">
        <v>3</v>
      </c>
      <c r="BR47" s="1" t="s">
        <v>0</v>
      </c>
      <c r="BS47" s="1" t="s">
        <v>0</v>
      </c>
      <c r="BT47" s="1" t="s">
        <v>0</v>
      </c>
      <c r="BU47" s="1" t="s">
        <v>17</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24000</v>
      </c>
      <c r="CD47" s="1">
        <v>24000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0</v>
      </c>
      <c r="CP47" s="1">
        <v>0</v>
      </c>
      <c r="CQ47" s="1">
        <f ca="1">INDIRECT("AJ47")+2*INDIRECT("AK47")+3*INDIRECT("AL47")+4*INDIRECT("AM47")+5*INDIRECT("AN47")+6*INDIRECT("AO47")+7*INDIRECT("AP47")+8*INDIRECT("AQ47")</f>
        <v>0</v>
      </c>
      <c r="CR47" s="1">
        <v>0</v>
      </c>
      <c r="CS47" s="1">
        <f ca="1">INDIRECT("AR47")+2*INDIRECT("AS47")+3*INDIRECT("AT47")+4*INDIRECT("AU47")+5*INDIRECT("AV47")+6*INDIRECT("AW47")+7*INDIRECT("AX47")+8*INDIRECT("AY47")</f>
        <v>24000</v>
      </c>
      <c r="CT47" s="1">
        <v>24000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102" ht="11.25">
      <c r="A48" s="1" t="s">
        <v>0</v>
      </c>
      <c r="B48" s="1" t="s">
        <v>43</v>
      </c>
      <c r="C48" s="1" t="s">
        <v>44</v>
      </c>
      <c r="D48" s="1" t="s">
        <v>45</v>
      </c>
      <c r="E48" s="1" t="s">
        <v>3</v>
      </c>
      <c r="F48" s="7">
        <f ca="1">INDIRECT("T48")+INDIRECT("AB48")+INDIRECT("AJ48")+INDIRECT("AR48")+INDIRECT("AZ48")+INDIRECT("BH48")</f>
        <v>0</v>
      </c>
      <c r="G48" s="6">
        <f ca="1">INDIRECT("U48")+INDIRECT("AC48")+INDIRECT("AK48")+INDIRECT("AS48")+INDIRECT("BA48")+INDIRECT("BI48")</f>
        <v>1000</v>
      </c>
      <c r="H48" s="6">
        <f ca="1">INDIRECT("V48")+INDIRECT("AD48")+INDIRECT("AL48")+INDIRECT("AT48")+INDIRECT("BB48")+INDIRECT("BJ48")</f>
        <v>0</v>
      </c>
      <c r="I48" s="6">
        <f ca="1">INDIRECT("W48")+INDIRECT("AE48")+INDIRECT("AM48")+INDIRECT("AU48")+INDIRECT("BC48")+INDIRECT("BK48")</f>
        <v>0</v>
      </c>
      <c r="J48" s="6">
        <f ca="1">INDIRECT("X48")+INDIRECT("AF48")+INDIRECT("AN48")+INDIRECT("AV48")+INDIRECT("BD48")+INDIRECT("BL48")</f>
        <v>0</v>
      </c>
      <c r="K48" s="6">
        <f ca="1">INDIRECT("Y48")+INDIRECT("AG48")+INDIRECT("AO48")+INDIRECT("AW48")+INDIRECT("BE48")+INDIRECT("BM48")</f>
        <v>0</v>
      </c>
      <c r="L48" s="6">
        <f ca="1">INDIRECT("Z48")+INDIRECT("AH48")+INDIRECT("AP48")+INDIRECT("AX48")+INDIRECT("BF48")+INDIRECT("BN48")</f>
        <v>0</v>
      </c>
      <c r="M48" s="6">
        <f ca="1">INDIRECT("AA48")+INDIRECT("AI48")+INDIRECT("AQ48")+INDIRECT("AY48")+INDIRECT("BG48")+INDIRECT("BO48")</f>
        <v>0</v>
      </c>
      <c r="N48" s="7">
        <f ca="1">INDIRECT("T48")+INDIRECT("U48")+INDIRECT("V48")+INDIRECT("W48")+INDIRECT("X48")+INDIRECT("Y48")+INDIRECT("Z48")+INDIRECT("AA48")</f>
        <v>0</v>
      </c>
      <c r="O48" s="6">
        <f ca="1">INDIRECT("AB48")+INDIRECT("AC48")+INDIRECT("AD48")+INDIRECT("AE48")+INDIRECT("AF48")+INDIRECT("AG48")+INDIRECT("AH48")+INDIRECT("AI48")</f>
        <v>0</v>
      </c>
      <c r="P48" s="6">
        <f ca="1">INDIRECT("AJ48")+INDIRECT("AK48")+INDIRECT("AL48")+INDIRECT("AM48")+INDIRECT("AN48")+INDIRECT("AO48")+INDIRECT("AP48")+INDIRECT("AQ48")</f>
        <v>1000</v>
      </c>
      <c r="Q48" s="6">
        <f ca="1">INDIRECT("AR48")+INDIRECT("AS48")+INDIRECT("AT48")+INDIRECT("AU48")+INDIRECT("AV48")+INDIRECT("AW48")+INDIRECT("AX48")+INDIRECT("AY48")</f>
        <v>0</v>
      </c>
      <c r="R48" s="6">
        <f ca="1">INDIRECT("AZ48")+INDIRECT("BA48")+INDIRECT("BB48")+INDIRECT("BC48")+INDIRECT("BD48")+INDIRECT("BE48")+INDIRECT("BF48")+INDIRECT("BG48")</f>
        <v>0</v>
      </c>
      <c r="S48" s="6">
        <f ca="1">INDIRECT("BH48")+INDIRECT("BI48")+INDIRECT("BJ48")+INDIRECT("BK48")+INDIRECT("BL48")+INDIRECT("BM48")+INDIRECT("BN48")+INDIRECT("BO48")</f>
        <v>0</v>
      </c>
      <c r="T48" s="28"/>
      <c r="U48" s="29"/>
      <c r="V48" s="29"/>
      <c r="W48" s="29"/>
      <c r="X48" s="29"/>
      <c r="Y48" s="29"/>
      <c r="Z48" s="29"/>
      <c r="AA48" s="29"/>
      <c r="AB48" s="28"/>
      <c r="AC48" s="29"/>
      <c r="AD48" s="29"/>
      <c r="AE48" s="29"/>
      <c r="AF48" s="29"/>
      <c r="AG48" s="29"/>
      <c r="AH48" s="29"/>
      <c r="AI48" s="29"/>
      <c r="AJ48" s="28"/>
      <c r="AK48" s="29">
        <v>1000</v>
      </c>
      <c r="AL48" s="29"/>
      <c r="AM48" s="29"/>
      <c r="AN48" s="29"/>
      <c r="AO48" s="29"/>
      <c r="AP48" s="29"/>
      <c r="AQ48" s="29"/>
      <c r="AR48" s="28"/>
      <c r="AS48" s="29"/>
      <c r="AT48" s="29"/>
      <c r="AU48" s="29"/>
      <c r="AV48" s="29"/>
      <c r="AW48" s="29"/>
      <c r="AX48" s="29"/>
      <c r="AY48" s="29"/>
      <c r="AZ48" s="28"/>
      <c r="BA48" s="29"/>
      <c r="BB48" s="29"/>
      <c r="BC48" s="29"/>
      <c r="BD48" s="29"/>
      <c r="BE48" s="29"/>
      <c r="BF48" s="29"/>
      <c r="BG48" s="29"/>
      <c r="BH48" s="28"/>
      <c r="BI48" s="29"/>
      <c r="BJ48" s="29"/>
      <c r="BK48" s="29"/>
      <c r="BL48" s="29"/>
      <c r="BM48" s="29"/>
      <c r="BN48" s="29"/>
      <c r="BO48" s="29"/>
      <c r="BP48" s="9">
        <v>0</v>
      </c>
      <c r="BQ48" s="1" t="s">
        <v>3</v>
      </c>
      <c r="BR48" s="1" t="s">
        <v>0</v>
      </c>
      <c r="BS48" s="1" t="s">
        <v>0</v>
      </c>
      <c r="BT48" s="1" t="s">
        <v>0</v>
      </c>
      <c r="BU48" s="1" t="s">
        <v>0</v>
      </c>
      <c r="BW48" s="1">
        <f ca="1">INDIRECT("T48")+2*INDIRECT("AB48")+3*INDIRECT("AJ48")+4*INDIRECT("AR48")+5*INDIRECT("AZ48")+6*INDIRECT("BH48")</f>
        <v>0</v>
      </c>
      <c r="BX48" s="1">
        <v>0</v>
      </c>
      <c r="BY48" s="1">
        <f ca="1">INDIRECT("U48")+2*INDIRECT("AC48")+3*INDIRECT("AK48")+4*INDIRECT("AS48")+5*INDIRECT("BA48")+6*INDIRECT("BI48")</f>
        <v>3000</v>
      </c>
      <c r="BZ48" s="1">
        <v>3000</v>
      </c>
      <c r="CA48" s="1">
        <f ca="1">INDIRECT("V48")+2*INDIRECT("AD48")+3*INDIRECT("AL48")+4*INDIRECT("AT48")+5*INDIRECT("BB48")+6*INDIRECT("BJ48")</f>
        <v>0</v>
      </c>
      <c r="CB48" s="1">
        <v>0</v>
      </c>
      <c r="CC48" s="1">
        <f ca="1">INDIRECT("W48")+2*INDIRECT("AE48")+3*INDIRECT("AM48")+4*INDIRECT("AU48")+5*INDIRECT("BC48")+6*INDIRECT("BK48")</f>
        <v>0</v>
      </c>
      <c r="CD48" s="1">
        <v>0</v>
      </c>
      <c r="CE48" s="1">
        <f ca="1">INDIRECT("X48")+2*INDIRECT("AF48")+3*INDIRECT("AN48")+4*INDIRECT("AV48")+5*INDIRECT("BD48")+6*INDIRECT("BL48")</f>
        <v>0</v>
      </c>
      <c r="CF48" s="1">
        <v>0</v>
      </c>
      <c r="CG48" s="1">
        <f ca="1">INDIRECT("Y48")+2*INDIRECT("AG48")+3*INDIRECT("AO48")+4*INDIRECT("AW48")+5*INDIRECT("BE48")+6*INDIRECT("BM48")</f>
        <v>0</v>
      </c>
      <c r="CH48" s="1">
        <v>0</v>
      </c>
      <c r="CI48" s="1">
        <f ca="1">INDIRECT("Z48")+2*INDIRECT("AH48")+3*INDIRECT("AP48")+4*INDIRECT("AX48")+5*INDIRECT("BF48")+6*INDIRECT("BN48")</f>
        <v>0</v>
      </c>
      <c r="CJ48" s="1">
        <v>0</v>
      </c>
      <c r="CK48" s="1">
        <f ca="1">INDIRECT("AA48")+2*INDIRECT("AI48")+3*INDIRECT("AQ48")+4*INDIRECT("AY48")+5*INDIRECT("BG48")+6*INDIRECT("BO48")</f>
        <v>0</v>
      </c>
      <c r="CL48" s="1">
        <v>0</v>
      </c>
      <c r="CM48" s="1">
        <f ca="1">INDIRECT("T48")+2*INDIRECT("U48")+3*INDIRECT("V48")+4*INDIRECT("W48")+5*INDIRECT("X48")+6*INDIRECT("Y48")+7*INDIRECT("Z48")+8*INDIRECT("AA48")</f>
        <v>0</v>
      </c>
      <c r="CN48" s="1">
        <v>0</v>
      </c>
      <c r="CO48" s="1">
        <f ca="1">INDIRECT("AB48")+2*INDIRECT("AC48")+3*INDIRECT("AD48")+4*INDIRECT("AE48")+5*INDIRECT("AF48")+6*INDIRECT("AG48")+7*INDIRECT("AH48")+8*INDIRECT("AI48")</f>
        <v>0</v>
      </c>
      <c r="CP48" s="1">
        <v>0</v>
      </c>
      <c r="CQ48" s="1">
        <f ca="1">INDIRECT("AJ48")+2*INDIRECT("AK48")+3*INDIRECT("AL48")+4*INDIRECT("AM48")+5*INDIRECT("AN48")+6*INDIRECT("AO48")+7*INDIRECT("AP48")+8*INDIRECT("AQ48")</f>
        <v>2000</v>
      </c>
      <c r="CR48" s="1">
        <v>2000</v>
      </c>
      <c r="CS48" s="1">
        <f ca="1">INDIRECT("AR48")+2*INDIRECT("AS48")+3*INDIRECT("AT48")+4*INDIRECT("AU48")+5*INDIRECT("AV48")+6*INDIRECT("AW48")+7*INDIRECT("AX48")+8*INDIRECT("AY48")</f>
        <v>0</v>
      </c>
      <c r="CT48" s="1">
        <v>0</v>
      </c>
      <c r="CU48" s="1">
        <f ca="1">INDIRECT("AZ48")+2*INDIRECT("BA48")+3*INDIRECT("BB48")+4*INDIRECT("BC48")+5*INDIRECT("BD48")+6*INDIRECT("BE48")+7*INDIRECT("BF48")+8*INDIRECT("BG48")</f>
        <v>0</v>
      </c>
      <c r="CV48" s="1">
        <v>0</v>
      </c>
      <c r="CW48" s="1">
        <f ca="1">INDIRECT("BH48")+2*INDIRECT("BI48")+3*INDIRECT("BJ48")+4*INDIRECT("BK48")+5*INDIRECT("BL48")+6*INDIRECT("BM48")+7*INDIRECT("BN48")+8*INDIRECT("BO48")</f>
        <v>0</v>
      </c>
      <c r="CX48" s="1">
        <v>0</v>
      </c>
    </row>
    <row r="49" spans="1:73" ht="11.25">
      <c r="A49" s="25"/>
      <c r="B49" s="25"/>
      <c r="C49" s="27" t="s">
        <v>77</v>
      </c>
      <c r="D49" s="26" t="s">
        <v>0</v>
      </c>
      <c r="E49" s="1" t="s">
        <v>6</v>
      </c>
      <c r="F49" s="7">
        <f>SUM(F47:F48)</f>
        <v>0</v>
      </c>
      <c r="G49" s="6">
        <f>SUM(G47:G48)</f>
        <v>1000</v>
      </c>
      <c r="H49" s="6">
        <f>SUM(H47:H48)</f>
        <v>0</v>
      </c>
      <c r="I49" s="6">
        <f>SUM(I47:I48)</f>
        <v>6000</v>
      </c>
      <c r="J49" s="6">
        <f>SUM(J47:J48)</f>
        <v>0</v>
      </c>
      <c r="K49" s="6">
        <f>SUM(K47:K48)</f>
        <v>0</v>
      </c>
      <c r="L49" s="6">
        <f>SUM(L47:L48)</f>
        <v>0</v>
      </c>
      <c r="M49" s="6">
        <f>SUM(M47:M48)</f>
        <v>0</v>
      </c>
      <c r="N49" s="7">
        <f>SUM(N47:N48)</f>
        <v>0</v>
      </c>
      <c r="O49" s="6">
        <f>SUM(O47:O48)</f>
        <v>0</v>
      </c>
      <c r="P49" s="6">
        <f>SUM(P47:P48)</f>
        <v>1000</v>
      </c>
      <c r="Q49" s="6">
        <f>SUM(Q47:Q48)</f>
        <v>6000</v>
      </c>
      <c r="R49" s="6">
        <f>SUM(R47:R48)</f>
        <v>0</v>
      </c>
      <c r="S49" s="6">
        <f>SUM(S47:S48)</f>
        <v>0</v>
      </c>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73" ht="11.25">
      <c r="A50" s="37"/>
      <c r="B50" s="37"/>
      <c r="C50" s="37" t="s">
        <v>0</v>
      </c>
      <c r="D50" s="37" t="s">
        <v>0</v>
      </c>
      <c r="E50" s="37" t="s">
        <v>0</v>
      </c>
      <c r="F50" s="38"/>
      <c r="G50" s="39"/>
      <c r="H50" s="39"/>
      <c r="I50" s="39"/>
      <c r="J50" s="39"/>
      <c r="K50" s="39"/>
      <c r="L50" s="39"/>
      <c r="M50" s="39"/>
      <c r="N50" s="38"/>
      <c r="O50" s="39"/>
      <c r="P50" s="39"/>
      <c r="Q50" s="39"/>
      <c r="R50" s="39"/>
      <c r="S50" s="39"/>
      <c r="T50" s="40"/>
      <c r="U50" s="41"/>
      <c r="V50" s="41"/>
      <c r="W50" s="41"/>
      <c r="X50" s="41"/>
      <c r="Y50" s="41"/>
      <c r="Z50" s="41"/>
      <c r="AA50" s="41"/>
      <c r="AB50" s="40"/>
      <c r="AC50" s="41"/>
      <c r="AD50" s="41"/>
      <c r="AE50" s="41"/>
      <c r="AF50" s="41"/>
      <c r="AG50" s="41"/>
      <c r="AH50" s="41"/>
      <c r="AI50" s="41"/>
      <c r="AJ50" s="40"/>
      <c r="AK50" s="41"/>
      <c r="AL50" s="41"/>
      <c r="AM50" s="41"/>
      <c r="AN50" s="41"/>
      <c r="AO50" s="41"/>
      <c r="AP50" s="41"/>
      <c r="AQ50" s="41"/>
      <c r="AR50" s="40"/>
      <c r="AS50" s="41"/>
      <c r="AT50" s="41"/>
      <c r="AU50" s="41"/>
      <c r="AV50" s="41"/>
      <c r="AW50" s="41"/>
      <c r="AX50" s="41"/>
      <c r="AY50" s="41"/>
      <c r="AZ50" s="40"/>
      <c r="BA50" s="41"/>
      <c r="BB50" s="41"/>
      <c r="BC50" s="41"/>
      <c r="BD50" s="41"/>
      <c r="BE50" s="41"/>
      <c r="BF50" s="41"/>
      <c r="BG50" s="41"/>
      <c r="BH50" s="40"/>
      <c r="BI50" s="41"/>
      <c r="BJ50" s="41"/>
      <c r="BK50" s="41"/>
      <c r="BL50" s="41"/>
      <c r="BM50" s="41"/>
      <c r="BN50" s="41"/>
      <c r="BO50" s="42"/>
      <c r="BP50" s="9"/>
      <c r="BT50" s="1" t="s">
        <v>0</v>
      </c>
      <c r="BU50" s="1" t="s">
        <v>0</v>
      </c>
    </row>
    <row r="53" spans="5:13" ht="11.25">
      <c r="E53" s="3" t="s">
        <v>84</v>
      </c>
      <c r="F53" s="5">
        <f>SUMIF($BQ4:$BQ50,"=RIP",F4:F50)</f>
        <v>15383</v>
      </c>
      <c r="G53" s="5">
        <f aca="true" t="shared" si="0" ref="G53:M53">SUMIF($BQ4:$BQ50,"=RIP",G4:G50)</f>
        <v>5203</v>
      </c>
      <c r="H53" s="5">
        <f t="shared" si="0"/>
        <v>16335</v>
      </c>
      <c r="I53" s="5">
        <f t="shared" si="0"/>
        <v>49981</v>
      </c>
      <c r="J53" s="5">
        <f t="shared" si="0"/>
        <v>2200</v>
      </c>
      <c r="K53" s="5">
        <f t="shared" si="0"/>
        <v>39400</v>
      </c>
      <c r="L53" s="5">
        <f t="shared" si="0"/>
        <v>0</v>
      </c>
      <c r="M53" s="5">
        <f t="shared" si="0"/>
        <v>0</v>
      </c>
    </row>
    <row r="54" spans="5:13" ht="11.25">
      <c r="E54" s="3" t="s">
        <v>85</v>
      </c>
      <c r="F54" s="5">
        <f>SUMIF($BT4:$BT50,"=GARVEE",F4:F50)</f>
        <v>0</v>
      </c>
      <c r="G54" s="5">
        <f aca="true" t="shared" si="1" ref="G54:M54">SUMIF($BT4:$BT50,"=GARVEE",G4:G50)</f>
        <v>0</v>
      </c>
      <c r="H54" s="5">
        <f t="shared" si="1"/>
        <v>0</v>
      </c>
      <c r="I54" s="5">
        <f t="shared" si="1"/>
        <v>0</v>
      </c>
      <c r="J54" s="5">
        <f t="shared" si="1"/>
        <v>0</v>
      </c>
      <c r="K54" s="5">
        <f t="shared" si="1"/>
        <v>0</v>
      </c>
      <c r="L54" s="5">
        <f t="shared" si="1"/>
        <v>0</v>
      </c>
      <c r="M54" s="5">
        <f t="shared" si="1"/>
        <v>0</v>
      </c>
    </row>
    <row r="55" spans="5:13" ht="11.25">
      <c r="E55" s="3" t="s">
        <v>86</v>
      </c>
      <c r="F55" s="5">
        <f>SUMIF($BR4:$BR50,"=X",F4:F50)</f>
        <v>0</v>
      </c>
      <c r="G55" s="5">
        <f aca="true" t="shared" si="2" ref="G55:M55">SUMIF($BR4:$BR50,"=X",G4:G50)</f>
        <v>0</v>
      </c>
      <c r="H55" s="5">
        <f t="shared" si="2"/>
        <v>0</v>
      </c>
      <c r="I55" s="5">
        <f t="shared" si="2"/>
        <v>0</v>
      </c>
      <c r="J55" s="5">
        <f t="shared" si="2"/>
        <v>0</v>
      </c>
      <c r="K55" s="5">
        <f t="shared" si="2"/>
        <v>0</v>
      </c>
      <c r="L55" s="5">
        <f t="shared" si="2"/>
        <v>0</v>
      </c>
      <c r="M55" s="5">
        <f t="shared" si="2"/>
        <v>0</v>
      </c>
    </row>
    <row r="56" spans="5:13" ht="11.25">
      <c r="E56" s="3" t="s">
        <v>87</v>
      </c>
      <c r="F56" s="5">
        <f>SUMIF($BU4:$BU50,"=X",AJ4:AJ50)+SUMIF($BU4:$BU50,"=X",AR4:AR50)+SUMIF($BU4:$BU50,"=X",AZ4:AZ50)+SUMIF($BU4:$BU50,"=X",BH4:BH50)</f>
        <v>15146</v>
      </c>
      <c r="G56" s="5">
        <f>SUMIF($BU4:$BU50,"=X",AK4:AK50)+SUMIF($BU4:$BU50,"=X",AS4:AS50)+SUMIF($BU4:$BU50,"=X",BA4:BA50)+SUMIF($BU4:$BU50,"=X",BI4:BI50)</f>
        <v>818</v>
      </c>
      <c r="H56" s="5"/>
      <c r="I56" s="5"/>
      <c r="J56" s="5"/>
      <c r="K56" s="5"/>
      <c r="L56" s="5"/>
      <c r="M56" s="5"/>
    </row>
    <row r="57" spans="5:13" ht="11.25">
      <c r="E57" s="3" t="s">
        <v>88</v>
      </c>
      <c r="F57" s="5">
        <f>SUMIF($BU4:$BU50,"=X",T4:T50)</f>
        <v>0</v>
      </c>
      <c r="G57" s="5">
        <f>SUMIF($BU4:$BU50,"=X",U4:U50)</f>
        <v>3385</v>
      </c>
      <c r="H57" s="5"/>
      <c r="I57" s="5"/>
      <c r="J57" s="5"/>
      <c r="K57" s="5"/>
      <c r="L57" s="5"/>
      <c r="M57" s="5"/>
    </row>
    <row r="58" spans="5:13" ht="11.25">
      <c r="E58" s="3" t="s">
        <v>89</v>
      </c>
      <c r="F58" s="5">
        <f>F53-F54-F55-F56-F57</f>
        <v>237</v>
      </c>
      <c r="G58" s="5">
        <f aca="true" t="shared" si="3" ref="G58:M58">G53-G54-G55-G56-G57</f>
        <v>1000</v>
      </c>
      <c r="H58" s="5">
        <f t="shared" si="3"/>
        <v>16335</v>
      </c>
      <c r="I58" s="5">
        <f t="shared" si="3"/>
        <v>49981</v>
      </c>
      <c r="J58" s="5">
        <f t="shared" si="3"/>
        <v>2200</v>
      </c>
      <c r="K58" s="5">
        <f t="shared" si="3"/>
        <v>39400</v>
      </c>
      <c r="L58" s="5">
        <f t="shared" si="3"/>
        <v>0</v>
      </c>
      <c r="M58" s="5">
        <f t="shared" si="3"/>
        <v>0</v>
      </c>
    </row>
    <row r="60" spans="9:11" ht="11.25">
      <c r="I60" s="1">
        <f>SUM(F58:I58)</f>
        <v>67553</v>
      </c>
      <c r="J60" s="1">
        <f>J58</f>
        <v>2200</v>
      </c>
      <c r="K60" s="1">
        <f>K58</f>
        <v>39400</v>
      </c>
    </row>
  </sheetData>
  <sheetProtection password="CB9B" sheet="1" objects="1" scenarios="1"/>
  <conditionalFormatting sqref="F4 F7 F10 F13 F16:F17 F20:F21 F24:F27 F30:F31 F34:F35 F38:F39 F42:F44 F47:F48">
    <cfRule type="expression" priority="1" dxfId="0" stopIfTrue="1">
      <formula>BW4&lt;&gt;BX4</formula>
    </cfRule>
  </conditionalFormatting>
  <conditionalFormatting sqref="G4 G7 G10 G13 G16:G17 G20:G21 G24:G27 G30:G31 G34:G35 G38:G39 G42:G44 G47:G48">
    <cfRule type="expression" priority="2" dxfId="0" stopIfTrue="1">
      <formula>BY4&lt;&gt;BZ4</formula>
    </cfRule>
  </conditionalFormatting>
  <conditionalFormatting sqref="H4 H7 H10 H13 H16:H17 H20:H21 H24:H27 H30:H31 H34:H35 H38:H39 H42:H44 H47:H48">
    <cfRule type="expression" priority="3" dxfId="0" stopIfTrue="1">
      <formula>CA4&lt;&gt;CB4</formula>
    </cfRule>
  </conditionalFormatting>
  <conditionalFormatting sqref="I4 I7 I10 I13 I16:I17 I20:I21 I24:I27 I30:I31 I34:I35 I38:I39 I42:I44 I47:I48">
    <cfRule type="expression" priority="4" dxfId="0" stopIfTrue="1">
      <formula>CC4&lt;&gt;CD4</formula>
    </cfRule>
  </conditionalFormatting>
  <conditionalFormatting sqref="J4 J7 J10 J13 J16:J17 J20:J21 J24:J27 J30:J31 J34:J35 J38:J39 J42:J44 J47:J48">
    <cfRule type="expression" priority="5" dxfId="0" stopIfTrue="1">
      <formula>CE4&lt;&gt;CF4</formula>
    </cfRule>
  </conditionalFormatting>
  <conditionalFormatting sqref="K4 K7 K10 K13 K16:K17 K20:K21 K24:K27 K30:K31 K34:K35 K38:K39 K42:K44 K47:K48">
    <cfRule type="expression" priority="6" dxfId="0" stopIfTrue="1">
      <formula>CG4&lt;&gt;CH4</formula>
    </cfRule>
  </conditionalFormatting>
  <conditionalFormatting sqref="L4 L7 L10 L13 L16:L17 L20:L21 L24:L27 L30:L31 L34:L35 L38:L39 L42:L44 L47:L48">
    <cfRule type="expression" priority="7" dxfId="0" stopIfTrue="1">
      <formula>CI4&lt;&gt;CJ4</formula>
    </cfRule>
  </conditionalFormatting>
  <conditionalFormatting sqref="M4 M7 M10 M13 M16:M17 M20:M21 M24:M27 M30:M31 M34:M35 M38:M39 M42:M44 M47:M48">
    <cfRule type="expression" priority="8" dxfId="0" stopIfTrue="1">
      <formula>CK4&lt;&gt;CL4</formula>
    </cfRule>
  </conditionalFormatting>
  <conditionalFormatting sqref="N4 N7 N10 N13 N16:N17 N20:N21 N24:N27 N30:N31 N34:N35 N38:N39 N42:N44 N47:N48">
    <cfRule type="expression" priority="9" dxfId="0" stopIfTrue="1">
      <formula>CM4&lt;&gt;CN4</formula>
    </cfRule>
  </conditionalFormatting>
  <conditionalFormatting sqref="O4 O7 O10 O13 O16:O17 O20:O21 O24:O27 O30:O31 O34:O35 O38:O39 O42:O44 O47:O48">
    <cfRule type="expression" priority="10" dxfId="0" stopIfTrue="1">
      <formula>CO4&lt;&gt;CP4</formula>
    </cfRule>
  </conditionalFormatting>
  <conditionalFormatting sqref="P4 P7 P10 P13 P16:P17 P20:P21 P24:P27 P30:P31 P34:P35 P38:P39 P42:P44 P47:P48">
    <cfRule type="expression" priority="11" dxfId="0" stopIfTrue="1">
      <formula>CQ4&lt;&gt;CR4</formula>
    </cfRule>
  </conditionalFormatting>
  <conditionalFormatting sqref="Q4 Q7 Q10 Q13 Q16:Q17 Q20:Q21 Q24:Q27 Q30:Q31 Q34:Q35 Q38:Q39 Q42:Q44 Q47:Q48">
    <cfRule type="expression" priority="12" dxfId="0" stopIfTrue="1">
      <formula>CS4&lt;&gt;CT4</formula>
    </cfRule>
  </conditionalFormatting>
  <conditionalFormatting sqref="R4 R7 R10 R13 R16:R17 R20:R21 R24:R27 R30:R31 R34:R35 R38:R39 R42:R44 R47:R48">
    <cfRule type="expression" priority="13" dxfId="0" stopIfTrue="1">
      <formula>CU4&lt;&gt;CV4</formula>
    </cfRule>
  </conditionalFormatting>
  <conditionalFormatting sqref="S4 S7 S10 S13 S16:S17 S20:S21 S24:S27 S30:S31 S34:S35 S38:S39 S42:S44 S47:S48">
    <cfRule type="expression" priority="14" dxfId="0" stopIfTrue="1">
      <formula>CW4&lt;&gt;CX4</formula>
    </cfRule>
  </conditionalFormatting>
  <dataValidations count="81">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50">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50">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BJ16:BO16 AL16:AQ16 AT16:AY16 BB16:BG16 V16:AI1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AK16 AR16:AS16 AZ16:BA16 BH16:BI1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U16">
      <formula1>0</formula1>
      <formula2>999999</formula2>
    </dataValidation>
    <dataValidation type="whole" showErrorMessage="1" errorTitle="Maximum Dollar Input Exceeded" error="The maximum input value is $999,999 (x $1000), basically one billion dollars.  Please revise your figures." sqref="BJ17:BO17 AL17:AQ17 AT17:AY17 BB17:BG17 V17:AI1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7:AK17 AR17:AS17 AZ17:BA17 BH17:BI1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7:U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BJ20:BO20 AL20:AQ20 AT20:AY20 BB20:BG20 V20:AI2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0:AK20 AR20:AS20 AZ20:BA20 BH20:BI2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0:U20">
      <formula1>0</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ErrorMessage="1" errorTitle="Maximum Dollar Input Exceeded" error="The maximum input value is $999,999 (x $1000), basically one billion dollars.  Please revise your figures." sqref="BJ24:BO24 AL24:AQ24 AT24:AY24 BB24:BG24 V24:AI2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4:AK24 AR24:AS24 AZ24:BA24 BH24:BI2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4:U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BJ30:BO30 AL30:AQ30 AT30:AY30 BB30:BG30 V30:AI3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0:AK30 AR30:AS30 AZ30:BA30 BH30:BI3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0:U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ErrorMessage="1" errorTitle="Maximum Dollar Input Exceeded" error="The maximum input value is $999,999 (x $1000), basically one billion dollars.  Please revise your figures." sqref="BJ35:BO35 AL35:AQ35 AT35:AY35 BB35:BG35 V35:AI3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5:AK35 AR35:AS35 AZ35:BA35 BH35:BI3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5:U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BJ38:BO38 AL38:AQ38 AT38:AY38 BB38:BG38 V38:AI3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8:AK38 AR38:AS38 AZ38:BA38 BH38:BI3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8:U38">
      <formula1>0</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BJ42:BO42 AL42:AQ42 AT42:AY42 BB42:BG42 V42:AI4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2:AK42 AR42:AS42 AZ42:BA42 BH42:BI4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2:U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BJ47:BO47 AL47:AQ47 AT47:AY47 BB47:BG47 V47:AI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7:AK47 AR47:AS47 AZ47:BA47 BH47:BI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7:U47">
      <formula1>0</formula1>
      <formula2>999999</formula2>
    </dataValidation>
    <dataValidation type="whole" showErrorMessage="1" errorTitle="Maximum Dollar Input Exceeded" error="The maximum input value is $999,999 (x $1000), basically one billion dollars.  Please revise your figures." sqref="T48:BO48">
      <formula1>0</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2003-11-25T22:50:41Z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