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Inventory'!$A$1:$S$35</definedName>
    <definedName name="_xlnm.Print_Titles" localSheetId="1">'Project Inventory'!$1:$3</definedName>
  </definedNames>
  <calcPr fullCalcOnLoad="1"/>
</workbook>
</file>

<file path=xl/sharedStrings.xml><?xml version="1.0" encoding="utf-8"?>
<sst xmlns="http://schemas.openxmlformats.org/spreadsheetml/2006/main" count="338" uniqueCount="100">
  <si>
    <t/>
  </si>
  <si>
    <t>SUT</t>
  </si>
  <si>
    <t>Sacramento Area Council of Governments</t>
  </si>
  <si>
    <t>RIP</t>
  </si>
  <si>
    <t>0L0524</t>
  </si>
  <si>
    <t>STIP Planning, Programming, Monitoring</t>
  </si>
  <si>
    <t>TOTAL</t>
  </si>
  <si>
    <t>65</t>
  </si>
  <si>
    <t>Caltrans</t>
  </si>
  <si>
    <t>CO</t>
  </si>
  <si>
    <t>X</t>
  </si>
  <si>
    <t>297300</t>
  </si>
  <si>
    <t>R9.2/12.2</t>
  </si>
  <si>
    <t>Third River Bridge</t>
  </si>
  <si>
    <t>99</t>
  </si>
  <si>
    <t>1A4310</t>
  </si>
  <si>
    <t>8.7/11.7</t>
  </si>
  <si>
    <t>Sutter Route 99 Corridor Project</t>
  </si>
  <si>
    <t>IIP</t>
  </si>
  <si>
    <t>1A461</t>
  </si>
  <si>
    <t>16.8/22.7</t>
  </si>
  <si>
    <t>Widen to 4 Lanes With a Median</t>
  </si>
  <si>
    <t>Demo</t>
  </si>
  <si>
    <t>1A432</t>
  </si>
  <si>
    <t>11.7/14.3</t>
  </si>
  <si>
    <t>Future Need</t>
  </si>
  <si>
    <t>Sutter County</t>
  </si>
  <si>
    <t>40660</t>
  </si>
  <si>
    <t>0.0/2.6</t>
  </si>
  <si>
    <t>SR 99 / Riego Road Interchange</t>
  </si>
  <si>
    <t>Loc Funds (CO)</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</si>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</sst>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74</v>
      </c>
    </row>
    <row r="3" ht="12.75">
      <c r="B3" s="43"/>
    </row>
    <row r="4" ht="12.75">
      <c r="B4" s="46" t="s">
        <v>75</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78</v>
      </c>
    </row>
    <row r="7" ht="12.75">
      <c r="B7" s="50" t="s">
        <v>79</v>
      </c>
    </row>
    <row r="8" ht="12.75">
      <c r="B8" s="50" t="s">
        <v>80</v>
      </c>
    </row>
    <row r="9" ht="25.5">
      <c r="B9" s="50" t="s">
        <v>81</v>
      </c>
    </row>
    <row r="10" ht="12.75">
      <c r="B10" s="48"/>
    </row>
    <row r="11" ht="12.75">
      <c r="B11" s="49" t="s">
        <v>82</v>
      </c>
    </row>
    <row r="12" ht="12.75">
      <c r="B12" s="50" t="s">
        <v>83</v>
      </c>
    </row>
    <row r="13" ht="12.75">
      <c r="B13" s="50" t="s">
        <v>84</v>
      </c>
    </row>
    <row r="14" ht="12.75">
      <c r="B14" s="50" t="s">
        <v>85</v>
      </c>
    </row>
    <row r="15" ht="12.75">
      <c r="B15" s="48"/>
    </row>
    <row r="16" ht="12.75">
      <c r="B16" s="51" t="s">
        <v>86</v>
      </c>
    </row>
    <row r="17" ht="25.5">
      <c r="B17" s="48" t="s">
        <v>87</v>
      </c>
    </row>
    <row r="18" ht="12.75">
      <c r="B18" s="48" t="s">
        <v>88</v>
      </c>
    </row>
    <row r="19" ht="12.75">
      <c r="B19" s="48" t="s">
        <v>89</v>
      </c>
    </row>
    <row r="20" ht="25.5">
      <c r="B20" s="48" t="s">
        <v>90</v>
      </c>
    </row>
    <row r="21" ht="12.75">
      <c r="B21" s="48"/>
    </row>
    <row r="22" ht="38.25">
      <c r="B22" s="48" t="s">
        <v>91</v>
      </c>
    </row>
    <row r="23" ht="12.75">
      <c r="B23" s="48"/>
    </row>
    <row r="24" ht="12.75">
      <c r="B24" s="52" t="s">
        <v>92</v>
      </c>
    </row>
    <row r="25" ht="12.75">
      <c r="B25" s="48"/>
    </row>
    <row r="26" ht="12.75">
      <c r="B26" s="46" t="s">
        <v>93</v>
      </c>
    </row>
    <row r="27" ht="12.75">
      <c r="B27" s="53" t="s">
        <v>94</v>
      </c>
    </row>
    <row r="28" ht="12.75">
      <c r="B28" s="53" t="s">
        <v>95</v>
      </c>
    </row>
    <row r="29" ht="12.75">
      <c r="B29" s="53" t="s">
        <v>96</v>
      </c>
    </row>
    <row r="30" ht="12.75">
      <c r="B30" s="53" t="s">
        <v>97</v>
      </c>
    </row>
    <row r="31" ht="12.75">
      <c r="B31" s="53" t="s">
        <v>98</v>
      </c>
    </row>
    <row r="32" ht="12.75">
      <c r="B32" s="43"/>
    </row>
    <row r="33" ht="12.75">
      <c r="B33" s="43"/>
    </row>
    <row r="34" ht="12.75">
      <c r="B34" s="43"/>
    </row>
    <row r="35" ht="13.5" thickBot="1">
      <c r="B35" s="44"/>
    </row>
    <row r="36" ht="13.5" thickTop="1">
      <c r="B36" s="54" t="s">
        <v>99</v>
      </c>
    </row>
    <row r="100" spans="7:8" ht="12.75">
      <c r="G100" t="s">
        <v>76</v>
      </c>
      <c r="H100" t="s">
        <v>77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37"/>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8515625" style="1" bestFit="1" customWidth="1"/>
    <col min="2" max="2" width="6.57421875" style="1" bestFit="1" customWidth="1"/>
    <col min="3" max="3" width="7.57421875" style="1" bestFit="1" customWidth="1"/>
    <col min="4" max="4" width="30.140625" style="1" bestFit="1" customWidth="1"/>
    <col min="5" max="5" width="12.00390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26</v>
      </c>
      <c r="B1" s="10"/>
      <c r="C1" s="10"/>
      <c r="D1" s="10"/>
      <c r="E1" s="10"/>
      <c r="F1" s="10"/>
      <c r="G1" s="10"/>
      <c r="H1" s="10"/>
      <c r="I1" s="10"/>
      <c r="J1" s="10"/>
      <c r="K1" s="10"/>
      <c r="L1" s="10"/>
      <c r="M1" s="10"/>
      <c r="N1" s="10"/>
      <c r="O1" s="10"/>
      <c r="P1" s="10"/>
      <c r="Q1" s="10"/>
      <c r="R1" s="10"/>
      <c r="S1" s="10"/>
      <c r="T1" s="12" t="s">
        <v>60</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32</v>
      </c>
      <c r="C2" s="14" t="s">
        <v>33</v>
      </c>
      <c r="D2" s="14" t="s">
        <v>35</v>
      </c>
      <c r="E2" s="14"/>
      <c r="F2" s="15" t="s">
        <v>58</v>
      </c>
      <c r="G2" s="16"/>
      <c r="H2" s="16"/>
      <c r="I2" s="16"/>
      <c r="J2" s="16"/>
      <c r="K2" s="16"/>
      <c r="L2" s="16"/>
      <c r="M2" s="16"/>
      <c r="N2" s="15" t="s">
        <v>59</v>
      </c>
      <c r="O2" s="16"/>
      <c r="P2" s="16"/>
      <c r="Q2" s="16"/>
      <c r="R2" s="16"/>
      <c r="S2" s="16"/>
      <c r="T2" s="15" t="s">
        <v>46</v>
      </c>
      <c r="U2" s="16"/>
      <c r="V2" s="16"/>
      <c r="W2" s="16"/>
      <c r="X2" s="16"/>
      <c r="Y2" s="16"/>
      <c r="Z2" s="16"/>
      <c r="AA2" s="16"/>
      <c r="AB2" s="15" t="s">
        <v>47</v>
      </c>
      <c r="AC2" s="16"/>
      <c r="AD2" s="16"/>
      <c r="AE2" s="16"/>
      <c r="AF2" s="16"/>
      <c r="AG2" s="16"/>
      <c r="AH2" s="16"/>
      <c r="AI2" s="16"/>
      <c r="AJ2" s="15" t="s">
        <v>48</v>
      </c>
      <c r="AK2" s="16"/>
      <c r="AL2" s="16"/>
      <c r="AM2" s="16"/>
      <c r="AN2" s="16"/>
      <c r="AO2" s="16"/>
      <c r="AP2" s="16"/>
      <c r="AQ2" s="16"/>
      <c r="AR2" s="15" t="s">
        <v>49</v>
      </c>
      <c r="AS2" s="16"/>
      <c r="AT2" s="16"/>
      <c r="AU2" s="16"/>
      <c r="AV2" s="16"/>
      <c r="AW2" s="16"/>
      <c r="AX2" s="16"/>
      <c r="AY2" s="16"/>
      <c r="AZ2" s="15" t="s">
        <v>50</v>
      </c>
      <c r="BA2" s="16"/>
      <c r="BB2" s="16"/>
      <c r="BC2" s="16"/>
      <c r="BD2" s="16"/>
      <c r="BE2" s="16"/>
      <c r="BF2" s="16"/>
      <c r="BG2" s="16"/>
      <c r="BH2" s="15" t="s">
        <v>51</v>
      </c>
      <c r="BI2" s="16"/>
      <c r="BJ2" s="16"/>
      <c r="BK2" s="16"/>
      <c r="BL2" s="16"/>
      <c r="BM2" s="16"/>
      <c r="BN2" s="16"/>
      <c r="BO2" s="23"/>
      <c r="BP2" s="22"/>
      <c r="BW2" s="15" t="s">
        <v>58</v>
      </c>
      <c r="BX2" s="16" t="s">
        <v>58</v>
      </c>
      <c r="BY2" s="16"/>
      <c r="BZ2" s="16"/>
      <c r="CA2" s="16"/>
      <c r="CB2" s="16"/>
      <c r="CC2" s="16"/>
      <c r="CD2" s="16"/>
      <c r="CE2" s="15" t="s">
        <v>59</v>
      </c>
      <c r="CF2" s="16" t="s">
        <v>59</v>
      </c>
      <c r="CG2" s="16"/>
      <c r="CH2" s="16"/>
      <c r="CI2" s="16"/>
      <c r="CJ2" s="16"/>
    </row>
    <row r="3" spans="1:88" s="4" customFormat="1" ht="11.25">
      <c r="A3" s="17" t="s">
        <v>9</v>
      </c>
      <c r="B3" s="18" t="s">
        <v>31</v>
      </c>
      <c r="C3" s="18" t="s">
        <v>34</v>
      </c>
      <c r="D3" s="18" t="s">
        <v>36</v>
      </c>
      <c r="E3" s="18" t="s">
        <v>37</v>
      </c>
      <c r="F3" s="19" t="s">
        <v>38</v>
      </c>
      <c r="G3" s="20" t="s">
        <v>39</v>
      </c>
      <c r="H3" s="20" t="s">
        <v>40</v>
      </c>
      <c r="I3" s="20" t="s">
        <v>41</v>
      </c>
      <c r="J3" s="20" t="s">
        <v>42</v>
      </c>
      <c r="K3" s="20" t="s">
        <v>43</v>
      </c>
      <c r="L3" s="20" t="s">
        <v>44</v>
      </c>
      <c r="M3" s="20" t="s">
        <v>45</v>
      </c>
      <c r="N3" s="19" t="s">
        <v>52</v>
      </c>
      <c r="O3" s="21" t="s">
        <v>53</v>
      </c>
      <c r="P3" s="21" t="s">
        <v>54</v>
      </c>
      <c r="Q3" s="21" t="s">
        <v>55</v>
      </c>
      <c r="R3" s="21" t="s">
        <v>56</v>
      </c>
      <c r="S3" s="21" t="s">
        <v>57</v>
      </c>
      <c r="T3" s="19" t="s">
        <v>38</v>
      </c>
      <c r="U3" s="20" t="s">
        <v>39</v>
      </c>
      <c r="V3" s="20" t="s">
        <v>40</v>
      </c>
      <c r="W3" s="20" t="s">
        <v>41</v>
      </c>
      <c r="X3" s="20" t="s">
        <v>42</v>
      </c>
      <c r="Y3" s="20" t="s">
        <v>43</v>
      </c>
      <c r="Z3" s="20" t="s">
        <v>44</v>
      </c>
      <c r="AA3" s="20" t="s">
        <v>45</v>
      </c>
      <c r="AB3" s="19" t="s">
        <v>38</v>
      </c>
      <c r="AC3" s="20" t="s">
        <v>39</v>
      </c>
      <c r="AD3" s="20" t="s">
        <v>40</v>
      </c>
      <c r="AE3" s="20" t="s">
        <v>41</v>
      </c>
      <c r="AF3" s="20" t="s">
        <v>42</v>
      </c>
      <c r="AG3" s="20" t="s">
        <v>43</v>
      </c>
      <c r="AH3" s="20" t="s">
        <v>44</v>
      </c>
      <c r="AI3" s="20" t="s">
        <v>45</v>
      </c>
      <c r="AJ3" s="19" t="s">
        <v>38</v>
      </c>
      <c r="AK3" s="20" t="s">
        <v>39</v>
      </c>
      <c r="AL3" s="20" t="s">
        <v>40</v>
      </c>
      <c r="AM3" s="20" t="s">
        <v>41</v>
      </c>
      <c r="AN3" s="20" t="s">
        <v>42</v>
      </c>
      <c r="AO3" s="20" t="s">
        <v>43</v>
      </c>
      <c r="AP3" s="20" t="s">
        <v>44</v>
      </c>
      <c r="AQ3" s="20" t="s">
        <v>45</v>
      </c>
      <c r="AR3" s="19" t="s">
        <v>38</v>
      </c>
      <c r="AS3" s="20" t="s">
        <v>39</v>
      </c>
      <c r="AT3" s="20" t="s">
        <v>40</v>
      </c>
      <c r="AU3" s="20" t="s">
        <v>41</v>
      </c>
      <c r="AV3" s="20" t="s">
        <v>42</v>
      </c>
      <c r="AW3" s="20" t="s">
        <v>43</v>
      </c>
      <c r="AX3" s="20" t="s">
        <v>44</v>
      </c>
      <c r="AY3" s="20" t="s">
        <v>45</v>
      </c>
      <c r="AZ3" s="19" t="s">
        <v>38</v>
      </c>
      <c r="BA3" s="20" t="s">
        <v>39</v>
      </c>
      <c r="BB3" s="20" t="s">
        <v>40</v>
      </c>
      <c r="BC3" s="20" t="s">
        <v>41</v>
      </c>
      <c r="BD3" s="20" t="s">
        <v>42</v>
      </c>
      <c r="BE3" s="20" t="s">
        <v>43</v>
      </c>
      <c r="BF3" s="20" t="s">
        <v>44</v>
      </c>
      <c r="BG3" s="20" t="s">
        <v>45</v>
      </c>
      <c r="BH3" s="19" t="s">
        <v>38</v>
      </c>
      <c r="BI3" s="20" t="s">
        <v>39</v>
      </c>
      <c r="BJ3" s="20" t="s">
        <v>40</v>
      </c>
      <c r="BK3" s="20" t="s">
        <v>41</v>
      </c>
      <c r="BL3" s="20" t="s">
        <v>42</v>
      </c>
      <c r="BM3" s="20" t="s">
        <v>43</v>
      </c>
      <c r="BN3" s="20" t="s">
        <v>44</v>
      </c>
      <c r="BO3" s="24" t="s">
        <v>45</v>
      </c>
      <c r="BP3" s="22" t="s">
        <v>62</v>
      </c>
      <c r="BQ3" s="4" t="s">
        <v>63</v>
      </c>
      <c r="BR3" s="4" t="s">
        <v>64</v>
      </c>
      <c r="BS3" s="4" t="s">
        <v>65</v>
      </c>
      <c r="BT3" s="4" t="s">
        <v>66</v>
      </c>
      <c r="BU3" s="4" t="s">
        <v>67</v>
      </c>
      <c r="BW3" s="19" t="s">
        <v>38</v>
      </c>
      <c r="BX3" s="20" t="s">
        <v>38</v>
      </c>
      <c r="BY3" s="20" t="s">
        <v>40</v>
      </c>
      <c r="BZ3" s="20" t="s">
        <v>40</v>
      </c>
      <c r="CA3" s="20" t="s">
        <v>42</v>
      </c>
      <c r="CB3" s="20" t="s">
        <v>42</v>
      </c>
      <c r="CC3" s="20" t="s">
        <v>44</v>
      </c>
      <c r="CD3" s="20" t="s">
        <v>44</v>
      </c>
      <c r="CE3" s="19" t="s">
        <v>52</v>
      </c>
      <c r="CF3" s="21" t="s">
        <v>52</v>
      </c>
      <c r="CG3" s="21" t="s">
        <v>54</v>
      </c>
      <c r="CH3" s="21" t="s">
        <v>54</v>
      </c>
      <c r="CI3" s="21" t="s">
        <v>56</v>
      </c>
      <c r="CJ3" s="21" t="s">
        <v>56</v>
      </c>
    </row>
    <row r="4" spans="1:102" ht="11.25">
      <c r="A4" s="1" t="s">
        <v>1</v>
      </c>
      <c r="B4" s="2" t="str">
        <f>HYPERLINK("http://www.dot.ca.gov/hq/transprog/stip2004/ff_sheets/03-1l53.xls","1L53")</f>
        <v>1L53</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23</v>
      </c>
      <c r="I4" s="6">
        <f ca="1">INDIRECT("W4")+INDIRECT("AE4")+INDIRECT("AM4")+INDIRECT("AU4")+INDIRECT("BC4")+INDIRECT("BK4")</f>
        <v>13</v>
      </c>
      <c r="J4" s="6">
        <f ca="1">INDIRECT("X4")+INDIRECT("AF4")+INDIRECT("AN4")+INDIRECT("AV4")+INDIRECT("BD4")+INDIRECT("BL4")</f>
        <v>13</v>
      </c>
      <c r="K4" s="6">
        <f ca="1">INDIRECT("Y4")+INDIRECT("AG4")+INDIRECT("AO4")+INDIRECT("AW4")+INDIRECT("BE4")+INDIRECT("BM4")</f>
        <v>13</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62</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23</v>
      </c>
      <c r="AE4" s="29">
        <v>13</v>
      </c>
      <c r="AF4" s="29">
        <v>13</v>
      </c>
      <c r="AG4" s="29">
        <v>13</v>
      </c>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10700000226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46</v>
      </c>
      <c r="CB4" s="1">
        <v>46</v>
      </c>
      <c r="CC4" s="1">
        <f ca="1">INDIRECT("W4")+2*INDIRECT("AE4")+3*INDIRECT("AM4")+4*INDIRECT("AU4")+5*INDIRECT("BC4")+6*INDIRECT("BK4")</f>
        <v>26</v>
      </c>
      <c r="CD4" s="1">
        <v>26</v>
      </c>
      <c r="CE4" s="1">
        <f ca="1">INDIRECT("X4")+2*INDIRECT("AF4")+3*INDIRECT("AN4")+4*INDIRECT("AV4")+5*INDIRECT("BD4")+6*INDIRECT("BL4")</f>
        <v>26</v>
      </c>
      <c r="CF4" s="1">
        <v>26</v>
      </c>
      <c r="CG4" s="1">
        <f ca="1">INDIRECT("Y4")+2*INDIRECT("AG4")+3*INDIRECT("AO4")+4*INDIRECT("AW4")+5*INDIRECT("BE4")+6*INDIRECT("BM4")</f>
        <v>26</v>
      </c>
      <c r="CH4" s="1">
        <v>26</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264</v>
      </c>
      <c r="CP4" s="1">
        <v>264</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23</v>
      </c>
      <c r="I5" s="6">
        <f>SUM(I4:I4)</f>
        <v>13</v>
      </c>
      <c r="J5" s="6">
        <f>SUM(J4:J4)</f>
        <v>13</v>
      </c>
      <c r="K5" s="6">
        <f>SUM(K4:K4)</f>
        <v>13</v>
      </c>
      <c r="L5" s="6">
        <f>SUM(L4:L4)</f>
        <v>0</v>
      </c>
      <c r="M5" s="6">
        <f>SUM(M4:M4)</f>
        <v>0</v>
      </c>
      <c r="N5" s="7">
        <f>SUM(N4:N4)</f>
        <v>0</v>
      </c>
      <c r="O5" s="6">
        <f>SUM(O4:O4)</f>
        <v>62</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61</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HYPERLINK("http://www.dot.ca.gov/hq/transprog/stip2004/ff_sheets/03-b0362a.xls","B0362A")</f>
        <v>B0362A</v>
      </c>
      <c r="C7" s="30" t="s">
        <v>7</v>
      </c>
      <c r="D7" s="30" t="s">
        <v>8</v>
      </c>
      <c r="E7" s="30" t="s">
        <v>3</v>
      </c>
      <c r="F7" s="32">
        <f ca="1">INDIRECT("T7")+INDIRECT("AB7")+INDIRECT("AJ7")+INDIRECT("AR7")+INDIRECT("AZ7")+INDIRECT("BH7")</f>
        <v>1500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0</v>
      </c>
      <c r="P7" s="33">
        <f ca="1">INDIRECT("AJ7")+INDIRECT("AK7")+INDIRECT("AL7")+INDIRECT("AM7")+INDIRECT("AN7")+INDIRECT("AO7")+INDIRECT("AP7")+INDIRECT("AQ7")</f>
        <v>1500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c r="AH7" s="35"/>
      <c r="AI7" s="35"/>
      <c r="AJ7" s="34">
        <v>1500</v>
      </c>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10700000246</v>
      </c>
      <c r="BQ7" s="1" t="s">
        <v>3</v>
      </c>
      <c r="BR7" s="1" t="s">
        <v>0</v>
      </c>
      <c r="BS7" s="1" t="s">
        <v>0</v>
      </c>
      <c r="BT7" s="1" t="s">
        <v>0</v>
      </c>
      <c r="BU7" s="1" t="s">
        <v>10</v>
      </c>
      <c r="BW7" s="1">
        <f ca="1">INDIRECT("T7")+2*INDIRECT("AB7")+3*INDIRECT("AJ7")+4*INDIRECT("AR7")+5*INDIRECT("AZ7")+6*INDIRECT("BH7")</f>
        <v>4500</v>
      </c>
      <c r="BX7" s="1">
        <v>4500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0</v>
      </c>
      <c r="CP7" s="1">
        <v>0</v>
      </c>
      <c r="CQ7" s="1">
        <f ca="1">INDIRECT("AJ7")+2*INDIRECT("AK7")+3*INDIRECT("AL7")+4*INDIRECT("AM7")+5*INDIRECT("AN7")+6*INDIRECT("AO7")+7*INDIRECT("AP7")+8*INDIRECT("AQ7")</f>
        <v>1500</v>
      </c>
      <c r="CR7" s="1">
        <v>1500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11</v>
      </c>
      <c r="C8" s="1" t="s">
        <v>12</v>
      </c>
      <c r="D8" s="1" t="s">
        <v>13</v>
      </c>
      <c r="E8" s="1" t="s">
        <v>6</v>
      </c>
      <c r="F8" s="7">
        <f>SUM(F7:F7)</f>
        <v>1500</v>
      </c>
      <c r="G8" s="6">
        <f>SUM(G7:G7)</f>
        <v>0</v>
      </c>
      <c r="H8" s="6">
        <f>SUM(H7:H7)</f>
        <v>0</v>
      </c>
      <c r="I8" s="6">
        <f>SUM(I7:I7)</f>
        <v>0</v>
      </c>
      <c r="J8" s="6">
        <f>SUM(J7:J7)</f>
        <v>0</v>
      </c>
      <c r="K8" s="6">
        <f>SUM(K7:K7)</f>
        <v>0</v>
      </c>
      <c r="L8" s="6">
        <f>SUM(L7:L7)</f>
        <v>0</v>
      </c>
      <c r="M8" s="6">
        <f>SUM(M7:M7)</f>
        <v>0</v>
      </c>
      <c r="N8" s="7">
        <f>SUM(N7:N7)</f>
        <v>0</v>
      </c>
      <c r="O8" s="6">
        <f>SUM(O7:O7)</f>
        <v>0</v>
      </c>
      <c r="P8" s="6">
        <f>SUM(P7:P7)</f>
        <v>1500</v>
      </c>
      <c r="Q8" s="6">
        <f>SUM(Q7:Q7)</f>
        <v>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61</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HYPERLINK("http://www.dot.ca.gov/hq/transprog/stip2004/ff_sheets/03-8361a.xls","8361A")</f>
        <v>8361A</v>
      </c>
      <c r="C10" s="30" t="s">
        <v>14</v>
      </c>
      <c r="D10" s="30" t="s">
        <v>8</v>
      </c>
      <c r="E10" s="30" t="s">
        <v>3</v>
      </c>
      <c r="F10" s="32">
        <f ca="1">INDIRECT("T10")+INDIRECT("AB10")+INDIRECT("AJ10")+INDIRECT("AR10")+INDIRECT("AZ10")+INDIRECT("BH10")</f>
        <v>0</v>
      </c>
      <c r="G10" s="33">
        <f ca="1">INDIRECT("U10")+INDIRECT("AC10")+INDIRECT("AK10")+INDIRECT("AS10")+INDIRECT("BA10")+INDIRECT("BI10")</f>
        <v>350</v>
      </c>
      <c r="H10" s="33">
        <f ca="1">INDIRECT("V10")+INDIRECT("AD10")+INDIRECT("AL10")+INDIRECT("AT10")+INDIRECT("BB10")+INDIRECT("BJ10")</f>
        <v>1726</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150</v>
      </c>
      <c r="O10" s="33">
        <f ca="1">INDIRECT("AB10")+INDIRECT("AC10")+INDIRECT("AD10")+INDIRECT("AE10")+INDIRECT("AF10")+INDIRECT("AG10")+INDIRECT("AH10")+INDIRECT("AI10")</f>
        <v>1557</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200</v>
      </c>
      <c r="S10" s="33">
        <f ca="1">INDIRECT("BH10")+INDIRECT("BI10")+INDIRECT("BJ10")+INDIRECT("BK10")+INDIRECT("BL10")+INDIRECT("BM10")+INDIRECT("BN10")+INDIRECT("BO10")</f>
        <v>169</v>
      </c>
      <c r="T10" s="34"/>
      <c r="U10" s="35">
        <v>150</v>
      </c>
      <c r="V10" s="35"/>
      <c r="W10" s="35"/>
      <c r="X10" s="35"/>
      <c r="Y10" s="35"/>
      <c r="Z10" s="35"/>
      <c r="AA10" s="35"/>
      <c r="AB10" s="34"/>
      <c r="AC10" s="35"/>
      <c r="AD10" s="35">
        <v>1557</v>
      </c>
      <c r="AE10" s="35"/>
      <c r="AF10" s="35"/>
      <c r="AG10" s="35"/>
      <c r="AH10" s="35"/>
      <c r="AI10" s="35"/>
      <c r="AJ10" s="34"/>
      <c r="AK10" s="35"/>
      <c r="AL10" s="35"/>
      <c r="AM10" s="35"/>
      <c r="AN10" s="35"/>
      <c r="AO10" s="35"/>
      <c r="AP10" s="35"/>
      <c r="AQ10" s="35"/>
      <c r="AR10" s="34"/>
      <c r="AS10" s="35"/>
      <c r="AT10" s="35"/>
      <c r="AU10" s="35"/>
      <c r="AV10" s="35"/>
      <c r="AW10" s="35"/>
      <c r="AX10" s="35"/>
      <c r="AY10" s="35"/>
      <c r="AZ10" s="34"/>
      <c r="BA10" s="35">
        <v>200</v>
      </c>
      <c r="BB10" s="35"/>
      <c r="BC10" s="35"/>
      <c r="BD10" s="35"/>
      <c r="BE10" s="35"/>
      <c r="BF10" s="35"/>
      <c r="BG10" s="35"/>
      <c r="BH10" s="34"/>
      <c r="BI10" s="35"/>
      <c r="BJ10" s="35">
        <v>169</v>
      </c>
      <c r="BK10" s="35"/>
      <c r="BL10" s="35"/>
      <c r="BM10" s="35"/>
      <c r="BN10" s="35"/>
      <c r="BO10" s="36"/>
      <c r="BP10" s="9">
        <v>10700000119</v>
      </c>
      <c r="BQ10" s="1" t="s">
        <v>3</v>
      </c>
      <c r="BR10" s="1" t="s">
        <v>0</v>
      </c>
      <c r="BS10" s="1" t="s">
        <v>0</v>
      </c>
      <c r="BT10" s="1" t="s">
        <v>0</v>
      </c>
      <c r="BU10" s="1" t="s">
        <v>10</v>
      </c>
      <c r="BW10" s="1">
        <f ca="1">INDIRECT("T10")+2*INDIRECT("AB10")+3*INDIRECT("AJ10")+4*INDIRECT("AR10")+5*INDIRECT("AZ10")+6*INDIRECT("BH10")</f>
        <v>0</v>
      </c>
      <c r="BX10" s="1">
        <v>0</v>
      </c>
      <c r="BY10" s="1">
        <f ca="1">INDIRECT("U10")+2*INDIRECT("AC10")+3*INDIRECT("AK10")+4*INDIRECT("AS10")+5*INDIRECT("BA10")+6*INDIRECT("BI10")</f>
        <v>1150</v>
      </c>
      <c r="BZ10" s="1">
        <v>1150</v>
      </c>
      <c r="CA10" s="1">
        <f ca="1">INDIRECT("V10")+2*INDIRECT("AD10")+3*INDIRECT("AL10")+4*INDIRECT("AT10")+5*INDIRECT("BB10")+6*INDIRECT("BJ10")</f>
        <v>4128</v>
      </c>
      <c r="CB10" s="1">
        <v>4128</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300</v>
      </c>
      <c r="CN10" s="1">
        <v>300</v>
      </c>
      <c r="CO10" s="1">
        <f ca="1">INDIRECT("AB10")+2*INDIRECT("AC10")+3*INDIRECT("AD10")+4*INDIRECT("AE10")+5*INDIRECT("AF10")+6*INDIRECT("AG10")+7*INDIRECT("AH10")+8*INDIRECT("AI10")</f>
        <v>4671</v>
      </c>
      <c r="CP10" s="1">
        <v>4671</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400</v>
      </c>
      <c r="CV10" s="1">
        <v>400</v>
      </c>
      <c r="CW10" s="1">
        <f ca="1">INDIRECT("BH10")+2*INDIRECT("BI10")+3*INDIRECT("BJ10")+4*INDIRECT("BK10")+5*INDIRECT("BL10")+6*INDIRECT("BM10")+7*INDIRECT("BN10")+8*INDIRECT("BO10")</f>
        <v>507</v>
      </c>
      <c r="CX10" s="1">
        <v>507</v>
      </c>
    </row>
    <row r="11" spans="1:102" ht="11.25">
      <c r="A11" s="1" t="s">
        <v>0</v>
      </c>
      <c r="B11" s="1" t="s">
        <v>15</v>
      </c>
      <c r="C11" s="1" t="s">
        <v>16</v>
      </c>
      <c r="D11" s="1" t="s">
        <v>17</v>
      </c>
      <c r="E11" s="1" t="s">
        <v>18</v>
      </c>
      <c r="F11" s="7">
        <f ca="1">INDIRECT("T11")+INDIRECT("AB11")+INDIRECT("AJ11")+INDIRECT("AR11")+INDIRECT("AZ11")+INDIRECT("BH11")</f>
        <v>1947</v>
      </c>
      <c r="G11" s="6">
        <f ca="1">INDIRECT("U11")+INDIRECT("AC11")+INDIRECT("AK11")+INDIRECT("AS11")+INDIRECT("BA11")+INDIRECT("BI11")</f>
        <v>0</v>
      </c>
      <c r="H11" s="6">
        <f ca="1">INDIRECT("V11")+INDIRECT("AD11")+INDIRECT("AL11")+INDIRECT("AT11")+INDIRECT("BB11")+INDIRECT("BJ11")</f>
        <v>7674</v>
      </c>
      <c r="I11" s="6">
        <f ca="1">INDIRECT("W11")+INDIRECT("AE11")+INDIRECT("AM11")+INDIRECT("AU11")+INDIRECT("BC11")+INDIRECT("BK11")</f>
        <v>0</v>
      </c>
      <c r="J11" s="6">
        <f ca="1">INDIRECT("X11")+INDIRECT("AF11")+INDIRECT("AN11")+INDIRECT("AV11")+INDIRECT("BD11")+INDIRECT("BL11")</f>
        <v>0</v>
      </c>
      <c r="K11" s="6">
        <f ca="1">INDIRECT("Y11")+INDIRECT("AG11")+INDIRECT("AO11")+INDIRECT("AW11")+INDIRECT("BE11")+INDIRECT("BM11")</f>
        <v>0</v>
      </c>
      <c r="L11" s="6">
        <f ca="1">INDIRECT("Z11")+INDIRECT("AH11")+INDIRECT("AP11")+INDIRECT("AX11")+INDIRECT("BF11")+INDIRECT("BN11")</f>
        <v>0</v>
      </c>
      <c r="M11" s="6">
        <f ca="1">INDIRECT("AA11")+INDIRECT("AI11")+INDIRECT("AQ11")+INDIRECT("AY11")+INDIRECT("BG11")+INDIRECT("BO11")</f>
        <v>0</v>
      </c>
      <c r="N11" s="7">
        <f ca="1">INDIRECT("T11")+INDIRECT("U11")+INDIRECT("V11")+INDIRECT("W11")+INDIRECT("X11")+INDIRECT("Y11")+INDIRECT("Z11")+INDIRECT("AA11")</f>
        <v>439</v>
      </c>
      <c r="O11" s="6">
        <f ca="1">INDIRECT("AB11")+INDIRECT("AC11")+INDIRECT("AD11")+INDIRECT("AE11")+INDIRECT("AF11")+INDIRECT("AG11")+INDIRECT("AH11")+INDIRECT("AI11")</f>
        <v>6943</v>
      </c>
      <c r="P11" s="6">
        <f ca="1">INDIRECT("AJ11")+INDIRECT("AK11")+INDIRECT("AL11")+INDIRECT("AM11")+INDIRECT("AN11")+INDIRECT("AO11")+INDIRECT("AP11")+INDIRECT("AQ11")</f>
        <v>423</v>
      </c>
      <c r="Q11" s="6">
        <f ca="1">INDIRECT("AR11")+INDIRECT("AS11")+INDIRECT("AT11")+INDIRECT("AU11")+INDIRECT("AV11")+INDIRECT("AW11")+INDIRECT("AX11")+INDIRECT("AY11")</f>
        <v>983</v>
      </c>
      <c r="R11" s="6">
        <f ca="1">INDIRECT("AZ11")+INDIRECT("BA11")+INDIRECT("BB11")+INDIRECT("BC11")+INDIRECT("BD11")+INDIRECT("BE11")+INDIRECT("BF11")+INDIRECT("BG11")</f>
        <v>102</v>
      </c>
      <c r="S11" s="6">
        <f ca="1">INDIRECT("BH11")+INDIRECT("BI11")+INDIRECT("BJ11")+INDIRECT("BK11")+INDIRECT("BL11")+INDIRECT("BM11")+INDIRECT("BN11")+INDIRECT("BO11")</f>
        <v>731</v>
      </c>
      <c r="T11" s="28">
        <v>439</v>
      </c>
      <c r="U11" s="29"/>
      <c r="V11" s="29"/>
      <c r="W11" s="29"/>
      <c r="X11" s="29"/>
      <c r="Y11" s="29"/>
      <c r="Z11" s="29"/>
      <c r="AA11" s="29"/>
      <c r="AB11" s="28"/>
      <c r="AC11" s="29"/>
      <c r="AD11" s="29">
        <v>6943</v>
      </c>
      <c r="AE11" s="29"/>
      <c r="AF11" s="29"/>
      <c r="AG11" s="29"/>
      <c r="AH11" s="29"/>
      <c r="AI11" s="29"/>
      <c r="AJ11" s="28">
        <v>423</v>
      </c>
      <c r="AK11" s="29"/>
      <c r="AL11" s="29"/>
      <c r="AM11" s="29"/>
      <c r="AN11" s="29"/>
      <c r="AO11" s="29"/>
      <c r="AP11" s="29"/>
      <c r="AQ11" s="29"/>
      <c r="AR11" s="28">
        <v>983</v>
      </c>
      <c r="AS11" s="29"/>
      <c r="AT11" s="29"/>
      <c r="AU11" s="29"/>
      <c r="AV11" s="29"/>
      <c r="AW11" s="29"/>
      <c r="AX11" s="29"/>
      <c r="AY11" s="29"/>
      <c r="AZ11" s="28">
        <v>102</v>
      </c>
      <c r="BA11" s="29"/>
      <c r="BB11" s="29"/>
      <c r="BC11" s="29"/>
      <c r="BD11" s="29"/>
      <c r="BE11" s="29"/>
      <c r="BF11" s="29"/>
      <c r="BG11" s="29"/>
      <c r="BH11" s="28"/>
      <c r="BI11" s="29"/>
      <c r="BJ11" s="29">
        <v>731</v>
      </c>
      <c r="BK11" s="29"/>
      <c r="BL11" s="29"/>
      <c r="BM11" s="29"/>
      <c r="BN11" s="29"/>
      <c r="BO11" s="29"/>
      <c r="BP11" s="9">
        <v>0</v>
      </c>
      <c r="BQ11" s="1" t="s">
        <v>0</v>
      </c>
      <c r="BR11" s="1" t="s">
        <v>0</v>
      </c>
      <c r="BS11" s="1" t="s">
        <v>0</v>
      </c>
      <c r="BT11" s="1" t="s">
        <v>0</v>
      </c>
      <c r="BU11" s="1" t="s">
        <v>0</v>
      </c>
      <c r="BW11" s="1">
        <f ca="1">INDIRECT("T11")+2*INDIRECT("AB11")+3*INDIRECT("AJ11")+4*INDIRECT("AR11")+5*INDIRECT("AZ11")+6*INDIRECT("BH11")</f>
        <v>6150</v>
      </c>
      <c r="BX11" s="1">
        <v>6150</v>
      </c>
      <c r="BY11" s="1">
        <f ca="1">INDIRECT("U11")+2*INDIRECT("AC11")+3*INDIRECT("AK11")+4*INDIRECT("AS11")+5*INDIRECT("BA11")+6*INDIRECT("BI11")</f>
        <v>0</v>
      </c>
      <c r="BZ11" s="1">
        <v>0</v>
      </c>
      <c r="CA11" s="1">
        <f ca="1">INDIRECT("V11")+2*INDIRECT("AD11")+3*INDIRECT("AL11")+4*INDIRECT("AT11")+5*INDIRECT("BB11")+6*INDIRECT("BJ11")</f>
        <v>18272</v>
      </c>
      <c r="CB11" s="1">
        <v>18272</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439</v>
      </c>
      <c r="CN11" s="1">
        <v>439</v>
      </c>
      <c r="CO11" s="1">
        <f ca="1">INDIRECT("AB11")+2*INDIRECT("AC11")+3*INDIRECT("AD11")+4*INDIRECT("AE11")+5*INDIRECT("AF11")+6*INDIRECT("AG11")+7*INDIRECT("AH11")+8*INDIRECT("AI11")</f>
        <v>20829</v>
      </c>
      <c r="CP11" s="1">
        <v>20829</v>
      </c>
      <c r="CQ11" s="1">
        <f ca="1">INDIRECT("AJ11")+2*INDIRECT("AK11")+3*INDIRECT("AL11")+4*INDIRECT("AM11")+5*INDIRECT("AN11")+6*INDIRECT("AO11")+7*INDIRECT("AP11")+8*INDIRECT("AQ11")</f>
        <v>423</v>
      </c>
      <c r="CR11" s="1">
        <v>423</v>
      </c>
      <c r="CS11" s="1">
        <f ca="1">INDIRECT("AR11")+2*INDIRECT("AS11")+3*INDIRECT("AT11")+4*INDIRECT("AU11")+5*INDIRECT("AV11")+6*INDIRECT("AW11")+7*INDIRECT("AX11")+8*INDIRECT("AY11")</f>
        <v>983</v>
      </c>
      <c r="CT11" s="1">
        <v>983</v>
      </c>
      <c r="CU11" s="1">
        <f ca="1">INDIRECT("AZ11")+2*INDIRECT("BA11")+3*INDIRECT("BB11")+4*INDIRECT("BC11")+5*INDIRECT("BD11")+6*INDIRECT("BE11")+7*INDIRECT("BF11")+8*INDIRECT("BG11")</f>
        <v>102</v>
      </c>
      <c r="CV11" s="1">
        <v>102</v>
      </c>
      <c r="CW11" s="1">
        <f ca="1">INDIRECT("BH11")+2*INDIRECT("BI11")+3*INDIRECT("BJ11")+4*INDIRECT("BK11")+5*INDIRECT("BL11")+6*INDIRECT("BM11")+7*INDIRECT("BN11")+8*INDIRECT("BO11")</f>
        <v>2193</v>
      </c>
      <c r="CX11" s="1">
        <v>2193</v>
      </c>
    </row>
    <row r="12" spans="1:73" ht="11.25">
      <c r="A12" s="25"/>
      <c r="B12" s="25"/>
      <c r="C12" s="27" t="s">
        <v>61</v>
      </c>
      <c r="D12" s="26" t="s">
        <v>0</v>
      </c>
      <c r="E12" s="1" t="s">
        <v>6</v>
      </c>
      <c r="F12" s="7">
        <f>SUM(F10:F11)</f>
        <v>1947</v>
      </c>
      <c r="G12" s="6">
        <f>SUM(G10:G11)</f>
        <v>350</v>
      </c>
      <c r="H12" s="6">
        <f>SUM(H10:H11)</f>
        <v>9400</v>
      </c>
      <c r="I12" s="6">
        <f>SUM(I10:I11)</f>
        <v>0</v>
      </c>
      <c r="J12" s="6">
        <f>SUM(J10:J11)</f>
        <v>0</v>
      </c>
      <c r="K12" s="6">
        <f>SUM(K10:K11)</f>
        <v>0</v>
      </c>
      <c r="L12" s="6">
        <f>SUM(L10:L11)</f>
        <v>0</v>
      </c>
      <c r="M12" s="6">
        <f>SUM(M10:M11)</f>
        <v>0</v>
      </c>
      <c r="N12" s="7">
        <f>SUM(N10:N11)</f>
        <v>589</v>
      </c>
      <c r="O12" s="6">
        <f>SUM(O10:O11)</f>
        <v>8500</v>
      </c>
      <c r="P12" s="6">
        <f>SUM(P10:P11)</f>
        <v>423</v>
      </c>
      <c r="Q12" s="6">
        <f>SUM(Q10:Q11)</f>
        <v>983</v>
      </c>
      <c r="R12" s="6">
        <f>SUM(R10:R11)</f>
        <v>302</v>
      </c>
      <c r="S12" s="6">
        <f>SUM(S10:S11)</f>
        <v>900</v>
      </c>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3:73" ht="11.25">
      <c r="C13" s="1" t="s">
        <v>0</v>
      </c>
      <c r="D13" s="1" t="s">
        <v>0</v>
      </c>
      <c r="E13" s="1" t="s">
        <v>0</v>
      </c>
      <c r="F13" s="7"/>
      <c r="G13" s="6"/>
      <c r="H13" s="6"/>
      <c r="I13" s="6"/>
      <c r="J13" s="6"/>
      <c r="K13" s="6"/>
      <c r="L13" s="6"/>
      <c r="M13" s="6"/>
      <c r="N13" s="7"/>
      <c r="O13" s="6"/>
      <c r="P13" s="6"/>
      <c r="Q13" s="6"/>
      <c r="R13" s="6"/>
      <c r="S13" s="6"/>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c r="BT13" s="1" t="s">
        <v>0</v>
      </c>
      <c r="BU13" s="1" t="s">
        <v>0</v>
      </c>
    </row>
    <row r="14" spans="1:102" ht="11.25">
      <c r="A14" s="30" t="s">
        <v>1</v>
      </c>
      <c r="B14" s="31" t="str">
        <f>HYPERLINK("http://www.dot.ca.gov/hq/transprog/stip2004/ff_sheets/03-8362a.xls","8362A")</f>
        <v>8362A</v>
      </c>
      <c r="C14" s="30" t="s">
        <v>14</v>
      </c>
      <c r="D14" s="30" t="s">
        <v>8</v>
      </c>
      <c r="E14" s="30" t="s">
        <v>3</v>
      </c>
      <c r="F14" s="32">
        <f ca="1">INDIRECT("T14")+INDIRECT("AB14")+INDIRECT("AJ14")+INDIRECT("AR14")+INDIRECT("AZ14")+INDIRECT("BH14")</f>
        <v>0</v>
      </c>
      <c r="G14" s="33">
        <f ca="1">INDIRECT("U14")+INDIRECT("AC14")+INDIRECT("AK14")+INDIRECT("AS14")+INDIRECT("BA14")+INDIRECT("BI14")</f>
        <v>2233</v>
      </c>
      <c r="H14" s="33">
        <f ca="1">INDIRECT("V14")+INDIRECT("AD14")+INDIRECT("AL14")+INDIRECT("AT14")+INDIRECT("BB14")+INDIRECT("BJ14")</f>
        <v>4434</v>
      </c>
      <c r="I14" s="33">
        <f ca="1">INDIRECT("W14")+INDIRECT("AE14")+INDIRECT("AM14")+INDIRECT("AU14")+INDIRECT("BC14")+INDIRECT("BK14")</f>
        <v>0</v>
      </c>
      <c r="J14" s="33">
        <f ca="1">INDIRECT("X14")+INDIRECT("AF14")+INDIRECT("AN14")+INDIRECT("AV14")+INDIRECT("BD14")+INDIRECT("BL14")</f>
        <v>0</v>
      </c>
      <c r="K14" s="33">
        <f ca="1">INDIRECT("Y14")+INDIRECT("AG14")+INDIRECT("AO14")+INDIRECT("AW14")+INDIRECT("BE14")+INDIRECT("BM14")</f>
        <v>8424</v>
      </c>
      <c r="L14" s="33">
        <f ca="1">INDIRECT("Z14")+INDIRECT("AH14")+INDIRECT("AP14")+INDIRECT("AX14")+INDIRECT("BF14")+INDIRECT("BN14")</f>
        <v>0</v>
      </c>
      <c r="M14" s="33">
        <f ca="1">INDIRECT("AA14")+INDIRECT("AI14")+INDIRECT("AQ14")+INDIRECT("AY14")+INDIRECT("BG14")+INDIRECT("BO14")</f>
        <v>0</v>
      </c>
      <c r="N14" s="32">
        <f ca="1">INDIRECT("T14")+INDIRECT("U14")+INDIRECT("V14")+INDIRECT("W14")+INDIRECT("X14")+INDIRECT("Y14")+INDIRECT("Z14")+INDIRECT("AA14")</f>
        <v>4434</v>
      </c>
      <c r="O14" s="33">
        <f ca="1">INDIRECT("AB14")+INDIRECT("AC14")+INDIRECT("AD14")+INDIRECT("AE14")+INDIRECT("AF14")+INDIRECT("AG14")+INDIRECT("AH14")+INDIRECT("AI14")</f>
        <v>5588</v>
      </c>
      <c r="P14" s="33">
        <f ca="1">INDIRECT("AJ14")+INDIRECT("AK14")+INDIRECT("AL14")+INDIRECT("AM14")+INDIRECT("AN14")+INDIRECT("AO14")+INDIRECT("AP14")+INDIRECT("AQ14")</f>
        <v>0</v>
      </c>
      <c r="Q14" s="33">
        <f ca="1">INDIRECT("AR14")+INDIRECT("AS14")+INDIRECT("AT14")+INDIRECT("AU14")+INDIRECT("AV14")+INDIRECT("AW14")+INDIRECT("AX14")+INDIRECT("AY14")</f>
        <v>1993</v>
      </c>
      <c r="R14" s="33">
        <f ca="1">INDIRECT("AZ14")+INDIRECT("BA14")+INDIRECT("BB14")+INDIRECT("BC14")+INDIRECT("BD14")+INDIRECT("BE14")+INDIRECT("BF14")+INDIRECT("BG14")</f>
        <v>240</v>
      </c>
      <c r="S14" s="33">
        <f ca="1">INDIRECT("BH14")+INDIRECT("BI14")+INDIRECT("BJ14")+INDIRECT("BK14")+INDIRECT("BL14")+INDIRECT("BM14")+INDIRECT("BN14")+INDIRECT("BO14")</f>
        <v>2836</v>
      </c>
      <c r="T14" s="34"/>
      <c r="U14" s="35"/>
      <c r="V14" s="35">
        <v>4434</v>
      </c>
      <c r="W14" s="35"/>
      <c r="X14" s="35"/>
      <c r="Y14" s="35"/>
      <c r="Z14" s="35"/>
      <c r="AA14" s="35"/>
      <c r="AB14" s="34"/>
      <c r="AC14" s="35"/>
      <c r="AD14" s="35"/>
      <c r="AE14" s="35"/>
      <c r="AF14" s="35"/>
      <c r="AG14" s="35">
        <v>5588</v>
      </c>
      <c r="AH14" s="35"/>
      <c r="AI14" s="35"/>
      <c r="AJ14" s="34"/>
      <c r="AK14" s="35"/>
      <c r="AL14" s="35"/>
      <c r="AM14" s="35"/>
      <c r="AN14" s="35"/>
      <c r="AO14" s="35"/>
      <c r="AP14" s="35"/>
      <c r="AQ14" s="35"/>
      <c r="AR14" s="34"/>
      <c r="AS14" s="35">
        <v>1993</v>
      </c>
      <c r="AT14" s="35"/>
      <c r="AU14" s="35"/>
      <c r="AV14" s="35"/>
      <c r="AW14" s="35"/>
      <c r="AX14" s="35"/>
      <c r="AY14" s="35"/>
      <c r="AZ14" s="34"/>
      <c r="BA14" s="35">
        <v>240</v>
      </c>
      <c r="BB14" s="35"/>
      <c r="BC14" s="35"/>
      <c r="BD14" s="35"/>
      <c r="BE14" s="35"/>
      <c r="BF14" s="35"/>
      <c r="BG14" s="35"/>
      <c r="BH14" s="34"/>
      <c r="BI14" s="35"/>
      <c r="BJ14" s="35"/>
      <c r="BK14" s="35"/>
      <c r="BL14" s="35"/>
      <c r="BM14" s="35">
        <v>2836</v>
      </c>
      <c r="BN14" s="35"/>
      <c r="BO14" s="36"/>
      <c r="BP14" s="9">
        <v>10700000260</v>
      </c>
      <c r="BQ14" s="1" t="s">
        <v>3</v>
      </c>
      <c r="BR14" s="1" t="s">
        <v>0</v>
      </c>
      <c r="BS14" s="1" t="s">
        <v>0</v>
      </c>
      <c r="BT14" s="1" t="s">
        <v>0</v>
      </c>
      <c r="BU14" s="1" t="s">
        <v>10</v>
      </c>
      <c r="BW14" s="1">
        <f ca="1">INDIRECT("T14")+2*INDIRECT("AB14")+3*INDIRECT("AJ14")+4*INDIRECT("AR14")+5*INDIRECT("AZ14")+6*INDIRECT("BH14")</f>
        <v>0</v>
      </c>
      <c r="BX14" s="1">
        <v>0</v>
      </c>
      <c r="BY14" s="1">
        <f ca="1">INDIRECT("U14")+2*INDIRECT("AC14")+3*INDIRECT("AK14")+4*INDIRECT("AS14")+5*INDIRECT("BA14")+6*INDIRECT("BI14")</f>
        <v>9172</v>
      </c>
      <c r="BZ14" s="1">
        <v>9172</v>
      </c>
      <c r="CA14" s="1">
        <f ca="1">INDIRECT("V14")+2*INDIRECT("AD14")+3*INDIRECT("AL14")+4*INDIRECT("AT14")+5*INDIRECT("BB14")+6*INDIRECT("BJ14")</f>
        <v>4434</v>
      </c>
      <c r="CB14" s="1">
        <v>4434</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28192</v>
      </c>
      <c r="CH14" s="1">
        <v>28192</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13302</v>
      </c>
      <c r="CN14" s="1">
        <v>13302</v>
      </c>
      <c r="CO14" s="1">
        <f ca="1">INDIRECT("AB14")+2*INDIRECT("AC14")+3*INDIRECT("AD14")+4*INDIRECT("AE14")+5*INDIRECT("AF14")+6*INDIRECT("AG14")+7*INDIRECT("AH14")+8*INDIRECT("AI14")</f>
        <v>33528</v>
      </c>
      <c r="CP14" s="1">
        <v>33528</v>
      </c>
      <c r="CQ14" s="1">
        <f ca="1">INDIRECT("AJ14")+2*INDIRECT("AK14")+3*INDIRECT("AL14")+4*INDIRECT("AM14")+5*INDIRECT("AN14")+6*INDIRECT("AO14")+7*INDIRECT("AP14")+8*INDIRECT("AQ14")</f>
        <v>0</v>
      </c>
      <c r="CR14" s="1">
        <v>0</v>
      </c>
      <c r="CS14" s="1">
        <f ca="1">INDIRECT("AR14")+2*INDIRECT("AS14")+3*INDIRECT("AT14")+4*INDIRECT("AU14")+5*INDIRECT("AV14")+6*INDIRECT("AW14")+7*INDIRECT("AX14")+8*INDIRECT("AY14")</f>
        <v>3986</v>
      </c>
      <c r="CT14" s="1">
        <v>3986</v>
      </c>
      <c r="CU14" s="1">
        <f ca="1">INDIRECT("AZ14")+2*INDIRECT("BA14")+3*INDIRECT("BB14")+4*INDIRECT("BC14")+5*INDIRECT("BD14")+6*INDIRECT("BE14")+7*INDIRECT("BF14")+8*INDIRECT("BG14")</f>
        <v>480</v>
      </c>
      <c r="CV14" s="1">
        <v>480</v>
      </c>
      <c r="CW14" s="1">
        <f ca="1">INDIRECT("BH14")+2*INDIRECT("BI14")+3*INDIRECT("BJ14")+4*INDIRECT("BK14")+5*INDIRECT("BL14")+6*INDIRECT("BM14")+7*INDIRECT("BN14")+8*INDIRECT("BO14")</f>
        <v>17016</v>
      </c>
      <c r="CX14" s="1">
        <v>17016</v>
      </c>
    </row>
    <row r="15" spans="1:102" ht="11.25">
      <c r="A15" s="1" t="s">
        <v>0</v>
      </c>
      <c r="B15" s="1" t="s">
        <v>19</v>
      </c>
      <c r="C15" s="1" t="s">
        <v>20</v>
      </c>
      <c r="D15" s="1" t="s">
        <v>21</v>
      </c>
      <c r="E15" s="1" t="s">
        <v>18</v>
      </c>
      <c r="F15" s="7">
        <f ca="1">INDIRECT("T15")+INDIRECT("AB15")+INDIRECT("AJ15")+INDIRECT("AR15")+INDIRECT("AZ15")+INDIRECT("BH15")</f>
        <v>58</v>
      </c>
      <c r="G15" s="6">
        <f ca="1">INDIRECT("U15")+INDIRECT("AC15")+INDIRECT("AK15")+INDIRECT("AS15")+INDIRECT("BA15")+INDIRECT("BI15")</f>
        <v>0</v>
      </c>
      <c r="H15" s="6">
        <f ca="1">INDIRECT("V15")+INDIRECT("AD15")+INDIRECT("AL15")+INDIRECT("AT15")+INDIRECT("BB15")+INDIRECT("BJ15")</f>
        <v>966</v>
      </c>
      <c r="I15" s="6">
        <f ca="1">INDIRECT("W15")+INDIRECT("AE15")+INDIRECT("AM15")+INDIRECT("AU15")+INDIRECT("BC15")+INDIRECT("BK15")</f>
        <v>0</v>
      </c>
      <c r="J15" s="6">
        <f ca="1">INDIRECT("X15")+INDIRECT("AF15")+INDIRECT("AN15")+INDIRECT("AV15")+INDIRECT("BD15")+INDIRECT("BL15")</f>
        <v>0</v>
      </c>
      <c r="K15" s="6">
        <f ca="1">INDIRECT("Y15")+INDIRECT("AG15")+INDIRECT("AO15")+INDIRECT("AW15")+INDIRECT("BE15")+INDIRECT("BM15")</f>
        <v>30912</v>
      </c>
      <c r="L15" s="6">
        <f ca="1">INDIRECT("Z15")+INDIRECT("AH15")+INDIRECT("AP15")+INDIRECT("AX15")+INDIRECT("BF15")+INDIRECT("BN15")</f>
        <v>0</v>
      </c>
      <c r="M15" s="6">
        <f ca="1">INDIRECT("AA15")+INDIRECT("AI15")+INDIRECT("AQ15")+INDIRECT("AY15")+INDIRECT("BG15")+INDIRECT("BO15")</f>
        <v>0</v>
      </c>
      <c r="N15" s="7">
        <f ca="1">INDIRECT("T15")+INDIRECT("U15")+INDIRECT("V15")+INDIRECT("W15")+INDIRECT("X15")+INDIRECT("Y15")+INDIRECT("Z15")+INDIRECT("AA15")</f>
        <v>966</v>
      </c>
      <c r="O15" s="6">
        <f ca="1">INDIRECT("AB15")+INDIRECT("AC15")+INDIRECT("AD15")+INDIRECT("AE15")+INDIRECT("AF15")+INDIRECT("AG15")+INDIRECT("AH15")+INDIRECT("AI15")</f>
        <v>30912</v>
      </c>
      <c r="P15" s="6">
        <f ca="1">INDIRECT("AJ15")+INDIRECT("AK15")+INDIRECT("AL15")+INDIRECT("AM15")+INDIRECT("AN15")+INDIRECT("AO15")+INDIRECT("AP15")+INDIRECT("AQ15")</f>
        <v>37</v>
      </c>
      <c r="Q15" s="6">
        <f ca="1">INDIRECT("AR15")+INDIRECT("AS15")+INDIRECT("AT15")+INDIRECT("AU15")+INDIRECT("AV15")+INDIRECT("AW15")+INDIRECT("AX15")+INDIRECT("AY15")</f>
        <v>21</v>
      </c>
      <c r="R15" s="6">
        <f ca="1">INDIRECT("AZ15")+INDIRECT("BA15")+INDIRECT("BB15")+INDIRECT("BC15")+INDIRECT("BD15")+INDIRECT("BE15")+INDIRECT("BF15")+INDIRECT("BG15")</f>
        <v>0</v>
      </c>
      <c r="S15" s="6">
        <f ca="1">INDIRECT("BH15")+INDIRECT("BI15")+INDIRECT("BJ15")+INDIRECT("BK15")+INDIRECT("BL15")+INDIRECT("BM15")+INDIRECT("BN15")+INDIRECT("BO15")</f>
        <v>0</v>
      </c>
      <c r="T15" s="28"/>
      <c r="U15" s="29"/>
      <c r="V15" s="29">
        <v>966</v>
      </c>
      <c r="W15" s="29"/>
      <c r="X15" s="29"/>
      <c r="Y15" s="29"/>
      <c r="Z15" s="29"/>
      <c r="AA15" s="29"/>
      <c r="AB15" s="28"/>
      <c r="AC15" s="29"/>
      <c r="AD15" s="29"/>
      <c r="AE15" s="29"/>
      <c r="AF15" s="29"/>
      <c r="AG15" s="29">
        <v>30912</v>
      </c>
      <c r="AH15" s="29"/>
      <c r="AI15" s="29"/>
      <c r="AJ15" s="28">
        <v>37</v>
      </c>
      <c r="AK15" s="29"/>
      <c r="AL15" s="29"/>
      <c r="AM15" s="29"/>
      <c r="AN15" s="29"/>
      <c r="AO15" s="29"/>
      <c r="AP15" s="29"/>
      <c r="AQ15" s="29"/>
      <c r="AR15" s="28">
        <v>21</v>
      </c>
      <c r="AS15" s="29"/>
      <c r="AT15" s="29"/>
      <c r="AU15" s="29"/>
      <c r="AV15" s="29"/>
      <c r="AW15" s="29"/>
      <c r="AX15" s="29"/>
      <c r="AY15" s="29"/>
      <c r="AZ15" s="28"/>
      <c r="BA15" s="29"/>
      <c r="BB15" s="29"/>
      <c r="BC15" s="29"/>
      <c r="BD15" s="29"/>
      <c r="BE15" s="29"/>
      <c r="BF15" s="29"/>
      <c r="BG15" s="29"/>
      <c r="BH15" s="28"/>
      <c r="BI15" s="29"/>
      <c r="BJ15" s="29"/>
      <c r="BK15" s="29"/>
      <c r="BL15" s="29"/>
      <c r="BM15" s="29"/>
      <c r="BN15" s="29"/>
      <c r="BO15" s="29"/>
      <c r="BP15" s="9">
        <v>0</v>
      </c>
      <c r="BQ15" s="1" t="s">
        <v>0</v>
      </c>
      <c r="BR15" s="1" t="s">
        <v>0</v>
      </c>
      <c r="BS15" s="1" t="s">
        <v>0</v>
      </c>
      <c r="BT15" s="1" t="s">
        <v>0</v>
      </c>
      <c r="BU15" s="1" t="s">
        <v>0</v>
      </c>
      <c r="BW15" s="1">
        <f ca="1">INDIRECT("T15")+2*INDIRECT("AB15")+3*INDIRECT("AJ15")+4*INDIRECT("AR15")+5*INDIRECT("AZ15")+6*INDIRECT("BH15")</f>
        <v>195</v>
      </c>
      <c r="BX15" s="1">
        <v>195</v>
      </c>
      <c r="BY15" s="1">
        <f ca="1">INDIRECT("U15")+2*INDIRECT("AC15")+3*INDIRECT("AK15")+4*INDIRECT("AS15")+5*INDIRECT("BA15")+6*INDIRECT("BI15")</f>
        <v>0</v>
      </c>
      <c r="BZ15" s="1">
        <v>0</v>
      </c>
      <c r="CA15" s="1">
        <f ca="1">INDIRECT("V15")+2*INDIRECT("AD15")+3*INDIRECT("AL15")+4*INDIRECT("AT15")+5*INDIRECT("BB15")+6*INDIRECT("BJ15")</f>
        <v>966</v>
      </c>
      <c r="CB15" s="1">
        <v>966</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61824</v>
      </c>
      <c r="CH15" s="1">
        <v>61824</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2898</v>
      </c>
      <c r="CN15" s="1">
        <v>2898</v>
      </c>
      <c r="CO15" s="1">
        <f ca="1">INDIRECT("AB15")+2*INDIRECT("AC15")+3*INDIRECT("AD15")+4*INDIRECT("AE15")+5*INDIRECT("AF15")+6*INDIRECT("AG15")+7*INDIRECT("AH15")+8*INDIRECT("AI15")</f>
        <v>185472</v>
      </c>
      <c r="CP15" s="1">
        <v>185472</v>
      </c>
      <c r="CQ15" s="1">
        <f ca="1">INDIRECT("AJ15")+2*INDIRECT("AK15")+3*INDIRECT("AL15")+4*INDIRECT("AM15")+5*INDIRECT("AN15")+6*INDIRECT("AO15")+7*INDIRECT("AP15")+8*INDIRECT("AQ15")</f>
        <v>37</v>
      </c>
      <c r="CR15" s="1">
        <v>37</v>
      </c>
      <c r="CS15" s="1">
        <f ca="1">INDIRECT("AR15")+2*INDIRECT("AS15")+3*INDIRECT("AT15")+4*INDIRECT("AU15")+5*INDIRECT("AV15")+6*INDIRECT("AW15")+7*INDIRECT("AX15")+8*INDIRECT("AY15")</f>
        <v>21</v>
      </c>
      <c r="CT15" s="1">
        <v>21</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102" ht="11.25">
      <c r="A16" s="25"/>
      <c r="B16" s="25"/>
      <c r="C16" s="27" t="s">
        <v>61</v>
      </c>
      <c r="D16" s="26" t="s">
        <v>0</v>
      </c>
      <c r="E16" s="1" t="s">
        <v>22</v>
      </c>
      <c r="F16" s="7">
        <f ca="1">INDIRECT("T16")+INDIRECT("AB16")+INDIRECT("AJ16")+INDIRECT("AR16")+INDIRECT("AZ16")+INDIRECT("BH16")</f>
        <v>0</v>
      </c>
      <c r="G16" s="6">
        <f ca="1">INDIRECT("U16")+INDIRECT("AC16")+INDIRECT("AK16")+INDIRECT("AS16")+INDIRECT("BA16")+INDIRECT("BI16")</f>
        <v>1770</v>
      </c>
      <c r="H16" s="6">
        <f ca="1">INDIRECT("V16")+INDIRECT("AD16")+INDIRECT("AL16")+INDIRECT("AT16")+INDIRECT("BB16")+INDIRECT("BJ16")</f>
        <v>0</v>
      </c>
      <c r="I16" s="6">
        <f ca="1">INDIRECT("W16")+INDIRECT("AE16")+INDIRECT("AM16")+INDIRECT("AU16")+INDIRECT("BC16")+INDIRECT("BK16")</f>
        <v>0</v>
      </c>
      <c r="J16" s="6">
        <f ca="1">INDIRECT("X16")+INDIRECT("AF16")+INDIRECT("AN16")+INDIRECT("AV16")+INDIRECT("BD16")+INDIRECT("BL16")</f>
        <v>0</v>
      </c>
      <c r="K16" s="6">
        <f ca="1">INDIRECT("Y16")+INDIRECT("AG16")+INDIRECT("AO16")+INDIRECT("AW16")+INDIRECT("BE16")+INDIRECT("BM16")</f>
        <v>0</v>
      </c>
      <c r="L16" s="6">
        <f ca="1">INDIRECT("Z16")+INDIRECT("AH16")+INDIRECT("AP16")+INDIRECT("AX16")+INDIRECT("BF16")+INDIRECT("BN16")</f>
        <v>0</v>
      </c>
      <c r="M16" s="6">
        <f ca="1">INDIRECT("AA16")+INDIRECT("AI16")+INDIRECT("AQ16")+INDIRECT("AY16")+INDIRECT("BG16")+INDIRECT("BO16")</f>
        <v>0</v>
      </c>
      <c r="N16" s="7">
        <f ca="1">INDIRECT("T16")+INDIRECT("U16")+INDIRECT("V16")+INDIRECT("W16")+INDIRECT("X16")+INDIRECT("Y16")+INDIRECT("Z16")+INDIRECT("AA16")</f>
        <v>0</v>
      </c>
      <c r="O16" s="6">
        <f ca="1">INDIRECT("AB16")+INDIRECT("AC16")+INDIRECT("AD16")+INDIRECT("AE16")+INDIRECT("AF16")+INDIRECT("AG16")+INDIRECT("AH16")+INDIRECT("AI16")</f>
        <v>0</v>
      </c>
      <c r="P16" s="6">
        <f ca="1">INDIRECT("AJ16")+INDIRECT("AK16")+INDIRECT("AL16")+INDIRECT("AM16")+INDIRECT("AN16")+INDIRECT("AO16")+INDIRECT("AP16")+INDIRECT("AQ16")</f>
        <v>0</v>
      </c>
      <c r="Q16" s="6">
        <f ca="1">INDIRECT("AR16")+INDIRECT("AS16")+INDIRECT("AT16")+INDIRECT("AU16")+INDIRECT("AV16")+INDIRECT("AW16")+INDIRECT("AX16")+INDIRECT("AY16")</f>
        <v>810</v>
      </c>
      <c r="R16" s="6">
        <f ca="1">INDIRECT("AZ16")+INDIRECT("BA16")+INDIRECT("BB16")+INDIRECT("BC16")+INDIRECT("BD16")+INDIRECT("BE16")+INDIRECT("BF16")+INDIRECT("BG16")</f>
        <v>960</v>
      </c>
      <c r="S16" s="6">
        <f ca="1">INDIRECT("BH16")+INDIRECT("BI16")+INDIRECT("BJ16")+INDIRECT("BK16")+INDIRECT("BL16")+INDIRECT("BM16")+INDIRECT("BN16")+INDIRECT("BO16")</f>
        <v>0</v>
      </c>
      <c r="T16" s="28"/>
      <c r="U16" s="29"/>
      <c r="V16" s="29"/>
      <c r="W16" s="29"/>
      <c r="X16" s="29"/>
      <c r="Y16" s="29"/>
      <c r="Z16" s="29"/>
      <c r="AA16" s="29"/>
      <c r="AB16" s="28"/>
      <c r="AC16" s="29"/>
      <c r="AD16" s="29"/>
      <c r="AE16" s="29"/>
      <c r="AF16" s="29"/>
      <c r="AG16" s="29"/>
      <c r="AH16" s="29"/>
      <c r="AI16" s="29"/>
      <c r="AJ16" s="28"/>
      <c r="AK16" s="29"/>
      <c r="AL16" s="29"/>
      <c r="AM16" s="29"/>
      <c r="AN16" s="29"/>
      <c r="AO16" s="29"/>
      <c r="AP16" s="29"/>
      <c r="AQ16" s="29"/>
      <c r="AR16" s="28"/>
      <c r="AS16" s="29">
        <v>810</v>
      </c>
      <c r="AT16" s="29"/>
      <c r="AU16" s="29"/>
      <c r="AV16" s="29"/>
      <c r="AW16" s="29"/>
      <c r="AX16" s="29"/>
      <c r="AY16" s="29"/>
      <c r="AZ16" s="28"/>
      <c r="BA16" s="29">
        <v>960</v>
      </c>
      <c r="BB16" s="29"/>
      <c r="BC16" s="29"/>
      <c r="BD16" s="29"/>
      <c r="BE16" s="29"/>
      <c r="BF16" s="29"/>
      <c r="BG16" s="29"/>
      <c r="BH16" s="28"/>
      <c r="BI16" s="29"/>
      <c r="BJ16" s="29"/>
      <c r="BK16" s="29"/>
      <c r="BL16" s="29"/>
      <c r="BM16" s="29"/>
      <c r="BN16" s="29"/>
      <c r="BO16" s="29"/>
      <c r="BP16" s="9">
        <v>0</v>
      </c>
      <c r="BQ16" s="1" t="s">
        <v>0</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8040</v>
      </c>
      <c r="BZ16" s="1">
        <v>8040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0</v>
      </c>
      <c r="CP16" s="1">
        <v>0</v>
      </c>
      <c r="CQ16" s="1">
        <f ca="1">INDIRECT("AJ16")+2*INDIRECT("AK16")+3*INDIRECT("AL16")+4*INDIRECT("AM16")+5*INDIRECT("AN16")+6*INDIRECT("AO16")+7*INDIRECT("AP16")+8*INDIRECT("AQ16")</f>
        <v>0</v>
      </c>
      <c r="CR16" s="1">
        <v>0</v>
      </c>
      <c r="CS16" s="1">
        <f ca="1">INDIRECT("AR16")+2*INDIRECT("AS16")+3*INDIRECT("AT16")+4*INDIRECT("AU16")+5*INDIRECT("AV16")+6*INDIRECT("AW16")+7*INDIRECT("AX16")+8*INDIRECT("AY16")</f>
        <v>1620</v>
      </c>
      <c r="CT16" s="1">
        <v>1620</v>
      </c>
      <c r="CU16" s="1">
        <f ca="1">INDIRECT("AZ16")+2*INDIRECT("BA16")+3*INDIRECT("BB16")+4*INDIRECT("BC16")+5*INDIRECT("BD16")+6*INDIRECT("BE16")+7*INDIRECT("BF16")+8*INDIRECT("BG16")</f>
        <v>1920</v>
      </c>
      <c r="CV16" s="1">
        <v>1920</v>
      </c>
      <c r="CW16" s="1">
        <f ca="1">INDIRECT("BH16")+2*INDIRECT("BI16")+3*INDIRECT("BJ16")+4*INDIRECT("BK16")+5*INDIRECT("BL16")+6*INDIRECT("BM16")+7*INDIRECT("BN16")+8*INDIRECT("BO16")</f>
        <v>0</v>
      </c>
      <c r="CX16" s="1">
        <v>0</v>
      </c>
    </row>
    <row r="17" spans="1:73" ht="11.25">
      <c r="A17" s="1" t="s">
        <v>0</v>
      </c>
      <c r="B17" s="1" t="s">
        <v>0</v>
      </c>
      <c r="C17" s="1" t="s">
        <v>0</v>
      </c>
      <c r="D17" s="1" t="s">
        <v>0</v>
      </c>
      <c r="E17" s="1" t="s">
        <v>6</v>
      </c>
      <c r="F17" s="7">
        <f>SUM(F14:F16)</f>
        <v>58</v>
      </c>
      <c r="G17" s="6">
        <f>SUM(G14:G16)</f>
        <v>4003</v>
      </c>
      <c r="H17" s="6">
        <f>SUM(H14:H16)</f>
        <v>5400</v>
      </c>
      <c r="I17" s="6">
        <f>SUM(I14:I16)</f>
        <v>0</v>
      </c>
      <c r="J17" s="6">
        <f>SUM(J14:J16)</f>
        <v>0</v>
      </c>
      <c r="K17" s="6">
        <f>SUM(K14:K16)</f>
        <v>39336</v>
      </c>
      <c r="L17" s="6">
        <f>SUM(L14:L16)</f>
        <v>0</v>
      </c>
      <c r="M17" s="6">
        <f>SUM(M14:M16)</f>
        <v>0</v>
      </c>
      <c r="N17" s="7">
        <f>SUM(N14:N16)</f>
        <v>5400</v>
      </c>
      <c r="O17" s="6">
        <f>SUM(O14:O16)</f>
        <v>36500</v>
      </c>
      <c r="P17" s="6">
        <f>SUM(P14:P16)</f>
        <v>37</v>
      </c>
      <c r="Q17" s="6">
        <f>SUM(Q14:Q16)</f>
        <v>2824</v>
      </c>
      <c r="R17" s="6">
        <f>SUM(R14:R16)</f>
        <v>1200</v>
      </c>
      <c r="S17" s="6">
        <f>SUM(S14:S16)</f>
        <v>2836</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3:73" ht="11.25">
      <c r="C18" s="1" t="s">
        <v>0</v>
      </c>
      <c r="D18" s="1"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c r="BT18" s="1" t="s">
        <v>0</v>
      </c>
      <c r="BU18" s="1" t="s">
        <v>0</v>
      </c>
    </row>
    <row r="19" spans="1:102" ht="11.25">
      <c r="A19" s="30" t="s">
        <v>1</v>
      </c>
      <c r="B19" s="31" t="str">
        <f>HYPERLINK("http://www.dot.ca.gov/hq/transprog/stip2004/ff_sheets/03-8361b.xls","8361B")</f>
        <v>8361B</v>
      </c>
      <c r="C19" s="30" t="s">
        <v>14</v>
      </c>
      <c r="D19" s="30" t="s">
        <v>8</v>
      </c>
      <c r="E19" s="30" t="s">
        <v>3</v>
      </c>
      <c r="F19" s="32">
        <f ca="1">INDIRECT("T19")+INDIRECT("AB19")+INDIRECT("AJ19")+INDIRECT("AR19")+INDIRECT("AZ19")+INDIRECT("BH19")</f>
        <v>0</v>
      </c>
      <c r="G19" s="33">
        <f ca="1">INDIRECT("U19")+INDIRECT("AC19")+INDIRECT("AK19")+INDIRECT("AS19")+INDIRECT("BA19")+INDIRECT("BI19")</f>
        <v>2770</v>
      </c>
      <c r="H19" s="33">
        <f ca="1">INDIRECT("V19")+INDIRECT("AD19")+INDIRECT("AL19")+INDIRECT("AT19")+INDIRECT("BB19")+INDIRECT("BJ19")</f>
        <v>900</v>
      </c>
      <c r="I19" s="33">
        <f ca="1">INDIRECT("W19")+INDIRECT("AE19")+INDIRECT("AM19")+INDIRECT("AU19")+INDIRECT("BC19")+INDIRECT("BK19")</f>
        <v>0</v>
      </c>
      <c r="J19" s="33">
        <f ca="1">INDIRECT("X19")+INDIRECT("AF19")+INDIRECT("AN19")+INDIRECT("AV19")+INDIRECT("BD19")+INDIRECT("BL19")</f>
        <v>0</v>
      </c>
      <c r="K19" s="33">
        <f ca="1">INDIRECT("Y19")+INDIRECT("AG19")+INDIRECT("AO19")+INDIRECT("AW19")+INDIRECT("BE19")+INDIRECT("BM19")</f>
        <v>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600</v>
      </c>
      <c r="O19" s="33">
        <f ca="1">INDIRECT("AB19")+INDIRECT("AC19")+INDIRECT("AD19")+INDIRECT("AE19")+INDIRECT("AF19")+INDIRECT("AG19")+INDIRECT("AH19")+INDIRECT("AI19")</f>
        <v>0</v>
      </c>
      <c r="P19" s="33">
        <f ca="1">INDIRECT("AJ19")+INDIRECT("AK19")+INDIRECT("AL19")+INDIRECT("AM19")+INDIRECT("AN19")+INDIRECT("AO19")+INDIRECT("AP19")+INDIRECT("AQ19")</f>
        <v>0</v>
      </c>
      <c r="Q19" s="33">
        <f ca="1">INDIRECT("AR19")+INDIRECT("AS19")+INDIRECT("AT19")+INDIRECT("AU19")+INDIRECT("AV19")+INDIRECT("AW19")+INDIRECT("AX19")+INDIRECT("AY19")</f>
        <v>2770</v>
      </c>
      <c r="R19" s="33">
        <f ca="1">INDIRECT("AZ19")+INDIRECT("BA19")+INDIRECT("BB19")+INDIRECT("BC19")+INDIRECT("BD19")+INDIRECT("BE19")+INDIRECT("BF19")+INDIRECT("BG19")</f>
        <v>300</v>
      </c>
      <c r="S19" s="33">
        <f ca="1">INDIRECT("BH19")+INDIRECT("BI19")+INDIRECT("BJ19")+INDIRECT("BK19")+INDIRECT("BL19")+INDIRECT("BM19")+INDIRECT("BN19")+INDIRECT("BO19")</f>
        <v>0</v>
      </c>
      <c r="T19" s="34"/>
      <c r="U19" s="35"/>
      <c r="V19" s="35">
        <v>600</v>
      </c>
      <c r="W19" s="35"/>
      <c r="X19" s="35"/>
      <c r="Y19" s="35"/>
      <c r="Z19" s="35"/>
      <c r="AA19" s="35"/>
      <c r="AB19" s="34"/>
      <c r="AC19" s="35"/>
      <c r="AD19" s="35"/>
      <c r="AE19" s="35"/>
      <c r="AF19" s="35"/>
      <c r="AG19" s="35"/>
      <c r="AH19" s="35"/>
      <c r="AI19" s="35"/>
      <c r="AJ19" s="34"/>
      <c r="AK19" s="35"/>
      <c r="AL19" s="35"/>
      <c r="AM19" s="35"/>
      <c r="AN19" s="35"/>
      <c r="AO19" s="35"/>
      <c r="AP19" s="35"/>
      <c r="AQ19" s="35"/>
      <c r="AR19" s="34"/>
      <c r="AS19" s="35">
        <v>2770</v>
      </c>
      <c r="AT19" s="35"/>
      <c r="AU19" s="35"/>
      <c r="AV19" s="35"/>
      <c r="AW19" s="35"/>
      <c r="AX19" s="35"/>
      <c r="AY19" s="35"/>
      <c r="AZ19" s="34"/>
      <c r="BA19" s="35"/>
      <c r="BB19" s="35">
        <v>300</v>
      </c>
      <c r="BC19" s="35"/>
      <c r="BD19" s="35"/>
      <c r="BE19" s="35"/>
      <c r="BF19" s="35"/>
      <c r="BG19" s="35"/>
      <c r="BH19" s="34"/>
      <c r="BI19" s="35"/>
      <c r="BJ19" s="35"/>
      <c r="BK19" s="35"/>
      <c r="BL19" s="35"/>
      <c r="BM19" s="35"/>
      <c r="BN19" s="35"/>
      <c r="BO19" s="36"/>
      <c r="BP19" s="9">
        <v>10700000493</v>
      </c>
      <c r="BQ19" s="1" t="s">
        <v>3</v>
      </c>
      <c r="BR19" s="1" t="s">
        <v>0</v>
      </c>
      <c r="BS19" s="1" t="s">
        <v>0</v>
      </c>
      <c r="BT19" s="1" t="s">
        <v>0</v>
      </c>
      <c r="BU19" s="1" t="s">
        <v>10</v>
      </c>
      <c r="BW19" s="1">
        <f ca="1">INDIRECT("T19")+2*INDIRECT("AB19")+3*INDIRECT("AJ19")+4*INDIRECT("AR19")+5*INDIRECT("AZ19")+6*INDIRECT("BH19")</f>
        <v>0</v>
      </c>
      <c r="BX19" s="1">
        <v>0</v>
      </c>
      <c r="BY19" s="1">
        <f ca="1">INDIRECT("U19")+2*INDIRECT("AC19")+3*INDIRECT("AK19")+4*INDIRECT("AS19")+5*INDIRECT("BA19")+6*INDIRECT("BI19")</f>
        <v>11080</v>
      </c>
      <c r="BZ19" s="1">
        <v>11080</v>
      </c>
      <c r="CA19" s="1">
        <f ca="1">INDIRECT("V19")+2*INDIRECT("AD19")+3*INDIRECT("AL19")+4*INDIRECT("AT19")+5*INDIRECT("BB19")+6*INDIRECT("BJ19")</f>
        <v>2100</v>
      </c>
      <c r="CB19" s="1">
        <v>2100</v>
      </c>
      <c r="CC19" s="1">
        <f ca="1">INDIRECT("W19")+2*INDIRECT("AE19")+3*INDIRECT("AM19")+4*INDIRECT("AU19")+5*INDIRECT("BC19")+6*INDIRECT("BK19")</f>
        <v>0</v>
      </c>
      <c r="CD19" s="1">
        <v>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1800</v>
      </c>
      <c r="CN19" s="1">
        <v>1800</v>
      </c>
      <c r="CO19" s="1">
        <f ca="1">INDIRECT("AB19")+2*INDIRECT("AC19")+3*INDIRECT("AD19")+4*INDIRECT("AE19")+5*INDIRECT("AF19")+6*INDIRECT("AG19")+7*INDIRECT("AH19")+8*INDIRECT("AI19")</f>
        <v>0</v>
      </c>
      <c r="CP19" s="1">
        <v>0</v>
      </c>
      <c r="CQ19" s="1">
        <f ca="1">INDIRECT("AJ19")+2*INDIRECT("AK19")+3*INDIRECT("AL19")+4*INDIRECT("AM19")+5*INDIRECT("AN19")+6*INDIRECT("AO19")+7*INDIRECT("AP19")+8*INDIRECT("AQ19")</f>
        <v>0</v>
      </c>
      <c r="CR19" s="1">
        <v>0</v>
      </c>
      <c r="CS19" s="1">
        <f ca="1">INDIRECT("AR19")+2*INDIRECT("AS19")+3*INDIRECT("AT19")+4*INDIRECT("AU19")+5*INDIRECT("AV19")+6*INDIRECT("AW19")+7*INDIRECT("AX19")+8*INDIRECT("AY19")</f>
        <v>5540</v>
      </c>
      <c r="CT19" s="1">
        <v>5540</v>
      </c>
      <c r="CU19" s="1">
        <f ca="1">INDIRECT("AZ19")+2*INDIRECT("BA19")+3*INDIRECT("BB19")+4*INDIRECT("BC19")+5*INDIRECT("BD19")+6*INDIRECT("BE19")+7*INDIRECT("BF19")+8*INDIRECT("BG19")</f>
        <v>900</v>
      </c>
      <c r="CV19" s="1">
        <v>900</v>
      </c>
      <c r="CW19" s="1">
        <f ca="1">INDIRECT("BH19")+2*INDIRECT("BI19")+3*INDIRECT("BJ19")+4*INDIRECT("BK19")+5*INDIRECT("BL19")+6*INDIRECT("BM19")+7*INDIRECT("BN19")+8*INDIRECT("BO19")</f>
        <v>0</v>
      </c>
      <c r="CX19" s="1">
        <v>0</v>
      </c>
    </row>
    <row r="20" spans="1:102" ht="11.25">
      <c r="A20" s="1" t="s">
        <v>0</v>
      </c>
      <c r="B20" s="1" t="s">
        <v>23</v>
      </c>
      <c r="C20" s="1" t="s">
        <v>24</v>
      </c>
      <c r="D20" s="1" t="s">
        <v>17</v>
      </c>
      <c r="E20" s="1" t="s">
        <v>25</v>
      </c>
      <c r="F20" s="7">
        <f ca="1">INDIRECT("T20")+INDIRECT("AB20")+INDIRECT("AJ20")+INDIRECT("AR20")+INDIRECT("AZ20")+INDIRECT("BH20")</f>
        <v>0</v>
      </c>
      <c r="G20" s="6">
        <f ca="1">INDIRECT("U20")+INDIRECT("AC20")+INDIRECT("AK20")+INDIRECT("AS20")+INDIRECT("BA20")+INDIRECT("BI20")</f>
        <v>0</v>
      </c>
      <c r="H20" s="6">
        <f ca="1">INDIRECT("V20")+INDIRECT("AD20")+INDIRECT("AL20")+INDIRECT("AT20")+INDIRECT("BB20")+INDIRECT("BJ20")</f>
        <v>0</v>
      </c>
      <c r="I20" s="6">
        <f ca="1">INDIRECT("W20")+INDIRECT("AE20")+INDIRECT("AM20")+INDIRECT("AU20")+INDIRECT("BC20")+INDIRECT("BK20")</f>
        <v>0</v>
      </c>
      <c r="J20" s="6">
        <f ca="1">INDIRECT("X20")+INDIRECT("AF20")+INDIRECT("AN20")+INDIRECT("AV20")+INDIRECT("BD20")+INDIRECT("BL20")</f>
        <v>0</v>
      </c>
      <c r="K20" s="6">
        <f ca="1">INDIRECT("Y20")+INDIRECT("AG20")+INDIRECT("AO20")+INDIRECT("AW20")+INDIRECT("BE20")+INDIRECT("BM20")</f>
        <v>43500</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0</v>
      </c>
      <c r="O20" s="6">
        <f ca="1">INDIRECT("AB20")+INDIRECT("AC20")+INDIRECT("AD20")+INDIRECT("AE20")+INDIRECT("AF20")+INDIRECT("AG20")+INDIRECT("AH20")+INDIRECT("AI20")</f>
        <v>40000</v>
      </c>
      <c r="P20" s="6">
        <f ca="1">INDIRECT("AJ20")+INDIRECT("AK20")+INDIRECT("AL20")+INDIRECT("AM20")+INDIRECT("AN20")+INDIRECT("AO20")+INDIRECT("AP20")+INDIRECT("AQ20")</f>
        <v>0</v>
      </c>
      <c r="Q20" s="6">
        <f ca="1">INDIRECT("AR20")+INDIRECT("AS20")+INDIRECT("AT20")+INDIRECT("AU20")+INDIRECT("AV20")+INDIRECT("AW20")+INDIRECT("AX20")+INDIRECT("AY20")</f>
        <v>0</v>
      </c>
      <c r="R20" s="6">
        <f ca="1">INDIRECT("AZ20")+INDIRECT("BA20")+INDIRECT("BB20")+INDIRECT("BC20")+INDIRECT("BD20")+INDIRECT("BE20")+INDIRECT("BF20")+INDIRECT("BG20")</f>
        <v>0</v>
      </c>
      <c r="S20" s="6">
        <f ca="1">INDIRECT("BH20")+INDIRECT("BI20")+INDIRECT("BJ20")+INDIRECT("BK20")+INDIRECT("BL20")+INDIRECT("BM20")+INDIRECT("BN20")+INDIRECT("BO20")</f>
        <v>3500</v>
      </c>
      <c r="T20" s="28"/>
      <c r="U20" s="29"/>
      <c r="V20" s="29"/>
      <c r="W20" s="29"/>
      <c r="X20" s="29"/>
      <c r="Y20" s="29"/>
      <c r="Z20" s="29"/>
      <c r="AA20" s="29"/>
      <c r="AB20" s="28"/>
      <c r="AC20" s="29"/>
      <c r="AD20" s="29"/>
      <c r="AE20" s="29"/>
      <c r="AF20" s="29"/>
      <c r="AG20" s="29">
        <v>40000</v>
      </c>
      <c r="AH20" s="29"/>
      <c r="AI20" s="29"/>
      <c r="AJ20" s="28"/>
      <c r="AK20" s="29"/>
      <c r="AL20" s="29"/>
      <c r="AM20" s="29"/>
      <c r="AN20" s="29"/>
      <c r="AO20" s="29"/>
      <c r="AP20" s="29"/>
      <c r="AQ20" s="29"/>
      <c r="AR20" s="28"/>
      <c r="AS20" s="29"/>
      <c r="AT20" s="29"/>
      <c r="AU20" s="29"/>
      <c r="AV20" s="29"/>
      <c r="AW20" s="29"/>
      <c r="AX20" s="29"/>
      <c r="AY20" s="29"/>
      <c r="AZ20" s="28"/>
      <c r="BA20" s="29"/>
      <c r="BB20" s="29"/>
      <c r="BC20" s="29"/>
      <c r="BD20" s="29"/>
      <c r="BE20" s="29"/>
      <c r="BF20" s="29"/>
      <c r="BG20" s="29"/>
      <c r="BH20" s="28"/>
      <c r="BI20" s="29"/>
      <c r="BJ20" s="29"/>
      <c r="BK20" s="29"/>
      <c r="BL20" s="29"/>
      <c r="BM20" s="29">
        <v>3500</v>
      </c>
      <c r="BN20" s="29"/>
      <c r="BO20" s="29"/>
      <c r="BP20" s="9">
        <v>0</v>
      </c>
      <c r="BQ20" s="1" t="s">
        <v>0</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101000</v>
      </c>
      <c r="CH20" s="1">
        <v>101000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240000</v>
      </c>
      <c r="CP20" s="1">
        <v>240000</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0</v>
      </c>
      <c r="CV20" s="1">
        <v>0</v>
      </c>
      <c r="CW20" s="1">
        <f ca="1">INDIRECT("BH20")+2*INDIRECT("BI20")+3*INDIRECT("BJ20")+4*INDIRECT("BK20")+5*INDIRECT("BL20")+6*INDIRECT("BM20")+7*INDIRECT("BN20")+8*INDIRECT("BO20")</f>
        <v>21000</v>
      </c>
      <c r="CX20" s="1">
        <v>21000</v>
      </c>
    </row>
    <row r="21" spans="1:73" ht="11.25">
      <c r="A21" s="25"/>
      <c r="B21" s="25"/>
      <c r="C21" s="27" t="s">
        <v>61</v>
      </c>
      <c r="D21" s="26" t="s">
        <v>0</v>
      </c>
      <c r="E21" s="1" t="s">
        <v>6</v>
      </c>
      <c r="F21" s="7">
        <f>SUM(F19:F20)</f>
        <v>0</v>
      </c>
      <c r="G21" s="6">
        <f>SUM(G19:G20)</f>
        <v>2770</v>
      </c>
      <c r="H21" s="6">
        <f>SUM(H19:H20)</f>
        <v>900</v>
      </c>
      <c r="I21" s="6">
        <f>SUM(I19:I20)</f>
        <v>0</v>
      </c>
      <c r="J21" s="6">
        <f>SUM(J19:J20)</f>
        <v>0</v>
      </c>
      <c r="K21" s="6">
        <f>SUM(K19:K20)</f>
        <v>43500</v>
      </c>
      <c r="L21" s="6">
        <f>SUM(L19:L20)</f>
        <v>0</v>
      </c>
      <c r="M21" s="6">
        <f>SUM(M19:M20)</f>
        <v>0</v>
      </c>
      <c r="N21" s="7">
        <f>SUM(N19:N20)</f>
        <v>600</v>
      </c>
      <c r="O21" s="6">
        <f>SUM(O19:O20)</f>
        <v>40000</v>
      </c>
      <c r="P21" s="6">
        <f>SUM(P19:P20)</f>
        <v>0</v>
      </c>
      <c r="Q21" s="6">
        <f>SUM(Q19:Q20)</f>
        <v>2770</v>
      </c>
      <c r="R21" s="6">
        <f>SUM(R19:R20)</f>
        <v>300</v>
      </c>
      <c r="S21" s="6">
        <f>SUM(S19:S20)</f>
        <v>3500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3:73" ht="11.25">
      <c r="C22" s="1" t="s">
        <v>0</v>
      </c>
      <c r="D22" s="1"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c r="BT22" s="1" t="s">
        <v>0</v>
      </c>
      <c r="BU22" s="1" t="s">
        <v>0</v>
      </c>
    </row>
    <row r="23" spans="1:102" ht="11.25">
      <c r="A23" s="30" t="s">
        <v>1</v>
      </c>
      <c r="B23" s="31" t="str">
        <f>HYPERLINK("http://www.dot.ca.gov/hq/transprog/stip2004/ff_sheets/03-3l44.xls","3L44")</f>
        <v>3L44</v>
      </c>
      <c r="C23" s="30" t="s">
        <v>14</v>
      </c>
      <c r="D23" s="30" t="s">
        <v>26</v>
      </c>
      <c r="E23" s="30" t="s">
        <v>3</v>
      </c>
      <c r="F23" s="32">
        <f ca="1">INDIRECT("T23")+INDIRECT("AB23")+INDIRECT("AJ23")+INDIRECT("AR23")+INDIRECT("AZ23")+INDIRECT("BH23")</f>
        <v>0</v>
      </c>
      <c r="G23" s="33">
        <f ca="1">INDIRECT("U23")+INDIRECT("AC23")+INDIRECT("AK23")+INDIRECT("AS23")+INDIRECT("BA23")+INDIRECT("BI23")</f>
        <v>1000</v>
      </c>
      <c r="H23" s="33">
        <f ca="1">INDIRECT("V23")+INDIRECT("AD23")+INDIRECT("AL23")+INDIRECT("AT23")+INDIRECT("BB23")+INDIRECT("BJ23")</f>
        <v>0</v>
      </c>
      <c r="I23" s="33">
        <f ca="1">INDIRECT("W23")+INDIRECT("AE23")+INDIRECT("AM23")+INDIRECT("AU23")+INDIRECT("BC23")+INDIRECT("BK23")</f>
        <v>0</v>
      </c>
      <c r="J23" s="33">
        <f ca="1">INDIRECT("X23")+INDIRECT("AF23")+INDIRECT("AN23")+INDIRECT("AV23")+INDIRECT("BD23")+INDIRECT("BL23")</f>
        <v>0</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0</v>
      </c>
      <c r="P23" s="33">
        <f ca="1">INDIRECT("AJ23")+INDIRECT("AK23")+INDIRECT("AL23")+INDIRECT("AM23")+INDIRECT("AN23")+INDIRECT("AO23")+INDIRECT("AP23")+INDIRECT("AQ23")</f>
        <v>0</v>
      </c>
      <c r="Q23" s="33">
        <f ca="1">INDIRECT("AR23")+INDIRECT("AS23")+INDIRECT("AT23")+INDIRECT("AU23")+INDIRECT("AV23")+INDIRECT("AW23")+INDIRECT("AX23")+INDIRECT("AY23")</f>
        <v>1000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c r="AF23" s="35"/>
      <c r="AG23" s="35"/>
      <c r="AH23" s="35"/>
      <c r="AI23" s="35"/>
      <c r="AJ23" s="34"/>
      <c r="AK23" s="35"/>
      <c r="AL23" s="35"/>
      <c r="AM23" s="35"/>
      <c r="AN23" s="35"/>
      <c r="AO23" s="35"/>
      <c r="AP23" s="35"/>
      <c r="AQ23" s="35"/>
      <c r="AR23" s="34"/>
      <c r="AS23" s="35">
        <v>1000</v>
      </c>
      <c r="AT23" s="35"/>
      <c r="AU23" s="35"/>
      <c r="AV23" s="35"/>
      <c r="AW23" s="35"/>
      <c r="AX23" s="35"/>
      <c r="AY23" s="35"/>
      <c r="AZ23" s="34"/>
      <c r="BA23" s="35"/>
      <c r="BB23" s="35"/>
      <c r="BC23" s="35"/>
      <c r="BD23" s="35"/>
      <c r="BE23" s="35"/>
      <c r="BF23" s="35"/>
      <c r="BG23" s="35"/>
      <c r="BH23" s="34"/>
      <c r="BI23" s="35"/>
      <c r="BJ23" s="35"/>
      <c r="BK23" s="35"/>
      <c r="BL23" s="35"/>
      <c r="BM23" s="35"/>
      <c r="BN23" s="35"/>
      <c r="BO23" s="36"/>
      <c r="BP23" s="9">
        <v>10700000494</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4000</v>
      </c>
      <c r="BZ23" s="1">
        <v>4000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0</v>
      </c>
      <c r="CP23" s="1">
        <v>0</v>
      </c>
      <c r="CQ23" s="1">
        <f ca="1">INDIRECT("AJ23")+2*INDIRECT("AK23")+3*INDIRECT("AL23")+4*INDIRECT("AM23")+5*INDIRECT("AN23")+6*INDIRECT("AO23")+7*INDIRECT("AP23")+8*INDIRECT("AQ23")</f>
        <v>0</v>
      </c>
      <c r="CR23" s="1">
        <v>0</v>
      </c>
      <c r="CS23" s="1">
        <f ca="1">INDIRECT("AR23")+2*INDIRECT("AS23")+3*INDIRECT("AT23")+4*INDIRECT("AU23")+5*INDIRECT("AV23")+6*INDIRECT("AW23")+7*INDIRECT("AX23")+8*INDIRECT("AY23")</f>
        <v>2000</v>
      </c>
      <c r="CT23" s="1">
        <v>2000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1" t="s">
        <v>0</v>
      </c>
      <c r="B24" s="1" t="s">
        <v>27</v>
      </c>
      <c r="C24" s="1" t="s">
        <v>28</v>
      </c>
      <c r="D24" s="1" t="s">
        <v>29</v>
      </c>
      <c r="E24" s="1" t="s">
        <v>25</v>
      </c>
      <c r="F24" s="7">
        <f ca="1">INDIRECT("T24")+INDIRECT("AB24")+INDIRECT("AJ24")+INDIRECT("AR24")+INDIRECT("AZ24")+INDIRECT("BH24")</f>
        <v>0</v>
      </c>
      <c r="G24" s="6">
        <f ca="1">INDIRECT("U24")+INDIRECT("AC24")+INDIRECT("AK24")+INDIRECT("AS24")+INDIRECT("BA24")+INDIRECT("BI24")</f>
        <v>0</v>
      </c>
      <c r="H24" s="6">
        <f ca="1">INDIRECT("V24")+INDIRECT("AD24")+INDIRECT("AL24")+INDIRECT("AT24")+INDIRECT("BB24")+INDIRECT("BJ24")</f>
        <v>2970</v>
      </c>
      <c r="I24" s="6">
        <f ca="1">INDIRECT("W24")+INDIRECT("AE24")+INDIRECT("AM24")+INDIRECT("AU24")+INDIRECT("BC24")+INDIRECT("BK24")</f>
        <v>24200</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2700</v>
      </c>
      <c r="O24" s="6">
        <f ca="1">INDIRECT("AB24")+INDIRECT("AC24")+INDIRECT("AD24")+INDIRECT("AE24")+INDIRECT("AF24")+INDIRECT("AG24")+INDIRECT("AH24")+INDIRECT("AI24")</f>
        <v>22000</v>
      </c>
      <c r="P24" s="6">
        <f ca="1">INDIRECT("AJ24")+INDIRECT("AK24")+INDIRECT("AL24")+INDIRECT("AM24")+INDIRECT("AN24")+INDIRECT("AO24")+INDIRECT("AP24")+INDIRECT("AQ24")</f>
        <v>0</v>
      </c>
      <c r="Q24" s="6">
        <f ca="1">INDIRECT("AR24")+INDIRECT("AS24")+INDIRECT("AT24")+INDIRECT("AU24")+INDIRECT("AV24")+INDIRECT("AW24")+INDIRECT("AX24")+INDIRECT("AY24")</f>
        <v>0</v>
      </c>
      <c r="R24" s="6">
        <f ca="1">INDIRECT("AZ24")+INDIRECT("BA24")+INDIRECT("BB24")+INDIRECT("BC24")+INDIRECT("BD24")+INDIRECT("BE24")+INDIRECT("BF24")+INDIRECT("BG24")</f>
        <v>270</v>
      </c>
      <c r="S24" s="6">
        <f ca="1">INDIRECT("BH24")+INDIRECT("BI24")+INDIRECT("BJ24")+INDIRECT("BK24")+INDIRECT("BL24")+INDIRECT("BM24")+INDIRECT("BN24")+INDIRECT("BO24")</f>
        <v>2200</v>
      </c>
      <c r="T24" s="28"/>
      <c r="U24" s="29"/>
      <c r="V24" s="29">
        <v>2700</v>
      </c>
      <c r="W24" s="29"/>
      <c r="X24" s="29"/>
      <c r="Y24" s="29"/>
      <c r="Z24" s="29"/>
      <c r="AA24" s="29"/>
      <c r="AB24" s="28"/>
      <c r="AC24" s="29"/>
      <c r="AD24" s="29"/>
      <c r="AE24" s="29">
        <v>22000</v>
      </c>
      <c r="AF24" s="29"/>
      <c r="AG24" s="29"/>
      <c r="AH24" s="29"/>
      <c r="AI24" s="29"/>
      <c r="AJ24" s="28"/>
      <c r="AK24" s="29"/>
      <c r="AL24" s="29"/>
      <c r="AM24" s="29"/>
      <c r="AN24" s="29"/>
      <c r="AO24" s="29"/>
      <c r="AP24" s="29"/>
      <c r="AQ24" s="29"/>
      <c r="AR24" s="28"/>
      <c r="AS24" s="29"/>
      <c r="AT24" s="29"/>
      <c r="AU24" s="29"/>
      <c r="AV24" s="29"/>
      <c r="AW24" s="29"/>
      <c r="AX24" s="29"/>
      <c r="AY24" s="29"/>
      <c r="AZ24" s="28"/>
      <c r="BA24" s="29"/>
      <c r="BB24" s="29">
        <v>270</v>
      </c>
      <c r="BC24" s="29"/>
      <c r="BD24" s="29"/>
      <c r="BE24" s="29"/>
      <c r="BF24" s="29"/>
      <c r="BG24" s="29"/>
      <c r="BH24" s="28"/>
      <c r="BI24" s="29"/>
      <c r="BJ24" s="29"/>
      <c r="BK24" s="29">
        <v>2200</v>
      </c>
      <c r="BL24" s="29"/>
      <c r="BM24" s="29"/>
      <c r="BN24" s="29"/>
      <c r="BO24" s="29"/>
      <c r="BP24" s="9">
        <v>0</v>
      </c>
      <c r="BQ24" s="1" t="s">
        <v>0</v>
      </c>
      <c r="BR24" s="1" t="s">
        <v>0</v>
      </c>
      <c r="BS24" s="1" t="s">
        <v>0</v>
      </c>
      <c r="BT24" s="1" t="s">
        <v>0</v>
      </c>
      <c r="BU24" s="1" t="s">
        <v>0</v>
      </c>
      <c r="BW24" s="1">
        <f ca="1">INDIRECT("T24")+2*INDIRECT("AB24")+3*INDIRECT("AJ24")+4*INDIRECT("AR24")+5*INDIRECT("AZ24")+6*INDIRECT("BH24")</f>
        <v>0</v>
      </c>
      <c r="BX24" s="1">
        <v>0</v>
      </c>
      <c r="BY24" s="1">
        <f ca="1">INDIRECT("U24")+2*INDIRECT("AC24")+3*INDIRECT("AK24")+4*INDIRECT("AS24")+5*INDIRECT("BA24")+6*INDIRECT("BI24")</f>
        <v>0</v>
      </c>
      <c r="BZ24" s="1">
        <v>0</v>
      </c>
      <c r="CA24" s="1">
        <f ca="1">INDIRECT("V24")+2*INDIRECT("AD24")+3*INDIRECT("AL24")+4*INDIRECT("AT24")+5*INDIRECT("BB24")+6*INDIRECT("BJ24")</f>
        <v>4050</v>
      </c>
      <c r="CB24" s="1">
        <v>4050</v>
      </c>
      <c r="CC24" s="1">
        <f ca="1">INDIRECT("W24")+2*INDIRECT("AE24")+3*INDIRECT("AM24")+4*INDIRECT("AU24")+5*INDIRECT("BC24")+6*INDIRECT("BK24")</f>
        <v>57200</v>
      </c>
      <c r="CD24" s="1">
        <v>57200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8100</v>
      </c>
      <c r="CN24" s="1">
        <v>8100</v>
      </c>
      <c r="CO24" s="1">
        <f ca="1">INDIRECT("AB24")+2*INDIRECT("AC24")+3*INDIRECT("AD24")+4*INDIRECT("AE24")+5*INDIRECT("AF24")+6*INDIRECT("AG24")+7*INDIRECT("AH24")+8*INDIRECT("AI24")</f>
        <v>88000</v>
      </c>
      <c r="CP24" s="1">
        <v>88000</v>
      </c>
      <c r="CQ24" s="1">
        <f ca="1">INDIRECT("AJ24")+2*INDIRECT("AK24")+3*INDIRECT("AL24")+4*INDIRECT("AM24")+5*INDIRECT("AN24")+6*INDIRECT("AO24")+7*INDIRECT("AP24")+8*INDIRECT("AQ24")</f>
        <v>0</v>
      </c>
      <c r="CR24" s="1">
        <v>0</v>
      </c>
      <c r="CS24" s="1">
        <f ca="1">INDIRECT("AR24")+2*INDIRECT("AS24")+3*INDIRECT("AT24")+4*INDIRECT("AU24")+5*INDIRECT("AV24")+6*INDIRECT("AW24")+7*INDIRECT("AX24")+8*INDIRECT("AY24")</f>
        <v>0</v>
      </c>
      <c r="CT24" s="1">
        <v>0</v>
      </c>
      <c r="CU24" s="1">
        <f ca="1">INDIRECT("AZ24")+2*INDIRECT("BA24")+3*INDIRECT("BB24")+4*INDIRECT("BC24")+5*INDIRECT("BD24")+6*INDIRECT("BE24")+7*INDIRECT("BF24")+8*INDIRECT("BG24")</f>
        <v>810</v>
      </c>
      <c r="CV24" s="1">
        <v>810</v>
      </c>
      <c r="CW24" s="1">
        <f ca="1">INDIRECT("BH24")+2*INDIRECT("BI24")+3*INDIRECT("BJ24")+4*INDIRECT("BK24")+5*INDIRECT("BL24")+6*INDIRECT("BM24")+7*INDIRECT("BN24")+8*INDIRECT("BO24")</f>
        <v>8800</v>
      </c>
      <c r="CX24" s="1">
        <v>8800</v>
      </c>
    </row>
    <row r="25" spans="1:102" ht="11.25">
      <c r="A25" s="25"/>
      <c r="B25" s="25"/>
      <c r="C25" s="27" t="s">
        <v>61</v>
      </c>
      <c r="D25" s="26" t="s">
        <v>0</v>
      </c>
      <c r="E25" s="1" t="s">
        <v>30</v>
      </c>
      <c r="F25" s="7">
        <f ca="1">INDIRECT("T25")+INDIRECT("AB25")+INDIRECT("AJ25")+INDIRECT("AR25")+INDIRECT("AZ25")+INDIRECT("BH25")</f>
        <v>340</v>
      </c>
      <c r="G25" s="6">
        <f ca="1">INDIRECT("U25")+INDIRECT("AC25")+INDIRECT("AK25")+INDIRECT("AS25")+INDIRECT("BA25")+INDIRECT("BI25")</f>
        <v>0</v>
      </c>
      <c r="H25" s="6">
        <f ca="1">INDIRECT("V25")+INDIRECT("AD25")+INDIRECT("AL25")+INDIRECT("AT25")+INDIRECT("BB25")+INDIRECT("BJ25")</f>
        <v>0</v>
      </c>
      <c r="I25" s="6">
        <f ca="1">INDIRECT("W25")+INDIRECT("AE25")+INDIRECT("AM25")+INDIRECT("AU25")+INDIRECT("BC25")+INDIRECT("BK25")</f>
        <v>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0</v>
      </c>
      <c r="O25" s="6">
        <f ca="1">INDIRECT("AB25")+INDIRECT("AC25")+INDIRECT("AD25")+INDIRECT("AE25")+INDIRECT("AF25")+INDIRECT("AG25")+INDIRECT("AH25")+INDIRECT("AI25")</f>
        <v>0</v>
      </c>
      <c r="P25" s="6">
        <f ca="1">INDIRECT("AJ25")+INDIRECT("AK25")+INDIRECT("AL25")+INDIRECT("AM25")+INDIRECT("AN25")+INDIRECT("AO25")+INDIRECT("AP25")+INDIRECT("AQ25")</f>
        <v>340</v>
      </c>
      <c r="Q25" s="6">
        <f ca="1">INDIRECT("AR25")+INDIRECT("AS25")+INDIRECT("AT25")+INDIRECT("AU25")+INDIRECT("AV25")+INDIRECT("AW25")+INDIRECT("AX25")+INDIRECT("AY25")</f>
        <v>0</v>
      </c>
      <c r="R25" s="6">
        <f ca="1">INDIRECT("AZ25")+INDIRECT("BA25")+INDIRECT("BB25")+INDIRECT("BC25")+INDIRECT("BD25")+INDIRECT("BE25")+INDIRECT("BF25")+INDIRECT("BG25")</f>
        <v>0</v>
      </c>
      <c r="S25" s="6">
        <f ca="1">INDIRECT("BH25")+INDIRECT("BI25")+INDIRECT("BJ25")+INDIRECT("BK25")+INDIRECT("BL25")+INDIRECT("BM25")+INDIRECT("BN25")+INDIRECT("BO25")</f>
        <v>0</v>
      </c>
      <c r="T25" s="28"/>
      <c r="U25" s="29"/>
      <c r="V25" s="29"/>
      <c r="W25" s="29"/>
      <c r="X25" s="29"/>
      <c r="Y25" s="29"/>
      <c r="Z25" s="29"/>
      <c r="AA25" s="29"/>
      <c r="AB25" s="28"/>
      <c r="AC25" s="29"/>
      <c r="AD25" s="29"/>
      <c r="AE25" s="29"/>
      <c r="AF25" s="29"/>
      <c r="AG25" s="29"/>
      <c r="AH25" s="29"/>
      <c r="AI25" s="29"/>
      <c r="AJ25" s="28">
        <v>340</v>
      </c>
      <c r="AK25" s="29"/>
      <c r="AL25" s="29"/>
      <c r="AM25" s="29"/>
      <c r="AN25" s="29"/>
      <c r="AO25" s="29"/>
      <c r="AP25" s="29"/>
      <c r="AQ25" s="29"/>
      <c r="AR25" s="28"/>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1020</v>
      </c>
      <c r="BX25" s="1">
        <v>1020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0</v>
      </c>
      <c r="CP25" s="1">
        <v>0</v>
      </c>
      <c r="CQ25" s="1">
        <f ca="1">INDIRECT("AJ25")+2*INDIRECT("AK25")+3*INDIRECT("AL25")+4*INDIRECT("AM25")+5*INDIRECT("AN25")+6*INDIRECT("AO25")+7*INDIRECT("AP25")+8*INDIRECT("AQ25")</f>
        <v>340</v>
      </c>
      <c r="CR25" s="1">
        <v>340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0</v>
      </c>
      <c r="C26" s="1" t="s">
        <v>0</v>
      </c>
      <c r="D26" s="1" t="s">
        <v>0</v>
      </c>
      <c r="E26" s="1" t="s">
        <v>6</v>
      </c>
      <c r="F26" s="7">
        <f>SUM(F23:F25)</f>
        <v>340</v>
      </c>
      <c r="G26" s="6">
        <f>SUM(G23:G25)</f>
        <v>1000</v>
      </c>
      <c r="H26" s="6">
        <f>SUM(H23:H25)</f>
        <v>2970</v>
      </c>
      <c r="I26" s="6">
        <f>SUM(I23:I25)</f>
        <v>24200</v>
      </c>
      <c r="J26" s="6">
        <f>SUM(J23:J25)</f>
        <v>0</v>
      </c>
      <c r="K26" s="6">
        <f>SUM(K23:K25)</f>
        <v>0</v>
      </c>
      <c r="L26" s="6">
        <f>SUM(L23:L25)</f>
        <v>0</v>
      </c>
      <c r="M26" s="6">
        <f>SUM(M23:M25)</f>
        <v>0</v>
      </c>
      <c r="N26" s="7">
        <f>SUM(N23:N25)</f>
        <v>2700</v>
      </c>
      <c r="O26" s="6">
        <f>SUM(O23:O25)</f>
        <v>22000</v>
      </c>
      <c r="P26" s="6">
        <f>SUM(P23:P25)</f>
        <v>340</v>
      </c>
      <c r="Q26" s="6">
        <f>SUM(Q23:Q25)</f>
        <v>1000</v>
      </c>
      <c r="R26" s="6">
        <f>SUM(R23:R25)</f>
        <v>270</v>
      </c>
      <c r="S26" s="6">
        <f>SUM(S23:S25)</f>
        <v>2200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37"/>
      <c r="B27" s="37"/>
      <c r="C27" s="37" t="s">
        <v>0</v>
      </c>
      <c r="D27" s="37" t="s">
        <v>0</v>
      </c>
      <c r="E27" s="37" t="s">
        <v>0</v>
      </c>
      <c r="F27" s="38"/>
      <c r="G27" s="39"/>
      <c r="H27" s="39"/>
      <c r="I27" s="39"/>
      <c r="J27" s="39"/>
      <c r="K27" s="39"/>
      <c r="L27" s="39"/>
      <c r="M27" s="39"/>
      <c r="N27" s="38"/>
      <c r="O27" s="39"/>
      <c r="P27" s="39"/>
      <c r="Q27" s="39"/>
      <c r="R27" s="39"/>
      <c r="S27" s="39"/>
      <c r="T27" s="40"/>
      <c r="U27" s="41"/>
      <c r="V27" s="41"/>
      <c r="W27" s="41"/>
      <c r="X27" s="41"/>
      <c r="Y27" s="41"/>
      <c r="Z27" s="41"/>
      <c r="AA27" s="41"/>
      <c r="AB27" s="40"/>
      <c r="AC27" s="41"/>
      <c r="AD27" s="41"/>
      <c r="AE27" s="41"/>
      <c r="AF27" s="41"/>
      <c r="AG27" s="41"/>
      <c r="AH27" s="41"/>
      <c r="AI27" s="41"/>
      <c r="AJ27" s="40"/>
      <c r="AK27" s="41"/>
      <c r="AL27" s="41"/>
      <c r="AM27" s="41"/>
      <c r="AN27" s="41"/>
      <c r="AO27" s="41"/>
      <c r="AP27" s="41"/>
      <c r="AQ27" s="41"/>
      <c r="AR27" s="40"/>
      <c r="AS27" s="41"/>
      <c r="AT27" s="41"/>
      <c r="AU27" s="41"/>
      <c r="AV27" s="41"/>
      <c r="AW27" s="41"/>
      <c r="AX27" s="41"/>
      <c r="AY27" s="41"/>
      <c r="AZ27" s="40"/>
      <c r="BA27" s="41"/>
      <c r="BB27" s="41"/>
      <c r="BC27" s="41"/>
      <c r="BD27" s="41"/>
      <c r="BE27" s="41"/>
      <c r="BF27" s="41"/>
      <c r="BG27" s="41"/>
      <c r="BH27" s="40"/>
      <c r="BI27" s="41"/>
      <c r="BJ27" s="41"/>
      <c r="BK27" s="41"/>
      <c r="BL27" s="41"/>
      <c r="BM27" s="41"/>
      <c r="BN27" s="41"/>
      <c r="BO27" s="42"/>
      <c r="BP27" s="9"/>
      <c r="BT27" s="1" t="s">
        <v>0</v>
      </c>
      <c r="BU27" s="1" t="s">
        <v>0</v>
      </c>
    </row>
    <row r="30" spans="5:13" ht="11.25">
      <c r="E30" s="3" t="s">
        <v>68</v>
      </c>
      <c r="F30" s="5">
        <f>SUMIF($BQ4:$BQ27,"=RIP",F4:F27)</f>
        <v>1500</v>
      </c>
      <c r="G30" s="5">
        <f aca="true" t="shared" si="0" ref="G30:M30">SUMIF($BQ4:$BQ27,"=RIP",G4:G27)</f>
        <v>6353</v>
      </c>
      <c r="H30" s="5">
        <f t="shared" si="0"/>
        <v>7083</v>
      </c>
      <c r="I30" s="5">
        <f t="shared" si="0"/>
        <v>13</v>
      </c>
      <c r="J30" s="5">
        <f t="shared" si="0"/>
        <v>13</v>
      </c>
      <c r="K30" s="5">
        <f t="shared" si="0"/>
        <v>8437</v>
      </c>
      <c r="L30" s="5">
        <f t="shared" si="0"/>
        <v>0</v>
      </c>
      <c r="M30" s="5">
        <f t="shared" si="0"/>
        <v>0</v>
      </c>
    </row>
    <row r="31" spans="5:13" ht="11.25">
      <c r="E31" s="3" t="s">
        <v>69</v>
      </c>
      <c r="F31" s="5">
        <f>SUMIF($BT4:$BT27,"=GARVEE",F4:F27)</f>
        <v>0</v>
      </c>
      <c r="G31" s="5">
        <f aca="true" t="shared" si="1" ref="G31:M31">SUMIF($BT4:$BT27,"=GARVEE",G4:G27)</f>
        <v>0</v>
      </c>
      <c r="H31" s="5">
        <f t="shared" si="1"/>
        <v>0</v>
      </c>
      <c r="I31" s="5">
        <f t="shared" si="1"/>
        <v>0</v>
      </c>
      <c r="J31" s="5">
        <f t="shared" si="1"/>
        <v>0</v>
      </c>
      <c r="K31" s="5">
        <f t="shared" si="1"/>
        <v>0</v>
      </c>
      <c r="L31" s="5">
        <f t="shared" si="1"/>
        <v>0</v>
      </c>
      <c r="M31" s="5">
        <f t="shared" si="1"/>
        <v>0</v>
      </c>
    </row>
    <row r="32" spans="5:13" ht="11.25">
      <c r="E32" s="3" t="s">
        <v>70</v>
      </c>
      <c r="F32" s="5">
        <f>SUMIF($BR4:$BR27,"=X",F4:F27)</f>
        <v>0</v>
      </c>
      <c r="G32" s="5">
        <f aca="true" t="shared" si="2" ref="G32:M32">SUMIF($BR4:$BR27,"=X",G4:G27)</f>
        <v>0</v>
      </c>
      <c r="H32" s="5">
        <f t="shared" si="2"/>
        <v>0</v>
      </c>
      <c r="I32" s="5">
        <f t="shared" si="2"/>
        <v>0</v>
      </c>
      <c r="J32" s="5">
        <f t="shared" si="2"/>
        <v>0</v>
      </c>
      <c r="K32" s="5">
        <f t="shared" si="2"/>
        <v>0</v>
      </c>
      <c r="L32" s="5">
        <f t="shared" si="2"/>
        <v>0</v>
      </c>
      <c r="M32" s="5">
        <f t="shared" si="2"/>
        <v>0</v>
      </c>
    </row>
    <row r="33" spans="5:13" ht="11.25">
      <c r="E33" s="3" t="s">
        <v>71</v>
      </c>
      <c r="F33" s="5">
        <f>SUMIF($BU4:$BU27,"=X",AJ4:AJ27)+SUMIF($BU4:$BU27,"=X",AR4:AR27)+SUMIF($BU4:$BU27,"=X",AZ4:AZ27)+SUMIF($BU4:$BU27,"=X",BH4:BH27)</f>
        <v>1500</v>
      </c>
      <c r="G33" s="5">
        <f>SUMIF($BU4:$BU27,"=X",AK4:AK27)+SUMIF($BU4:$BU27,"=X",AS4:AS27)+SUMIF($BU4:$BU27,"=X",BA4:BA27)+SUMIF($BU4:$BU27,"=X",BI4:BI27)</f>
        <v>5203</v>
      </c>
      <c r="H33" s="5"/>
      <c r="I33" s="5"/>
      <c r="J33" s="5"/>
      <c r="K33" s="5"/>
      <c r="L33" s="5"/>
      <c r="M33" s="5"/>
    </row>
    <row r="34" spans="5:13" ht="11.25">
      <c r="E34" s="3" t="s">
        <v>72</v>
      </c>
      <c r="F34" s="5">
        <f>SUMIF($BU4:$BU27,"=X",T4:T27)</f>
        <v>0</v>
      </c>
      <c r="G34" s="5">
        <f>SUMIF($BU4:$BU27,"=X",U4:U27)</f>
        <v>150</v>
      </c>
      <c r="H34" s="5"/>
      <c r="I34" s="5"/>
      <c r="J34" s="5"/>
      <c r="K34" s="5"/>
      <c r="L34" s="5"/>
      <c r="M34" s="5"/>
    </row>
    <row r="35" spans="5:13" ht="11.25">
      <c r="E35" s="3" t="s">
        <v>73</v>
      </c>
      <c r="F35" s="5">
        <f>F30-F31-F32-F33-F34</f>
        <v>0</v>
      </c>
      <c r="G35" s="5">
        <f aca="true" t="shared" si="3" ref="G35:M35">G30-G31-G32-G33-G34</f>
        <v>1000</v>
      </c>
      <c r="H35" s="5">
        <f t="shared" si="3"/>
        <v>7083</v>
      </c>
      <c r="I35" s="5">
        <f t="shared" si="3"/>
        <v>13</v>
      </c>
      <c r="J35" s="5">
        <f t="shared" si="3"/>
        <v>13</v>
      </c>
      <c r="K35" s="5">
        <f t="shared" si="3"/>
        <v>8437</v>
      </c>
      <c r="L35" s="5">
        <f t="shared" si="3"/>
        <v>0</v>
      </c>
      <c r="M35" s="5">
        <f t="shared" si="3"/>
        <v>0</v>
      </c>
    </row>
    <row r="37" spans="9:11" ht="11.25">
      <c r="I37" s="1">
        <f>SUM(F35:I35)</f>
        <v>8096</v>
      </c>
      <c r="J37" s="1">
        <f>J35</f>
        <v>13</v>
      </c>
      <c r="K37" s="1">
        <f>K35</f>
        <v>8437</v>
      </c>
    </row>
  </sheetData>
  <sheetProtection password="CB9B" sheet="1" objects="1" scenarios="1"/>
  <conditionalFormatting sqref="F4 F7 F10:F11 F14:F16 F19:F20 F23:F25">
    <cfRule type="expression" priority="1" dxfId="0" stopIfTrue="1">
      <formula>BW4&lt;&gt;BX4</formula>
    </cfRule>
  </conditionalFormatting>
  <conditionalFormatting sqref="G4 G7 G10:G11 G14:G16 G19:G20 G23:G25">
    <cfRule type="expression" priority="2" dxfId="0" stopIfTrue="1">
      <formula>BY4&lt;&gt;BZ4</formula>
    </cfRule>
  </conditionalFormatting>
  <conditionalFormatting sqref="H4 H7 H10:H11 H14:H16 H19:H20 H23:H25">
    <cfRule type="expression" priority="3" dxfId="0" stopIfTrue="1">
      <formula>CA4&lt;&gt;CB4</formula>
    </cfRule>
  </conditionalFormatting>
  <conditionalFormatting sqref="I4 I7 I10:I11 I14:I16 I19:I20 I23:I25">
    <cfRule type="expression" priority="4" dxfId="0" stopIfTrue="1">
      <formula>CC4&lt;&gt;CD4</formula>
    </cfRule>
  </conditionalFormatting>
  <conditionalFormatting sqref="J4 J7 J10:J11 J14:J16 J19:J20 J23:J25">
    <cfRule type="expression" priority="5" dxfId="0" stopIfTrue="1">
      <formula>CE4&lt;&gt;CF4</formula>
    </cfRule>
  </conditionalFormatting>
  <conditionalFormatting sqref="K4 K7 K10:K11 K14:K16 K19:K20 K23:K25">
    <cfRule type="expression" priority="6" dxfId="0" stopIfTrue="1">
      <formula>CG4&lt;&gt;CH4</formula>
    </cfRule>
  </conditionalFormatting>
  <conditionalFormatting sqref="L4 L7 L10:L11 L14:L16 L19:L20 L23:L25">
    <cfRule type="expression" priority="7" dxfId="0" stopIfTrue="1">
      <formula>CI4&lt;&gt;CJ4</formula>
    </cfRule>
  </conditionalFormatting>
  <conditionalFormatting sqref="M4 M7 M10:M11 M14:M16 M19:M20 M23:M25">
    <cfRule type="expression" priority="8" dxfId="0" stopIfTrue="1">
      <formula>CK4&lt;&gt;CL4</formula>
    </cfRule>
  </conditionalFormatting>
  <conditionalFormatting sqref="N4 N7 N10:N11 N14:N16 N19:N20 N23:N25">
    <cfRule type="expression" priority="9" dxfId="0" stopIfTrue="1">
      <formula>CM4&lt;&gt;CN4</formula>
    </cfRule>
  </conditionalFormatting>
  <conditionalFormatting sqref="O4 O7 O10:O11 O14:O16 O19:O20 O23:O25">
    <cfRule type="expression" priority="10" dxfId="0" stopIfTrue="1">
      <formula>CO4&lt;&gt;CP4</formula>
    </cfRule>
  </conditionalFormatting>
  <conditionalFormatting sqref="P4 P7 P10:P11 P14:P16 P19:P20 P23:P25">
    <cfRule type="expression" priority="11" dxfId="0" stopIfTrue="1">
      <formula>CQ4&lt;&gt;CR4</formula>
    </cfRule>
  </conditionalFormatting>
  <conditionalFormatting sqref="Q4 Q7 Q10:Q11 Q14:Q16 Q19:Q20 Q23:Q25">
    <cfRule type="expression" priority="12" dxfId="0" stopIfTrue="1">
      <formula>CS4&lt;&gt;CT4</formula>
    </cfRule>
  </conditionalFormatting>
  <conditionalFormatting sqref="R4 R7 R10:R11 R14:R16 R19:R20 R23:R25">
    <cfRule type="expression" priority="13" dxfId="0" stopIfTrue="1">
      <formula>CU4&lt;&gt;CV4</formula>
    </cfRule>
  </conditionalFormatting>
  <conditionalFormatting sqref="S4 S7 S10:S11 S14:S16 S19:S20 S23:S25">
    <cfRule type="expression" priority="14" dxfId="0" stopIfTrue="1">
      <formula>CW4&lt;&gt;CX4</formula>
    </cfRule>
  </conditionalFormatting>
  <dataValidations count="40">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27">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27">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BJ7:BO7 AL7:AQ7 AT7:AY7 BB7:BG7 V7:AI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AK7 AR7:AS7 AZ7:BA7 BH7:BI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U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BJ10:BO10 AL10:AQ10 AT10:AY10 BB10:BG10 V10:AI1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AK10 AR10:AS10 AZ10:BA10 BH10:BI1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U10">
      <formula1>0</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ErrorMessage="1" errorTitle="Maximum Dollar Input Exceeded" error="The maximum input value is $999,999 (x $1000), basically one billion dollars.  Please revise your figures." sqref="BJ14:BO14 AL14:AQ14 AT14:AY14 BB14:BG14 V14:AI1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4:AK14 AR14:AS14 AZ14:BA14 BH14:BI1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4:U14">
      <formula1>0</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BJ19:BO19 AL19:AQ19 AT19:AY19 BB19:BG19 V19:AI1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9:AK19 AR19:AS19 AZ19:BA19 BH19:BI1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9:U19">
      <formula1>0</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s>
  <printOptions gridLines="1"/>
  <pageMargins left="0.25" right="0.25" top="0.75" bottom="0.5" header="0.25" footer="0.25"/>
  <pageSetup blackAndWhite="1" fitToHeight="100" fitToWidth="1" horizontalDpi="600" verticalDpi="600" orientation="landscape" scale="88"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2003-11-25T22:51:56Z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