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Inventory'!$A$1:$S$74</definedName>
    <definedName name="_xlnm.Print_Titles" localSheetId="1">'Project Inventory'!$1:$3</definedName>
  </definedNames>
  <calcPr fullCalcOnLoad="1"/>
</workbook>
</file>

<file path=xl/sharedStrings.xml><?xml version="1.0" encoding="utf-8"?>
<sst xmlns="http://schemas.openxmlformats.org/spreadsheetml/2006/main" count="658" uniqueCount="119">
  <si>
    <t/>
  </si>
  <si>
    <t>TRI</t>
  </si>
  <si>
    <t>Trinity County</t>
  </si>
  <si>
    <t>RIP</t>
  </si>
  <si>
    <t>454184</t>
  </si>
  <si>
    <t>East Connector Road</t>
  </si>
  <si>
    <t>TOTAL</t>
  </si>
  <si>
    <t>454204</t>
  </si>
  <si>
    <t>Widen Hyampom Road</t>
  </si>
  <si>
    <t>454874</t>
  </si>
  <si>
    <t>Hyampom Road Rehab</t>
  </si>
  <si>
    <t>Loc Funds (LTF)</t>
  </si>
  <si>
    <t>454894</t>
  </si>
  <si>
    <t>Mad River Road Rehab</t>
  </si>
  <si>
    <t>Loc Funds (CO)</t>
  </si>
  <si>
    <t>East Side Road Rehab</t>
  </si>
  <si>
    <t>455274</t>
  </si>
  <si>
    <t>Browns Creek Bridge Replacement</t>
  </si>
  <si>
    <t>Local HBRR</t>
  </si>
  <si>
    <t>455264</t>
  </si>
  <si>
    <t>Kettenpom Creek Bridge HBRR Replacement</t>
  </si>
  <si>
    <t>455384</t>
  </si>
  <si>
    <t>Van Horn Creek Bridge HBRR Replace</t>
  </si>
  <si>
    <t>Deerlick Springs Rd. Reconstruction</t>
  </si>
  <si>
    <t>Hyampom Road  Reconstruction</t>
  </si>
  <si>
    <t>Federal Disc.</t>
  </si>
  <si>
    <t>Trinity County Transportation Commission</t>
  </si>
  <si>
    <t>455814</t>
  </si>
  <si>
    <t>Planning, Programming and Monitoring</t>
  </si>
  <si>
    <t>299</t>
  </si>
  <si>
    <t>Caltrans</t>
  </si>
  <si>
    <t>CO</t>
  </si>
  <si>
    <t>X</t>
  </si>
  <si>
    <t>28853K</t>
  </si>
  <si>
    <t>55.7/57.7</t>
  </si>
  <si>
    <t>Rocky Point</t>
  </si>
  <si>
    <t>IIP</t>
  </si>
  <si>
    <t>270310</t>
  </si>
  <si>
    <t>72.0/72.3</t>
  </si>
  <si>
    <t>Buckhorn Grade - Environmental Only</t>
  </si>
  <si>
    <t>39000K</t>
  </si>
  <si>
    <t>60.8/61.2</t>
  </si>
  <si>
    <t>Steel Bridge</t>
  </si>
  <si>
    <t>CT Minor Pgm.</t>
  </si>
  <si>
    <t>69.4/70.5</t>
  </si>
  <si>
    <t>Sand House Curve</t>
  </si>
  <si>
    <t>Othr. State</t>
  </si>
  <si>
    <t>0C530K</t>
  </si>
  <si>
    <t>51.9/52.4</t>
  </si>
  <si>
    <t>Weaverville Pedestrian</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</si>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</sst>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93</v>
      </c>
    </row>
    <row r="3" ht="12.75">
      <c r="B3" s="43"/>
    </row>
    <row r="4" ht="12.75">
      <c r="B4" s="46" t="s">
        <v>94</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97</v>
      </c>
    </row>
    <row r="7" ht="12.75">
      <c r="B7" s="50" t="s">
        <v>98</v>
      </c>
    </row>
    <row r="8" ht="12.75">
      <c r="B8" s="50" t="s">
        <v>99</v>
      </c>
    </row>
    <row r="9" ht="25.5">
      <c r="B9" s="50" t="s">
        <v>100</v>
      </c>
    </row>
    <row r="10" ht="12.75">
      <c r="B10" s="48"/>
    </row>
    <row r="11" ht="12.75">
      <c r="B11" s="49" t="s">
        <v>101</v>
      </c>
    </row>
    <row r="12" ht="12.75">
      <c r="B12" s="50" t="s">
        <v>102</v>
      </c>
    </row>
    <row r="13" ht="12.75">
      <c r="B13" s="50" t="s">
        <v>103</v>
      </c>
    </row>
    <row r="14" ht="12.75">
      <c r="B14" s="50" t="s">
        <v>104</v>
      </c>
    </row>
    <row r="15" ht="12.75">
      <c r="B15" s="48"/>
    </row>
    <row r="16" ht="12.75">
      <c r="B16" s="51" t="s">
        <v>105</v>
      </c>
    </row>
    <row r="17" ht="25.5">
      <c r="B17" s="48" t="s">
        <v>106</v>
      </c>
    </row>
    <row r="18" ht="12.75">
      <c r="B18" s="48" t="s">
        <v>107</v>
      </c>
    </row>
    <row r="19" ht="12.75">
      <c r="B19" s="48" t="s">
        <v>108</v>
      </c>
    </row>
    <row r="20" ht="25.5">
      <c r="B20" s="48" t="s">
        <v>109</v>
      </c>
    </row>
    <row r="21" ht="12.75">
      <c r="B21" s="48"/>
    </row>
    <row r="22" ht="38.25">
      <c r="B22" s="48" t="s">
        <v>110</v>
      </c>
    </row>
    <row r="23" ht="12.75">
      <c r="B23" s="48"/>
    </row>
    <row r="24" ht="12.75">
      <c r="B24" s="52" t="s">
        <v>111</v>
      </c>
    </row>
    <row r="25" ht="12.75">
      <c r="B25" s="48"/>
    </row>
    <row r="26" ht="12.75">
      <c r="B26" s="46" t="s">
        <v>112</v>
      </c>
    </row>
    <row r="27" ht="12.75">
      <c r="B27" s="53" t="s">
        <v>113</v>
      </c>
    </row>
    <row r="28" ht="12.75">
      <c r="B28" s="53" t="s">
        <v>114</v>
      </c>
    </row>
    <row r="29" ht="12.75">
      <c r="B29" s="53" t="s">
        <v>115</v>
      </c>
    </row>
    <row r="30" ht="12.75">
      <c r="B30" s="53" t="s">
        <v>116</v>
      </c>
    </row>
    <row r="31" ht="12.75">
      <c r="B31" s="53" t="s">
        <v>117</v>
      </c>
    </row>
    <row r="32" ht="12.75">
      <c r="B32" s="43"/>
    </row>
    <row r="33" ht="12.75">
      <c r="B33" s="43"/>
    </row>
    <row r="34" ht="12.75">
      <c r="B34" s="43"/>
    </row>
    <row r="35" ht="13.5" thickBot="1">
      <c r="B35" s="44"/>
    </row>
    <row r="36" ht="13.5" thickTop="1">
      <c r="B36" s="54" t="s">
        <v>118</v>
      </c>
    </row>
    <row r="100" spans="7:8" ht="12.75">
      <c r="G100" t="s">
        <v>95</v>
      </c>
      <c r="H100" t="s">
        <v>96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76"/>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28125" style="1" bestFit="1" customWidth="1"/>
    <col min="2" max="2" width="6.57421875" style="1" bestFit="1" customWidth="1"/>
    <col min="3" max="3" width="7.421875" style="1" bestFit="1" customWidth="1"/>
    <col min="4" max="4" width="31.28125" style="1" bestFit="1" customWidth="1"/>
    <col min="5" max="5" width="12.42187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v>
      </c>
      <c r="B1" s="10"/>
      <c r="C1" s="10"/>
      <c r="D1" s="10"/>
      <c r="E1" s="10"/>
      <c r="F1" s="10"/>
      <c r="G1" s="10"/>
      <c r="H1" s="10"/>
      <c r="I1" s="10"/>
      <c r="J1" s="10"/>
      <c r="K1" s="10"/>
      <c r="L1" s="10"/>
      <c r="M1" s="10"/>
      <c r="N1" s="10"/>
      <c r="O1" s="10"/>
      <c r="P1" s="10"/>
      <c r="Q1" s="10"/>
      <c r="R1" s="10"/>
      <c r="S1" s="10"/>
      <c r="T1" s="12" t="s">
        <v>79</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51</v>
      </c>
      <c r="C2" s="14" t="s">
        <v>52</v>
      </c>
      <c r="D2" s="14" t="s">
        <v>54</v>
      </c>
      <c r="E2" s="14"/>
      <c r="F2" s="15" t="s">
        <v>77</v>
      </c>
      <c r="G2" s="16"/>
      <c r="H2" s="16"/>
      <c r="I2" s="16"/>
      <c r="J2" s="16"/>
      <c r="K2" s="16"/>
      <c r="L2" s="16"/>
      <c r="M2" s="16"/>
      <c r="N2" s="15" t="s">
        <v>78</v>
      </c>
      <c r="O2" s="16"/>
      <c r="P2" s="16"/>
      <c r="Q2" s="16"/>
      <c r="R2" s="16"/>
      <c r="S2" s="16"/>
      <c r="T2" s="15" t="s">
        <v>65</v>
      </c>
      <c r="U2" s="16"/>
      <c r="V2" s="16"/>
      <c r="W2" s="16"/>
      <c r="X2" s="16"/>
      <c r="Y2" s="16"/>
      <c r="Z2" s="16"/>
      <c r="AA2" s="16"/>
      <c r="AB2" s="15" t="s">
        <v>66</v>
      </c>
      <c r="AC2" s="16"/>
      <c r="AD2" s="16"/>
      <c r="AE2" s="16"/>
      <c r="AF2" s="16"/>
      <c r="AG2" s="16"/>
      <c r="AH2" s="16"/>
      <c r="AI2" s="16"/>
      <c r="AJ2" s="15" t="s">
        <v>67</v>
      </c>
      <c r="AK2" s="16"/>
      <c r="AL2" s="16"/>
      <c r="AM2" s="16"/>
      <c r="AN2" s="16"/>
      <c r="AO2" s="16"/>
      <c r="AP2" s="16"/>
      <c r="AQ2" s="16"/>
      <c r="AR2" s="15" t="s">
        <v>68</v>
      </c>
      <c r="AS2" s="16"/>
      <c r="AT2" s="16"/>
      <c r="AU2" s="16"/>
      <c r="AV2" s="16"/>
      <c r="AW2" s="16"/>
      <c r="AX2" s="16"/>
      <c r="AY2" s="16"/>
      <c r="AZ2" s="15" t="s">
        <v>69</v>
      </c>
      <c r="BA2" s="16"/>
      <c r="BB2" s="16"/>
      <c r="BC2" s="16"/>
      <c r="BD2" s="16"/>
      <c r="BE2" s="16"/>
      <c r="BF2" s="16"/>
      <c r="BG2" s="16"/>
      <c r="BH2" s="15" t="s">
        <v>70</v>
      </c>
      <c r="BI2" s="16"/>
      <c r="BJ2" s="16"/>
      <c r="BK2" s="16"/>
      <c r="BL2" s="16"/>
      <c r="BM2" s="16"/>
      <c r="BN2" s="16"/>
      <c r="BO2" s="23"/>
      <c r="BP2" s="22"/>
      <c r="BW2" s="15" t="s">
        <v>77</v>
      </c>
      <c r="BX2" s="16" t="s">
        <v>77</v>
      </c>
      <c r="BY2" s="16"/>
      <c r="BZ2" s="16"/>
      <c r="CA2" s="16"/>
      <c r="CB2" s="16"/>
      <c r="CC2" s="16"/>
      <c r="CD2" s="16"/>
      <c r="CE2" s="15" t="s">
        <v>78</v>
      </c>
      <c r="CF2" s="16" t="s">
        <v>78</v>
      </c>
      <c r="CG2" s="16"/>
      <c r="CH2" s="16"/>
      <c r="CI2" s="16"/>
      <c r="CJ2" s="16"/>
    </row>
    <row r="3" spans="1:88" s="4" customFormat="1" ht="11.25">
      <c r="A3" s="17" t="s">
        <v>31</v>
      </c>
      <c r="B3" s="18" t="s">
        <v>50</v>
      </c>
      <c r="C3" s="18" t="s">
        <v>53</v>
      </c>
      <c r="D3" s="18" t="s">
        <v>55</v>
      </c>
      <c r="E3" s="18" t="s">
        <v>56</v>
      </c>
      <c r="F3" s="19" t="s">
        <v>57</v>
      </c>
      <c r="G3" s="20" t="s">
        <v>58</v>
      </c>
      <c r="H3" s="20" t="s">
        <v>59</v>
      </c>
      <c r="I3" s="20" t="s">
        <v>60</v>
      </c>
      <c r="J3" s="20" t="s">
        <v>61</v>
      </c>
      <c r="K3" s="20" t="s">
        <v>62</v>
      </c>
      <c r="L3" s="20" t="s">
        <v>63</v>
      </c>
      <c r="M3" s="20" t="s">
        <v>64</v>
      </c>
      <c r="N3" s="19" t="s">
        <v>71</v>
      </c>
      <c r="O3" s="21" t="s">
        <v>72</v>
      </c>
      <c r="P3" s="21" t="s">
        <v>73</v>
      </c>
      <c r="Q3" s="21" t="s">
        <v>74</v>
      </c>
      <c r="R3" s="21" t="s">
        <v>75</v>
      </c>
      <c r="S3" s="21" t="s">
        <v>76</v>
      </c>
      <c r="T3" s="19" t="s">
        <v>57</v>
      </c>
      <c r="U3" s="20" t="s">
        <v>58</v>
      </c>
      <c r="V3" s="20" t="s">
        <v>59</v>
      </c>
      <c r="W3" s="20" t="s">
        <v>60</v>
      </c>
      <c r="X3" s="20" t="s">
        <v>61</v>
      </c>
      <c r="Y3" s="20" t="s">
        <v>62</v>
      </c>
      <c r="Z3" s="20" t="s">
        <v>63</v>
      </c>
      <c r="AA3" s="20" t="s">
        <v>64</v>
      </c>
      <c r="AB3" s="19" t="s">
        <v>57</v>
      </c>
      <c r="AC3" s="20" t="s">
        <v>58</v>
      </c>
      <c r="AD3" s="20" t="s">
        <v>59</v>
      </c>
      <c r="AE3" s="20" t="s">
        <v>60</v>
      </c>
      <c r="AF3" s="20" t="s">
        <v>61</v>
      </c>
      <c r="AG3" s="20" t="s">
        <v>62</v>
      </c>
      <c r="AH3" s="20" t="s">
        <v>63</v>
      </c>
      <c r="AI3" s="20" t="s">
        <v>64</v>
      </c>
      <c r="AJ3" s="19" t="s">
        <v>57</v>
      </c>
      <c r="AK3" s="20" t="s">
        <v>58</v>
      </c>
      <c r="AL3" s="20" t="s">
        <v>59</v>
      </c>
      <c r="AM3" s="20" t="s">
        <v>60</v>
      </c>
      <c r="AN3" s="20" t="s">
        <v>61</v>
      </c>
      <c r="AO3" s="20" t="s">
        <v>62</v>
      </c>
      <c r="AP3" s="20" t="s">
        <v>63</v>
      </c>
      <c r="AQ3" s="20" t="s">
        <v>64</v>
      </c>
      <c r="AR3" s="19" t="s">
        <v>57</v>
      </c>
      <c r="AS3" s="20" t="s">
        <v>58</v>
      </c>
      <c r="AT3" s="20" t="s">
        <v>59</v>
      </c>
      <c r="AU3" s="20" t="s">
        <v>60</v>
      </c>
      <c r="AV3" s="20" t="s">
        <v>61</v>
      </c>
      <c r="AW3" s="20" t="s">
        <v>62</v>
      </c>
      <c r="AX3" s="20" t="s">
        <v>63</v>
      </c>
      <c r="AY3" s="20" t="s">
        <v>64</v>
      </c>
      <c r="AZ3" s="19" t="s">
        <v>57</v>
      </c>
      <c r="BA3" s="20" t="s">
        <v>58</v>
      </c>
      <c r="BB3" s="20" t="s">
        <v>59</v>
      </c>
      <c r="BC3" s="20" t="s">
        <v>60</v>
      </c>
      <c r="BD3" s="20" t="s">
        <v>61</v>
      </c>
      <c r="BE3" s="20" t="s">
        <v>62</v>
      </c>
      <c r="BF3" s="20" t="s">
        <v>63</v>
      </c>
      <c r="BG3" s="20" t="s">
        <v>64</v>
      </c>
      <c r="BH3" s="19" t="s">
        <v>57</v>
      </c>
      <c r="BI3" s="20" t="s">
        <v>58</v>
      </c>
      <c r="BJ3" s="20" t="s">
        <v>59</v>
      </c>
      <c r="BK3" s="20" t="s">
        <v>60</v>
      </c>
      <c r="BL3" s="20" t="s">
        <v>61</v>
      </c>
      <c r="BM3" s="20" t="s">
        <v>62</v>
      </c>
      <c r="BN3" s="20" t="s">
        <v>63</v>
      </c>
      <c r="BO3" s="24" t="s">
        <v>64</v>
      </c>
      <c r="BP3" s="22" t="s">
        <v>81</v>
      </c>
      <c r="BQ3" s="4" t="s">
        <v>82</v>
      </c>
      <c r="BR3" s="4" t="s">
        <v>83</v>
      </c>
      <c r="BS3" s="4" t="s">
        <v>84</v>
      </c>
      <c r="BT3" s="4" t="s">
        <v>85</v>
      </c>
      <c r="BU3" s="4" t="s">
        <v>86</v>
      </c>
      <c r="BW3" s="19" t="s">
        <v>57</v>
      </c>
      <c r="BX3" s="20" t="s">
        <v>57</v>
      </c>
      <c r="BY3" s="20" t="s">
        <v>59</v>
      </c>
      <c r="BZ3" s="20" t="s">
        <v>59</v>
      </c>
      <c r="CA3" s="20" t="s">
        <v>61</v>
      </c>
      <c r="CB3" s="20" t="s">
        <v>61</v>
      </c>
      <c r="CC3" s="20" t="s">
        <v>63</v>
      </c>
      <c r="CD3" s="20" t="s">
        <v>63</v>
      </c>
      <c r="CE3" s="19" t="s">
        <v>71</v>
      </c>
      <c r="CF3" s="21" t="s">
        <v>71</v>
      </c>
      <c r="CG3" s="21" t="s">
        <v>73</v>
      </c>
      <c r="CH3" s="21" t="s">
        <v>73</v>
      </c>
      <c r="CI3" s="21" t="s">
        <v>75</v>
      </c>
      <c r="CJ3" s="21" t="s">
        <v>75</v>
      </c>
    </row>
    <row r="4" spans="1:102" ht="11.25">
      <c r="A4" s="1" t="s">
        <v>1</v>
      </c>
      <c r="B4" s="2" t="str">
        <f>HYPERLINK("http://www.dot.ca.gov/hq/transprog/stip2004/ff_sheets/02-2138.xls","2138")</f>
        <v>2138</v>
      </c>
      <c r="C4" s="1" t="s">
        <v>0</v>
      </c>
      <c r="D4" s="1" t="s">
        <v>2</v>
      </c>
      <c r="E4" s="1" t="s">
        <v>3</v>
      </c>
      <c r="F4" s="7">
        <f ca="1">INDIRECT("T4")+INDIRECT("AB4")+INDIRECT("AJ4")+INDIRECT("AR4")+INDIRECT("AZ4")+INDIRECT("BH4")</f>
        <v>360</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5731</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1460</v>
      </c>
      <c r="O4" s="6">
        <f ca="1">INDIRECT("AB4")+INDIRECT("AC4")+INDIRECT("AD4")+INDIRECT("AE4")+INDIRECT("AF4")+INDIRECT("AG4")+INDIRECT("AH4")+INDIRECT("AI4")</f>
        <v>4271</v>
      </c>
      <c r="P4" s="6">
        <f ca="1">INDIRECT("AJ4")+INDIRECT("AK4")+INDIRECT("AL4")+INDIRECT("AM4")+INDIRECT("AN4")+INDIRECT("AO4")+INDIRECT("AP4")+INDIRECT("AQ4")</f>
        <v>0</v>
      </c>
      <c r="Q4" s="6">
        <f ca="1">INDIRECT("AR4")+INDIRECT("AS4")+INDIRECT("AT4")+INDIRECT("AU4")+INDIRECT("AV4")+INDIRECT("AW4")+INDIRECT("AX4")+INDIRECT("AY4")</f>
        <v>360</v>
      </c>
      <c r="R4" s="6">
        <f ca="1">INDIRECT("AZ4")+INDIRECT("BA4")+INDIRECT("BB4")+INDIRECT("BC4")+INDIRECT("BD4")+INDIRECT("BE4")+INDIRECT("BF4")+INDIRECT("BG4")</f>
        <v>0</v>
      </c>
      <c r="S4" s="6">
        <f ca="1">INDIRECT("BH4")+INDIRECT("BI4")+INDIRECT("BJ4")+INDIRECT("BK4")+INDIRECT("BL4")+INDIRECT("BM4")+INDIRECT("BN4")+INDIRECT("BO4")</f>
        <v>0</v>
      </c>
      <c r="T4" s="28"/>
      <c r="U4" s="29"/>
      <c r="V4" s="29"/>
      <c r="W4" s="29"/>
      <c r="X4" s="29">
        <v>1460</v>
      </c>
      <c r="Y4" s="29"/>
      <c r="Z4" s="29"/>
      <c r="AA4" s="29"/>
      <c r="AB4" s="28"/>
      <c r="AC4" s="29"/>
      <c r="AD4" s="29"/>
      <c r="AE4" s="29"/>
      <c r="AF4" s="29">
        <v>4271</v>
      </c>
      <c r="AG4" s="29"/>
      <c r="AH4" s="29"/>
      <c r="AI4" s="29"/>
      <c r="AJ4" s="28"/>
      <c r="AK4" s="29"/>
      <c r="AL4" s="29"/>
      <c r="AM4" s="29"/>
      <c r="AN4" s="29"/>
      <c r="AO4" s="29"/>
      <c r="AP4" s="29"/>
      <c r="AQ4" s="29"/>
      <c r="AR4" s="28">
        <v>360</v>
      </c>
      <c r="AS4" s="29"/>
      <c r="AT4" s="29"/>
      <c r="AU4" s="29"/>
      <c r="AV4" s="29"/>
      <c r="AW4" s="29"/>
      <c r="AX4" s="29"/>
      <c r="AY4" s="29"/>
      <c r="AZ4" s="28"/>
      <c r="BA4" s="29"/>
      <c r="BB4" s="29"/>
      <c r="BC4" s="29"/>
      <c r="BD4" s="29"/>
      <c r="BE4" s="29"/>
      <c r="BF4" s="29"/>
      <c r="BG4" s="29"/>
      <c r="BH4" s="28"/>
      <c r="BI4" s="29"/>
      <c r="BJ4" s="29"/>
      <c r="BK4" s="29"/>
      <c r="BL4" s="29"/>
      <c r="BM4" s="29"/>
      <c r="BN4" s="29"/>
      <c r="BO4" s="29"/>
      <c r="BP4" s="9">
        <v>13000000722</v>
      </c>
      <c r="BQ4" s="1" t="s">
        <v>3</v>
      </c>
      <c r="BR4" s="1" t="s">
        <v>0</v>
      </c>
      <c r="BS4" s="1" t="s">
        <v>0</v>
      </c>
      <c r="BT4" s="1" t="s">
        <v>0</v>
      </c>
      <c r="BU4" s="1" t="s">
        <v>0</v>
      </c>
      <c r="BW4" s="1">
        <f ca="1">INDIRECT("T4")+2*INDIRECT("AB4")+3*INDIRECT("AJ4")+4*INDIRECT("AR4")+5*INDIRECT("AZ4")+6*INDIRECT("BH4")</f>
        <v>1440</v>
      </c>
      <c r="BX4" s="1">
        <v>1440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10002</v>
      </c>
      <c r="CF4" s="1">
        <v>10002</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7300</v>
      </c>
      <c r="CN4" s="1">
        <v>7300</v>
      </c>
      <c r="CO4" s="1">
        <f ca="1">INDIRECT("AB4")+2*INDIRECT("AC4")+3*INDIRECT("AD4")+4*INDIRECT("AE4")+5*INDIRECT("AF4")+6*INDIRECT("AG4")+7*INDIRECT("AH4")+8*INDIRECT("AI4")</f>
        <v>21355</v>
      </c>
      <c r="CP4" s="1">
        <v>21355</v>
      </c>
      <c r="CQ4" s="1">
        <f ca="1">INDIRECT("AJ4")+2*INDIRECT("AK4")+3*INDIRECT("AL4")+4*INDIRECT("AM4")+5*INDIRECT("AN4")+6*INDIRECT("AO4")+7*INDIRECT("AP4")+8*INDIRECT("AQ4")</f>
        <v>0</v>
      </c>
      <c r="CR4" s="1">
        <v>0</v>
      </c>
      <c r="CS4" s="1">
        <f ca="1">INDIRECT("AR4")+2*INDIRECT("AS4")+3*INDIRECT("AT4")+4*INDIRECT("AU4")+5*INDIRECT("AV4")+6*INDIRECT("AW4")+7*INDIRECT("AX4")+8*INDIRECT("AY4")</f>
        <v>360</v>
      </c>
      <c r="CT4" s="1">
        <v>360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360</v>
      </c>
      <c r="G5" s="6">
        <f>SUM(G4:G4)</f>
        <v>0</v>
      </c>
      <c r="H5" s="6">
        <f>SUM(H4:H4)</f>
        <v>0</v>
      </c>
      <c r="I5" s="6">
        <f>SUM(I4:I4)</f>
        <v>0</v>
      </c>
      <c r="J5" s="6">
        <f>SUM(J4:J4)</f>
        <v>5731</v>
      </c>
      <c r="K5" s="6">
        <f>SUM(K4:K4)</f>
        <v>0</v>
      </c>
      <c r="L5" s="6">
        <f>SUM(L4:L4)</f>
        <v>0</v>
      </c>
      <c r="M5" s="6">
        <f>SUM(M4:M4)</f>
        <v>0</v>
      </c>
      <c r="N5" s="7">
        <f>SUM(N4:N4)</f>
        <v>1460</v>
      </c>
      <c r="O5" s="6">
        <f>SUM(O4:O4)</f>
        <v>4271</v>
      </c>
      <c r="P5" s="6">
        <f>SUM(P4:P4)</f>
        <v>0</v>
      </c>
      <c r="Q5" s="6">
        <f>SUM(Q4:Q4)</f>
        <v>360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80</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HYPERLINK("http://www.dot.ca.gov/hq/transprog/stip2004/ff_sheets/02-2140.xls","2140")</f>
        <v>2140</v>
      </c>
      <c r="C7" s="30" t="s">
        <v>0</v>
      </c>
      <c r="D7" s="30" t="s">
        <v>2</v>
      </c>
      <c r="E7" s="30" t="s">
        <v>3</v>
      </c>
      <c r="F7" s="32">
        <f ca="1">INDIRECT("T7")+INDIRECT("AB7")+INDIRECT("AJ7")+INDIRECT("AR7")+INDIRECT("AZ7")+INDIRECT("BH7")</f>
        <v>0</v>
      </c>
      <c r="G7" s="33">
        <f ca="1">INDIRECT("U7")+INDIRECT("AC7")+INDIRECT("AK7")+INDIRECT("AS7")+INDIRECT("BA7")+INDIRECT("BI7")</f>
        <v>437</v>
      </c>
      <c r="H7" s="33">
        <f ca="1">INDIRECT("V7")+INDIRECT("AD7")+INDIRECT("AL7")+INDIRECT("AT7")+INDIRECT("BB7")+INDIRECT("BJ7")</f>
        <v>0</v>
      </c>
      <c r="I7" s="33">
        <f ca="1">INDIRECT("W7")+INDIRECT("AE7")+INDIRECT("AM7")+INDIRECT("AU7")+INDIRECT("BC7")+INDIRECT("BK7")</f>
        <v>4511</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4511</v>
      </c>
      <c r="P7" s="33">
        <f ca="1">INDIRECT("AJ7")+INDIRECT("AK7")+INDIRECT("AL7")+INDIRECT("AM7")+INDIRECT("AN7")+INDIRECT("AO7")+INDIRECT("AP7")+INDIRECT("AQ7")</f>
        <v>0</v>
      </c>
      <c r="Q7" s="33">
        <f ca="1">INDIRECT("AR7")+INDIRECT("AS7")+INDIRECT("AT7")+INDIRECT("AU7")+INDIRECT("AV7")+INDIRECT("AW7")+INDIRECT("AX7")+INDIRECT("AY7")</f>
        <v>437</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v>4511</v>
      </c>
      <c r="AF7" s="35"/>
      <c r="AG7" s="35"/>
      <c r="AH7" s="35"/>
      <c r="AI7" s="35"/>
      <c r="AJ7" s="34"/>
      <c r="AK7" s="35"/>
      <c r="AL7" s="35"/>
      <c r="AM7" s="35"/>
      <c r="AN7" s="35"/>
      <c r="AO7" s="35"/>
      <c r="AP7" s="35"/>
      <c r="AQ7" s="35"/>
      <c r="AR7" s="34"/>
      <c r="AS7" s="35">
        <v>437</v>
      </c>
      <c r="AT7" s="35"/>
      <c r="AU7" s="35"/>
      <c r="AV7" s="35"/>
      <c r="AW7" s="35"/>
      <c r="AX7" s="35"/>
      <c r="AY7" s="35"/>
      <c r="AZ7" s="34"/>
      <c r="BA7" s="35"/>
      <c r="BB7" s="35"/>
      <c r="BC7" s="35"/>
      <c r="BD7" s="35"/>
      <c r="BE7" s="35"/>
      <c r="BF7" s="35"/>
      <c r="BG7" s="35"/>
      <c r="BH7" s="34"/>
      <c r="BI7" s="35"/>
      <c r="BJ7" s="35"/>
      <c r="BK7" s="35"/>
      <c r="BL7" s="35"/>
      <c r="BM7" s="35"/>
      <c r="BN7" s="35"/>
      <c r="BO7" s="36"/>
      <c r="BP7" s="9">
        <v>13000000724</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1748</v>
      </c>
      <c r="BZ7" s="1">
        <v>1748</v>
      </c>
      <c r="CA7" s="1">
        <f ca="1">INDIRECT("V7")+2*INDIRECT("AD7")+3*INDIRECT("AL7")+4*INDIRECT("AT7")+5*INDIRECT("BB7")+6*INDIRECT("BJ7")</f>
        <v>0</v>
      </c>
      <c r="CB7" s="1">
        <v>0</v>
      </c>
      <c r="CC7" s="1">
        <f ca="1">INDIRECT("W7")+2*INDIRECT("AE7")+3*INDIRECT("AM7")+4*INDIRECT("AU7")+5*INDIRECT("BC7")+6*INDIRECT("BK7")</f>
        <v>9022</v>
      </c>
      <c r="CD7" s="1">
        <v>9022</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18044</v>
      </c>
      <c r="CP7" s="1">
        <v>18044</v>
      </c>
      <c r="CQ7" s="1">
        <f ca="1">INDIRECT("AJ7")+2*INDIRECT("AK7")+3*INDIRECT("AL7")+4*INDIRECT("AM7")+5*INDIRECT("AN7")+6*INDIRECT("AO7")+7*INDIRECT("AP7")+8*INDIRECT("AQ7")</f>
        <v>0</v>
      </c>
      <c r="CR7" s="1">
        <v>0</v>
      </c>
      <c r="CS7" s="1">
        <f ca="1">INDIRECT("AR7")+2*INDIRECT("AS7")+3*INDIRECT("AT7")+4*INDIRECT("AU7")+5*INDIRECT("AV7")+6*INDIRECT("AW7")+7*INDIRECT("AX7")+8*INDIRECT("AY7")</f>
        <v>874</v>
      </c>
      <c r="CT7" s="1">
        <v>874</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7</v>
      </c>
      <c r="C8" s="1" t="s">
        <v>0</v>
      </c>
      <c r="D8" s="1" t="s">
        <v>8</v>
      </c>
      <c r="E8" s="1" t="s">
        <v>6</v>
      </c>
      <c r="F8" s="7">
        <f>SUM(F7:F7)</f>
        <v>0</v>
      </c>
      <c r="G8" s="6">
        <f>SUM(G7:G7)</f>
        <v>437</v>
      </c>
      <c r="H8" s="6">
        <f>SUM(H7:H7)</f>
        <v>0</v>
      </c>
      <c r="I8" s="6">
        <f>SUM(I7:I7)</f>
        <v>4511</v>
      </c>
      <c r="J8" s="6">
        <f>SUM(J7:J7)</f>
        <v>0</v>
      </c>
      <c r="K8" s="6">
        <f>SUM(K7:K7)</f>
        <v>0</v>
      </c>
      <c r="L8" s="6">
        <f>SUM(L7:L7)</f>
        <v>0</v>
      </c>
      <c r="M8" s="6">
        <f>SUM(M7:M7)</f>
        <v>0</v>
      </c>
      <c r="N8" s="7">
        <f>SUM(N7:N7)</f>
        <v>0</v>
      </c>
      <c r="O8" s="6">
        <f>SUM(O7:O7)</f>
        <v>4511</v>
      </c>
      <c r="P8" s="6">
        <f>SUM(P7:P7)</f>
        <v>0</v>
      </c>
      <c r="Q8" s="6">
        <f>SUM(Q7:Q7)</f>
        <v>437</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80</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HYPERLINK("http://www.dot.ca.gov/hq/transprog/stip2004/ff_sheets/02-2216.xls","2216")</f>
        <v>2216</v>
      </c>
      <c r="C10" s="30" t="s">
        <v>0</v>
      </c>
      <c r="D10" s="30" t="s">
        <v>2</v>
      </c>
      <c r="E10" s="30" t="s">
        <v>3</v>
      </c>
      <c r="F10" s="32">
        <f ca="1">INDIRECT("T10")+INDIRECT("AB10")+INDIRECT("AJ10")+INDIRECT("AR10")+INDIRECT("AZ10")+INDIRECT("BH10")</f>
        <v>0</v>
      </c>
      <c r="G10" s="33">
        <f ca="1">INDIRECT("U10")+INDIRECT("AC10")+INDIRECT("AK10")+INDIRECT("AS10")+INDIRECT("BA10")+INDIRECT("BI10")</f>
        <v>729</v>
      </c>
      <c r="H10" s="33">
        <f ca="1">INDIRECT("V10")+INDIRECT("AD10")+INDIRECT("AL10")+INDIRECT("AT10")+INDIRECT("BB10")+INDIRECT("BJ10")</f>
        <v>0</v>
      </c>
      <c r="I10" s="33">
        <f ca="1">INDIRECT("W10")+INDIRECT("AE10")+INDIRECT("AM10")+INDIRECT("AU10")+INDIRECT("BC10")+INDIRECT("BK10")</f>
        <v>0</v>
      </c>
      <c r="J10" s="33">
        <f ca="1">INDIRECT("X10")+INDIRECT("AF10")+INDIRECT("AN10")+INDIRECT("AV10")+INDIRECT("BD10")+INDIRECT("BL10")</f>
        <v>0</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729</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c r="AC10" s="35">
        <v>729</v>
      </c>
      <c r="AD10" s="35"/>
      <c r="AE10" s="35"/>
      <c r="AF10" s="35"/>
      <c r="AG10" s="35"/>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13000000849</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1458</v>
      </c>
      <c r="BZ10" s="1">
        <v>1458</v>
      </c>
      <c r="CA10" s="1">
        <f ca="1">INDIRECT("V10")+2*INDIRECT("AD10")+3*INDIRECT("AL10")+4*INDIRECT("AT10")+5*INDIRECT("BB10")+6*INDIRECT("BJ10")</f>
        <v>0</v>
      </c>
      <c r="CB10" s="1">
        <v>0</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1458</v>
      </c>
      <c r="CP10" s="1">
        <v>1458</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102" ht="11.25">
      <c r="A11" s="1" t="s">
        <v>0</v>
      </c>
      <c r="B11" s="1" t="s">
        <v>9</v>
      </c>
      <c r="C11" s="1" t="s">
        <v>0</v>
      </c>
      <c r="D11" s="1" t="s">
        <v>10</v>
      </c>
      <c r="E11" s="1" t="s">
        <v>11</v>
      </c>
      <c r="F11" s="7">
        <f ca="1">INDIRECT("T11")+INDIRECT("AB11")+INDIRECT("AJ11")+INDIRECT("AR11")+INDIRECT("AZ11")+INDIRECT("BH11")</f>
        <v>1</v>
      </c>
      <c r="G11" s="6">
        <f ca="1">INDIRECT("U11")+INDIRECT("AC11")+INDIRECT("AK11")+INDIRECT("AS11")+INDIRECT("BA11")+INDIRECT("BI11")</f>
        <v>0</v>
      </c>
      <c r="H11" s="6">
        <f ca="1">INDIRECT("V11")+INDIRECT("AD11")+INDIRECT("AL11")+INDIRECT("AT11")+INDIRECT("BB11")+INDIRECT("BJ11")</f>
        <v>0</v>
      </c>
      <c r="I11" s="6">
        <f ca="1">INDIRECT("W11")+INDIRECT("AE11")+INDIRECT("AM11")+INDIRECT("AU11")+INDIRECT("BC11")+INDIRECT("BK11")</f>
        <v>0</v>
      </c>
      <c r="J11" s="6">
        <f ca="1">INDIRECT("X11")+INDIRECT("AF11")+INDIRECT("AN11")+INDIRECT("AV11")+INDIRECT("BD11")+INDIRECT("BL11")</f>
        <v>0</v>
      </c>
      <c r="K11" s="6">
        <f ca="1">INDIRECT("Y11")+INDIRECT("AG11")+INDIRECT("AO11")+INDIRECT("AW11")+INDIRECT("BE11")+INDIRECT("BM11")</f>
        <v>0</v>
      </c>
      <c r="L11" s="6">
        <f ca="1">INDIRECT("Z11")+INDIRECT("AH11")+INDIRECT("AP11")+INDIRECT("AX11")+INDIRECT("BF11")+INDIRECT("BN11")</f>
        <v>0</v>
      </c>
      <c r="M11" s="6">
        <f ca="1">INDIRECT("AA11")+INDIRECT("AI11")+INDIRECT("AQ11")+INDIRECT("AY11")+INDIRECT("BG11")+INDIRECT("BO11")</f>
        <v>0</v>
      </c>
      <c r="N11" s="7">
        <f ca="1">INDIRECT("T11")+INDIRECT("U11")+INDIRECT("V11")+INDIRECT("W11")+INDIRECT("X11")+INDIRECT("Y11")+INDIRECT("Z11")+INDIRECT("AA11")</f>
        <v>0</v>
      </c>
      <c r="O11" s="6">
        <f ca="1">INDIRECT("AB11")+INDIRECT("AC11")+INDIRECT("AD11")+INDIRECT("AE11")+INDIRECT("AF11")+INDIRECT("AG11")+INDIRECT("AH11")+INDIRECT("AI11")</f>
        <v>0</v>
      </c>
      <c r="P11" s="6">
        <f ca="1">INDIRECT("AJ11")+INDIRECT("AK11")+INDIRECT("AL11")+INDIRECT("AM11")+INDIRECT("AN11")+INDIRECT("AO11")+INDIRECT("AP11")+INDIRECT("AQ11")</f>
        <v>1</v>
      </c>
      <c r="Q11" s="6">
        <f ca="1">INDIRECT("AR11")+INDIRECT("AS11")+INDIRECT("AT11")+INDIRECT("AU11")+INDIRECT("AV11")+INDIRECT("AW11")+INDIRECT("AX11")+INDIRECT("AY11")</f>
        <v>0</v>
      </c>
      <c r="R11" s="6">
        <f ca="1">INDIRECT("AZ11")+INDIRECT("BA11")+INDIRECT("BB11")+INDIRECT("BC11")+INDIRECT("BD11")+INDIRECT("BE11")+INDIRECT("BF11")+INDIRECT("BG11")</f>
        <v>0</v>
      </c>
      <c r="S11" s="6">
        <f ca="1">INDIRECT("BH11")+INDIRECT("BI11")+INDIRECT("BJ11")+INDIRECT("BK11")+INDIRECT("BL11")+INDIRECT("BM11")+INDIRECT("BN11")+INDIRECT("BO11")</f>
        <v>0</v>
      </c>
      <c r="T11" s="28"/>
      <c r="U11" s="29"/>
      <c r="V11" s="29"/>
      <c r="W11" s="29"/>
      <c r="X11" s="29"/>
      <c r="Y11" s="29"/>
      <c r="Z11" s="29"/>
      <c r="AA11" s="29"/>
      <c r="AB11" s="28"/>
      <c r="AC11" s="29"/>
      <c r="AD11" s="29"/>
      <c r="AE11" s="29"/>
      <c r="AF11" s="29"/>
      <c r="AG11" s="29"/>
      <c r="AH11" s="29"/>
      <c r="AI11" s="29"/>
      <c r="AJ11" s="28">
        <v>1</v>
      </c>
      <c r="AK11" s="29"/>
      <c r="AL11" s="29"/>
      <c r="AM11" s="29"/>
      <c r="AN11" s="29"/>
      <c r="AO11" s="29"/>
      <c r="AP11" s="29"/>
      <c r="AQ11" s="29"/>
      <c r="AR11" s="28"/>
      <c r="AS11" s="29"/>
      <c r="AT11" s="29"/>
      <c r="AU11" s="29"/>
      <c r="AV11" s="29"/>
      <c r="AW11" s="29"/>
      <c r="AX11" s="29"/>
      <c r="AY11" s="29"/>
      <c r="AZ11" s="28"/>
      <c r="BA11" s="29"/>
      <c r="BB11" s="29"/>
      <c r="BC11" s="29"/>
      <c r="BD11" s="29"/>
      <c r="BE11" s="29"/>
      <c r="BF11" s="29"/>
      <c r="BG11" s="29"/>
      <c r="BH11" s="28"/>
      <c r="BI11" s="29"/>
      <c r="BJ11" s="29"/>
      <c r="BK11" s="29"/>
      <c r="BL11" s="29"/>
      <c r="BM11" s="29"/>
      <c r="BN11" s="29"/>
      <c r="BO11" s="29"/>
      <c r="BP11" s="9">
        <v>0</v>
      </c>
      <c r="BQ11" s="1" t="s">
        <v>0</v>
      </c>
      <c r="BR11" s="1" t="s">
        <v>0</v>
      </c>
      <c r="BS11" s="1" t="s">
        <v>0</v>
      </c>
      <c r="BT11" s="1" t="s">
        <v>0</v>
      </c>
      <c r="BU11" s="1" t="s">
        <v>0</v>
      </c>
      <c r="BW11" s="1">
        <f ca="1">INDIRECT("T11")+2*INDIRECT("AB11")+3*INDIRECT("AJ11")+4*INDIRECT("AR11")+5*INDIRECT("AZ11")+6*INDIRECT("BH11")</f>
        <v>3</v>
      </c>
      <c r="BX11" s="1">
        <v>3</v>
      </c>
      <c r="BY11" s="1">
        <f ca="1">INDIRECT("U11")+2*INDIRECT("AC11")+3*INDIRECT("AK11")+4*INDIRECT("AS11")+5*INDIRECT("BA11")+6*INDIRECT("BI11")</f>
        <v>0</v>
      </c>
      <c r="BZ11" s="1">
        <v>0</v>
      </c>
      <c r="CA11" s="1">
        <f ca="1">INDIRECT("V11")+2*INDIRECT("AD11")+3*INDIRECT("AL11")+4*INDIRECT("AT11")+5*INDIRECT("BB11")+6*INDIRECT("BJ11")</f>
        <v>0</v>
      </c>
      <c r="CB11" s="1">
        <v>0</v>
      </c>
      <c r="CC11" s="1">
        <f ca="1">INDIRECT("W11")+2*INDIRECT("AE11")+3*INDIRECT("AM11")+4*INDIRECT("AU11")+5*INDIRECT("BC11")+6*INDIRECT("BK11")</f>
        <v>0</v>
      </c>
      <c r="CD11" s="1">
        <v>0</v>
      </c>
      <c r="CE11" s="1">
        <f ca="1">INDIRECT("X11")+2*INDIRECT("AF11")+3*INDIRECT("AN11")+4*INDIRECT("AV11")+5*INDIRECT("BD11")+6*INDIRECT("BL11")</f>
        <v>0</v>
      </c>
      <c r="CF11" s="1">
        <v>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0</v>
      </c>
      <c r="CP11" s="1">
        <v>0</v>
      </c>
      <c r="CQ11" s="1">
        <f ca="1">INDIRECT("AJ11")+2*INDIRECT("AK11")+3*INDIRECT("AL11")+4*INDIRECT("AM11")+5*INDIRECT("AN11")+6*INDIRECT("AO11")+7*INDIRECT("AP11")+8*INDIRECT("AQ11")</f>
        <v>1</v>
      </c>
      <c r="CR11" s="1">
        <v>1</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73" ht="11.25">
      <c r="A12" s="25"/>
      <c r="B12" s="25"/>
      <c r="C12" s="27" t="s">
        <v>80</v>
      </c>
      <c r="D12" s="26" t="s">
        <v>0</v>
      </c>
      <c r="E12" s="1" t="s">
        <v>6</v>
      </c>
      <c r="F12" s="7">
        <f>SUM(F10:F11)</f>
        <v>1</v>
      </c>
      <c r="G12" s="6">
        <f>SUM(G10:G11)</f>
        <v>729</v>
      </c>
      <c r="H12" s="6">
        <f>SUM(H10:H11)</f>
        <v>0</v>
      </c>
      <c r="I12" s="6">
        <f>SUM(I10:I11)</f>
        <v>0</v>
      </c>
      <c r="J12" s="6">
        <f>SUM(J10:J11)</f>
        <v>0</v>
      </c>
      <c r="K12" s="6">
        <f>SUM(K10:K11)</f>
        <v>0</v>
      </c>
      <c r="L12" s="6">
        <f>SUM(L10:L11)</f>
        <v>0</v>
      </c>
      <c r="M12" s="6">
        <f>SUM(M10:M11)</f>
        <v>0</v>
      </c>
      <c r="N12" s="7">
        <f>SUM(N10:N11)</f>
        <v>0</v>
      </c>
      <c r="O12" s="6">
        <f>SUM(O10:O11)</f>
        <v>729</v>
      </c>
      <c r="P12" s="6">
        <f>SUM(P10:P11)</f>
        <v>1</v>
      </c>
      <c r="Q12" s="6">
        <f>SUM(Q10:Q11)</f>
        <v>0</v>
      </c>
      <c r="R12" s="6">
        <f>SUM(R10:R11)</f>
        <v>0</v>
      </c>
      <c r="S12" s="6">
        <f>SUM(S10:S11)</f>
        <v>0</v>
      </c>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3:73" ht="11.25">
      <c r="C13" s="1" t="s">
        <v>0</v>
      </c>
      <c r="D13" s="1" t="s">
        <v>0</v>
      </c>
      <c r="E13" s="1" t="s">
        <v>0</v>
      </c>
      <c r="F13" s="7"/>
      <c r="G13" s="6"/>
      <c r="H13" s="6"/>
      <c r="I13" s="6"/>
      <c r="J13" s="6"/>
      <c r="K13" s="6"/>
      <c r="L13" s="6"/>
      <c r="M13" s="6"/>
      <c r="N13" s="7"/>
      <c r="O13" s="6"/>
      <c r="P13" s="6"/>
      <c r="Q13" s="6"/>
      <c r="R13" s="6"/>
      <c r="S13" s="6"/>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c r="BT13" s="1" t="s">
        <v>0</v>
      </c>
      <c r="BU13" s="1" t="s">
        <v>0</v>
      </c>
    </row>
    <row r="14" spans="1:102" ht="11.25">
      <c r="A14" s="30" t="s">
        <v>1</v>
      </c>
      <c r="B14" s="31" t="str">
        <f>HYPERLINK("http://www.dot.ca.gov/hq/transprog/stip2004/ff_sheets/02-2220.xls","2220")</f>
        <v>2220</v>
      </c>
      <c r="C14" s="30" t="s">
        <v>0</v>
      </c>
      <c r="D14" s="30" t="s">
        <v>2</v>
      </c>
      <c r="E14" s="30" t="s">
        <v>3</v>
      </c>
      <c r="F14" s="32">
        <f ca="1">INDIRECT("T14")+INDIRECT("AB14")+INDIRECT("AJ14")+INDIRECT("AR14")+INDIRECT("AZ14")+INDIRECT("BH14")</f>
        <v>0</v>
      </c>
      <c r="G14" s="33">
        <f ca="1">INDIRECT("U14")+INDIRECT("AC14")+INDIRECT("AK14")+INDIRECT("AS14")+INDIRECT("BA14")+INDIRECT("BI14")</f>
        <v>0</v>
      </c>
      <c r="H14" s="33">
        <f ca="1">INDIRECT("V14")+INDIRECT("AD14")+INDIRECT("AL14")+INDIRECT("AT14")+INDIRECT("BB14")+INDIRECT("BJ14")</f>
        <v>0</v>
      </c>
      <c r="I14" s="33">
        <f ca="1">INDIRECT("W14")+INDIRECT("AE14")+INDIRECT("AM14")+INDIRECT("AU14")+INDIRECT("BC14")+INDIRECT("BK14")</f>
        <v>515</v>
      </c>
      <c r="J14" s="33">
        <f ca="1">INDIRECT("X14")+INDIRECT("AF14")+INDIRECT("AN14")+INDIRECT("AV14")+INDIRECT("BD14")+INDIRECT("BL14")</f>
        <v>0</v>
      </c>
      <c r="K14" s="33">
        <f ca="1">INDIRECT("Y14")+INDIRECT("AG14")+INDIRECT("AO14")+INDIRECT("AW14")+INDIRECT("BE14")+INDIRECT("BM14")</f>
        <v>0</v>
      </c>
      <c r="L14" s="33">
        <f ca="1">INDIRECT("Z14")+INDIRECT("AH14")+INDIRECT("AP14")+INDIRECT("AX14")+INDIRECT("BF14")+INDIRECT("BN14")</f>
        <v>0</v>
      </c>
      <c r="M14" s="33">
        <f ca="1">INDIRECT("AA14")+INDIRECT("AI14")+INDIRECT("AQ14")+INDIRECT("AY14")+INDIRECT("BG14")+INDIRECT("BO14")</f>
        <v>0</v>
      </c>
      <c r="N14" s="32">
        <f ca="1">INDIRECT("T14")+INDIRECT("U14")+INDIRECT("V14")+INDIRECT("W14")+INDIRECT("X14")+INDIRECT("Y14")+INDIRECT("Z14")+INDIRECT("AA14")</f>
        <v>0</v>
      </c>
      <c r="O14" s="33">
        <f ca="1">INDIRECT("AB14")+INDIRECT("AC14")+INDIRECT("AD14")+INDIRECT("AE14")+INDIRECT("AF14")+INDIRECT("AG14")+INDIRECT("AH14")+INDIRECT("AI14")</f>
        <v>515</v>
      </c>
      <c r="P14" s="33">
        <f ca="1">INDIRECT("AJ14")+INDIRECT("AK14")+INDIRECT("AL14")+INDIRECT("AM14")+INDIRECT("AN14")+INDIRECT("AO14")+INDIRECT("AP14")+INDIRECT("AQ14")</f>
        <v>0</v>
      </c>
      <c r="Q14" s="33">
        <f ca="1">INDIRECT("AR14")+INDIRECT("AS14")+INDIRECT("AT14")+INDIRECT("AU14")+INDIRECT("AV14")+INDIRECT("AW14")+INDIRECT("AX14")+INDIRECT("AY14")</f>
        <v>0</v>
      </c>
      <c r="R14" s="33">
        <f ca="1">INDIRECT("AZ14")+INDIRECT("BA14")+INDIRECT("BB14")+INDIRECT("BC14")+INDIRECT("BD14")+INDIRECT("BE14")+INDIRECT("BF14")+INDIRECT("BG14")</f>
        <v>0</v>
      </c>
      <c r="S14" s="33">
        <f ca="1">INDIRECT("BH14")+INDIRECT("BI14")+INDIRECT("BJ14")+INDIRECT("BK14")+INDIRECT("BL14")+INDIRECT("BM14")+INDIRECT("BN14")+INDIRECT("BO14")</f>
        <v>0</v>
      </c>
      <c r="T14" s="34"/>
      <c r="U14" s="35"/>
      <c r="V14" s="35"/>
      <c r="W14" s="35"/>
      <c r="X14" s="35"/>
      <c r="Y14" s="35"/>
      <c r="Z14" s="35"/>
      <c r="AA14" s="35"/>
      <c r="AB14" s="34"/>
      <c r="AC14" s="35"/>
      <c r="AD14" s="35"/>
      <c r="AE14" s="35">
        <v>515</v>
      </c>
      <c r="AF14" s="35"/>
      <c r="AG14" s="35"/>
      <c r="AH14" s="35"/>
      <c r="AI14" s="35"/>
      <c r="AJ14" s="34"/>
      <c r="AK14" s="35"/>
      <c r="AL14" s="35"/>
      <c r="AM14" s="35"/>
      <c r="AN14" s="35"/>
      <c r="AO14" s="35"/>
      <c r="AP14" s="35"/>
      <c r="AQ14" s="35"/>
      <c r="AR14" s="34"/>
      <c r="AS14" s="35"/>
      <c r="AT14" s="35"/>
      <c r="AU14" s="35"/>
      <c r="AV14" s="35"/>
      <c r="AW14" s="35"/>
      <c r="AX14" s="35"/>
      <c r="AY14" s="35"/>
      <c r="AZ14" s="34"/>
      <c r="BA14" s="35"/>
      <c r="BB14" s="35"/>
      <c r="BC14" s="35"/>
      <c r="BD14" s="35"/>
      <c r="BE14" s="35"/>
      <c r="BF14" s="35"/>
      <c r="BG14" s="35"/>
      <c r="BH14" s="34"/>
      <c r="BI14" s="35"/>
      <c r="BJ14" s="35"/>
      <c r="BK14" s="35"/>
      <c r="BL14" s="35"/>
      <c r="BM14" s="35"/>
      <c r="BN14" s="35"/>
      <c r="BO14" s="36"/>
      <c r="BP14" s="9">
        <v>13000000852</v>
      </c>
      <c r="BQ14" s="1" t="s">
        <v>3</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0</v>
      </c>
      <c r="BZ14" s="1">
        <v>0</v>
      </c>
      <c r="CA14" s="1">
        <f ca="1">INDIRECT("V14")+2*INDIRECT("AD14")+3*INDIRECT("AL14")+4*INDIRECT("AT14")+5*INDIRECT("BB14")+6*INDIRECT("BJ14")</f>
        <v>0</v>
      </c>
      <c r="CB14" s="1">
        <v>0</v>
      </c>
      <c r="CC14" s="1">
        <f ca="1">INDIRECT("W14")+2*INDIRECT("AE14")+3*INDIRECT("AM14")+4*INDIRECT("AU14")+5*INDIRECT("BC14")+6*INDIRECT("BK14")</f>
        <v>1030</v>
      </c>
      <c r="CD14" s="1">
        <v>1030</v>
      </c>
      <c r="CE14" s="1">
        <f ca="1">INDIRECT("X14")+2*INDIRECT("AF14")+3*INDIRECT("AN14")+4*INDIRECT("AV14")+5*INDIRECT("BD14")+6*INDIRECT("BL14")</f>
        <v>0</v>
      </c>
      <c r="CF14" s="1">
        <v>0</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2060</v>
      </c>
      <c r="CP14" s="1">
        <v>2060</v>
      </c>
      <c r="CQ14" s="1">
        <f ca="1">INDIRECT("AJ14")+2*INDIRECT("AK14")+3*INDIRECT("AL14")+4*INDIRECT("AM14")+5*INDIRECT("AN14")+6*INDIRECT("AO14")+7*INDIRECT("AP14")+8*INDIRECT("AQ14")</f>
        <v>0</v>
      </c>
      <c r="CR14" s="1">
        <v>0</v>
      </c>
      <c r="CS14" s="1">
        <f ca="1">INDIRECT("AR14")+2*INDIRECT("AS14")+3*INDIRECT("AT14")+4*INDIRECT("AU14")+5*INDIRECT("AV14")+6*INDIRECT("AW14")+7*INDIRECT("AX14")+8*INDIRECT("AY14")</f>
        <v>0</v>
      </c>
      <c r="CT14" s="1">
        <v>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102" ht="11.25">
      <c r="A15" s="1" t="s">
        <v>0</v>
      </c>
      <c r="B15" s="1" t="s">
        <v>12</v>
      </c>
      <c r="C15" s="1" t="s">
        <v>0</v>
      </c>
      <c r="D15" s="1" t="s">
        <v>13</v>
      </c>
      <c r="E15" s="1" t="s">
        <v>14</v>
      </c>
      <c r="F15" s="7">
        <f ca="1">INDIRECT("T15")+INDIRECT("AB15")+INDIRECT("AJ15")+INDIRECT("AR15")+INDIRECT("AZ15")+INDIRECT("BH15")</f>
        <v>5</v>
      </c>
      <c r="G15" s="6">
        <f ca="1">INDIRECT("U15")+INDIRECT("AC15")+INDIRECT("AK15")+INDIRECT("AS15")+INDIRECT("BA15")+INDIRECT("BI15")</f>
        <v>0</v>
      </c>
      <c r="H15" s="6">
        <f ca="1">INDIRECT("V15")+INDIRECT("AD15")+INDIRECT("AL15")+INDIRECT("AT15")+INDIRECT("BB15")+INDIRECT("BJ15")</f>
        <v>0</v>
      </c>
      <c r="I15" s="6">
        <f ca="1">INDIRECT("W15")+INDIRECT("AE15")+INDIRECT("AM15")+INDIRECT("AU15")+INDIRECT("BC15")+INDIRECT("BK15")</f>
        <v>0</v>
      </c>
      <c r="J15" s="6">
        <f ca="1">INDIRECT("X15")+INDIRECT("AF15")+INDIRECT("AN15")+INDIRECT("AV15")+INDIRECT("BD15")+INDIRECT("BL15")</f>
        <v>0</v>
      </c>
      <c r="K15" s="6">
        <f ca="1">INDIRECT("Y15")+INDIRECT("AG15")+INDIRECT("AO15")+INDIRECT("AW15")+INDIRECT("BE15")+INDIRECT("BM15")</f>
        <v>0</v>
      </c>
      <c r="L15" s="6">
        <f ca="1">INDIRECT("Z15")+INDIRECT("AH15")+INDIRECT("AP15")+INDIRECT("AX15")+INDIRECT("BF15")+INDIRECT("BN15")</f>
        <v>0</v>
      </c>
      <c r="M15" s="6">
        <f ca="1">INDIRECT("AA15")+INDIRECT("AI15")+INDIRECT("AQ15")+INDIRECT("AY15")+INDIRECT("BG15")+INDIRECT("BO15")</f>
        <v>0</v>
      </c>
      <c r="N15" s="7">
        <f ca="1">INDIRECT("T15")+INDIRECT("U15")+INDIRECT("V15")+INDIRECT("W15")+INDIRECT("X15")+INDIRECT("Y15")+INDIRECT("Z15")+INDIRECT("AA15")</f>
        <v>0</v>
      </c>
      <c r="O15" s="6">
        <f ca="1">INDIRECT("AB15")+INDIRECT("AC15")+INDIRECT("AD15")+INDIRECT("AE15")+INDIRECT("AF15")+INDIRECT("AG15")+INDIRECT("AH15")+INDIRECT("AI15")</f>
        <v>0</v>
      </c>
      <c r="P15" s="6">
        <f ca="1">INDIRECT("AJ15")+INDIRECT("AK15")+INDIRECT("AL15")+INDIRECT("AM15")+INDIRECT("AN15")+INDIRECT("AO15")+INDIRECT("AP15")+INDIRECT("AQ15")</f>
        <v>5</v>
      </c>
      <c r="Q15" s="6">
        <f ca="1">INDIRECT("AR15")+INDIRECT("AS15")+INDIRECT("AT15")+INDIRECT("AU15")+INDIRECT("AV15")+INDIRECT("AW15")+INDIRECT("AX15")+INDIRECT("AY15")</f>
        <v>0</v>
      </c>
      <c r="R15" s="6">
        <f ca="1">INDIRECT("AZ15")+INDIRECT("BA15")+INDIRECT("BB15")+INDIRECT("BC15")+INDIRECT("BD15")+INDIRECT("BE15")+INDIRECT("BF15")+INDIRECT("BG15")</f>
        <v>0</v>
      </c>
      <c r="S15" s="6">
        <f ca="1">INDIRECT("BH15")+INDIRECT("BI15")+INDIRECT("BJ15")+INDIRECT("BK15")+INDIRECT("BL15")+INDIRECT("BM15")+INDIRECT("BN15")+INDIRECT("BO15")</f>
        <v>0</v>
      </c>
      <c r="T15" s="28"/>
      <c r="U15" s="29"/>
      <c r="V15" s="29"/>
      <c r="W15" s="29"/>
      <c r="X15" s="29"/>
      <c r="Y15" s="29"/>
      <c r="Z15" s="29"/>
      <c r="AA15" s="29"/>
      <c r="AB15" s="28"/>
      <c r="AC15" s="29"/>
      <c r="AD15" s="29"/>
      <c r="AE15" s="29"/>
      <c r="AF15" s="29"/>
      <c r="AG15" s="29"/>
      <c r="AH15" s="29"/>
      <c r="AI15" s="29"/>
      <c r="AJ15" s="28">
        <v>5</v>
      </c>
      <c r="AK15" s="29"/>
      <c r="AL15" s="29"/>
      <c r="AM15" s="29"/>
      <c r="AN15" s="29"/>
      <c r="AO15" s="29"/>
      <c r="AP15" s="29"/>
      <c r="AQ15" s="29"/>
      <c r="AR15" s="28"/>
      <c r="AS15" s="29"/>
      <c r="AT15" s="29"/>
      <c r="AU15" s="29"/>
      <c r="AV15" s="29"/>
      <c r="AW15" s="29"/>
      <c r="AX15" s="29"/>
      <c r="AY15" s="29"/>
      <c r="AZ15" s="28"/>
      <c r="BA15" s="29"/>
      <c r="BB15" s="29"/>
      <c r="BC15" s="29"/>
      <c r="BD15" s="29"/>
      <c r="BE15" s="29"/>
      <c r="BF15" s="29"/>
      <c r="BG15" s="29"/>
      <c r="BH15" s="28"/>
      <c r="BI15" s="29"/>
      <c r="BJ15" s="29"/>
      <c r="BK15" s="29"/>
      <c r="BL15" s="29"/>
      <c r="BM15" s="29"/>
      <c r="BN15" s="29"/>
      <c r="BO15" s="29"/>
      <c r="BP15" s="9">
        <v>0</v>
      </c>
      <c r="BQ15" s="1" t="s">
        <v>0</v>
      </c>
      <c r="BR15" s="1" t="s">
        <v>0</v>
      </c>
      <c r="BS15" s="1" t="s">
        <v>0</v>
      </c>
      <c r="BT15" s="1" t="s">
        <v>0</v>
      </c>
      <c r="BU15" s="1" t="s">
        <v>0</v>
      </c>
      <c r="BW15" s="1">
        <f ca="1">INDIRECT("T15")+2*INDIRECT("AB15")+3*INDIRECT("AJ15")+4*INDIRECT("AR15")+5*INDIRECT("AZ15")+6*INDIRECT("BH15")</f>
        <v>15</v>
      </c>
      <c r="BX15" s="1">
        <v>15</v>
      </c>
      <c r="BY15" s="1">
        <f ca="1">INDIRECT("U15")+2*INDIRECT("AC15")+3*INDIRECT("AK15")+4*INDIRECT("AS15")+5*INDIRECT("BA15")+6*INDIRECT("BI15")</f>
        <v>0</v>
      </c>
      <c r="BZ15" s="1">
        <v>0</v>
      </c>
      <c r="CA15" s="1">
        <f ca="1">INDIRECT("V15")+2*INDIRECT("AD15")+3*INDIRECT("AL15")+4*INDIRECT("AT15")+5*INDIRECT("BB15")+6*INDIRECT("BJ15")</f>
        <v>0</v>
      </c>
      <c r="CB15" s="1">
        <v>0</v>
      </c>
      <c r="CC15" s="1">
        <f ca="1">INDIRECT("W15")+2*INDIRECT("AE15")+3*INDIRECT("AM15")+4*INDIRECT("AU15")+5*INDIRECT("BC15")+6*INDIRECT("BK15")</f>
        <v>0</v>
      </c>
      <c r="CD15" s="1">
        <v>0</v>
      </c>
      <c r="CE15" s="1">
        <f ca="1">INDIRECT("X15")+2*INDIRECT("AF15")+3*INDIRECT("AN15")+4*INDIRECT("AV15")+5*INDIRECT("BD15")+6*INDIRECT("BL15")</f>
        <v>0</v>
      </c>
      <c r="CF15" s="1">
        <v>0</v>
      </c>
      <c r="CG15" s="1">
        <f ca="1">INDIRECT("Y15")+2*INDIRECT("AG15")+3*INDIRECT("AO15")+4*INDIRECT("AW15")+5*INDIRECT("BE15")+6*INDIRECT("BM15")</f>
        <v>0</v>
      </c>
      <c r="CH15" s="1">
        <v>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0</v>
      </c>
      <c r="CP15" s="1">
        <v>0</v>
      </c>
      <c r="CQ15" s="1">
        <f ca="1">INDIRECT("AJ15")+2*INDIRECT("AK15")+3*INDIRECT("AL15")+4*INDIRECT("AM15")+5*INDIRECT("AN15")+6*INDIRECT("AO15")+7*INDIRECT("AP15")+8*INDIRECT("AQ15")</f>
        <v>5</v>
      </c>
      <c r="CR15" s="1">
        <v>5</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73" ht="11.25">
      <c r="A16" s="25"/>
      <c r="B16" s="25"/>
      <c r="C16" s="27" t="s">
        <v>80</v>
      </c>
      <c r="D16" s="26" t="s">
        <v>0</v>
      </c>
      <c r="E16" s="1" t="s">
        <v>6</v>
      </c>
      <c r="F16" s="7">
        <f>SUM(F14:F15)</f>
        <v>5</v>
      </c>
      <c r="G16" s="6">
        <f>SUM(G14:G15)</f>
        <v>0</v>
      </c>
      <c r="H16" s="6">
        <f>SUM(H14:H15)</f>
        <v>0</v>
      </c>
      <c r="I16" s="6">
        <f>SUM(I14:I15)</f>
        <v>515</v>
      </c>
      <c r="J16" s="6">
        <f>SUM(J14:J15)</f>
        <v>0</v>
      </c>
      <c r="K16" s="6">
        <f>SUM(K14:K15)</f>
        <v>0</v>
      </c>
      <c r="L16" s="6">
        <f>SUM(L14:L15)</f>
        <v>0</v>
      </c>
      <c r="M16" s="6">
        <f>SUM(M14:M15)</f>
        <v>0</v>
      </c>
      <c r="N16" s="7">
        <f>SUM(N14:N15)</f>
        <v>0</v>
      </c>
      <c r="O16" s="6">
        <f>SUM(O14:O15)</f>
        <v>515</v>
      </c>
      <c r="P16" s="6">
        <f>SUM(P14:P15)</f>
        <v>5</v>
      </c>
      <c r="Q16" s="6">
        <f>SUM(Q14:Q15)</f>
        <v>0</v>
      </c>
      <c r="R16" s="6">
        <f>SUM(R14:R15)</f>
        <v>0</v>
      </c>
      <c r="S16" s="6">
        <f>SUM(S14:S15)</f>
        <v>0</v>
      </c>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3:73" ht="11.25">
      <c r="C17" s="1" t="s">
        <v>0</v>
      </c>
      <c r="D17" s="1" t="s">
        <v>0</v>
      </c>
      <c r="E17" s="1" t="s">
        <v>0</v>
      </c>
      <c r="F17" s="7"/>
      <c r="G17" s="6"/>
      <c r="H17" s="6"/>
      <c r="I17" s="6"/>
      <c r="J17" s="6"/>
      <c r="K17" s="6"/>
      <c r="L17" s="6"/>
      <c r="M17" s="6"/>
      <c r="N17" s="7"/>
      <c r="O17" s="6"/>
      <c r="P17" s="6"/>
      <c r="Q17" s="6"/>
      <c r="R17" s="6"/>
      <c r="S17" s="6"/>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c r="BT17" s="1" t="s">
        <v>0</v>
      </c>
      <c r="BU17" s="1" t="s">
        <v>0</v>
      </c>
    </row>
    <row r="18" spans="1:102" ht="11.25">
      <c r="A18" s="30" t="s">
        <v>1</v>
      </c>
      <c r="B18" s="31" t="str">
        <f>HYPERLINK("http://www.dot.ca.gov/hq/transprog/stip2004/ff_sheets/02-2219.xls","2219")</f>
        <v>2219</v>
      </c>
      <c r="C18" s="30" t="s">
        <v>0</v>
      </c>
      <c r="D18" s="30" t="s">
        <v>2</v>
      </c>
      <c r="E18" s="30" t="s">
        <v>3</v>
      </c>
      <c r="F18" s="32">
        <f ca="1">INDIRECT("T18")+INDIRECT("AB18")+INDIRECT("AJ18")+INDIRECT("AR18")+INDIRECT("AZ18")+INDIRECT("BH18")</f>
        <v>0</v>
      </c>
      <c r="G18" s="33">
        <f ca="1">INDIRECT("U18")+INDIRECT("AC18")+INDIRECT("AK18")+INDIRECT("AS18")+INDIRECT("BA18")+INDIRECT("BI18")</f>
        <v>0</v>
      </c>
      <c r="H18" s="33">
        <f ca="1">INDIRECT("V18")+INDIRECT("AD18")+INDIRECT("AL18")+INDIRECT("AT18")+INDIRECT("BB18")+INDIRECT("BJ18")</f>
        <v>615</v>
      </c>
      <c r="I18" s="33">
        <f ca="1">INDIRECT("W18")+INDIRECT("AE18")+INDIRECT("AM18")+INDIRECT("AU18")+INDIRECT("BC18")+INDIRECT("BK18")</f>
        <v>0</v>
      </c>
      <c r="J18" s="33">
        <f ca="1">INDIRECT("X18")+INDIRECT("AF18")+INDIRECT("AN18")+INDIRECT("AV18")+INDIRECT("BD18")+INDIRECT("BL18")</f>
        <v>0</v>
      </c>
      <c r="K18" s="33">
        <f ca="1">INDIRECT("Y18")+INDIRECT("AG18")+INDIRECT("AO18")+INDIRECT("AW18")+INDIRECT("BE18")+INDIRECT("BM18")</f>
        <v>0</v>
      </c>
      <c r="L18" s="33">
        <f ca="1">INDIRECT("Z18")+INDIRECT("AH18")+INDIRECT("AP18")+INDIRECT("AX18")+INDIRECT("BF18")+INDIRECT("BN18")</f>
        <v>0</v>
      </c>
      <c r="M18" s="33">
        <f ca="1">INDIRECT("AA18")+INDIRECT("AI18")+INDIRECT("AQ18")+INDIRECT("AY18")+INDIRECT("BG18")+INDIRECT("BO18")</f>
        <v>0</v>
      </c>
      <c r="N18" s="32">
        <f ca="1">INDIRECT("T18")+INDIRECT("U18")+INDIRECT("V18")+INDIRECT("W18")+INDIRECT("X18")+INDIRECT("Y18")+INDIRECT("Z18")+INDIRECT("AA18")</f>
        <v>0</v>
      </c>
      <c r="O18" s="33">
        <f ca="1">INDIRECT("AB18")+INDIRECT("AC18")+INDIRECT("AD18")+INDIRECT("AE18")+INDIRECT("AF18")+INDIRECT("AG18")+INDIRECT("AH18")+INDIRECT("AI18")</f>
        <v>615</v>
      </c>
      <c r="P18" s="33">
        <f ca="1">INDIRECT("AJ18")+INDIRECT("AK18")+INDIRECT("AL18")+INDIRECT("AM18")+INDIRECT("AN18")+INDIRECT("AO18")+INDIRECT("AP18")+INDIRECT("AQ18")</f>
        <v>0</v>
      </c>
      <c r="Q18" s="33">
        <f ca="1">INDIRECT("AR18")+INDIRECT("AS18")+INDIRECT("AT18")+INDIRECT("AU18")+INDIRECT("AV18")+INDIRECT("AW18")+INDIRECT("AX18")+INDIRECT("AY18")</f>
        <v>0</v>
      </c>
      <c r="R18" s="33">
        <f ca="1">INDIRECT("AZ18")+INDIRECT("BA18")+INDIRECT("BB18")+INDIRECT("BC18")+INDIRECT("BD18")+INDIRECT("BE18")+INDIRECT("BF18")+INDIRECT("BG18")</f>
        <v>0</v>
      </c>
      <c r="S18" s="33">
        <f ca="1">INDIRECT("BH18")+INDIRECT("BI18")+INDIRECT("BJ18")+INDIRECT("BK18")+INDIRECT("BL18")+INDIRECT("BM18")+INDIRECT("BN18")+INDIRECT("BO18")</f>
        <v>0</v>
      </c>
      <c r="T18" s="34"/>
      <c r="U18" s="35"/>
      <c r="V18" s="35"/>
      <c r="W18" s="35"/>
      <c r="X18" s="35"/>
      <c r="Y18" s="35"/>
      <c r="Z18" s="35"/>
      <c r="AA18" s="35"/>
      <c r="AB18" s="34"/>
      <c r="AC18" s="35"/>
      <c r="AD18" s="35">
        <v>615</v>
      </c>
      <c r="AE18" s="35"/>
      <c r="AF18" s="35"/>
      <c r="AG18" s="35"/>
      <c r="AH18" s="35"/>
      <c r="AI18" s="35"/>
      <c r="AJ18" s="34"/>
      <c r="AK18" s="35"/>
      <c r="AL18" s="35"/>
      <c r="AM18" s="35"/>
      <c r="AN18" s="35"/>
      <c r="AO18" s="35"/>
      <c r="AP18" s="35"/>
      <c r="AQ18" s="35"/>
      <c r="AR18" s="34"/>
      <c r="AS18" s="35"/>
      <c r="AT18" s="35"/>
      <c r="AU18" s="35"/>
      <c r="AV18" s="35"/>
      <c r="AW18" s="35"/>
      <c r="AX18" s="35"/>
      <c r="AY18" s="35"/>
      <c r="AZ18" s="34"/>
      <c r="BA18" s="35"/>
      <c r="BB18" s="35"/>
      <c r="BC18" s="35"/>
      <c r="BD18" s="35"/>
      <c r="BE18" s="35"/>
      <c r="BF18" s="35"/>
      <c r="BG18" s="35"/>
      <c r="BH18" s="34"/>
      <c r="BI18" s="35"/>
      <c r="BJ18" s="35"/>
      <c r="BK18" s="35"/>
      <c r="BL18" s="35"/>
      <c r="BM18" s="35"/>
      <c r="BN18" s="35"/>
      <c r="BO18" s="36"/>
      <c r="BP18" s="9">
        <v>13000000853</v>
      </c>
      <c r="BQ18" s="1" t="s">
        <v>3</v>
      </c>
      <c r="BR18" s="1" t="s">
        <v>0</v>
      </c>
      <c r="BS18" s="1" t="s">
        <v>0</v>
      </c>
      <c r="BT18" s="1" t="s">
        <v>0</v>
      </c>
      <c r="BU18" s="1" t="s">
        <v>0</v>
      </c>
      <c r="BW18" s="1">
        <f ca="1">INDIRECT("T18")+2*INDIRECT("AB18")+3*INDIRECT("AJ18")+4*INDIRECT("AR18")+5*INDIRECT("AZ18")+6*INDIRECT("BH18")</f>
        <v>0</v>
      </c>
      <c r="BX18" s="1">
        <v>0</v>
      </c>
      <c r="BY18" s="1">
        <f ca="1">INDIRECT("U18")+2*INDIRECT("AC18")+3*INDIRECT("AK18")+4*INDIRECT("AS18")+5*INDIRECT("BA18")+6*INDIRECT("BI18")</f>
        <v>0</v>
      </c>
      <c r="BZ18" s="1">
        <v>0</v>
      </c>
      <c r="CA18" s="1">
        <f ca="1">INDIRECT("V18")+2*INDIRECT("AD18")+3*INDIRECT("AL18")+4*INDIRECT("AT18")+5*INDIRECT("BB18")+6*INDIRECT("BJ18")</f>
        <v>1230</v>
      </c>
      <c r="CB18" s="1">
        <v>1230</v>
      </c>
      <c r="CC18" s="1">
        <f ca="1">INDIRECT("W18")+2*INDIRECT("AE18")+3*INDIRECT("AM18")+4*INDIRECT("AU18")+5*INDIRECT("BC18")+6*INDIRECT("BK18")</f>
        <v>0</v>
      </c>
      <c r="CD18" s="1">
        <v>0</v>
      </c>
      <c r="CE18" s="1">
        <f ca="1">INDIRECT("X18")+2*INDIRECT("AF18")+3*INDIRECT("AN18")+4*INDIRECT("AV18")+5*INDIRECT("BD18")+6*INDIRECT("BL18")</f>
        <v>0</v>
      </c>
      <c r="CF18" s="1">
        <v>0</v>
      </c>
      <c r="CG18" s="1">
        <f ca="1">INDIRECT("Y18")+2*INDIRECT("AG18")+3*INDIRECT("AO18")+4*INDIRECT("AW18")+5*INDIRECT("BE18")+6*INDIRECT("BM18")</f>
        <v>0</v>
      </c>
      <c r="CH18" s="1">
        <v>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1845</v>
      </c>
      <c r="CP18" s="1">
        <v>1845</v>
      </c>
      <c r="CQ18" s="1">
        <f ca="1">INDIRECT("AJ18")+2*INDIRECT("AK18")+3*INDIRECT("AL18")+4*INDIRECT("AM18")+5*INDIRECT("AN18")+6*INDIRECT("AO18")+7*INDIRECT("AP18")+8*INDIRECT("AQ18")</f>
        <v>0</v>
      </c>
      <c r="CR18" s="1">
        <v>0</v>
      </c>
      <c r="CS18" s="1">
        <f ca="1">INDIRECT("AR18")+2*INDIRECT("AS18")+3*INDIRECT("AT18")+4*INDIRECT("AU18")+5*INDIRECT("AV18")+6*INDIRECT("AW18")+7*INDIRECT("AX18")+8*INDIRECT("AY18")</f>
        <v>0</v>
      </c>
      <c r="CT18" s="1">
        <v>0</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102" ht="11.25">
      <c r="A19" s="1" t="s">
        <v>0</v>
      </c>
      <c r="B19" s="1" t="s">
        <v>12</v>
      </c>
      <c r="C19" s="1" t="s">
        <v>0</v>
      </c>
      <c r="D19" s="1" t="s">
        <v>15</v>
      </c>
      <c r="E19" s="1" t="s">
        <v>11</v>
      </c>
      <c r="F19" s="7">
        <f ca="1">INDIRECT("T19")+INDIRECT("AB19")+INDIRECT("AJ19")+INDIRECT("AR19")+INDIRECT("AZ19")+INDIRECT("BH19")</f>
        <v>5</v>
      </c>
      <c r="G19" s="6">
        <f ca="1">INDIRECT("U19")+INDIRECT("AC19")+INDIRECT("AK19")+INDIRECT("AS19")+INDIRECT("BA19")+INDIRECT("BI19")</f>
        <v>0</v>
      </c>
      <c r="H19" s="6">
        <f ca="1">INDIRECT("V19")+INDIRECT("AD19")+INDIRECT("AL19")+INDIRECT("AT19")+INDIRECT("BB19")+INDIRECT("BJ19")</f>
        <v>0</v>
      </c>
      <c r="I19" s="6">
        <f ca="1">INDIRECT("W19")+INDIRECT("AE19")+INDIRECT("AM19")+INDIRECT("AU19")+INDIRECT("BC19")+INDIRECT("BK19")</f>
        <v>0</v>
      </c>
      <c r="J19" s="6">
        <f ca="1">INDIRECT("X19")+INDIRECT("AF19")+INDIRECT("AN19")+INDIRECT("AV19")+INDIRECT("BD19")+INDIRECT("BL19")</f>
        <v>0</v>
      </c>
      <c r="K19" s="6">
        <f ca="1">INDIRECT("Y19")+INDIRECT("AG19")+INDIRECT("AO19")+INDIRECT("AW19")+INDIRECT("BE19")+INDIRECT("BM19")</f>
        <v>0</v>
      </c>
      <c r="L19" s="6">
        <f ca="1">INDIRECT("Z19")+INDIRECT("AH19")+INDIRECT("AP19")+INDIRECT("AX19")+INDIRECT("BF19")+INDIRECT("BN19")</f>
        <v>0</v>
      </c>
      <c r="M19" s="6">
        <f ca="1">INDIRECT("AA19")+INDIRECT("AI19")+INDIRECT("AQ19")+INDIRECT("AY19")+INDIRECT("BG19")+INDIRECT("BO19")</f>
        <v>0</v>
      </c>
      <c r="N19" s="7">
        <f ca="1">INDIRECT("T19")+INDIRECT("U19")+INDIRECT("V19")+INDIRECT("W19")+INDIRECT("X19")+INDIRECT("Y19")+INDIRECT("Z19")+INDIRECT("AA19")</f>
        <v>0</v>
      </c>
      <c r="O19" s="6">
        <f ca="1">INDIRECT("AB19")+INDIRECT("AC19")+INDIRECT("AD19")+INDIRECT("AE19")+INDIRECT("AF19")+INDIRECT("AG19")+INDIRECT("AH19")+INDIRECT("AI19")</f>
        <v>0</v>
      </c>
      <c r="P19" s="6">
        <f ca="1">INDIRECT("AJ19")+INDIRECT("AK19")+INDIRECT("AL19")+INDIRECT("AM19")+INDIRECT("AN19")+INDIRECT("AO19")+INDIRECT("AP19")+INDIRECT("AQ19")</f>
        <v>5</v>
      </c>
      <c r="Q19" s="6">
        <f ca="1">INDIRECT("AR19")+INDIRECT("AS19")+INDIRECT("AT19")+INDIRECT("AU19")+INDIRECT("AV19")+INDIRECT("AW19")+INDIRECT("AX19")+INDIRECT("AY19")</f>
        <v>0</v>
      </c>
      <c r="R19" s="6">
        <f ca="1">INDIRECT("AZ19")+INDIRECT("BA19")+INDIRECT("BB19")+INDIRECT("BC19")+INDIRECT("BD19")+INDIRECT("BE19")+INDIRECT("BF19")+INDIRECT("BG19")</f>
        <v>0</v>
      </c>
      <c r="S19" s="6">
        <f ca="1">INDIRECT("BH19")+INDIRECT("BI19")+INDIRECT("BJ19")+INDIRECT("BK19")+INDIRECT("BL19")+INDIRECT("BM19")+INDIRECT("BN19")+INDIRECT("BO19")</f>
        <v>0</v>
      </c>
      <c r="T19" s="28"/>
      <c r="U19" s="29"/>
      <c r="V19" s="29"/>
      <c r="W19" s="29"/>
      <c r="X19" s="29"/>
      <c r="Y19" s="29"/>
      <c r="Z19" s="29"/>
      <c r="AA19" s="29"/>
      <c r="AB19" s="28"/>
      <c r="AC19" s="29"/>
      <c r="AD19" s="29"/>
      <c r="AE19" s="29"/>
      <c r="AF19" s="29"/>
      <c r="AG19" s="29"/>
      <c r="AH19" s="29"/>
      <c r="AI19" s="29"/>
      <c r="AJ19" s="28">
        <v>5</v>
      </c>
      <c r="AK19" s="29"/>
      <c r="AL19" s="29"/>
      <c r="AM19" s="29"/>
      <c r="AN19" s="29"/>
      <c r="AO19" s="29"/>
      <c r="AP19" s="29"/>
      <c r="AQ19" s="29"/>
      <c r="AR19" s="28"/>
      <c r="AS19" s="29"/>
      <c r="AT19" s="29"/>
      <c r="AU19" s="29"/>
      <c r="AV19" s="29"/>
      <c r="AW19" s="29"/>
      <c r="AX19" s="29"/>
      <c r="AY19" s="29"/>
      <c r="AZ19" s="28"/>
      <c r="BA19" s="29"/>
      <c r="BB19" s="29"/>
      <c r="BC19" s="29"/>
      <c r="BD19" s="29"/>
      <c r="BE19" s="29"/>
      <c r="BF19" s="29"/>
      <c r="BG19" s="29"/>
      <c r="BH19" s="28"/>
      <c r="BI19" s="29"/>
      <c r="BJ19" s="29"/>
      <c r="BK19" s="29"/>
      <c r="BL19" s="29"/>
      <c r="BM19" s="29"/>
      <c r="BN19" s="29"/>
      <c r="BO19" s="29"/>
      <c r="BP19" s="9">
        <v>0</v>
      </c>
      <c r="BQ19" s="1" t="s">
        <v>0</v>
      </c>
      <c r="BR19" s="1" t="s">
        <v>0</v>
      </c>
      <c r="BS19" s="1" t="s">
        <v>0</v>
      </c>
      <c r="BT19" s="1" t="s">
        <v>0</v>
      </c>
      <c r="BU19" s="1" t="s">
        <v>0</v>
      </c>
      <c r="BW19" s="1">
        <f ca="1">INDIRECT("T19")+2*INDIRECT("AB19")+3*INDIRECT("AJ19")+4*INDIRECT("AR19")+5*INDIRECT("AZ19")+6*INDIRECT("BH19")</f>
        <v>15</v>
      </c>
      <c r="BX19" s="1">
        <v>15</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0</v>
      </c>
      <c r="CP19" s="1">
        <v>0</v>
      </c>
      <c r="CQ19" s="1">
        <f ca="1">INDIRECT("AJ19")+2*INDIRECT("AK19")+3*INDIRECT("AL19")+4*INDIRECT("AM19")+5*INDIRECT("AN19")+6*INDIRECT("AO19")+7*INDIRECT("AP19")+8*INDIRECT("AQ19")</f>
        <v>5</v>
      </c>
      <c r="CR19" s="1">
        <v>5</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25"/>
      <c r="B20" s="25"/>
      <c r="C20" s="27" t="s">
        <v>80</v>
      </c>
      <c r="D20" s="26" t="s">
        <v>0</v>
      </c>
      <c r="E20" s="1" t="s">
        <v>6</v>
      </c>
      <c r="F20" s="7">
        <f>SUM(F18:F19)</f>
        <v>5</v>
      </c>
      <c r="G20" s="6">
        <f>SUM(G18:G19)</f>
        <v>0</v>
      </c>
      <c r="H20" s="6">
        <f>SUM(H18:H19)</f>
        <v>615</v>
      </c>
      <c r="I20" s="6">
        <f>SUM(I18:I19)</f>
        <v>0</v>
      </c>
      <c r="J20" s="6">
        <f>SUM(J18:J19)</f>
        <v>0</v>
      </c>
      <c r="K20" s="6">
        <f>SUM(K18:K19)</f>
        <v>0</v>
      </c>
      <c r="L20" s="6">
        <f>SUM(L18:L19)</f>
        <v>0</v>
      </c>
      <c r="M20" s="6">
        <f>SUM(M18:M19)</f>
        <v>0</v>
      </c>
      <c r="N20" s="7">
        <f>SUM(N18:N19)</f>
        <v>0</v>
      </c>
      <c r="O20" s="6">
        <f>SUM(O18:O19)</f>
        <v>615</v>
      </c>
      <c r="P20" s="6">
        <f>SUM(P18:P19)</f>
        <v>5</v>
      </c>
      <c r="Q20" s="6">
        <f>SUM(Q18:Q19)</f>
        <v>0</v>
      </c>
      <c r="R20" s="6">
        <f>SUM(R18:R19)</f>
        <v>0</v>
      </c>
      <c r="S20" s="6">
        <f>SUM(S18:S19)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3:73" ht="11.25">
      <c r="C21" s="1" t="s">
        <v>0</v>
      </c>
      <c r="D21" s="1"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c r="BT21" s="1" t="s">
        <v>0</v>
      </c>
      <c r="BU21" s="1" t="s">
        <v>0</v>
      </c>
    </row>
    <row r="22" spans="1:102" ht="11.25">
      <c r="A22" s="30" t="s">
        <v>1</v>
      </c>
      <c r="B22" s="31" t="str">
        <f>HYPERLINK("http://www.dot.ca.gov/hq/transprog/stip2004/ff_sheets/02-2223.xls","2223")</f>
        <v>2223</v>
      </c>
      <c r="C22" s="30" t="s">
        <v>0</v>
      </c>
      <c r="D22" s="30" t="s">
        <v>2</v>
      </c>
      <c r="E22" s="30" t="s">
        <v>3</v>
      </c>
      <c r="F22" s="32">
        <f ca="1">INDIRECT("T22")+INDIRECT("AB22")+INDIRECT("AJ22")+INDIRECT("AR22")+INDIRECT("AZ22")+INDIRECT("BH22")</f>
        <v>0</v>
      </c>
      <c r="G22" s="33">
        <f ca="1">INDIRECT("U22")+INDIRECT("AC22")+INDIRECT("AK22")+INDIRECT("AS22")+INDIRECT("BA22")+INDIRECT("BI22")</f>
        <v>0</v>
      </c>
      <c r="H22" s="33">
        <f ca="1">INDIRECT("V22")+INDIRECT("AD22")+INDIRECT("AL22")+INDIRECT("AT22")+INDIRECT("BB22")+INDIRECT("BJ22")</f>
        <v>0</v>
      </c>
      <c r="I22" s="33">
        <f ca="1">INDIRECT("W22")+INDIRECT("AE22")+INDIRECT("AM22")+INDIRECT("AU22")+INDIRECT("BC22")+INDIRECT("BK22")</f>
        <v>175</v>
      </c>
      <c r="J22" s="33">
        <f ca="1">INDIRECT("X22")+INDIRECT("AF22")+INDIRECT("AN22")+INDIRECT("AV22")+INDIRECT("BD22")+INDIRECT("BL22")</f>
        <v>0</v>
      </c>
      <c r="K22" s="33">
        <f ca="1">INDIRECT("Y22")+INDIRECT("AG22")+INDIRECT("AO22")+INDIRECT("AW22")+INDIRECT("BE22")+INDIRECT("BM22")</f>
        <v>0</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175</v>
      </c>
      <c r="P22" s="33">
        <f ca="1">INDIRECT("AJ22")+INDIRECT("AK22")+INDIRECT("AL22")+INDIRECT("AM22")+INDIRECT("AN22")+INDIRECT("AO22")+INDIRECT("AP22")+INDIRECT("AQ22")</f>
        <v>0</v>
      </c>
      <c r="Q22" s="33">
        <f ca="1">INDIRECT("AR22")+INDIRECT("AS22")+INDIRECT("AT22")+INDIRECT("AU22")+INDIRECT("AV22")+INDIRECT("AW22")+INDIRECT("AX22")+INDIRECT("AY22")</f>
        <v>0</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c r="AC22" s="35"/>
      <c r="AD22" s="35"/>
      <c r="AE22" s="35">
        <v>175</v>
      </c>
      <c r="AF22" s="35"/>
      <c r="AG22" s="35"/>
      <c r="AH22" s="35"/>
      <c r="AI22" s="35"/>
      <c r="AJ22" s="34"/>
      <c r="AK22" s="35"/>
      <c r="AL22" s="35"/>
      <c r="AM22" s="35"/>
      <c r="AN22" s="35"/>
      <c r="AO22" s="35"/>
      <c r="AP22" s="35"/>
      <c r="AQ22" s="35"/>
      <c r="AR22" s="34"/>
      <c r="AS22" s="35"/>
      <c r="AT22" s="35"/>
      <c r="AU22" s="35"/>
      <c r="AV22" s="35"/>
      <c r="AW22" s="35"/>
      <c r="AX22" s="35"/>
      <c r="AY22" s="35"/>
      <c r="AZ22" s="34"/>
      <c r="BA22" s="35"/>
      <c r="BB22" s="35"/>
      <c r="BC22" s="35"/>
      <c r="BD22" s="35"/>
      <c r="BE22" s="35"/>
      <c r="BF22" s="35"/>
      <c r="BG22" s="35"/>
      <c r="BH22" s="34"/>
      <c r="BI22" s="35"/>
      <c r="BJ22" s="35"/>
      <c r="BK22" s="35"/>
      <c r="BL22" s="35"/>
      <c r="BM22" s="35"/>
      <c r="BN22" s="35"/>
      <c r="BO22" s="36"/>
      <c r="BP22" s="9">
        <v>13000000854</v>
      </c>
      <c r="BQ22" s="1" t="s">
        <v>3</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0</v>
      </c>
      <c r="CB22" s="1">
        <v>0</v>
      </c>
      <c r="CC22" s="1">
        <f ca="1">INDIRECT("W22")+2*INDIRECT("AE22")+3*INDIRECT("AM22")+4*INDIRECT("AU22")+5*INDIRECT("BC22")+6*INDIRECT("BK22")</f>
        <v>350</v>
      </c>
      <c r="CD22" s="1">
        <v>350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700</v>
      </c>
      <c r="CP22" s="1">
        <v>700</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102" ht="11.25">
      <c r="A23" s="1" t="s">
        <v>0</v>
      </c>
      <c r="B23" s="1" t="s">
        <v>16</v>
      </c>
      <c r="C23" s="1" t="s">
        <v>0</v>
      </c>
      <c r="D23" s="1" t="s">
        <v>17</v>
      </c>
      <c r="E23" s="1" t="s">
        <v>18</v>
      </c>
      <c r="F23" s="7">
        <f ca="1">INDIRECT("T23")+INDIRECT("AB23")+INDIRECT("AJ23")+INDIRECT("AR23")+INDIRECT("AZ23")+INDIRECT("BH23")</f>
        <v>124</v>
      </c>
      <c r="G23" s="6">
        <f ca="1">INDIRECT("U23")+INDIRECT("AC23")+INDIRECT("AK23")+INDIRECT("AS23")+INDIRECT("BA23")+INDIRECT("BI23")</f>
        <v>36</v>
      </c>
      <c r="H23" s="6">
        <f ca="1">INDIRECT("V23")+INDIRECT("AD23")+INDIRECT("AL23")+INDIRECT("AT23")+INDIRECT("BB23")+INDIRECT("BJ23")</f>
        <v>0</v>
      </c>
      <c r="I23" s="6">
        <f ca="1">INDIRECT("W23")+INDIRECT("AE23")+INDIRECT("AM23")+INDIRECT("AU23")+INDIRECT("BC23")+INDIRECT("BK23")</f>
        <v>700</v>
      </c>
      <c r="J23" s="6">
        <f ca="1">INDIRECT("X23")+INDIRECT("AF23")+INDIRECT("AN23")+INDIRECT("AV23")+INDIRECT("BD23")+INDIRECT("BL23")</f>
        <v>0</v>
      </c>
      <c r="K23" s="6">
        <f ca="1">INDIRECT("Y23")+INDIRECT("AG23")+INDIRECT("AO23")+INDIRECT("AW23")+INDIRECT("BE23")+INDIRECT("BM23")</f>
        <v>0</v>
      </c>
      <c r="L23" s="6">
        <f ca="1">INDIRECT("Z23")+INDIRECT("AH23")+INDIRECT("AP23")+INDIRECT("AX23")+INDIRECT("BF23")+INDIRECT("BN23")</f>
        <v>0</v>
      </c>
      <c r="M23" s="6">
        <f ca="1">INDIRECT("AA23")+INDIRECT("AI23")+INDIRECT("AQ23")+INDIRECT("AY23")+INDIRECT("BG23")+INDIRECT("BO23")</f>
        <v>0</v>
      </c>
      <c r="N23" s="7">
        <f ca="1">INDIRECT("T23")+INDIRECT("U23")+INDIRECT("V23")+INDIRECT("W23")+INDIRECT("X23")+INDIRECT("Y23")+INDIRECT("Z23")+INDIRECT("AA23")</f>
        <v>36</v>
      </c>
      <c r="O23" s="6">
        <f ca="1">INDIRECT("AB23")+INDIRECT("AC23")+INDIRECT("AD23")+INDIRECT("AE23")+INDIRECT("AF23")+INDIRECT("AG23")+INDIRECT("AH23")+INDIRECT("AI23")</f>
        <v>700</v>
      </c>
      <c r="P23" s="6">
        <f ca="1">INDIRECT("AJ23")+INDIRECT("AK23")+INDIRECT("AL23")+INDIRECT("AM23")+INDIRECT("AN23")+INDIRECT("AO23")+INDIRECT("AP23")+INDIRECT("AQ23")</f>
        <v>40</v>
      </c>
      <c r="Q23" s="6">
        <f ca="1">INDIRECT("AR23")+INDIRECT("AS23")+INDIRECT("AT23")+INDIRECT("AU23")+INDIRECT("AV23")+INDIRECT("AW23")+INDIRECT("AX23")+INDIRECT("AY23")</f>
        <v>84</v>
      </c>
      <c r="R23" s="6">
        <f ca="1">INDIRECT("AZ23")+INDIRECT("BA23")+INDIRECT("BB23")+INDIRECT("BC23")+INDIRECT("BD23")+INDIRECT("BE23")+INDIRECT("BF23")+INDIRECT("BG23")</f>
        <v>0</v>
      </c>
      <c r="S23" s="6">
        <f ca="1">INDIRECT("BH23")+INDIRECT("BI23")+INDIRECT("BJ23")+INDIRECT("BK23")+INDIRECT("BL23")+INDIRECT("BM23")+INDIRECT("BN23")+INDIRECT("BO23")</f>
        <v>0</v>
      </c>
      <c r="T23" s="28"/>
      <c r="U23" s="29">
        <v>36</v>
      </c>
      <c r="V23" s="29"/>
      <c r="W23" s="29"/>
      <c r="X23" s="29"/>
      <c r="Y23" s="29"/>
      <c r="Z23" s="29"/>
      <c r="AA23" s="29"/>
      <c r="AB23" s="28"/>
      <c r="AC23" s="29"/>
      <c r="AD23" s="29"/>
      <c r="AE23" s="29">
        <v>700</v>
      </c>
      <c r="AF23" s="29"/>
      <c r="AG23" s="29"/>
      <c r="AH23" s="29"/>
      <c r="AI23" s="29"/>
      <c r="AJ23" s="28">
        <v>40</v>
      </c>
      <c r="AK23" s="29"/>
      <c r="AL23" s="29"/>
      <c r="AM23" s="29"/>
      <c r="AN23" s="29"/>
      <c r="AO23" s="29"/>
      <c r="AP23" s="29"/>
      <c r="AQ23" s="29"/>
      <c r="AR23" s="28">
        <v>84</v>
      </c>
      <c r="AS23" s="29"/>
      <c r="AT23" s="29"/>
      <c r="AU23" s="29"/>
      <c r="AV23" s="29"/>
      <c r="AW23" s="29"/>
      <c r="AX23" s="29"/>
      <c r="AY23" s="29"/>
      <c r="AZ23" s="28"/>
      <c r="BA23" s="29"/>
      <c r="BB23" s="29"/>
      <c r="BC23" s="29"/>
      <c r="BD23" s="29"/>
      <c r="BE23" s="29"/>
      <c r="BF23" s="29"/>
      <c r="BG23" s="29"/>
      <c r="BH23" s="28"/>
      <c r="BI23" s="29"/>
      <c r="BJ23" s="29"/>
      <c r="BK23" s="29"/>
      <c r="BL23" s="29"/>
      <c r="BM23" s="29"/>
      <c r="BN23" s="29"/>
      <c r="BO23" s="29"/>
      <c r="BP23" s="9">
        <v>0</v>
      </c>
      <c r="BQ23" s="1" t="s">
        <v>0</v>
      </c>
      <c r="BR23" s="1" t="s">
        <v>0</v>
      </c>
      <c r="BS23" s="1" t="s">
        <v>0</v>
      </c>
      <c r="BT23" s="1" t="s">
        <v>0</v>
      </c>
      <c r="BU23" s="1" t="s">
        <v>0</v>
      </c>
      <c r="BW23" s="1">
        <f ca="1">INDIRECT("T23")+2*INDIRECT("AB23")+3*INDIRECT("AJ23")+4*INDIRECT("AR23")+5*INDIRECT("AZ23")+6*INDIRECT("BH23")</f>
        <v>456</v>
      </c>
      <c r="BX23" s="1">
        <v>456</v>
      </c>
      <c r="BY23" s="1">
        <f ca="1">INDIRECT("U23")+2*INDIRECT("AC23")+3*INDIRECT("AK23")+4*INDIRECT("AS23")+5*INDIRECT("BA23")+6*INDIRECT("BI23")</f>
        <v>36</v>
      </c>
      <c r="BZ23" s="1">
        <v>36</v>
      </c>
      <c r="CA23" s="1">
        <f ca="1">INDIRECT("V23")+2*INDIRECT("AD23")+3*INDIRECT("AL23")+4*INDIRECT("AT23")+5*INDIRECT("BB23")+6*INDIRECT("BJ23")</f>
        <v>0</v>
      </c>
      <c r="CB23" s="1">
        <v>0</v>
      </c>
      <c r="CC23" s="1">
        <f ca="1">INDIRECT("W23")+2*INDIRECT("AE23")+3*INDIRECT("AM23")+4*INDIRECT("AU23")+5*INDIRECT("BC23")+6*INDIRECT("BK23")</f>
        <v>1400</v>
      </c>
      <c r="CD23" s="1">
        <v>1400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72</v>
      </c>
      <c r="CN23" s="1">
        <v>72</v>
      </c>
      <c r="CO23" s="1">
        <f ca="1">INDIRECT("AB23")+2*INDIRECT("AC23")+3*INDIRECT("AD23")+4*INDIRECT("AE23")+5*INDIRECT("AF23")+6*INDIRECT("AG23")+7*INDIRECT("AH23")+8*INDIRECT("AI23")</f>
        <v>2800</v>
      </c>
      <c r="CP23" s="1">
        <v>2800</v>
      </c>
      <c r="CQ23" s="1">
        <f ca="1">INDIRECT("AJ23")+2*INDIRECT("AK23")+3*INDIRECT("AL23")+4*INDIRECT("AM23")+5*INDIRECT("AN23")+6*INDIRECT("AO23")+7*INDIRECT("AP23")+8*INDIRECT("AQ23")</f>
        <v>40</v>
      </c>
      <c r="CR23" s="1">
        <v>40</v>
      </c>
      <c r="CS23" s="1">
        <f ca="1">INDIRECT("AR23")+2*INDIRECT("AS23")+3*INDIRECT("AT23")+4*INDIRECT("AU23")+5*INDIRECT("AV23")+6*INDIRECT("AW23")+7*INDIRECT("AX23")+8*INDIRECT("AY23")</f>
        <v>84</v>
      </c>
      <c r="CT23" s="1">
        <v>84</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102" ht="11.25">
      <c r="A24" s="25"/>
      <c r="B24" s="25"/>
      <c r="C24" s="27" t="s">
        <v>80</v>
      </c>
      <c r="D24" s="26" t="s">
        <v>0</v>
      </c>
      <c r="E24" s="1" t="s">
        <v>14</v>
      </c>
      <c r="F24" s="7">
        <f ca="1">INDIRECT("T24")+INDIRECT("AB24")+INDIRECT("AJ24")+INDIRECT("AR24")+INDIRECT("AZ24")+INDIRECT("BH24")</f>
        <v>31</v>
      </c>
      <c r="G24" s="6">
        <f ca="1">INDIRECT("U24")+INDIRECT("AC24")+INDIRECT("AK24")+INDIRECT("AS24")+INDIRECT("BA24")+INDIRECT("BI24")</f>
        <v>9</v>
      </c>
      <c r="H24" s="6">
        <f ca="1">INDIRECT("V24")+INDIRECT("AD24")+INDIRECT("AL24")+INDIRECT("AT24")+INDIRECT("BB24")+INDIRECT("BJ24")</f>
        <v>0</v>
      </c>
      <c r="I24" s="6">
        <f ca="1">INDIRECT("W24")+INDIRECT("AE24")+INDIRECT("AM24")+INDIRECT("AU24")+INDIRECT("BC24")+INDIRECT("BK24")</f>
        <v>7</v>
      </c>
      <c r="J24" s="6">
        <f ca="1">INDIRECT("X24")+INDIRECT("AF24")+INDIRECT("AN24")+INDIRECT("AV24")+INDIRECT("BD24")+INDIRECT("BL24")</f>
        <v>0</v>
      </c>
      <c r="K24" s="6">
        <f ca="1">INDIRECT("Y24")+INDIRECT("AG24")+INDIRECT("AO24")+INDIRECT("AW24")+INDIRECT("BE24")+INDIRECT("BM24")</f>
        <v>0</v>
      </c>
      <c r="L24" s="6">
        <f ca="1">INDIRECT("Z24")+INDIRECT("AH24")+INDIRECT("AP24")+INDIRECT("AX24")+INDIRECT("BF24")+INDIRECT("BN24")</f>
        <v>0</v>
      </c>
      <c r="M24" s="6">
        <f ca="1">INDIRECT("AA24")+INDIRECT("AI24")+INDIRECT("AQ24")+INDIRECT("AY24")+INDIRECT("BG24")+INDIRECT("BO24")</f>
        <v>0</v>
      </c>
      <c r="N24" s="7">
        <f ca="1">INDIRECT("T24")+INDIRECT("U24")+INDIRECT("V24")+INDIRECT("W24")+INDIRECT("X24")+INDIRECT("Y24")+INDIRECT("Z24")+INDIRECT("AA24")</f>
        <v>9</v>
      </c>
      <c r="O24" s="6">
        <f ca="1">INDIRECT("AB24")+INDIRECT("AC24")+INDIRECT("AD24")+INDIRECT("AE24")+INDIRECT("AF24")+INDIRECT("AG24")+INDIRECT("AH24")+INDIRECT("AI24")</f>
        <v>7</v>
      </c>
      <c r="P24" s="6">
        <f ca="1">INDIRECT("AJ24")+INDIRECT("AK24")+INDIRECT("AL24")+INDIRECT("AM24")+INDIRECT("AN24")+INDIRECT("AO24")+INDIRECT("AP24")+INDIRECT("AQ24")</f>
        <v>10</v>
      </c>
      <c r="Q24" s="6">
        <f ca="1">INDIRECT("AR24")+INDIRECT("AS24")+INDIRECT("AT24")+INDIRECT("AU24")+INDIRECT("AV24")+INDIRECT("AW24")+INDIRECT("AX24")+INDIRECT("AY24")</f>
        <v>21</v>
      </c>
      <c r="R24" s="6">
        <f ca="1">INDIRECT("AZ24")+INDIRECT("BA24")+INDIRECT("BB24")+INDIRECT("BC24")+INDIRECT("BD24")+INDIRECT("BE24")+INDIRECT("BF24")+INDIRECT("BG24")</f>
        <v>0</v>
      </c>
      <c r="S24" s="6">
        <f ca="1">INDIRECT("BH24")+INDIRECT("BI24")+INDIRECT("BJ24")+INDIRECT("BK24")+INDIRECT("BL24")+INDIRECT("BM24")+INDIRECT("BN24")+INDIRECT("BO24")</f>
        <v>0</v>
      </c>
      <c r="T24" s="28"/>
      <c r="U24" s="29">
        <v>9</v>
      </c>
      <c r="V24" s="29"/>
      <c r="W24" s="29"/>
      <c r="X24" s="29"/>
      <c r="Y24" s="29"/>
      <c r="Z24" s="29"/>
      <c r="AA24" s="29"/>
      <c r="AB24" s="28"/>
      <c r="AC24" s="29"/>
      <c r="AD24" s="29"/>
      <c r="AE24" s="29">
        <v>7</v>
      </c>
      <c r="AF24" s="29"/>
      <c r="AG24" s="29"/>
      <c r="AH24" s="29"/>
      <c r="AI24" s="29"/>
      <c r="AJ24" s="28">
        <v>10</v>
      </c>
      <c r="AK24" s="29"/>
      <c r="AL24" s="29"/>
      <c r="AM24" s="29"/>
      <c r="AN24" s="29"/>
      <c r="AO24" s="29"/>
      <c r="AP24" s="29"/>
      <c r="AQ24" s="29"/>
      <c r="AR24" s="28">
        <v>21</v>
      </c>
      <c r="AS24" s="29"/>
      <c r="AT24" s="29"/>
      <c r="AU24" s="29"/>
      <c r="AV24" s="29"/>
      <c r="AW24" s="29"/>
      <c r="AX24" s="29"/>
      <c r="AY24" s="29"/>
      <c r="AZ24" s="28"/>
      <c r="BA24" s="29"/>
      <c r="BB24" s="29"/>
      <c r="BC24" s="29"/>
      <c r="BD24" s="29"/>
      <c r="BE24" s="29"/>
      <c r="BF24" s="29"/>
      <c r="BG24" s="29"/>
      <c r="BH24" s="28"/>
      <c r="BI24" s="29"/>
      <c r="BJ24" s="29"/>
      <c r="BK24" s="29"/>
      <c r="BL24" s="29"/>
      <c r="BM24" s="29"/>
      <c r="BN24" s="29"/>
      <c r="BO24" s="29"/>
      <c r="BP24" s="9">
        <v>0</v>
      </c>
      <c r="BQ24" s="1" t="s">
        <v>0</v>
      </c>
      <c r="BR24" s="1" t="s">
        <v>0</v>
      </c>
      <c r="BS24" s="1" t="s">
        <v>0</v>
      </c>
      <c r="BT24" s="1" t="s">
        <v>0</v>
      </c>
      <c r="BU24" s="1" t="s">
        <v>0</v>
      </c>
      <c r="BW24" s="1">
        <f ca="1">INDIRECT("T24")+2*INDIRECT("AB24")+3*INDIRECT("AJ24")+4*INDIRECT("AR24")+5*INDIRECT("AZ24")+6*INDIRECT("BH24")</f>
        <v>114</v>
      </c>
      <c r="BX24" s="1">
        <v>114</v>
      </c>
      <c r="BY24" s="1">
        <f ca="1">INDIRECT("U24")+2*INDIRECT("AC24")+3*INDIRECT("AK24")+4*INDIRECT("AS24")+5*INDIRECT("BA24")+6*INDIRECT("BI24")</f>
        <v>9</v>
      </c>
      <c r="BZ24" s="1">
        <v>9</v>
      </c>
      <c r="CA24" s="1">
        <f ca="1">INDIRECT("V24")+2*INDIRECT("AD24")+3*INDIRECT("AL24")+4*INDIRECT("AT24")+5*INDIRECT("BB24")+6*INDIRECT("BJ24")</f>
        <v>0</v>
      </c>
      <c r="CB24" s="1">
        <v>0</v>
      </c>
      <c r="CC24" s="1">
        <f ca="1">INDIRECT("W24")+2*INDIRECT("AE24")+3*INDIRECT("AM24")+4*INDIRECT("AU24")+5*INDIRECT("BC24")+6*INDIRECT("BK24")</f>
        <v>14</v>
      </c>
      <c r="CD24" s="1">
        <v>14</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18</v>
      </c>
      <c r="CN24" s="1">
        <v>18</v>
      </c>
      <c r="CO24" s="1">
        <f ca="1">INDIRECT("AB24")+2*INDIRECT("AC24")+3*INDIRECT("AD24")+4*INDIRECT("AE24")+5*INDIRECT("AF24")+6*INDIRECT("AG24")+7*INDIRECT("AH24")+8*INDIRECT("AI24")</f>
        <v>28</v>
      </c>
      <c r="CP24" s="1">
        <v>28</v>
      </c>
      <c r="CQ24" s="1">
        <f ca="1">INDIRECT("AJ24")+2*INDIRECT("AK24")+3*INDIRECT("AL24")+4*INDIRECT("AM24")+5*INDIRECT("AN24")+6*INDIRECT("AO24")+7*INDIRECT("AP24")+8*INDIRECT("AQ24")</f>
        <v>10</v>
      </c>
      <c r="CR24" s="1">
        <v>10</v>
      </c>
      <c r="CS24" s="1">
        <f ca="1">INDIRECT("AR24")+2*INDIRECT("AS24")+3*INDIRECT("AT24")+4*INDIRECT("AU24")+5*INDIRECT("AV24")+6*INDIRECT("AW24")+7*INDIRECT("AX24")+8*INDIRECT("AY24")</f>
        <v>21</v>
      </c>
      <c r="CT24" s="1">
        <v>21</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73" ht="11.25">
      <c r="A25" s="1" t="s">
        <v>0</v>
      </c>
      <c r="B25" s="1" t="s">
        <v>0</v>
      </c>
      <c r="C25" s="1" t="s">
        <v>0</v>
      </c>
      <c r="D25" s="1" t="s">
        <v>0</v>
      </c>
      <c r="E25" s="1" t="s">
        <v>6</v>
      </c>
      <c r="F25" s="7">
        <f>SUM(F22:F24)</f>
        <v>155</v>
      </c>
      <c r="G25" s="6">
        <f>SUM(G22:G24)</f>
        <v>45</v>
      </c>
      <c r="H25" s="6">
        <f>SUM(H22:H24)</f>
        <v>0</v>
      </c>
      <c r="I25" s="6">
        <f>SUM(I22:I24)</f>
        <v>882</v>
      </c>
      <c r="J25" s="6">
        <f>SUM(J22:J24)</f>
        <v>0</v>
      </c>
      <c r="K25" s="6">
        <f>SUM(K22:K24)</f>
        <v>0</v>
      </c>
      <c r="L25" s="6">
        <f>SUM(L22:L24)</f>
        <v>0</v>
      </c>
      <c r="M25" s="6">
        <f>SUM(M22:M24)</f>
        <v>0</v>
      </c>
      <c r="N25" s="7">
        <f>SUM(N22:N24)</f>
        <v>45</v>
      </c>
      <c r="O25" s="6">
        <f>SUM(O22:O24)</f>
        <v>882</v>
      </c>
      <c r="P25" s="6">
        <f>SUM(P22:P24)</f>
        <v>50</v>
      </c>
      <c r="Q25" s="6">
        <f>SUM(Q22:Q24)</f>
        <v>105</v>
      </c>
      <c r="R25" s="6">
        <f>SUM(R22:R24)</f>
        <v>0</v>
      </c>
      <c r="S25" s="6">
        <f>SUM(S22:S24)</f>
        <v>0</v>
      </c>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v>0</v>
      </c>
      <c r="BQ25" s="1" t="s">
        <v>0</v>
      </c>
      <c r="BR25" s="1" t="s">
        <v>0</v>
      </c>
      <c r="BS25" s="1" t="s">
        <v>0</v>
      </c>
      <c r="BT25" s="1" t="s">
        <v>0</v>
      </c>
      <c r="BU25" s="1" t="s">
        <v>0</v>
      </c>
    </row>
    <row r="26" spans="3:73" ht="11.25">
      <c r="C26" s="1" t="s">
        <v>0</v>
      </c>
      <c r="D26" s="1" t="s">
        <v>0</v>
      </c>
      <c r="E26" s="1" t="s">
        <v>0</v>
      </c>
      <c r="F26" s="7"/>
      <c r="G26" s="6"/>
      <c r="H26" s="6"/>
      <c r="I26" s="6"/>
      <c r="J26" s="6"/>
      <c r="K26" s="6"/>
      <c r="L26" s="6"/>
      <c r="M26" s="6"/>
      <c r="N26" s="7"/>
      <c r="O26" s="6"/>
      <c r="P26" s="6"/>
      <c r="Q26" s="6"/>
      <c r="R26" s="6"/>
      <c r="S26" s="6"/>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c r="BT26" s="1" t="s">
        <v>0</v>
      </c>
      <c r="BU26" s="1" t="s">
        <v>0</v>
      </c>
    </row>
    <row r="27" spans="1:102" ht="11.25">
      <c r="A27" s="30" t="s">
        <v>1</v>
      </c>
      <c r="B27" s="31" t="str">
        <f>HYPERLINK("http://www.dot.ca.gov/hq/transprog/stip2004/ff_sheets/02-2222.xls","2222")</f>
        <v>2222</v>
      </c>
      <c r="C27" s="30" t="s">
        <v>0</v>
      </c>
      <c r="D27" s="30" t="s">
        <v>2</v>
      </c>
      <c r="E27" s="30" t="s">
        <v>3</v>
      </c>
      <c r="F27" s="32">
        <f ca="1">INDIRECT("T27")+INDIRECT("AB27")+INDIRECT("AJ27")+INDIRECT("AR27")+INDIRECT("AZ27")+INDIRECT("BH27")</f>
        <v>0</v>
      </c>
      <c r="G27" s="33">
        <f ca="1">INDIRECT("U27")+INDIRECT("AC27")+INDIRECT("AK27")+INDIRECT("AS27")+INDIRECT("BA27")+INDIRECT("BI27")</f>
        <v>0</v>
      </c>
      <c r="H27" s="33">
        <f ca="1">INDIRECT("V27")+INDIRECT("AD27")+INDIRECT("AL27")+INDIRECT("AT27")+INDIRECT("BB27")+INDIRECT("BJ27")</f>
        <v>150</v>
      </c>
      <c r="I27" s="33">
        <f ca="1">INDIRECT("W27")+INDIRECT("AE27")+INDIRECT("AM27")+INDIRECT("AU27")+INDIRECT("BC27")+INDIRECT("BK27")</f>
        <v>0</v>
      </c>
      <c r="J27" s="33">
        <f ca="1">INDIRECT("X27")+INDIRECT("AF27")+INDIRECT("AN27")+INDIRECT("AV27")+INDIRECT("BD27")+INDIRECT("BL27")</f>
        <v>0</v>
      </c>
      <c r="K27" s="33">
        <f ca="1">INDIRECT("Y27")+INDIRECT("AG27")+INDIRECT("AO27")+INDIRECT("AW27")+INDIRECT("BE27")+INDIRECT("BM27")</f>
        <v>0</v>
      </c>
      <c r="L27" s="33">
        <f ca="1">INDIRECT("Z27")+INDIRECT("AH27")+INDIRECT("AP27")+INDIRECT("AX27")+INDIRECT("BF27")+INDIRECT("BN27")</f>
        <v>0</v>
      </c>
      <c r="M27" s="33">
        <f ca="1">INDIRECT("AA27")+INDIRECT("AI27")+INDIRECT("AQ27")+INDIRECT("AY27")+INDIRECT("BG27")+INDIRECT("BO27")</f>
        <v>0</v>
      </c>
      <c r="N27" s="32">
        <f ca="1">INDIRECT("T27")+INDIRECT("U27")+INDIRECT("V27")+INDIRECT("W27")+INDIRECT("X27")+INDIRECT("Y27")+INDIRECT("Z27")+INDIRECT("AA27")</f>
        <v>0</v>
      </c>
      <c r="O27" s="33">
        <f ca="1">INDIRECT("AB27")+INDIRECT("AC27")+INDIRECT("AD27")+INDIRECT("AE27")+INDIRECT("AF27")+INDIRECT("AG27")+INDIRECT("AH27")+INDIRECT("AI27")</f>
        <v>150</v>
      </c>
      <c r="P27" s="33">
        <f ca="1">INDIRECT("AJ27")+INDIRECT("AK27")+INDIRECT("AL27")+INDIRECT("AM27")+INDIRECT("AN27")+INDIRECT("AO27")+INDIRECT("AP27")+INDIRECT("AQ27")</f>
        <v>0</v>
      </c>
      <c r="Q27" s="33">
        <f ca="1">INDIRECT("AR27")+INDIRECT("AS27")+INDIRECT("AT27")+INDIRECT("AU27")+INDIRECT("AV27")+INDIRECT("AW27")+INDIRECT("AX27")+INDIRECT("AY27")</f>
        <v>0</v>
      </c>
      <c r="R27" s="33">
        <f ca="1">INDIRECT("AZ27")+INDIRECT("BA27")+INDIRECT("BB27")+INDIRECT("BC27")+INDIRECT("BD27")+INDIRECT("BE27")+INDIRECT("BF27")+INDIRECT("BG27")</f>
        <v>0</v>
      </c>
      <c r="S27" s="33">
        <f ca="1">INDIRECT("BH27")+INDIRECT("BI27")+INDIRECT("BJ27")+INDIRECT("BK27")+INDIRECT("BL27")+INDIRECT("BM27")+INDIRECT("BN27")+INDIRECT("BO27")</f>
        <v>0</v>
      </c>
      <c r="T27" s="34"/>
      <c r="U27" s="35"/>
      <c r="V27" s="35"/>
      <c r="W27" s="35"/>
      <c r="X27" s="35"/>
      <c r="Y27" s="35"/>
      <c r="Z27" s="35"/>
      <c r="AA27" s="35"/>
      <c r="AB27" s="34"/>
      <c r="AC27" s="35"/>
      <c r="AD27" s="35">
        <v>150</v>
      </c>
      <c r="AE27" s="35"/>
      <c r="AF27" s="35"/>
      <c r="AG27" s="35"/>
      <c r="AH27" s="35"/>
      <c r="AI27" s="35"/>
      <c r="AJ27" s="34"/>
      <c r="AK27" s="35"/>
      <c r="AL27" s="35"/>
      <c r="AM27" s="35"/>
      <c r="AN27" s="35"/>
      <c r="AO27" s="35"/>
      <c r="AP27" s="35"/>
      <c r="AQ27" s="35"/>
      <c r="AR27" s="34"/>
      <c r="AS27" s="35"/>
      <c r="AT27" s="35"/>
      <c r="AU27" s="35"/>
      <c r="AV27" s="35"/>
      <c r="AW27" s="35"/>
      <c r="AX27" s="35"/>
      <c r="AY27" s="35"/>
      <c r="AZ27" s="34"/>
      <c r="BA27" s="35"/>
      <c r="BB27" s="35"/>
      <c r="BC27" s="35"/>
      <c r="BD27" s="35"/>
      <c r="BE27" s="35"/>
      <c r="BF27" s="35"/>
      <c r="BG27" s="35"/>
      <c r="BH27" s="34"/>
      <c r="BI27" s="35"/>
      <c r="BJ27" s="35"/>
      <c r="BK27" s="35"/>
      <c r="BL27" s="35"/>
      <c r="BM27" s="35"/>
      <c r="BN27" s="35"/>
      <c r="BO27" s="36"/>
      <c r="BP27" s="9">
        <v>13000000855</v>
      </c>
      <c r="BQ27" s="1" t="s">
        <v>3</v>
      </c>
      <c r="BR27" s="1" t="s">
        <v>0</v>
      </c>
      <c r="BS27" s="1" t="s">
        <v>0</v>
      </c>
      <c r="BT27" s="1" t="s">
        <v>0</v>
      </c>
      <c r="BU27" s="1" t="s">
        <v>0</v>
      </c>
      <c r="BW27" s="1">
        <f ca="1">INDIRECT("T27")+2*INDIRECT("AB27")+3*INDIRECT("AJ27")+4*INDIRECT("AR27")+5*INDIRECT("AZ27")+6*INDIRECT("BH27")</f>
        <v>0</v>
      </c>
      <c r="BX27" s="1">
        <v>0</v>
      </c>
      <c r="BY27" s="1">
        <f ca="1">INDIRECT("U27")+2*INDIRECT("AC27")+3*INDIRECT("AK27")+4*INDIRECT("AS27")+5*INDIRECT("BA27")+6*INDIRECT("BI27")</f>
        <v>0</v>
      </c>
      <c r="BZ27" s="1">
        <v>0</v>
      </c>
      <c r="CA27" s="1">
        <f ca="1">INDIRECT("V27")+2*INDIRECT("AD27")+3*INDIRECT("AL27")+4*INDIRECT("AT27")+5*INDIRECT("BB27")+6*INDIRECT("BJ27")</f>
        <v>300</v>
      </c>
      <c r="CB27" s="1">
        <v>300</v>
      </c>
      <c r="CC27" s="1">
        <f ca="1">INDIRECT("W27")+2*INDIRECT("AE27")+3*INDIRECT("AM27")+4*INDIRECT("AU27")+5*INDIRECT("BC27")+6*INDIRECT("BK27")</f>
        <v>0</v>
      </c>
      <c r="CD27" s="1">
        <v>0</v>
      </c>
      <c r="CE27" s="1">
        <f ca="1">INDIRECT("X27")+2*INDIRECT("AF27")+3*INDIRECT("AN27")+4*INDIRECT("AV27")+5*INDIRECT("BD27")+6*INDIRECT("BL27")</f>
        <v>0</v>
      </c>
      <c r="CF27" s="1">
        <v>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0</v>
      </c>
      <c r="CN27" s="1">
        <v>0</v>
      </c>
      <c r="CO27" s="1">
        <f ca="1">INDIRECT("AB27")+2*INDIRECT("AC27")+3*INDIRECT("AD27")+4*INDIRECT("AE27")+5*INDIRECT("AF27")+6*INDIRECT("AG27")+7*INDIRECT("AH27")+8*INDIRECT("AI27")</f>
        <v>450</v>
      </c>
      <c r="CP27" s="1">
        <v>450</v>
      </c>
      <c r="CQ27" s="1">
        <f ca="1">INDIRECT("AJ27")+2*INDIRECT("AK27")+3*INDIRECT("AL27")+4*INDIRECT("AM27")+5*INDIRECT("AN27")+6*INDIRECT("AO27")+7*INDIRECT("AP27")+8*INDIRECT("AQ27")</f>
        <v>0</v>
      </c>
      <c r="CR27" s="1">
        <v>0</v>
      </c>
      <c r="CS27" s="1">
        <f ca="1">INDIRECT("AR27")+2*INDIRECT("AS27")+3*INDIRECT("AT27")+4*INDIRECT("AU27")+5*INDIRECT("AV27")+6*INDIRECT("AW27")+7*INDIRECT("AX27")+8*INDIRECT("AY27")</f>
        <v>0</v>
      </c>
      <c r="CT27" s="1">
        <v>0</v>
      </c>
      <c r="CU27" s="1">
        <f ca="1">INDIRECT("AZ27")+2*INDIRECT("BA27")+3*INDIRECT("BB27")+4*INDIRECT("BC27")+5*INDIRECT("BD27")+6*INDIRECT("BE27")+7*INDIRECT("BF27")+8*INDIRECT("BG27")</f>
        <v>0</v>
      </c>
      <c r="CV27" s="1">
        <v>0</v>
      </c>
      <c r="CW27" s="1">
        <f ca="1">INDIRECT("BH27")+2*INDIRECT("BI27")+3*INDIRECT("BJ27")+4*INDIRECT("BK27")+5*INDIRECT("BL27")+6*INDIRECT("BM27")+7*INDIRECT("BN27")+8*INDIRECT("BO27")</f>
        <v>0</v>
      </c>
      <c r="CX27" s="1">
        <v>0</v>
      </c>
    </row>
    <row r="28" spans="1:102" ht="11.25">
      <c r="A28" s="1" t="s">
        <v>0</v>
      </c>
      <c r="B28" s="1" t="s">
        <v>19</v>
      </c>
      <c r="C28" s="1" t="s">
        <v>0</v>
      </c>
      <c r="D28" s="1" t="s">
        <v>20</v>
      </c>
      <c r="E28" s="1" t="s">
        <v>18</v>
      </c>
      <c r="F28" s="7">
        <f ca="1">INDIRECT("T28")+INDIRECT("AB28")+INDIRECT("AJ28")+INDIRECT("AR28")+INDIRECT("AZ28")+INDIRECT("BH28")</f>
        <v>116</v>
      </c>
      <c r="G28" s="6">
        <f ca="1">INDIRECT("U28")+INDIRECT("AC28")+INDIRECT("AK28")+INDIRECT("AS28")+INDIRECT("BA28")+INDIRECT("BI28")</f>
        <v>12</v>
      </c>
      <c r="H28" s="6">
        <f ca="1">INDIRECT("V28")+INDIRECT("AD28")+INDIRECT("AL28")+INDIRECT("AT28")+INDIRECT("BB28")+INDIRECT("BJ28")</f>
        <v>600</v>
      </c>
      <c r="I28" s="6">
        <f ca="1">INDIRECT("W28")+INDIRECT("AE28")+INDIRECT("AM28")+INDIRECT("AU28")+INDIRECT("BC28")+INDIRECT("BK28")</f>
        <v>0</v>
      </c>
      <c r="J28" s="6">
        <f ca="1">INDIRECT("X28")+INDIRECT("AF28")+INDIRECT("AN28")+INDIRECT("AV28")+INDIRECT("BD28")+INDIRECT("BL28")</f>
        <v>0</v>
      </c>
      <c r="K28" s="6">
        <f ca="1">INDIRECT("Y28")+INDIRECT("AG28")+INDIRECT("AO28")+INDIRECT("AW28")+INDIRECT("BE28")+INDIRECT("BM28")</f>
        <v>0</v>
      </c>
      <c r="L28" s="6">
        <f ca="1">INDIRECT("Z28")+INDIRECT("AH28")+INDIRECT("AP28")+INDIRECT("AX28")+INDIRECT("BF28")+INDIRECT("BN28")</f>
        <v>0</v>
      </c>
      <c r="M28" s="6">
        <f ca="1">INDIRECT("AA28")+INDIRECT("AI28")+INDIRECT("AQ28")+INDIRECT("AY28")+INDIRECT("BG28")+INDIRECT("BO28")</f>
        <v>0</v>
      </c>
      <c r="N28" s="7">
        <f ca="1">INDIRECT("T28")+INDIRECT("U28")+INDIRECT("V28")+INDIRECT("W28")+INDIRECT("X28")+INDIRECT("Y28")+INDIRECT("Z28")+INDIRECT("AA28")</f>
        <v>12</v>
      </c>
      <c r="O28" s="6">
        <f ca="1">INDIRECT("AB28")+INDIRECT("AC28")+INDIRECT("AD28")+INDIRECT("AE28")+INDIRECT("AF28")+INDIRECT("AG28")+INDIRECT("AH28")+INDIRECT("AI28")</f>
        <v>600</v>
      </c>
      <c r="P28" s="6">
        <f ca="1">INDIRECT("AJ28")+INDIRECT("AK28")+INDIRECT("AL28")+INDIRECT("AM28")+INDIRECT("AN28")+INDIRECT("AO28")+INDIRECT("AP28")+INDIRECT("AQ28")</f>
        <v>40</v>
      </c>
      <c r="Q28" s="6">
        <f ca="1">INDIRECT("AR28")+INDIRECT("AS28")+INDIRECT("AT28")+INDIRECT("AU28")+INDIRECT("AV28")+INDIRECT("AW28")+INDIRECT("AX28")+INDIRECT("AY28")</f>
        <v>76</v>
      </c>
      <c r="R28" s="6">
        <f ca="1">INDIRECT("AZ28")+INDIRECT("BA28")+INDIRECT("BB28")+INDIRECT("BC28")+INDIRECT("BD28")+INDIRECT("BE28")+INDIRECT("BF28")+INDIRECT("BG28")</f>
        <v>0</v>
      </c>
      <c r="S28" s="6">
        <f ca="1">INDIRECT("BH28")+INDIRECT("BI28")+INDIRECT("BJ28")+INDIRECT("BK28")+INDIRECT("BL28")+INDIRECT("BM28")+INDIRECT("BN28")+INDIRECT("BO28")</f>
        <v>0</v>
      </c>
      <c r="T28" s="28"/>
      <c r="U28" s="29">
        <v>12</v>
      </c>
      <c r="V28" s="29"/>
      <c r="W28" s="29"/>
      <c r="X28" s="29"/>
      <c r="Y28" s="29"/>
      <c r="Z28" s="29"/>
      <c r="AA28" s="29"/>
      <c r="AB28" s="28"/>
      <c r="AC28" s="29"/>
      <c r="AD28" s="29">
        <v>600</v>
      </c>
      <c r="AE28" s="29"/>
      <c r="AF28" s="29"/>
      <c r="AG28" s="29"/>
      <c r="AH28" s="29"/>
      <c r="AI28" s="29"/>
      <c r="AJ28" s="28">
        <v>40</v>
      </c>
      <c r="AK28" s="29"/>
      <c r="AL28" s="29"/>
      <c r="AM28" s="29"/>
      <c r="AN28" s="29"/>
      <c r="AO28" s="29"/>
      <c r="AP28" s="29"/>
      <c r="AQ28" s="29"/>
      <c r="AR28" s="28">
        <v>76</v>
      </c>
      <c r="AS28" s="29"/>
      <c r="AT28" s="29"/>
      <c r="AU28" s="29"/>
      <c r="AV28" s="29"/>
      <c r="AW28" s="29"/>
      <c r="AX28" s="29"/>
      <c r="AY28" s="29"/>
      <c r="AZ28" s="28"/>
      <c r="BA28" s="29"/>
      <c r="BB28" s="29"/>
      <c r="BC28" s="29"/>
      <c r="BD28" s="29"/>
      <c r="BE28" s="29"/>
      <c r="BF28" s="29"/>
      <c r="BG28" s="29"/>
      <c r="BH28" s="28"/>
      <c r="BI28" s="29"/>
      <c r="BJ28" s="29"/>
      <c r="BK28" s="29"/>
      <c r="BL28" s="29"/>
      <c r="BM28" s="29"/>
      <c r="BN28" s="29"/>
      <c r="BO28" s="29"/>
      <c r="BP28" s="9">
        <v>0</v>
      </c>
      <c r="BQ28" s="1" t="s">
        <v>0</v>
      </c>
      <c r="BR28" s="1" t="s">
        <v>0</v>
      </c>
      <c r="BS28" s="1" t="s">
        <v>0</v>
      </c>
      <c r="BT28" s="1" t="s">
        <v>0</v>
      </c>
      <c r="BU28" s="1" t="s">
        <v>0</v>
      </c>
      <c r="BW28" s="1">
        <f ca="1">INDIRECT("T28")+2*INDIRECT("AB28")+3*INDIRECT("AJ28")+4*INDIRECT("AR28")+5*INDIRECT("AZ28")+6*INDIRECT("BH28")</f>
        <v>424</v>
      </c>
      <c r="BX28" s="1">
        <v>424</v>
      </c>
      <c r="BY28" s="1">
        <f ca="1">INDIRECT("U28")+2*INDIRECT("AC28")+3*INDIRECT("AK28")+4*INDIRECT("AS28")+5*INDIRECT("BA28")+6*INDIRECT("BI28")</f>
        <v>12</v>
      </c>
      <c r="BZ28" s="1">
        <v>12</v>
      </c>
      <c r="CA28" s="1">
        <f ca="1">INDIRECT("V28")+2*INDIRECT("AD28")+3*INDIRECT("AL28")+4*INDIRECT("AT28")+5*INDIRECT("BB28")+6*INDIRECT("BJ28")</f>
        <v>1200</v>
      </c>
      <c r="CB28" s="1">
        <v>1200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24</v>
      </c>
      <c r="CN28" s="1">
        <v>24</v>
      </c>
      <c r="CO28" s="1">
        <f ca="1">INDIRECT("AB28")+2*INDIRECT("AC28")+3*INDIRECT("AD28")+4*INDIRECT("AE28")+5*INDIRECT("AF28")+6*INDIRECT("AG28")+7*INDIRECT("AH28")+8*INDIRECT("AI28")</f>
        <v>1800</v>
      </c>
      <c r="CP28" s="1">
        <v>1800</v>
      </c>
      <c r="CQ28" s="1">
        <f ca="1">INDIRECT("AJ28")+2*INDIRECT("AK28")+3*INDIRECT("AL28")+4*INDIRECT("AM28")+5*INDIRECT("AN28")+6*INDIRECT("AO28")+7*INDIRECT("AP28")+8*INDIRECT("AQ28")</f>
        <v>40</v>
      </c>
      <c r="CR28" s="1">
        <v>40</v>
      </c>
      <c r="CS28" s="1">
        <f ca="1">INDIRECT("AR28")+2*INDIRECT("AS28")+3*INDIRECT("AT28")+4*INDIRECT("AU28")+5*INDIRECT("AV28")+6*INDIRECT("AW28")+7*INDIRECT("AX28")+8*INDIRECT("AY28")</f>
        <v>76</v>
      </c>
      <c r="CT28" s="1">
        <v>76</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102" ht="11.25">
      <c r="A29" s="25"/>
      <c r="B29" s="25"/>
      <c r="C29" s="27" t="s">
        <v>80</v>
      </c>
      <c r="D29" s="26" t="s">
        <v>0</v>
      </c>
      <c r="E29" s="1" t="s">
        <v>14</v>
      </c>
      <c r="F29" s="7">
        <f ca="1">INDIRECT("T29")+INDIRECT("AB29")+INDIRECT("AJ29")+INDIRECT("AR29")+INDIRECT("AZ29")+INDIRECT("BH29")</f>
        <v>29</v>
      </c>
      <c r="G29" s="6">
        <f ca="1">INDIRECT("U29")+INDIRECT("AC29")+INDIRECT("AK29")+INDIRECT("AS29")+INDIRECT("BA29")+INDIRECT("BI29")</f>
        <v>3</v>
      </c>
      <c r="H29" s="6">
        <f ca="1">INDIRECT("V29")+INDIRECT("AD29")+INDIRECT("AL29")+INDIRECT("AT29")+INDIRECT("BB29")+INDIRECT("BJ29")</f>
        <v>8</v>
      </c>
      <c r="I29" s="6">
        <f ca="1">INDIRECT("W29")+INDIRECT("AE29")+INDIRECT("AM29")+INDIRECT("AU29")+INDIRECT("BC29")+INDIRECT("BK29")</f>
        <v>0</v>
      </c>
      <c r="J29" s="6">
        <f ca="1">INDIRECT("X29")+INDIRECT("AF29")+INDIRECT("AN29")+INDIRECT("AV29")+INDIRECT("BD29")+INDIRECT("BL29")</f>
        <v>0</v>
      </c>
      <c r="K29" s="6">
        <f ca="1">INDIRECT("Y29")+INDIRECT("AG29")+INDIRECT("AO29")+INDIRECT("AW29")+INDIRECT("BE29")+INDIRECT("BM29")</f>
        <v>0</v>
      </c>
      <c r="L29" s="6">
        <f ca="1">INDIRECT("Z29")+INDIRECT("AH29")+INDIRECT("AP29")+INDIRECT("AX29")+INDIRECT("BF29")+INDIRECT("BN29")</f>
        <v>0</v>
      </c>
      <c r="M29" s="6">
        <f ca="1">INDIRECT("AA29")+INDIRECT("AI29")+INDIRECT("AQ29")+INDIRECT("AY29")+INDIRECT("BG29")+INDIRECT("BO29")</f>
        <v>0</v>
      </c>
      <c r="N29" s="7">
        <f ca="1">INDIRECT("T29")+INDIRECT("U29")+INDIRECT("V29")+INDIRECT("W29")+INDIRECT("X29")+INDIRECT("Y29")+INDIRECT("Z29")+INDIRECT("AA29")</f>
        <v>3</v>
      </c>
      <c r="O29" s="6">
        <f ca="1">INDIRECT("AB29")+INDIRECT("AC29")+INDIRECT("AD29")+INDIRECT("AE29")+INDIRECT("AF29")+INDIRECT("AG29")+INDIRECT("AH29")+INDIRECT("AI29")</f>
        <v>8</v>
      </c>
      <c r="P29" s="6">
        <f ca="1">INDIRECT("AJ29")+INDIRECT("AK29")+INDIRECT("AL29")+INDIRECT("AM29")+INDIRECT("AN29")+INDIRECT("AO29")+INDIRECT("AP29")+INDIRECT("AQ29")</f>
        <v>10</v>
      </c>
      <c r="Q29" s="6">
        <f ca="1">INDIRECT("AR29")+INDIRECT("AS29")+INDIRECT("AT29")+INDIRECT("AU29")+INDIRECT("AV29")+INDIRECT("AW29")+INDIRECT("AX29")+INDIRECT("AY29")</f>
        <v>19</v>
      </c>
      <c r="R29" s="6">
        <f ca="1">INDIRECT("AZ29")+INDIRECT("BA29")+INDIRECT("BB29")+INDIRECT("BC29")+INDIRECT("BD29")+INDIRECT("BE29")+INDIRECT("BF29")+INDIRECT("BG29")</f>
        <v>0</v>
      </c>
      <c r="S29" s="6">
        <f ca="1">INDIRECT("BH29")+INDIRECT("BI29")+INDIRECT("BJ29")+INDIRECT("BK29")+INDIRECT("BL29")+INDIRECT("BM29")+INDIRECT("BN29")+INDIRECT("BO29")</f>
        <v>0</v>
      </c>
      <c r="T29" s="28"/>
      <c r="U29" s="29">
        <v>3</v>
      </c>
      <c r="V29" s="29"/>
      <c r="W29" s="29"/>
      <c r="X29" s="29"/>
      <c r="Y29" s="29"/>
      <c r="Z29" s="29"/>
      <c r="AA29" s="29"/>
      <c r="AB29" s="28"/>
      <c r="AC29" s="29"/>
      <c r="AD29" s="29">
        <v>8</v>
      </c>
      <c r="AE29" s="29"/>
      <c r="AF29" s="29"/>
      <c r="AG29" s="29"/>
      <c r="AH29" s="29"/>
      <c r="AI29" s="29"/>
      <c r="AJ29" s="28">
        <v>10</v>
      </c>
      <c r="AK29" s="29"/>
      <c r="AL29" s="29"/>
      <c r="AM29" s="29"/>
      <c r="AN29" s="29"/>
      <c r="AO29" s="29"/>
      <c r="AP29" s="29"/>
      <c r="AQ29" s="29"/>
      <c r="AR29" s="28">
        <v>19</v>
      </c>
      <c r="AS29" s="29"/>
      <c r="AT29" s="29"/>
      <c r="AU29" s="29"/>
      <c r="AV29" s="29"/>
      <c r="AW29" s="29"/>
      <c r="AX29" s="29"/>
      <c r="AY29" s="29"/>
      <c r="AZ29" s="28"/>
      <c r="BA29" s="29"/>
      <c r="BB29" s="29"/>
      <c r="BC29" s="29"/>
      <c r="BD29" s="29"/>
      <c r="BE29" s="29"/>
      <c r="BF29" s="29"/>
      <c r="BG29" s="29"/>
      <c r="BH29" s="28"/>
      <c r="BI29" s="29"/>
      <c r="BJ29" s="29"/>
      <c r="BK29" s="29"/>
      <c r="BL29" s="29"/>
      <c r="BM29" s="29"/>
      <c r="BN29" s="29"/>
      <c r="BO29" s="29"/>
      <c r="BP29" s="9">
        <v>0</v>
      </c>
      <c r="BQ29" s="1" t="s">
        <v>0</v>
      </c>
      <c r="BR29" s="1" t="s">
        <v>0</v>
      </c>
      <c r="BS29" s="1" t="s">
        <v>0</v>
      </c>
      <c r="BT29" s="1" t="s">
        <v>0</v>
      </c>
      <c r="BU29" s="1" t="s">
        <v>0</v>
      </c>
      <c r="BW29" s="1">
        <f ca="1">INDIRECT("T29")+2*INDIRECT("AB29")+3*INDIRECT("AJ29")+4*INDIRECT("AR29")+5*INDIRECT("AZ29")+6*INDIRECT("BH29")</f>
        <v>106</v>
      </c>
      <c r="BX29" s="1">
        <v>106</v>
      </c>
      <c r="BY29" s="1">
        <f ca="1">INDIRECT("U29")+2*INDIRECT("AC29")+3*INDIRECT("AK29")+4*INDIRECT("AS29")+5*INDIRECT("BA29")+6*INDIRECT("BI29")</f>
        <v>3</v>
      </c>
      <c r="BZ29" s="1">
        <v>3</v>
      </c>
      <c r="CA29" s="1">
        <f ca="1">INDIRECT("V29")+2*INDIRECT("AD29")+3*INDIRECT("AL29")+4*INDIRECT("AT29")+5*INDIRECT("BB29")+6*INDIRECT("BJ29")</f>
        <v>16</v>
      </c>
      <c r="CB29" s="1">
        <v>16</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6</v>
      </c>
      <c r="CN29" s="1">
        <v>6</v>
      </c>
      <c r="CO29" s="1">
        <f ca="1">INDIRECT("AB29")+2*INDIRECT("AC29")+3*INDIRECT("AD29")+4*INDIRECT("AE29")+5*INDIRECT("AF29")+6*INDIRECT("AG29")+7*INDIRECT("AH29")+8*INDIRECT("AI29")</f>
        <v>24</v>
      </c>
      <c r="CP29" s="1">
        <v>24</v>
      </c>
      <c r="CQ29" s="1">
        <f ca="1">INDIRECT("AJ29")+2*INDIRECT("AK29")+3*INDIRECT("AL29")+4*INDIRECT("AM29")+5*INDIRECT("AN29")+6*INDIRECT("AO29")+7*INDIRECT("AP29")+8*INDIRECT("AQ29")</f>
        <v>10</v>
      </c>
      <c r="CR29" s="1">
        <v>10</v>
      </c>
      <c r="CS29" s="1">
        <f ca="1">INDIRECT("AR29")+2*INDIRECT("AS29")+3*INDIRECT("AT29")+4*INDIRECT("AU29")+5*INDIRECT("AV29")+6*INDIRECT("AW29")+7*INDIRECT("AX29")+8*INDIRECT("AY29")</f>
        <v>19</v>
      </c>
      <c r="CT29" s="1">
        <v>19</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73" ht="11.25">
      <c r="A30" s="1" t="s">
        <v>0</v>
      </c>
      <c r="B30" s="1" t="s">
        <v>0</v>
      </c>
      <c r="C30" s="1" t="s">
        <v>0</v>
      </c>
      <c r="D30" s="1" t="s">
        <v>0</v>
      </c>
      <c r="E30" s="1" t="s">
        <v>6</v>
      </c>
      <c r="F30" s="7">
        <f>SUM(F27:F29)</f>
        <v>145</v>
      </c>
      <c r="G30" s="6">
        <f>SUM(G27:G29)</f>
        <v>15</v>
      </c>
      <c r="H30" s="6">
        <f>SUM(H27:H29)</f>
        <v>758</v>
      </c>
      <c r="I30" s="6">
        <f>SUM(I27:I29)</f>
        <v>0</v>
      </c>
      <c r="J30" s="6">
        <f>SUM(J27:J29)</f>
        <v>0</v>
      </c>
      <c r="K30" s="6">
        <f>SUM(K27:K29)</f>
        <v>0</v>
      </c>
      <c r="L30" s="6">
        <f>SUM(L27:L29)</f>
        <v>0</v>
      </c>
      <c r="M30" s="6">
        <f>SUM(M27:M29)</f>
        <v>0</v>
      </c>
      <c r="N30" s="7">
        <f>SUM(N27:N29)</f>
        <v>15</v>
      </c>
      <c r="O30" s="6">
        <f>SUM(O27:O29)</f>
        <v>758</v>
      </c>
      <c r="P30" s="6">
        <f>SUM(P27:P29)</f>
        <v>50</v>
      </c>
      <c r="Q30" s="6">
        <f>SUM(Q27:Q29)</f>
        <v>95</v>
      </c>
      <c r="R30" s="6">
        <f>SUM(R27:R29)</f>
        <v>0</v>
      </c>
      <c r="S30" s="6">
        <f>SUM(S27:S29)</f>
        <v>0</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3:73" ht="11.25">
      <c r="C31" s="1" t="s">
        <v>0</v>
      </c>
      <c r="D31" s="1"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c r="BT31" s="1" t="s">
        <v>0</v>
      </c>
      <c r="BU31" s="1" t="s">
        <v>0</v>
      </c>
    </row>
    <row r="32" spans="1:102" ht="11.25">
      <c r="A32" s="30" t="s">
        <v>1</v>
      </c>
      <c r="B32" s="31" t="str">
        <f>HYPERLINK("http://www.dot.ca.gov/hq/transprog/stip2004/ff_sheets/02-2224.xls","2224")</f>
        <v>2224</v>
      </c>
      <c r="C32" s="30" t="s">
        <v>0</v>
      </c>
      <c r="D32" s="30" t="s">
        <v>2</v>
      </c>
      <c r="E32" s="30" t="s">
        <v>3</v>
      </c>
      <c r="F32" s="32">
        <f ca="1">INDIRECT("T32")+INDIRECT("AB32")+INDIRECT("AJ32")+INDIRECT("AR32")+INDIRECT("AZ32")+INDIRECT("BH32")</f>
        <v>0</v>
      </c>
      <c r="G32" s="33">
        <f ca="1">INDIRECT("U32")+INDIRECT("AC32")+INDIRECT("AK32")+INDIRECT("AS32")+INDIRECT("BA32")+INDIRECT("BI32")</f>
        <v>0</v>
      </c>
      <c r="H32" s="33">
        <f ca="1">INDIRECT("V32")+INDIRECT("AD32")+INDIRECT("AL32")+INDIRECT("AT32")+INDIRECT("BB32")+INDIRECT("BJ32")</f>
        <v>0</v>
      </c>
      <c r="I32" s="33">
        <f ca="1">INDIRECT("W32")+INDIRECT("AE32")+INDIRECT("AM32")+INDIRECT("AU32")+INDIRECT("BC32")+INDIRECT("BK32")</f>
        <v>0</v>
      </c>
      <c r="J32" s="33">
        <f ca="1">INDIRECT("X32")+INDIRECT("AF32")+INDIRECT("AN32")+INDIRECT("AV32")+INDIRECT("BD32")+INDIRECT("BL32")</f>
        <v>150</v>
      </c>
      <c r="K32" s="33">
        <f ca="1">INDIRECT("Y32")+INDIRECT("AG32")+INDIRECT("AO32")+INDIRECT("AW32")+INDIRECT("BE32")+INDIRECT("BM32")</f>
        <v>0</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0</v>
      </c>
      <c r="O32" s="33">
        <f ca="1">INDIRECT("AB32")+INDIRECT("AC32")+INDIRECT("AD32")+INDIRECT("AE32")+INDIRECT("AF32")+INDIRECT("AG32")+INDIRECT("AH32")+INDIRECT("AI32")</f>
        <v>150</v>
      </c>
      <c r="P32" s="33">
        <f ca="1">INDIRECT("AJ32")+INDIRECT("AK32")+INDIRECT("AL32")+INDIRECT("AM32")+INDIRECT("AN32")+INDIRECT("AO32")+INDIRECT("AP32")+INDIRECT("AQ32")</f>
        <v>0</v>
      </c>
      <c r="Q32" s="33">
        <f ca="1">INDIRECT("AR32")+INDIRECT("AS32")+INDIRECT("AT32")+INDIRECT("AU32")+INDIRECT("AV32")+INDIRECT("AW32")+INDIRECT("AX32")+INDIRECT("AY32")</f>
        <v>0</v>
      </c>
      <c r="R32" s="33">
        <f ca="1">INDIRECT("AZ32")+INDIRECT("BA32")+INDIRECT("BB32")+INDIRECT("BC32")+INDIRECT("BD32")+INDIRECT("BE32")+INDIRECT("BF32")+INDIRECT("BG32")</f>
        <v>0</v>
      </c>
      <c r="S32" s="33">
        <f ca="1">INDIRECT("BH32")+INDIRECT("BI32")+INDIRECT("BJ32")+INDIRECT("BK32")+INDIRECT("BL32")+INDIRECT("BM32")+INDIRECT("BN32")+INDIRECT("BO32")</f>
        <v>0</v>
      </c>
      <c r="T32" s="34"/>
      <c r="U32" s="35"/>
      <c r="V32" s="35"/>
      <c r="W32" s="35"/>
      <c r="X32" s="35"/>
      <c r="Y32" s="35"/>
      <c r="Z32" s="35"/>
      <c r="AA32" s="35"/>
      <c r="AB32" s="34"/>
      <c r="AC32" s="35"/>
      <c r="AD32" s="35"/>
      <c r="AE32" s="35"/>
      <c r="AF32" s="35">
        <v>150</v>
      </c>
      <c r="AG32" s="35"/>
      <c r="AH32" s="35"/>
      <c r="AI32" s="35"/>
      <c r="AJ32" s="34"/>
      <c r="AK32" s="35"/>
      <c r="AL32" s="35"/>
      <c r="AM32" s="35"/>
      <c r="AN32" s="35"/>
      <c r="AO32" s="35"/>
      <c r="AP32" s="35"/>
      <c r="AQ32" s="35"/>
      <c r="AR32" s="34"/>
      <c r="AS32" s="35"/>
      <c r="AT32" s="35"/>
      <c r="AU32" s="35"/>
      <c r="AV32" s="35"/>
      <c r="AW32" s="35"/>
      <c r="AX32" s="35"/>
      <c r="AY32" s="35"/>
      <c r="AZ32" s="34"/>
      <c r="BA32" s="35"/>
      <c r="BB32" s="35"/>
      <c r="BC32" s="35"/>
      <c r="BD32" s="35"/>
      <c r="BE32" s="35"/>
      <c r="BF32" s="35"/>
      <c r="BG32" s="35"/>
      <c r="BH32" s="34"/>
      <c r="BI32" s="35"/>
      <c r="BJ32" s="35"/>
      <c r="BK32" s="35"/>
      <c r="BL32" s="35"/>
      <c r="BM32" s="35"/>
      <c r="BN32" s="35"/>
      <c r="BO32" s="36"/>
      <c r="BP32" s="9">
        <v>13000000856</v>
      </c>
      <c r="BQ32" s="1" t="s">
        <v>3</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0</v>
      </c>
      <c r="CB32" s="1">
        <v>0</v>
      </c>
      <c r="CC32" s="1">
        <f ca="1">INDIRECT("W32")+2*INDIRECT("AE32")+3*INDIRECT("AM32")+4*INDIRECT("AU32")+5*INDIRECT("BC32")+6*INDIRECT("BK32")</f>
        <v>0</v>
      </c>
      <c r="CD32" s="1">
        <v>0</v>
      </c>
      <c r="CE32" s="1">
        <f ca="1">INDIRECT("X32")+2*INDIRECT("AF32")+3*INDIRECT("AN32")+4*INDIRECT("AV32")+5*INDIRECT("BD32")+6*INDIRECT("BL32")</f>
        <v>300</v>
      </c>
      <c r="CF32" s="1">
        <v>300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750</v>
      </c>
      <c r="CP32" s="1">
        <v>750</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102" ht="11.25">
      <c r="A33" s="1" t="s">
        <v>0</v>
      </c>
      <c r="B33" s="1" t="s">
        <v>21</v>
      </c>
      <c r="C33" s="1" t="s">
        <v>0</v>
      </c>
      <c r="D33" s="1" t="s">
        <v>22</v>
      </c>
      <c r="E33" s="1" t="s">
        <v>18</v>
      </c>
      <c r="F33" s="7">
        <f ca="1">INDIRECT("T33")+INDIRECT("AB33")+INDIRECT("AJ33")+INDIRECT("AR33")+INDIRECT("AZ33")+INDIRECT("BH33")</f>
        <v>136</v>
      </c>
      <c r="G33" s="6">
        <f ca="1">INDIRECT("U33")+INDIRECT("AC33")+INDIRECT("AK33")+INDIRECT("AS33")+INDIRECT("BA33")+INDIRECT("BI33")</f>
        <v>14</v>
      </c>
      <c r="H33" s="6">
        <f ca="1">INDIRECT("V33")+INDIRECT("AD33")+INDIRECT("AL33")+INDIRECT("AT33")+INDIRECT("BB33")+INDIRECT("BJ33")</f>
        <v>0</v>
      </c>
      <c r="I33" s="6">
        <f ca="1">INDIRECT("W33")+INDIRECT("AE33")+INDIRECT("AM33")+INDIRECT("AU33")+INDIRECT("BC33")+INDIRECT("BK33")</f>
        <v>0</v>
      </c>
      <c r="J33" s="6">
        <f ca="1">INDIRECT("X33")+INDIRECT("AF33")+INDIRECT("AN33")+INDIRECT("AV33")+INDIRECT("BD33")+INDIRECT("BL33")</f>
        <v>708</v>
      </c>
      <c r="K33" s="6">
        <f ca="1">INDIRECT("Y33")+INDIRECT("AG33")+INDIRECT("AO33")+INDIRECT("AW33")+INDIRECT("BE33")+INDIRECT("BM33")</f>
        <v>0</v>
      </c>
      <c r="L33" s="6">
        <f ca="1">INDIRECT("Z33")+INDIRECT("AH33")+INDIRECT("AP33")+INDIRECT("AX33")+INDIRECT("BF33")+INDIRECT("BN33")</f>
        <v>0</v>
      </c>
      <c r="M33" s="6">
        <f ca="1">INDIRECT("AA33")+INDIRECT("AI33")+INDIRECT("AQ33")+INDIRECT("AY33")+INDIRECT("BG33")+INDIRECT("BO33")</f>
        <v>0</v>
      </c>
      <c r="N33" s="7">
        <f ca="1">INDIRECT("T33")+INDIRECT("U33")+INDIRECT("V33")+INDIRECT("W33")+INDIRECT("X33")+INDIRECT("Y33")+INDIRECT("Z33")+INDIRECT("AA33")</f>
        <v>14</v>
      </c>
      <c r="O33" s="6">
        <f ca="1">INDIRECT("AB33")+INDIRECT("AC33")+INDIRECT("AD33")+INDIRECT("AE33")+INDIRECT("AF33")+INDIRECT("AG33")+INDIRECT("AH33")+INDIRECT("AI33")</f>
        <v>708</v>
      </c>
      <c r="P33" s="6">
        <f ca="1">INDIRECT("AJ33")+INDIRECT("AK33")+INDIRECT("AL33")+INDIRECT("AM33")+INDIRECT("AN33")+INDIRECT("AO33")+INDIRECT("AP33")+INDIRECT("AQ33")</f>
        <v>40</v>
      </c>
      <c r="Q33" s="6">
        <f ca="1">INDIRECT("AR33")+INDIRECT("AS33")+INDIRECT("AT33")+INDIRECT("AU33")+INDIRECT("AV33")+INDIRECT("AW33")+INDIRECT("AX33")+INDIRECT("AY33")</f>
        <v>96</v>
      </c>
      <c r="R33" s="6">
        <f ca="1">INDIRECT("AZ33")+INDIRECT("BA33")+INDIRECT("BB33")+INDIRECT("BC33")+INDIRECT("BD33")+INDIRECT("BE33")+INDIRECT("BF33")+INDIRECT("BG33")</f>
        <v>0</v>
      </c>
      <c r="S33" s="6">
        <f ca="1">INDIRECT("BH33")+INDIRECT("BI33")+INDIRECT("BJ33")+INDIRECT("BK33")+INDIRECT("BL33")+INDIRECT("BM33")+INDIRECT("BN33")+INDIRECT("BO33")</f>
        <v>0</v>
      </c>
      <c r="T33" s="28"/>
      <c r="U33" s="29">
        <v>14</v>
      </c>
      <c r="V33" s="29"/>
      <c r="W33" s="29"/>
      <c r="X33" s="29"/>
      <c r="Y33" s="29"/>
      <c r="Z33" s="29"/>
      <c r="AA33" s="29"/>
      <c r="AB33" s="28"/>
      <c r="AC33" s="29"/>
      <c r="AD33" s="29"/>
      <c r="AE33" s="29"/>
      <c r="AF33" s="29">
        <v>708</v>
      </c>
      <c r="AG33" s="29"/>
      <c r="AH33" s="29"/>
      <c r="AI33" s="29"/>
      <c r="AJ33" s="28">
        <v>40</v>
      </c>
      <c r="AK33" s="29"/>
      <c r="AL33" s="29"/>
      <c r="AM33" s="29"/>
      <c r="AN33" s="29"/>
      <c r="AO33" s="29"/>
      <c r="AP33" s="29"/>
      <c r="AQ33" s="29"/>
      <c r="AR33" s="28">
        <v>96</v>
      </c>
      <c r="AS33" s="29"/>
      <c r="AT33" s="29"/>
      <c r="AU33" s="29"/>
      <c r="AV33" s="29"/>
      <c r="AW33" s="29"/>
      <c r="AX33" s="29"/>
      <c r="AY33" s="29"/>
      <c r="AZ33" s="28"/>
      <c r="BA33" s="29"/>
      <c r="BB33" s="29"/>
      <c r="BC33" s="29"/>
      <c r="BD33" s="29"/>
      <c r="BE33" s="29"/>
      <c r="BF33" s="29"/>
      <c r="BG33" s="29"/>
      <c r="BH33" s="28"/>
      <c r="BI33" s="29"/>
      <c r="BJ33" s="29"/>
      <c r="BK33" s="29"/>
      <c r="BL33" s="29"/>
      <c r="BM33" s="29"/>
      <c r="BN33" s="29"/>
      <c r="BO33" s="29"/>
      <c r="BP33" s="9">
        <v>0</v>
      </c>
      <c r="BQ33" s="1" t="s">
        <v>0</v>
      </c>
      <c r="BR33" s="1" t="s">
        <v>0</v>
      </c>
      <c r="BS33" s="1" t="s">
        <v>0</v>
      </c>
      <c r="BT33" s="1" t="s">
        <v>0</v>
      </c>
      <c r="BU33" s="1" t="s">
        <v>0</v>
      </c>
      <c r="BW33" s="1">
        <f ca="1">INDIRECT("T33")+2*INDIRECT("AB33")+3*INDIRECT("AJ33")+4*INDIRECT("AR33")+5*INDIRECT("AZ33")+6*INDIRECT("BH33")</f>
        <v>504</v>
      </c>
      <c r="BX33" s="1">
        <v>504</v>
      </c>
      <c r="BY33" s="1">
        <f ca="1">INDIRECT("U33")+2*INDIRECT("AC33")+3*INDIRECT("AK33")+4*INDIRECT("AS33")+5*INDIRECT("BA33")+6*INDIRECT("BI33")</f>
        <v>14</v>
      </c>
      <c r="BZ33" s="1">
        <v>14</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1416</v>
      </c>
      <c r="CF33" s="1">
        <v>1416</v>
      </c>
      <c r="CG33" s="1">
        <f ca="1">INDIRECT("Y33")+2*INDIRECT("AG33")+3*INDIRECT("AO33")+4*INDIRECT("AW33")+5*INDIRECT("BE33")+6*INDIRECT("BM33")</f>
        <v>0</v>
      </c>
      <c r="CH33" s="1">
        <v>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28</v>
      </c>
      <c r="CN33" s="1">
        <v>28</v>
      </c>
      <c r="CO33" s="1">
        <f ca="1">INDIRECT("AB33")+2*INDIRECT("AC33")+3*INDIRECT("AD33")+4*INDIRECT("AE33")+5*INDIRECT("AF33")+6*INDIRECT("AG33")+7*INDIRECT("AH33")+8*INDIRECT("AI33")</f>
        <v>3540</v>
      </c>
      <c r="CP33" s="1">
        <v>3540</v>
      </c>
      <c r="CQ33" s="1">
        <f ca="1">INDIRECT("AJ33")+2*INDIRECT("AK33")+3*INDIRECT("AL33")+4*INDIRECT("AM33")+5*INDIRECT("AN33")+6*INDIRECT("AO33")+7*INDIRECT("AP33")+8*INDIRECT("AQ33")</f>
        <v>40</v>
      </c>
      <c r="CR33" s="1">
        <v>40</v>
      </c>
      <c r="CS33" s="1">
        <f ca="1">INDIRECT("AR33")+2*INDIRECT("AS33")+3*INDIRECT("AT33")+4*INDIRECT("AU33")+5*INDIRECT("AV33")+6*INDIRECT("AW33")+7*INDIRECT("AX33")+8*INDIRECT("AY33")</f>
        <v>96</v>
      </c>
      <c r="CT33" s="1">
        <v>96</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102" ht="11.25">
      <c r="A34" s="25"/>
      <c r="B34" s="25"/>
      <c r="C34" s="27" t="s">
        <v>80</v>
      </c>
      <c r="D34" s="26" t="s">
        <v>0</v>
      </c>
      <c r="E34" s="1" t="s">
        <v>14</v>
      </c>
      <c r="F34" s="7">
        <f ca="1">INDIRECT("T34")+INDIRECT("AB34")+INDIRECT("AJ34")+INDIRECT("AR34")+INDIRECT("AZ34")+INDIRECT("BH34")</f>
        <v>34</v>
      </c>
      <c r="G34" s="6">
        <f ca="1">INDIRECT("U34")+INDIRECT("AC34")+INDIRECT("AK34")+INDIRECT("AS34")+INDIRECT("BA34")+INDIRECT("BI34")</f>
        <v>3</v>
      </c>
      <c r="H34" s="6">
        <f ca="1">INDIRECT("V34")+INDIRECT("AD34")+INDIRECT("AL34")+INDIRECT("AT34")+INDIRECT("BB34")+INDIRECT("BJ34")</f>
        <v>0</v>
      </c>
      <c r="I34" s="6">
        <f ca="1">INDIRECT("W34")+INDIRECT("AE34")+INDIRECT("AM34")+INDIRECT("AU34")+INDIRECT("BC34")+INDIRECT("BK34")</f>
        <v>0</v>
      </c>
      <c r="J34" s="6">
        <f ca="1">INDIRECT("X34")+INDIRECT("AF34")+INDIRECT("AN34")+INDIRECT("AV34")+INDIRECT("BD34")+INDIRECT("BL34")</f>
        <v>27</v>
      </c>
      <c r="K34" s="6">
        <f ca="1">INDIRECT("Y34")+INDIRECT("AG34")+INDIRECT("AO34")+INDIRECT("AW34")+INDIRECT("BE34")+INDIRECT("BM34")</f>
        <v>0</v>
      </c>
      <c r="L34" s="6">
        <f ca="1">INDIRECT("Z34")+INDIRECT("AH34")+INDIRECT("AP34")+INDIRECT("AX34")+INDIRECT("BF34")+INDIRECT("BN34")</f>
        <v>0</v>
      </c>
      <c r="M34" s="6">
        <f ca="1">INDIRECT("AA34")+INDIRECT("AI34")+INDIRECT("AQ34")+INDIRECT("AY34")+INDIRECT("BG34")+INDIRECT("BO34")</f>
        <v>0</v>
      </c>
      <c r="N34" s="7">
        <f ca="1">INDIRECT("T34")+INDIRECT("U34")+INDIRECT("V34")+INDIRECT("W34")+INDIRECT("X34")+INDIRECT("Y34")+INDIRECT("Z34")+INDIRECT("AA34")</f>
        <v>3</v>
      </c>
      <c r="O34" s="6">
        <f ca="1">INDIRECT("AB34")+INDIRECT("AC34")+INDIRECT("AD34")+INDIRECT("AE34")+INDIRECT("AF34")+INDIRECT("AG34")+INDIRECT("AH34")+INDIRECT("AI34")</f>
        <v>27</v>
      </c>
      <c r="P34" s="6">
        <f ca="1">INDIRECT("AJ34")+INDIRECT("AK34")+INDIRECT("AL34")+INDIRECT("AM34")+INDIRECT("AN34")+INDIRECT("AO34")+INDIRECT("AP34")+INDIRECT("AQ34")</f>
        <v>10</v>
      </c>
      <c r="Q34" s="6">
        <f ca="1">INDIRECT("AR34")+INDIRECT("AS34")+INDIRECT("AT34")+INDIRECT("AU34")+INDIRECT("AV34")+INDIRECT("AW34")+INDIRECT("AX34")+INDIRECT("AY34")</f>
        <v>24</v>
      </c>
      <c r="R34" s="6">
        <f ca="1">INDIRECT("AZ34")+INDIRECT("BA34")+INDIRECT("BB34")+INDIRECT("BC34")+INDIRECT("BD34")+INDIRECT("BE34")+INDIRECT("BF34")+INDIRECT("BG34")</f>
        <v>0</v>
      </c>
      <c r="S34" s="6">
        <f ca="1">INDIRECT("BH34")+INDIRECT("BI34")+INDIRECT("BJ34")+INDIRECT("BK34")+INDIRECT("BL34")+INDIRECT("BM34")+INDIRECT("BN34")+INDIRECT("BO34")</f>
        <v>0</v>
      </c>
      <c r="T34" s="28"/>
      <c r="U34" s="29">
        <v>3</v>
      </c>
      <c r="V34" s="29"/>
      <c r="W34" s="29"/>
      <c r="X34" s="29"/>
      <c r="Y34" s="29"/>
      <c r="Z34" s="29"/>
      <c r="AA34" s="29"/>
      <c r="AB34" s="28"/>
      <c r="AC34" s="29"/>
      <c r="AD34" s="29"/>
      <c r="AE34" s="29"/>
      <c r="AF34" s="29">
        <v>27</v>
      </c>
      <c r="AG34" s="29"/>
      <c r="AH34" s="29"/>
      <c r="AI34" s="29"/>
      <c r="AJ34" s="28">
        <v>10</v>
      </c>
      <c r="AK34" s="29"/>
      <c r="AL34" s="29"/>
      <c r="AM34" s="29"/>
      <c r="AN34" s="29"/>
      <c r="AO34" s="29"/>
      <c r="AP34" s="29"/>
      <c r="AQ34" s="29"/>
      <c r="AR34" s="28">
        <v>24</v>
      </c>
      <c r="AS34" s="29"/>
      <c r="AT34" s="29"/>
      <c r="AU34" s="29"/>
      <c r="AV34" s="29"/>
      <c r="AW34" s="29"/>
      <c r="AX34" s="29"/>
      <c r="AY34" s="29"/>
      <c r="AZ34" s="28"/>
      <c r="BA34" s="29"/>
      <c r="BB34" s="29"/>
      <c r="BC34" s="29"/>
      <c r="BD34" s="29"/>
      <c r="BE34" s="29"/>
      <c r="BF34" s="29"/>
      <c r="BG34" s="29"/>
      <c r="BH34" s="28"/>
      <c r="BI34" s="29"/>
      <c r="BJ34" s="29"/>
      <c r="BK34" s="29"/>
      <c r="BL34" s="29"/>
      <c r="BM34" s="29"/>
      <c r="BN34" s="29"/>
      <c r="BO34" s="29"/>
      <c r="BP34" s="9">
        <v>0</v>
      </c>
      <c r="BQ34" s="1" t="s">
        <v>0</v>
      </c>
      <c r="BR34" s="1" t="s">
        <v>0</v>
      </c>
      <c r="BS34" s="1" t="s">
        <v>0</v>
      </c>
      <c r="BT34" s="1" t="s">
        <v>0</v>
      </c>
      <c r="BU34" s="1" t="s">
        <v>0</v>
      </c>
      <c r="BW34" s="1">
        <f ca="1">INDIRECT("T34")+2*INDIRECT("AB34")+3*INDIRECT("AJ34")+4*INDIRECT("AR34")+5*INDIRECT("AZ34")+6*INDIRECT("BH34")</f>
        <v>126</v>
      </c>
      <c r="BX34" s="1">
        <v>126</v>
      </c>
      <c r="BY34" s="1">
        <f ca="1">INDIRECT("U34")+2*INDIRECT("AC34")+3*INDIRECT("AK34")+4*INDIRECT("AS34")+5*INDIRECT("BA34")+6*INDIRECT("BI34")</f>
        <v>3</v>
      </c>
      <c r="BZ34" s="1">
        <v>3</v>
      </c>
      <c r="CA34" s="1">
        <f ca="1">INDIRECT("V34")+2*INDIRECT("AD34")+3*INDIRECT("AL34")+4*INDIRECT("AT34")+5*INDIRECT("BB34")+6*INDIRECT("BJ34")</f>
        <v>0</v>
      </c>
      <c r="CB34" s="1">
        <v>0</v>
      </c>
      <c r="CC34" s="1">
        <f ca="1">INDIRECT("W34")+2*INDIRECT("AE34")+3*INDIRECT("AM34")+4*INDIRECT("AU34")+5*INDIRECT("BC34")+6*INDIRECT("BK34")</f>
        <v>0</v>
      </c>
      <c r="CD34" s="1">
        <v>0</v>
      </c>
      <c r="CE34" s="1">
        <f ca="1">INDIRECT("X34")+2*INDIRECT("AF34")+3*INDIRECT("AN34")+4*INDIRECT("AV34")+5*INDIRECT("BD34")+6*INDIRECT("BL34")</f>
        <v>54</v>
      </c>
      <c r="CF34" s="1">
        <v>54</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6</v>
      </c>
      <c r="CN34" s="1">
        <v>6</v>
      </c>
      <c r="CO34" s="1">
        <f ca="1">INDIRECT("AB34")+2*INDIRECT("AC34")+3*INDIRECT("AD34")+4*INDIRECT("AE34")+5*INDIRECT("AF34")+6*INDIRECT("AG34")+7*INDIRECT("AH34")+8*INDIRECT("AI34")</f>
        <v>135</v>
      </c>
      <c r="CP34" s="1">
        <v>135</v>
      </c>
      <c r="CQ34" s="1">
        <f ca="1">INDIRECT("AJ34")+2*INDIRECT("AK34")+3*INDIRECT("AL34")+4*INDIRECT("AM34")+5*INDIRECT("AN34")+6*INDIRECT("AO34")+7*INDIRECT("AP34")+8*INDIRECT("AQ34")</f>
        <v>10</v>
      </c>
      <c r="CR34" s="1">
        <v>10</v>
      </c>
      <c r="CS34" s="1">
        <f ca="1">INDIRECT("AR34")+2*INDIRECT("AS34")+3*INDIRECT("AT34")+4*INDIRECT("AU34")+5*INDIRECT("AV34")+6*INDIRECT("AW34")+7*INDIRECT("AX34")+8*INDIRECT("AY34")</f>
        <v>24</v>
      </c>
      <c r="CT34" s="1">
        <v>24</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73" ht="11.25">
      <c r="A35" s="1" t="s">
        <v>0</v>
      </c>
      <c r="B35" s="1" t="s">
        <v>0</v>
      </c>
      <c r="C35" s="1" t="s">
        <v>0</v>
      </c>
      <c r="D35" s="1" t="s">
        <v>0</v>
      </c>
      <c r="E35" s="1" t="s">
        <v>6</v>
      </c>
      <c r="F35" s="7">
        <f>SUM(F32:F34)</f>
        <v>170</v>
      </c>
      <c r="G35" s="6">
        <f>SUM(G32:G34)</f>
        <v>17</v>
      </c>
      <c r="H35" s="6">
        <f>SUM(H32:H34)</f>
        <v>0</v>
      </c>
      <c r="I35" s="6">
        <f>SUM(I32:I34)</f>
        <v>0</v>
      </c>
      <c r="J35" s="6">
        <f>SUM(J32:J34)</f>
        <v>885</v>
      </c>
      <c r="K35" s="6">
        <f>SUM(K32:K34)</f>
        <v>0</v>
      </c>
      <c r="L35" s="6">
        <f>SUM(L32:L34)</f>
        <v>0</v>
      </c>
      <c r="M35" s="6">
        <f>SUM(M32:M34)</f>
        <v>0</v>
      </c>
      <c r="N35" s="7">
        <f>SUM(N32:N34)</f>
        <v>17</v>
      </c>
      <c r="O35" s="6">
        <f>SUM(O32:O34)</f>
        <v>885</v>
      </c>
      <c r="P35" s="6">
        <f>SUM(P32:P34)</f>
        <v>50</v>
      </c>
      <c r="Q35" s="6">
        <f>SUM(Q32:Q34)</f>
        <v>120</v>
      </c>
      <c r="R35" s="6">
        <f>SUM(R32:R34)</f>
        <v>0</v>
      </c>
      <c r="S35" s="6">
        <f>SUM(S32:S34)</f>
        <v>0</v>
      </c>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v>0</v>
      </c>
      <c r="BQ35" s="1" t="s">
        <v>0</v>
      </c>
      <c r="BR35" s="1" t="s">
        <v>0</v>
      </c>
      <c r="BS35" s="1" t="s">
        <v>0</v>
      </c>
      <c r="BT35" s="1" t="s">
        <v>0</v>
      </c>
      <c r="BU35" s="1" t="s">
        <v>0</v>
      </c>
    </row>
    <row r="36" spans="3:73" ht="11.25">
      <c r="C36" s="1" t="s">
        <v>0</v>
      </c>
      <c r="D36" s="1" t="s">
        <v>0</v>
      </c>
      <c r="E36" s="1" t="s">
        <v>0</v>
      </c>
      <c r="F36" s="7"/>
      <c r="G36" s="6"/>
      <c r="H36" s="6"/>
      <c r="I36" s="6"/>
      <c r="J36" s="6"/>
      <c r="K36" s="6"/>
      <c r="L36" s="6"/>
      <c r="M36" s="6"/>
      <c r="N36" s="7"/>
      <c r="O36" s="6"/>
      <c r="P36" s="6"/>
      <c r="Q36" s="6"/>
      <c r="R36" s="6"/>
      <c r="S36" s="6"/>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c r="BT36" s="1" t="s">
        <v>0</v>
      </c>
      <c r="BU36" s="1" t="s">
        <v>0</v>
      </c>
    </row>
    <row r="37" spans="1:102" ht="11.25">
      <c r="A37" s="30" t="s">
        <v>1</v>
      </c>
      <c r="B37" s="31" t="str">
        <f>HYPERLINK("http://www.dot.ca.gov/hq/transprog/stip2004/ff_sheets/02-2276.xls","2276")</f>
        <v>2276</v>
      </c>
      <c r="C37" s="30" t="s">
        <v>0</v>
      </c>
      <c r="D37" s="30" t="s">
        <v>2</v>
      </c>
      <c r="E37" s="30" t="s">
        <v>3</v>
      </c>
      <c r="F37" s="32">
        <f ca="1">INDIRECT("T37")+INDIRECT("AB37")+INDIRECT("AJ37")+INDIRECT("AR37")+INDIRECT("AZ37")+INDIRECT("BH37")</f>
        <v>0</v>
      </c>
      <c r="G37" s="33">
        <f ca="1">INDIRECT("U37")+INDIRECT("AC37")+INDIRECT("AK37")+INDIRECT("AS37")+INDIRECT("BA37")+INDIRECT("BI37")</f>
        <v>0</v>
      </c>
      <c r="H37" s="33">
        <f ca="1">INDIRECT("V37")+INDIRECT("AD37")+INDIRECT("AL37")+INDIRECT("AT37")+INDIRECT("BB37")+INDIRECT("BJ37")</f>
        <v>25</v>
      </c>
      <c r="I37" s="33">
        <f ca="1">INDIRECT("W37")+INDIRECT("AE37")+INDIRECT("AM37")+INDIRECT("AU37")+INDIRECT("BC37")+INDIRECT("BK37")</f>
        <v>65</v>
      </c>
      <c r="J37" s="33">
        <f ca="1">INDIRECT("X37")+INDIRECT("AF37")+INDIRECT("AN37")+INDIRECT("AV37")+INDIRECT("BD37")+INDIRECT("BL37")</f>
        <v>1030</v>
      </c>
      <c r="K37" s="33">
        <f ca="1">INDIRECT("Y37")+INDIRECT("AG37")+INDIRECT("AO37")+INDIRECT("AW37")+INDIRECT("BE37")+INDIRECT("BM37")</f>
        <v>0</v>
      </c>
      <c r="L37" s="33">
        <f ca="1">INDIRECT("Z37")+INDIRECT("AH37")+INDIRECT("AP37")+INDIRECT("AX37")+INDIRECT("BF37")+INDIRECT("BN37")</f>
        <v>0</v>
      </c>
      <c r="M37" s="33">
        <f ca="1">INDIRECT("AA37")+INDIRECT("AI37")+INDIRECT("AQ37")+INDIRECT("AY37")+INDIRECT("BG37")+INDIRECT("BO37")</f>
        <v>0</v>
      </c>
      <c r="N37" s="32">
        <f ca="1">INDIRECT("T37")+INDIRECT("U37")+INDIRECT("V37")+INDIRECT("W37")+INDIRECT("X37")+INDIRECT("Y37")+INDIRECT("Z37")+INDIRECT("AA37")</f>
        <v>65</v>
      </c>
      <c r="O37" s="33">
        <f ca="1">INDIRECT("AB37")+INDIRECT("AC37")+INDIRECT("AD37")+INDIRECT("AE37")+INDIRECT("AF37")+INDIRECT("AG37")+INDIRECT("AH37")+INDIRECT("AI37")</f>
        <v>1030</v>
      </c>
      <c r="P37" s="33">
        <f ca="1">INDIRECT("AJ37")+INDIRECT("AK37")+INDIRECT("AL37")+INDIRECT("AM37")+INDIRECT("AN37")+INDIRECT("AO37")+INDIRECT("AP37")+INDIRECT("AQ37")</f>
        <v>0</v>
      </c>
      <c r="Q37" s="33">
        <f ca="1">INDIRECT("AR37")+INDIRECT("AS37")+INDIRECT("AT37")+INDIRECT("AU37")+INDIRECT("AV37")+INDIRECT("AW37")+INDIRECT("AX37")+INDIRECT("AY37")</f>
        <v>25</v>
      </c>
      <c r="R37" s="33">
        <f ca="1">INDIRECT("AZ37")+INDIRECT("BA37")+INDIRECT("BB37")+INDIRECT("BC37")+INDIRECT("BD37")+INDIRECT("BE37")+INDIRECT("BF37")+INDIRECT("BG37")</f>
        <v>0</v>
      </c>
      <c r="S37" s="33">
        <f ca="1">INDIRECT("BH37")+INDIRECT("BI37")+INDIRECT("BJ37")+INDIRECT("BK37")+INDIRECT("BL37")+INDIRECT("BM37")+INDIRECT("BN37")+INDIRECT("BO37")</f>
        <v>0</v>
      </c>
      <c r="T37" s="34"/>
      <c r="U37" s="35"/>
      <c r="V37" s="35"/>
      <c r="W37" s="35">
        <v>65</v>
      </c>
      <c r="X37" s="35"/>
      <c r="Y37" s="35"/>
      <c r="Z37" s="35"/>
      <c r="AA37" s="35"/>
      <c r="AB37" s="34"/>
      <c r="AC37" s="35"/>
      <c r="AD37" s="35"/>
      <c r="AE37" s="35"/>
      <c r="AF37" s="35">
        <v>1030</v>
      </c>
      <c r="AG37" s="35"/>
      <c r="AH37" s="35"/>
      <c r="AI37" s="35"/>
      <c r="AJ37" s="34"/>
      <c r="AK37" s="35"/>
      <c r="AL37" s="35"/>
      <c r="AM37" s="35"/>
      <c r="AN37" s="35"/>
      <c r="AO37" s="35"/>
      <c r="AP37" s="35"/>
      <c r="AQ37" s="35"/>
      <c r="AR37" s="34"/>
      <c r="AS37" s="35"/>
      <c r="AT37" s="35">
        <v>25</v>
      </c>
      <c r="AU37" s="35"/>
      <c r="AV37" s="35"/>
      <c r="AW37" s="35"/>
      <c r="AX37" s="35"/>
      <c r="AY37" s="35"/>
      <c r="AZ37" s="34"/>
      <c r="BA37" s="35"/>
      <c r="BB37" s="35"/>
      <c r="BC37" s="35"/>
      <c r="BD37" s="35"/>
      <c r="BE37" s="35"/>
      <c r="BF37" s="35"/>
      <c r="BG37" s="35"/>
      <c r="BH37" s="34"/>
      <c r="BI37" s="35"/>
      <c r="BJ37" s="35"/>
      <c r="BK37" s="35"/>
      <c r="BL37" s="35"/>
      <c r="BM37" s="35"/>
      <c r="BN37" s="35"/>
      <c r="BO37" s="36"/>
      <c r="BP37" s="9">
        <v>13000001130</v>
      </c>
      <c r="BQ37" s="1" t="s">
        <v>3</v>
      </c>
      <c r="BR37" s="1" t="s">
        <v>0</v>
      </c>
      <c r="BS37" s="1" t="s">
        <v>0</v>
      </c>
      <c r="BT37" s="1" t="s">
        <v>0</v>
      </c>
      <c r="BU37" s="1" t="s">
        <v>0</v>
      </c>
      <c r="BW37" s="1">
        <f ca="1">INDIRECT("T37")+2*INDIRECT("AB37")+3*INDIRECT("AJ37")+4*INDIRECT("AR37")+5*INDIRECT("AZ37")+6*INDIRECT("BH37")</f>
        <v>0</v>
      </c>
      <c r="BX37" s="1">
        <v>0</v>
      </c>
      <c r="BY37" s="1">
        <f ca="1">INDIRECT("U37")+2*INDIRECT("AC37")+3*INDIRECT("AK37")+4*INDIRECT("AS37")+5*INDIRECT("BA37")+6*INDIRECT("BI37")</f>
        <v>0</v>
      </c>
      <c r="BZ37" s="1">
        <v>0</v>
      </c>
      <c r="CA37" s="1">
        <f ca="1">INDIRECT("V37")+2*INDIRECT("AD37")+3*INDIRECT("AL37")+4*INDIRECT("AT37")+5*INDIRECT("BB37")+6*INDIRECT("BJ37")</f>
        <v>100</v>
      </c>
      <c r="CB37" s="1">
        <v>100</v>
      </c>
      <c r="CC37" s="1">
        <f ca="1">INDIRECT("W37")+2*INDIRECT("AE37")+3*INDIRECT("AM37")+4*INDIRECT("AU37")+5*INDIRECT("BC37")+6*INDIRECT("BK37")</f>
        <v>65</v>
      </c>
      <c r="CD37" s="1">
        <v>65</v>
      </c>
      <c r="CE37" s="1">
        <f ca="1">INDIRECT("X37")+2*INDIRECT("AF37")+3*INDIRECT("AN37")+4*INDIRECT("AV37")+5*INDIRECT("BD37")+6*INDIRECT("BL37")</f>
        <v>2060</v>
      </c>
      <c r="CF37" s="1">
        <v>2060</v>
      </c>
      <c r="CG37" s="1">
        <f ca="1">INDIRECT("Y37")+2*INDIRECT("AG37")+3*INDIRECT("AO37")+4*INDIRECT("AW37")+5*INDIRECT("BE37")+6*INDIRECT("BM37")</f>
        <v>0</v>
      </c>
      <c r="CH37" s="1">
        <v>0</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260</v>
      </c>
      <c r="CN37" s="1">
        <v>260</v>
      </c>
      <c r="CO37" s="1">
        <f ca="1">INDIRECT("AB37")+2*INDIRECT("AC37")+3*INDIRECT("AD37")+4*INDIRECT("AE37")+5*INDIRECT("AF37")+6*INDIRECT("AG37")+7*INDIRECT("AH37")+8*INDIRECT("AI37")</f>
        <v>5150</v>
      </c>
      <c r="CP37" s="1">
        <v>5150</v>
      </c>
      <c r="CQ37" s="1">
        <f ca="1">INDIRECT("AJ37")+2*INDIRECT("AK37")+3*INDIRECT("AL37")+4*INDIRECT("AM37")+5*INDIRECT("AN37")+6*INDIRECT("AO37")+7*INDIRECT("AP37")+8*INDIRECT("AQ37")</f>
        <v>0</v>
      </c>
      <c r="CR37" s="1">
        <v>0</v>
      </c>
      <c r="CS37" s="1">
        <f ca="1">INDIRECT("AR37")+2*INDIRECT("AS37")+3*INDIRECT("AT37")+4*INDIRECT("AU37")+5*INDIRECT("AV37")+6*INDIRECT("AW37")+7*INDIRECT("AX37")+8*INDIRECT("AY37")</f>
        <v>75</v>
      </c>
      <c r="CT37" s="1">
        <v>75</v>
      </c>
      <c r="CU37" s="1">
        <f ca="1">INDIRECT("AZ37")+2*INDIRECT("BA37")+3*INDIRECT("BB37")+4*INDIRECT("BC37")+5*INDIRECT("BD37")+6*INDIRECT("BE37")+7*INDIRECT("BF37")+8*INDIRECT("BG37")</f>
        <v>0</v>
      </c>
      <c r="CV37" s="1">
        <v>0</v>
      </c>
      <c r="CW37" s="1">
        <f ca="1">INDIRECT("BH37")+2*INDIRECT("BI37")+3*INDIRECT("BJ37")+4*INDIRECT("BK37")+5*INDIRECT("BL37")+6*INDIRECT("BM37")+7*INDIRECT("BN37")+8*INDIRECT("BO37")</f>
        <v>0</v>
      </c>
      <c r="CX37" s="1">
        <v>0</v>
      </c>
    </row>
    <row r="38" spans="1:102" ht="11.25">
      <c r="A38" s="1" t="s">
        <v>0</v>
      </c>
      <c r="B38" s="1" t="s">
        <v>0</v>
      </c>
      <c r="C38" s="1" t="s">
        <v>0</v>
      </c>
      <c r="D38" s="1" t="s">
        <v>23</v>
      </c>
      <c r="E38" s="1" t="s">
        <v>14</v>
      </c>
      <c r="F38" s="7">
        <f ca="1">INDIRECT("T38")+INDIRECT("AB38")+INDIRECT("AJ38")+INDIRECT("AR38")+INDIRECT("AZ38")+INDIRECT("BH38")</f>
        <v>0</v>
      </c>
      <c r="G38" s="6">
        <f ca="1">INDIRECT("U38")+INDIRECT("AC38")+INDIRECT("AK38")+INDIRECT("AS38")+INDIRECT("BA38")+INDIRECT("BI38")</f>
        <v>5</v>
      </c>
      <c r="H38" s="6">
        <f ca="1">INDIRECT("V38")+INDIRECT("AD38")+INDIRECT("AL38")+INDIRECT("AT38")+INDIRECT("BB38")+INDIRECT("BJ38")</f>
        <v>0</v>
      </c>
      <c r="I38" s="6">
        <f ca="1">INDIRECT("W38")+INDIRECT("AE38")+INDIRECT("AM38")+INDIRECT("AU38")+INDIRECT("BC38")+INDIRECT("BK38")</f>
        <v>0</v>
      </c>
      <c r="J38" s="6">
        <f ca="1">INDIRECT("X38")+INDIRECT("AF38")+INDIRECT("AN38")+INDIRECT("AV38")+INDIRECT("BD38")+INDIRECT("BL38")</f>
        <v>0</v>
      </c>
      <c r="K38" s="6">
        <f ca="1">INDIRECT("Y38")+INDIRECT("AG38")+INDIRECT("AO38")+INDIRECT("AW38")+INDIRECT("BE38")+INDIRECT("BM38")</f>
        <v>0</v>
      </c>
      <c r="L38" s="6">
        <f ca="1">INDIRECT("Z38")+INDIRECT("AH38")+INDIRECT("AP38")+INDIRECT("AX38")+INDIRECT("BF38")+INDIRECT("BN38")</f>
        <v>0</v>
      </c>
      <c r="M38" s="6">
        <f ca="1">INDIRECT("AA38")+INDIRECT("AI38")+INDIRECT("AQ38")+INDIRECT("AY38")+INDIRECT("BG38")+INDIRECT("BO38")</f>
        <v>0</v>
      </c>
      <c r="N38" s="7">
        <f ca="1">INDIRECT("T38")+INDIRECT("U38")+INDIRECT("V38")+INDIRECT("W38")+INDIRECT("X38")+INDIRECT("Y38")+INDIRECT("Z38")+INDIRECT("AA38")</f>
        <v>0</v>
      </c>
      <c r="O38" s="6">
        <f ca="1">INDIRECT("AB38")+INDIRECT("AC38")+INDIRECT("AD38")+INDIRECT("AE38")+INDIRECT("AF38")+INDIRECT("AG38")+INDIRECT("AH38")+INDIRECT("AI38")</f>
        <v>0</v>
      </c>
      <c r="P38" s="6">
        <f ca="1">INDIRECT("AJ38")+INDIRECT("AK38")+INDIRECT("AL38")+INDIRECT("AM38")+INDIRECT("AN38")+INDIRECT("AO38")+INDIRECT("AP38")+INDIRECT("AQ38")</f>
        <v>5</v>
      </c>
      <c r="Q38" s="6">
        <f ca="1">INDIRECT("AR38")+INDIRECT("AS38")+INDIRECT("AT38")+INDIRECT("AU38")+INDIRECT("AV38")+INDIRECT("AW38")+INDIRECT("AX38")+INDIRECT("AY38")</f>
        <v>0</v>
      </c>
      <c r="R38" s="6">
        <f ca="1">INDIRECT("AZ38")+INDIRECT("BA38")+INDIRECT("BB38")+INDIRECT("BC38")+INDIRECT("BD38")+INDIRECT("BE38")+INDIRECT("BF38")+INDIRECT("BG38")</f>
        <v>0</v>
      </c>
      <c r="S38" s="6">
        <f ca="1">INDIRECT("BH38")+INDIRECT("BI38")+INDIRECT("BJ38")+INDIRECT("BK38")+INDIRECT("BL38")+INDIRECT("BM38")+INDIRECT("BN38")+INDIRECT("BO38")</f>
        <v>0</v>
      </c>
      <c r="T38" s="28"/>
      <c r="U38" s="29"/>
      <c r="V38" s="29"/>
      <c r="W38" s="29"/>
      <c r="X38" s="29"/>
      <c r="Y38" s="29"/>
      <c r="Z38" s="29"/>
      <c r="AA38" s="29"/>
      <c r="AB38" s="28"/>
      <c r="AC38" s="29"/>
      <c r="AD38" s="29"/>
      <c r="AE38" s="29"/>
      <c r="AF38" s="29"/>
      <c r="AG38" s="29"/>
      <c r="AH38" s="29"/>
      <c r="AI38" s="29"/>
      <c r="AJ38" s="28"/>
      <c r="AK38" s="29">
        <v>5</v>
      </c>
      <c r="AL38" s="29"/>
      <c r="AM38" s="29"/>
      <c r="AN38" s="29"/>
      <c r="AO38" s="29"/>
      <c r="AP38" s="29"/>
      <c r="AQ38" s="29"/>
      <c r="AR38" s="28"/>
      <c r="AS38" s="29"/>
      <c r="AT38" s="29"/>
      <c r="AU38" s="29"/>
      <c r="AV38" s="29"/>
      <c r="AW38" s="29"/>
      <c r="AX38" s="29"/>
      <c r="AY38" s="29"/>
      <c r="AZ38" s="28"/>
      <c r="BA38" s="29"/>
      <c r="BB38" s="29"/>
      <c r="BC38" s="29"/>
      <c r="BD38" s="29"/>
      <c r="BE38" s="29"/>
      <c r="BF38" s="29"/>
      <c r="BG38" s="29"/>
      <c r="BH38" s="28"/>
      <c r="BI38" s="29"/>
      <c r="BJ38" s="29"/>
      <c r="BK38" s="29"/>
      <c r="BL38" s="29"/>
      <c r="BM38" s="29"/>
      <c r="BN38" s="29"/>
      <c r="BO38" s="29"/>
      <c r="BP38" s="9">
        <v>0</v>
      </c>
      <c r="BQ38" s="1" t="s">
        <v>0</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15</v>
      </c>
      <c r="BZ38" s="1">
        <v>15</v>
      </c>
      <c r="CA38" s="1">
        <f ca="1">INDIRECT("V38")+2*INDIRECT("AD38")+3*INDIRECT("AL38")+4*INDIRECT("AT38")+5*INDIRECT("BB38")+6*INDIRECT("BJ38")</f>
        <v>0</v>
      </c>
      <c r="CB38" s="1">
        <v>0</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0</v>
      </c>
      <c r="CN38" s="1">
        <v>0</v>
      </c>
      <c r="CO38" s="1">
        <f ca="1">INDIRECT("AB38")+2*INDIRECT("AC38")+3*INDIRECT("AD38")+4*INDIRECT("AE38")+5*INDIRECT("AF38")+6*INDIRECT("AG38")+7*INDIRECT("AH38")+8*INDIRECT("AI38")</f>
        <v>0</v>
      </c>
      <c r="CP38" s="1">
        <v>0</v>
      </c>
      <c r="CQ38" s="1">
        <f ca="1">INDIRECT("AJ38")+2*INDIRECT("AK38")+3*INDIRECT("AL38")+4*INDIRECT("AM38")+5*INDIRECT("AN38")+6*INDIRECT("AO38")+7*INDIRECT("AP38")+8*INDIRECT("AQ38")</f>
        <v>10</v>
      </c>
      <c r="CR38" s="1">
        <v>10</v>
      </c>
      <c r="CS38" s="1">
        <f ca="1">INDIRECT("AR38")+2*INDIRECT("AS38")+3*INDIRECT("AT38")+4*INDIRECT("AU38")+5*INDIRECT("AV38")+6*INDIRECT("AW38")+7*INDIRECT("AX38")+8*INDIRECT("AY38")</f>
        <v>0</v>
      </c>
      <c r="CT38" s="1">
        <v>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73" ht="11.25">
      <c r="A39" s="25"/>
      <c r="B39" s="25"/>
      <c r="C39" s="27" t="s">
        <v>80</v>
      </c>
      <c r="D39" s="26" t="s">
        <v>0</v>
      </c>
      <c r="E39" s="1" t="s">
        <v>6</v>
      </c>
      <c r="F39" s="7">
        <f>SUM(F37:F38)</f>
        <v>0</v>
      </c>
      <c r="G39" s="6">
        <f>SUM(G37:G38)</f>
        <v>5</v>
      </c>
      <c r="H39" s="6">
        <f>SUM(H37:H38)</f>
        <v>25</v>
      </c>
      <c r="I39" s="6">
        <f>SUM(I37:I38)</f>
        <v>65</v>
      </c>
      <c r="J39" s="6">
        <f>SUM(J37:J38)</f>
        <v>1030</v>
      </c>
      <c r="K39" s="6">
        <f>SUM(K37:K38)</f>
        <v>0</v>
      </c>
      <c r="L39" s="6">
        <f>SUM(L37:L38)</f>
        <v>0</v>
      </c>
      <c r="M39" s="6">
        <f>SUM(M37:M38)</f>
        <v>0</v>
      </c>
      <c r="N39" s="7">
        <f>SUM(N37:N38)</f>
        <v>65</v>
      </c>
      <c r="O39" s="6">
        <f>SUM(O37:O38)</f>
        <v>1030</v>
      </c>
      <c r="P39" s="6">
        <f>SUM(P37:P38)</f>
        <v>5</v>
      </c>
      <c r="Q39" s="6">
        <f>SUM(Q37:Q38)</f>
        <v>25</v>
      </c>
      <c r="R39" s="6">
        <f>SUM(R37:R38)</f>
        <v>0</v>
      </c>
      <c r="S39" s="6">
        <f>SUM(S37:S38)</f>
        <v>0</v>
      </c>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3:73" ht="11.25">
      <c r="C40" s="1" t="s">
        <v>0</v>
      </c>
      <c r="D40" s="1" t="s">
        <v>0</v>
      </c>
      <c r="E40" s="1" t="s">
        <v>0</v>
      </c>
      <c r="F40" s="7"/>
      <c r="G40" s="6"/>
      <c r="H40" s="6"/>
      <c r="I40" s="6"/>
      <c r="J40" s="6"/>
      <c r="K40" s="6"/>
      <c r="L40" s="6"/>
      <c r="M40" s="6"/>
      <c r="N40" s="7"/>
      <c r="O40" s="6"/>
      <c r="P40" s="6"/>
      <c r="Q40" s="6"/>
      <c r="R40" s="6"/>
      <c r="S40" s="6"/>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c r="BT40" s="1" t="s">
        <v>0</v>
      </c>
      <c r="BU40" s="1" t="s">
        <v>0</v>
      </c>
    </row>
    <row r="41" spans="1:102" ht="11.25">
      <c r="A41" s="30" t="s">
        <v>1</v>
      </c>
      <c r="B41" s="31" t="str">
        <f>HYPERLINK("http://www.dot.ca.gov/hq/transprog/stip2004/ff_sheets/02-2279.xls","2279")</f>
        <v>2279</v>
      </c>
      <c r="C41" s="30" t="s">
        <v>0</v>
      </c>
      <c r="D41" s="30" t="s">
        <v>2</v>
      </c>
      <c r="E41" s="30" t="s">
        <v>3</v>
      </c>
      <c r="F41" s="32">
        <f ca="1">INDIRECT("T41")+INDIRECT("AB41")+INDIRECT("AJ41")+INDIRECT("AR41")+INDIRECT("AZ41")+INDIRECT("BH41")</f>
        <v>0</v>
      </c>
      <c r="G41" s="33">
        <f ca="1">INDIRECT("U41")+INDIRECT("AC41")+INDIRECT("AK41")+INDIRECT("AS41")+INDIRECT("BA41")+INDIRECT("BI41")</f>
        <v>0</v>
      </c>
      <c r="H41" s="33">
        <f ca="1">INDIRECT("V41")+INDIRECT("AD41")+INDIRECT("AL41")+INDIRECT("AT41")+INDIRECT("BB41")+INDIRECT("BJ41")</f>
        <v>0</v>
      </c>
      <c r="I41" s="33">
        <f ca="1">INDIRECT("W41")+INDIRECT("AE41")+INDIRECT("AM41")+INDIRECT("AU41")+INDIRECT("BC41")+INDIRECT("BK41")</f>
        <v>0</v>
      </c>
      <c r="J41" s="33">
        <f ca="1">INDIRECT("X41")+INDIRECT("AF41")+INDIRECT("AN41")+INDIRECT("AV41")+INDIRECT("BD41")+INDIRECT("BL41")</f>
        <v>0</v>
      </c>
      <c r="K41" s="33">
        <f ca="1">INDIRECT("Y41")+INDIRECT("AG41")+INDIRECT("AO41")+INDIRECT("AW41")+INDIRECT("BE41")+INDIRECT("BM41")</f>
        <v>2000</v>
      </c>
      <c r="L41" s="33">
        <f ca="1">INDIRECT("Z41")+INDIRECT("AH41")+INDIRECT("AP41")+INDIRECT("AX41")+INDIRECT("BF41")+INDIRECT("BN41")</f>
        <v>0</v>
      </c>
      <c r="M41" s="33">
        <f ca="1">INDIRECT("AA41")+INDIRECT("AI41")+INDIRECT("AQ41")+INDIRECT("AY41")+INDIRECT("BG41")+INDIRECT("BO41")</f>
        <v>0</v>
      </c>
      <c r="N41" s="32">
        <f ca="1">INDIRECT("T41")+INDIRECT("U41")+INDIRECT("V41")+INDIRECT("W41")+INDIRECT("X41")+INDIRECT("Y41")+INDIRECT("Z41")+INDIRECT("AA41")</f>
        <v>0</v>
      </c>
      <c r="O41" s="33">
        <f ca="1">INDIRECT("AB41")+INDIRECT("AC41")+INDIRECT("AD41")+INDIRECT("AE41")+INDIRECT("AF41")+INDIRECT("AG41")+INDIRECT("AH41")+INDIRECT("AI41")</f>
        <v>2000</v>
      </c>
      <c r="P41" s="33">
        <f ca="1">INDIRECT("AJ41")+INDIRECT("AK41")+INDIRECT("AL41")+INDIRECT("AM41")+INDIRECT("AN41")+INDIRECT("AO41")+INDIRECT("AP41")+INDIRECT("AQ41")</f>
        <v>0</v>
      </c>
      <c r="Q41" s="33">
        <f ca="1">INDIRECT("AR41")+INDIRECT("AS41")+INDIRECT("AT41")+INDIRECT("AU41")+INDIRECT("AV41")+INDIRECT("AW41")+INDIRECT("AX41")+INDIRECT("AY41")</f>
        <v>0</v>
      </c>
      <c r="R41" s="33">
        <f ca="1">INDIRECT("AZ41")+INDIRECT("BA41")+INDIRECT("BB41")+INDIRECT("BC41")+INDIRECT("BD41")+INDIRECT("BE41")+INDIRECT("BF41")+INDIRECT("BG41")</f>
        <v>0</v>
      </c>
      <c r="S41" s="33">
        <f ca="1">INDIRECT("BH41")+INDIRECT("BI41")+INDIRECT("BJ41")+INDIRECT("BK41")+INDIRECT("BL41")+INDIRECT("BM41")+INDIRECT("BN41")+INDIRECT("BO41")</f>
        <v>0</v>
      </c>
      <c r="T41" s="34"/>
      <c r="U41" s="35"/>
      <c r="V41" s="35"/>
      <c r="W41" s="35"/>
      <c r="X41" s="35"/>
      <c r="Y41" s="35"/>
      <c r="Z41" s="35"/>
      <c r="AA41" s="35"/>
      <c r="AB41" s="34"/>
      <c r="AC41" s="35"/>
      <c r="AD41" s="35"/>
      <c r="AE41" s="35"/>
      <c r="AF41" s="35"/>
      <c r="AG41" s="35">
        <v>2000</v>
      </c>
      <c r="AH41" s="35"/>
      <c r="AI41" s="35"/>
      <c r="AJ41" s="34"/>
      <c r="AK41" s="35"/>
      <c r="AL41" s="35"/>
      <c r="AM41" s="35"/>
      <c r="AN41" s="35"/>
      <c r="AO41" s="35"/>
      <c r="AP41" s="35"/>
      <c r="AQ41" s="35"/>
      <c r="AR41" s="34"/>
      <c r="AS41" s="35"/>
      <c r="AT41" s="35"/>
      <c r="AU41" s="35"/>
      <c r="AV41" s="35"/>
      <c r="AW41" s="35"/>
      <c r="AX41" s="35"/>
      <c r="AY41" s="35"/>
      <c r="AZ41" s="34"/>
      <c r="BA41" s="35"/>
      <c r="BB41" s="35"/>
      <c r="BC41" s="35"/>
      <c r="BD41" s="35"/>
      <c r="BE41" s="35"/>
      <c r="BF41" s="35"/>
      <c r="BG41" s="35"/>
      <c r="BH41" s="34"/>
      <c r="BI41" s="35"/>
      <c r="BJ41" s="35"/>
      <c r="BK41" s="35"/>
      <c r="BL41" s="35"/>
      <c r="BM41" s="35"/>
      <c r="BN41" s="35"/>
      <c r="BO41" s="36"/>
      <c r="BP41" s="9">
        <v>13000001133</v>
      </c>
      <c r="BQ41" s="1" t="s">
        <v>3</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0</v>
      </c>
      <c r="BZ41" s="1">
        <v>0</v>
      </c>
      <c r="CA41" s="1">
        <f ca="1">INDIRECT("V41")+2*INDIRECT("AD41")+3*INDIRECT("AL41")+4*INDIRECT("AT41")+5*INDIRECT("BB41")+6*INDIRECT("BJ41")</f>
        <v>0</v>
      </c>
      <c r="CB41" s="1">
        <v>0</v>
      </c>
      <c r="CC41" s="1">
        <f ca="1">INDIRECT("W41")+2*INDIRECT("AE41")+3*INDIRECT("AM41")+4*INDIRECT("AU41")+5*INDIRECT("BC41")+6*INDIRECT("BK41")</f>
        <v>0</v>
      </c>
      <c r="CD41" s="1">
        <v>0</v>
      </c>
      <c r="CE41" s="1">
        <f ca="1">INDIRECT("X41")+2*INDIRECT("AF41")+3*INDIRECT("AN41")+4*INDIRECT("AV41")+5*INDIRECT("BD41")+6*INDIRECT("BL41")</f>
        <v>0</v>
      </c>
      <c r="CF41" s="1">
        <v>0</v>
      </c>
      <c r="CG41" s="1">
        <f ca="1">INDIRECT("Y41")+2*INDIRECT("AG41")+3*INDIRECT("AO41")+4*INDIRECT("AW41")+5*INDIRECT("BE41")+6*INDIRECT("BM41")</f>
        <v>4000</v>
      </c>
      <c r="CH41" s="1">
        <v>4000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12000</v>
      </c>
      <c r="CP41" s="1">
        <v>12000</v>
      </c>
      <c r="CQ41" s="1">
        <f ca="1">INDIRECT("AJ41")+2*INDIRECT("AK41")+3*INDIRECT("AL41")+4*INDIRECT("AM41")+5*INDIRECT("AN41")+6*INDIRECT("AO41")+7*INDIRECT("AP41")+8*INDIRECT("AQ41")</f>
        <v>0</v>
      </c>
      <c r="CR41" s="1">
        <v>0</v>
      </c>
      <c r="CS41" s="1">
        <f ca="1">INDIRECT("AR41")+2*INDIRECT("AS41")+3*INDIRECT("AT41")+4*INDIRECT("AU41")+5*INDIRECT("AV41")+6*INDIRECT("AW41")+7*INDIRECT("AX41")+8*INDIRECT("AY41")</f>
        <v>0</v>
      </c>
      <c r="CT41" s="1">
        <v>0</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102" ht="11.25">
      <c r="A42" s="1" t="s">
        <v>0</v>
      </c>
      <c r="B42" s="1" t="s">
        <v>0</v>
      </c>
      <c r="C42" s="1" t="s">
        <v>0</v>
      </c>
      <c r="D42" s="1" t="s">
        <v>24</v>
      </c>
      <c r="E42" s="1" t="s">
        <v>25</v>
      </c>
      <c r="F42" s="7">
        <f ca="1">INDIRECT("T42")+INDIRECT("AB42")+INDIRECT("AJ42")+INDIRECT("AR42")+INDIRECT("AZ42")+INDIRECT("BH42")</f>
        <v>0</v>
      </c>
      <c r="G42" s="6">
        <f ca="1">INDIRECT("U42")+INDIRECT("AC42")+INDIRECT("AK42")+INDIRECT("AS42")+INDIRECT("BA42")+INDIRECT("BI42")</f>
        <v>500</v>
      </c>
      <c r="H42" s="6">
        <f ca="1">INDIRECT("V42")+INDIRECT("AD42")+INDIRECT("AL42")+INDIRECT("AT42")+INDIRECT("BB42")+INDIRECT("BJ42")</f>
        <v>0</v>
      </c>
      <c r="I42" s="6">
        <f ca="1">INDIRECT("W42")+INDIRECT("AE42")+INDIRECT("AM42")+INDIRECT("AU42")+INDIRECT("BC42")+INDIRECT("BK42")</f>
        <v>1250</v>
      </c>
      <c r="J42" s="6">
        <f ca="1">INDIRECT("X42")+INDIRECT("AF42")+INDIRECT("AN42")+INDIRECT("AV42")+INDIRECT("BD42")+INDIRECT("BL42")</f>
        <v>0</v>
      </c>
      <c r="K42" s="6">
        <f ca="1">INDIRECT("Y42")+INDIRECT("AG42")+INDIRECT("AO42")+INDIRECT("AW42")+INDIRECT("BE42")+INDIRECT("BM42")</f>
        <v>8550</v>
      </c>
      <c r="L42" s="6">
        <f ca="1">INDIRECT("Z42")+INDIRECT("AH42")+INDIRECT("AP42")+INDIRECT("AX42")+INDIRECT("BF42")+INDIRECT("BN42")</f>
        <v>0</v>
      </c>
      <c r="M42" s="6">
        <f ca="1">INDIRECT("AA42")+INDIRECT("AI42")+INDIRECT("AQ42")+INDIRECT("AY42")+INDIRECT("BG42")+INDIRECT("BO42")</f>
        <v>0</v>
      </c>
      <c r="N42" s="7">
        <f ca="1">INDIRECT("T42")+INDIRECT("U42")+INDIRECT("V42")+INDIRECT("W42")+INDIRECT("X42")+INDIRECT("Y42")+INDIRECT("Z42")+INDIRECT("AA42")</f>
        <v>50</v>
      </c>
      <c r="O42" s="6">
        <f ca="1">INDIRECT("AB42")+INDIRECT("AC42")+INDIRECT("AD42")+INDIRECT("AE42")+INDIRECT("AF42")+INDIRECT("AG42")+INDIRECT("AH42")+INDIRECT("AI42")</f>
        <v>8550</v>
      </c>
      <c r="P42" s="6">
        <f ca="1">INDIRECT("AJ42")+INDIRECT("AK42")+INDIRECT("AL42")+INDIRECT("AM42")+INDIRECT("AN42")+INDIRECT("AO42")+INDIRECT("AP42")+INDIRECT("AQ42")</f>
        <v>500</v>
      </c>
      <c r="Q42" s="6">
        <f ca="1">INDIRECT("AR42")+INDIRECT("AS42")+INDIRECT("AT42")+INDIRECT("AU42")+INDIRECT("AV42")+INDIRECT("AW42")+INDIRECT("AX42")+INDIRECT("AY42")</f>
        <v>1200</v>
      </c>
      <c r="R42" s="6">
        <f ca="1">INDIRECT("AZ42")+INDIRECT("BA42")+INDIRECT("BB42")+INDIRECT("BC42")+INDIRECT("BD42")+INDIRECT("BE42")+INDIRECT("BF42")+INDIRECT("BG42")</f>
        <v>0</v>
      </c>
      <c r="S42" s="6">
        <f ca="1">INDIRECT("BH42")+INDIRECT("BI42")+INDIRECT("BJ42")+INDIRECT("BK42")+INDIRECT("BL42")+INDIRECT("BM42")+INDIRECT("BN42")+INDIRECT("BO42")</f>
        <v>0</v>
      </c>
      <c r="T42" s="28"/>
      <c r="U42" s="29"/>
      <c r="V42" s="29"/>
      <c r="W42" s="29">
        <v>50</v>
      </c>
      <c r="X42" s="29"/>
      <c r="Y42" s="29"/>
      <c r="Z42" s="29"/>
      <c r="AA42" s="29"/>
      <c r="AB42" s="28"/>
      <c r="AC42" s="29"/>
      <c r="AD42" s="29"/>
      <c r="AE42" s="29"/>
      <c r="AF42" s="29"/>
      <c r="AG42" s="29">
        <v>8550</v>
      </c>
      <c r="AH42" s="29"/>
      <c r="AI42" s="29"/>
      <c r="AJ42" s="28"/>
      <c r="AK42" s="29">
        <v>500</v>
      </c>
      <c r="AL42" s="29"/>
      <c r="AM42" s="29"/>
      <c r="AN42" s="29"/>
      <c r="AO42" s="29"/>
      <c r="AP42" s="29"/>
      <c r="AQ42" s="29"/>
      <c r="AR42" s="28"/>
      <c r="AS42" s="29"/>
      <c r="AT42" s="29"/>
      <c r="AU42" s="29">
        <v>1200</v>
      </c>
      <c r="AV42" s="29"/>
      <c r="AW42" s="29"/>
      <c r="AX42" s="29"/>
      <c r="AY42" s="29"/>
      <c r="AZ42" s="28"/>
      <c r="BA42" s="29"/>
      <c r="BB42" s="29"/>
      <c r="BC42" s="29"/>
      <c r="BD42" s="29"/>
      <c r="BE42" s="29"/>
      <c r="BF42" s="29"/>
      <c r="BG42" s="29"/>
      <c r="BH42" s="28"/>
      <c r="BI42" s="29"/>
      <c r="BJ42" s="29"/>
      <c r="BK42" s="29"/>
      <c r="BL42" s="29"/>
      <c r="BM42" s="29"/>
      <c r="BN42" s="29"/>
      <c r="BO42" s="29"/>
      <c r="BP42" s="9">
        <v>0</v>
      </c>
      <c r="BQ42" s="1" t="s">
        <v>0</v>
      </c>
      <c r="BR42" s="1" t="s">
        <v>0</v>
      </c>
      <c r="BS42" s="1" t="s">
        <v>0</v>
      </c>
      <c r="BT42" s="1" t="s">
        <v>0</v>
      </c>
      <c r="BU42" s="1" t="s">
        <v>0</v>
      </c>
      <c r="BW42" s="1">
        <f ca="1">INDIRECT("T42")+2*INDIRECT("AB42")+3*INDIRECT("AJ42")+4*INDIRECT("AR42")+5*INDIRECT("AZ42")+6*INDIRECT("BH42")</f>
        <v>0</v>
      </c>
      <c r="BX42" s="1">
        <v>0</v>
      </c>
      <c r="BY42" s="1">
        <f ca="1">INDIRECT("U42")+2*INDIRECT("AC42")+3*INDIRECT("AK42")+4*INDIRECT("AS42")+5*INDIRECT("BA42")+6*INDIRECT("BI42")</f>
        <v>1500</v>
      </c>
      <c r="BZ42" s="1">
        <v>1500</v>
      </c>
      <c r="CA42" s="1">
        <f ca="1">INDIRECT("V42")+2*INDIRECT("AD42")+3*INDIRECT("AL42")+4*INDIRECT("AT42")+5*INDIRECT("BB42")+6*INDIRECT("BJ42")</f>
        <v>0</v>
      </c>
      <c r="CB42" s="1">
        <v>0</v>
      </c>
      <c r="CC42" s="1">
        <f ca="1">INDIRECT("W42")+2*INDIRECT("AE42")+3*INDIRECT("AM42")+4*INDIRECT("AU42")+5*INDIRECT("BC42")+6*INDIRECT("BK42")</f>
        <v>4850</v>
      </c>
      <c r="CD42" s="1">
        <v>4850</v>
      </c>
      <c r="CE42" s="1">
        <f ca="1">INDIRECT("X42")+2*INDIRECT("AF42")+3*INDIRECT("AN42")+4*INDIRECT("AV42")+5*INDIRECT("BD42")+6*INDIRECT("BL42")</f>
        <v>0</v>
      </c>
      <c r="CF42" s="1">
        <v>0</v>
      </c>
      <c r="CG42" s="1">
        <f ca="1">INDIRECT("Y42")+2*INDIRECT("AG42")+3*INDIRECT("AO42")+4*INDIRECT("AW42")+5*INDIRECT("BE42")+6*INDIRECT("BM42")</f>
        <v>17100</v>
      </c>
      <c r="CH42" s="1">
        <v>17100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200</v>
      </c>
      <c r="CN42" s="1">
        <v>200</v>
      </c>
      <c r="CO42" s="1">
        <f ca="1">INDIRECT("AB42")+2*INDIRECT("AC42")+3*INDIRECT("AD42")+4*INDIRECT("AE42")+5*INDIRECT("AF42")+6*INDIRECT("AG42")+7*INDIRECT("AH42")+8*INDIRECT("AI42")</f>
        <v>51300</v>
      </c>
      <c r="CP42" s="1">
        <v>51300</v>
      </c>
      <c r="CQ42" s="1">
        <f ca="1">INDIRECT("AJ42")+2*INDIRECT("AK42")+3*INDIRECT("AL42")+4*INDIRECT("AM42")+5*INDIRECT("AN42")+6*INDIRECT("AO42")+7*INDIRECT("AP42")+8*INDIRECT("AQ42")</f>
        <v>1000</v>
      </c>
      <c r="CR42" s="1">
        <v>1000</v>
      </c>
      <c r="CS42" s="1">
        <f ca="1">INDIRECT("AR42")+2*INDIRECT("AS42")+3*INDIRECT("AT42")+4*INDIRECT("AU42")+5*INDIRECT("AV42")+6*INDIRECT("AW42")+7*INDIRECT("AX42")+8*INDIRECT("AY42")</f>
        <v>4800</v>
      </c>
      <c r="CT42" s="1">
        <v>4800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73" ht="11.25">
      <c r="A43" s="25"/>
      <c r="B43" s="25"/>
      <c r="C43" s="27" t="s">
        <v>80</v>
      </c>
      <c r="D43" s="26" t="s">
        <v>0</v>
      </c>
      <c r="E43" s="1" t="s">
        <v>6</v>
      </c>
      <c r="F43" s="7">
        <f>SUM(F41:F42)</f>
        <v>0</v>
      </c>
      <c r="G43" s="6">
        <f>SUM(G41:G42)</f>
        <v>500</v>
      </c>
      <c r="H43" s="6">
        <f>SUM(H41:H42)</f>
        <v>0</v>
      </c>
      <c r="I43" s="6">
        <f>SUM(I41:I42)</f>
        <v>1250</v>
      </c>
      <c r="J43" s="6">
        <f>SUM(J41:J42)</f>
        <v>0</v>
      </c>
      <c r="K43" s="6">
        <f>SUM(K41:K42)</f>
        <v>10550</v>
      </c>
      <c r="L43" s="6">
        <f>SUM(L41:L42)</f>
        <v>0</v>
      </c>
      <c r="M43" s="6">
        <f>SUM(M41:M42)</f>
        <v>0</v>
      </c>
      <c r="N43" s="7">
        <f>SUM(N41:N42)</f>
        <v>50</v>
      </c>
      <c r="O43" s="6">
        <f>SUM(O41:O42)</f>
        <v>10550</v>
      </c>
      <c r="P43" s="6">
        <f>SUM(P41:P42)</f>
        <v>500</v>
      </c>
      <c r="Q43" s="6">
        <f>SUM(Q41:Q42)</f>
        <v>1200</v>
      </c>
      <c r="R43" s="6">
        <f>SUM(R41:R42)</f>
        <v>0</v>
      </c>
      <c r="S43" s="6">
        <f>SUM(S41:S42)</f>
        <v>0</v>
      </c>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3:73" ht="11.25">
      <c r="C44" s="1" t="s">
        <v>0</v>
      </c>
      <c r="D44" s="1" t="s">
        <v>0</v>
      </c>
      <c r="E44" s="1" t="s">
        <v>0</v>
      </c>
      <c r="F44" s="7"/>
      <c r="G44" s="6"/>
      <c r="H44" s="6"/>
      <c r="I44" s="6"/>
      <c r="J44" s="6"/>
      <c r="K44" s="6"/>
      <c r="L44" s="6"/>
      <c r="M44" s="6"/>
      <c r="N44" s="7"/>
      <c r="O44" s="6"/>
      <c r="P44" s="6"/>
      <c r="Q44" s="6"/>
      <c r="R44" s="6"/>
      <c r="S44" s="6"/>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c r="BT44" s="1" t="s">
        <v>0</v>
      </c>
      <c r="BU44" s="1" t="s">
        <v>0</v>
      </c>
    </row>
    <row r="45" spans="1:102" ht="11.25">
      <c r="A45" s="30" t="s">
        <v>1</v>
      </c>
      <c r="B45" s="31" t="str">
        <f>HYPERLINK("http://www.dot.ca.gov/hq/transprog/stip2004/ff_sheets/02-2066.xls","2066")</f>
        <v>2066</v>
      </c>
      <c r="C45" s="30" t="s">
        <v>0</v>
      </c>
      <c r="D45" s="30" t="s">
        <v>26</v>
      </c>
      <c r="E45" s="30" t="s">
        <v>3</v>
      </c>
      <c r="F45" s="32">
        <f ca="1">INDIRECT("T45")+INDIRECT("AB45")+INDIRECT("AJ45")+INDIRECT("AR45")+INDIRECT("AZ45")+INDIRECT("BH45")</f>
        <v>0</v>
      </c>
      <c r="G45" s="33">
        <f ca="1">INDIRECT("U45")+INDIRECT("AC45")+INDIRECT("AK45")+INDIRECT("AS45")+INDIRECT("BA45")+INDIRECT("BI45")</f>
        <v>0</v>
      </c>
      <c r="H45" s="33">
        <f ca="1">INDIRECT("V45")+INDIRECT("AD45")+INDIRECT("AL45")+INDIRECT("AT45")+INDIRECT("BB45")+INDIRECT("BJ45")</f>
        <v>20</v>
      </c>
      <c r="I45" s="33">
        <f ca="1">INDIRECT("W45")+INDIRECT("AE45")+INDIRECT("AM45")+INDIRECT("AU45")+INDIRECT("BC45")+INDIRECT("BK45")</f>
        <v>0</v>
      </c>
      <c r="J45" s="33">
        <f ca="1">INDIRECT("X45")+INDIRECT("AF45")+INDIRECT("AN45")+INDIRECT("AV45")+INDIRECT("BD45")+INDIRECT("BL45")</f>
        <v>0</v>
      </c>
      <c r="K45" s="33">
        <f ca="1">INDIRECT("Y45")+INDIRECT("AG45")+INDIRECT("AO45")+INDIRECT("AW45")+INDIRECT("BE45")+INDIRECT("BM45")</f>
        <v>0</v>
      </c>
      <c r="L45" s="33">
        <f ca="1">INDIRECT("Z45")+INDIRECT("AH45")+INDIRECT("AP45")+INDIRECT("AX45")+INDIRECT("BF45")+INDIRECT("BN45")</f>
        <v>0</v>
      </c>
      <c r="M45" s="33">
        <f ca="1">INDIRECT("AA45")+INDIRECT("AI45")+INDIRECT("AQ45")+INDIRECT("AY45")+INDIRECT("BG45")+INDIRECT("BO45")</f>
        <v>0</v>
      </c>
      <c r="N45" s="32">
        <f ca="1">INDIRECT("T45")+INDIRECT("U45")+INDIRECT("V45")+INDIRECT("W45")+INDIRECT("X45")+INDIRECT("Y45")+INDIRECT("Z45")+INDIRECT("AA45")</f>
        <v>0</v>
      </c>
      <c r="O45" s="33">
        <f ca="1">INDIRECT("AB45")+INDIRECT("AC45")+INDIRECT("AD45")+INDIRECT("AE45")+INDIRECT("AF45")+INDIRECT("AG45")+INDIRECT("AH45")+INDIRECT("AI45")</f>
        <v>20</v>
      </c>
      <c r="P45" s="33">
        <f ca="1">INDIRECT("AJ45")+INDIRECT("AK45")+INDIRECT("AL45")+INDIRECT("AM45")+INDIRECT("AN45")+INDIRECT("AO45")+INDIRECT("AP45")+INDIRECT("AQ45")</f>
        <v>0</v>
      </c>
      <c r="Q45" s="33">
        <f ca="1">INDIRECT("AR45")+INDIRECT("AS45")+INDIRECT("AT45")+INDIRECT("AU45")+INDIRECT("AV45")+INDIRECT("AW45")+INDIRECT("AX45")+INDIRECT("AY45")</f>
        <v>0</v>
      </c>
      <c r="R45" s="33">
        <f ca="1">INDIRECT("AZ45")+INDIRECT("BA45")+INDIRECT("BB45")+INDIRECT("BC45")+INDIRECT("BD45")+INDIRECT("BE45")+INDIRECT("BF45")+INDIRECT("BG45")</f>
        <v>0</v>
      </c>
      <c r="S45" s="33">
        <f ca="1">INDIRECT("BH45")+INDIRECT("BI45")+INDIRECT("BJ45")+INDIRECT("BK45")+INDIRECT("BL45")+INDIRECT("BM45")+INDIRECT("BN45")+INDIRECT("BO45")</f>
        <v>0</v>
      </c>
      <c r="T45" s="34"/>
      <c r="U45" s="35"/>
      <c r="V45" s="35"/>
      <c r="W45" s="35"/>
      <c r="X45" s="35"/>
      <c r="Y45" s="35"/>
      <c r="Z45" s="35"/>
      <c r="AA45" s="35"/>
      <c r="AB45" s="34"/>
      <c r="AC45" s="35"/>
      <c r="AD45" s="35">
        <v>20</v>
      </c>
      <c r="AE45" s="35"/>
      <c r="AF45" s="35"/>
      <c r="AG45" s="35"/>
      <c r="AH45" s="35"/>
      <c r="AI45" s="35"/>
      <c r="AJ45" s="34"/>
      <c r="AK45" s="35"/>
      <c r="AL45" s="35"/>
      <c r="AM45" s="35"/>
      <c r="AN45" s="35"/>
      <c r="AO45" s="35"/>
      <c r="AP45" s="35"/>
      <c r="AQ45" s="35"/>
      <c r="AR45" s="34"/>
      <c r="AS45" s="35"/>
      <c r="AT45" s="35"/>
      <c r="AU45" s="35"/>
      <c r="AV45" s="35"/>
      <c r="AW45" s="35"/>
      <c r="AX45" s="35"/>
      <c r="AY45" s="35"/>
      <c r="AZ45" s="34"/>
      <c r="BA45" s="35"/>
      <c r="BB45" s="35"/>
      <c r="BC45" s="35"/>
      <c r="BD45" s="35"/>
      <c r="BE45" s="35"/>
      <c r="BF45" s="35"/>
      <c r="BG45" s="35"/>
      <c r="BH45" s="34"/>
      <c r="BI45" s="35"/>
      <c r="BJ45" s="35"/>
      <c r="BK45" s="35"/>
      <c r="BL45" s="35"/>
      <c r="BM45" s="35"/>
      <c r="BN45" s="35"/>
      <c r="BO45" s="36"/>
      <c r="BP45" s="9">
        <v>13000000220</v>
      </c>
      <c r="BQ45" s="1" t="s">
        <v>3</v>
      </c>
      <c r="BR45" s="1" t="s">
        <v>0</v>
      </c>
      <c r="BS45" s="1" t="s">
        <v>0</v>
      </c>
      <c r="BT45" s="1" t="s">
        <v>0</v>
      </c>
      <c r="BU45" s="1" t="s">
        <v>0</v>
      </c>
      <c r="BW45" s="1">
        <f ca="1">INDIRECT("T45")+2*INDIRECT("AB45")+3*INDIRECT("AJ45")+4*INDIRECT("AR45")+5*INDIRECT("AZ45")+6*INDIRECT("BH45")</f>
        <v>0</v>
      </c>
      <c r="BX45" s="1">
        <v>0</v>
      </c>
      <c r="BY45" s="1">
        <f ca="1">INDIRECT("U45")+2*INDIRECT("AC45")+3*INDIRECT("AK45")+4*INDIRECT("AS45")+5*INDIRECT("BA45")+6*INDIRECT("BI45")</f>
        <v>0</v>
      </c>
      <c r="BZ45" s="1">
        <v>0</v>
      </c>
      <c r="CA45" s="1">
        <f ca="1">INDIRECT("V45")+2*INDIRECT("AD45")+3*INDIRECT("AL45")+4*INDIRECT("AT45")+5*INDIRECT("BB45")+6*INDIRECT("BJ45")</f>
        <v>40</v>
      </c>
      <c r="CB45" s="1">
        <v>40</v>
      </c>
      <c r="CC45" s="1">
        <f ca="1">INDIRECT("W45")+2*INDIRECT("AE45")+3*INDIRECT("AM45")+4*INDIRECT("AU45")+5*INDIRECT("BC45")+6*INDIRECT("BK45")</f>
        <v>0</v>
      </c>
      <c r="CD45" s="1">
        <v>0</v>
      </c>
      <c r="CE45" s="1">
        <f ca="1">INDIRECT("X45")+2*INDIRECT("AF45")+3*INDIRECT("AN45")+4*INDIRECT("AV45")+5*INDIRECT("BD45")+6*INDIRECT("BL45")</f>
        <v>0</v>
      </c>
      <c r="CF45" s="1">
        <v>0</v>
      </c>
      <c r="CG45" s="1">
        <f ca="1">INDIRECT("Y45")+2*INDIRECT("AG45")+3*INDIRECT("AO45")+4*INDIRECT("AW45")+5*INDIRECT("BE45")+6*INDIRECT("BM45")</f>
        <v>0</v>
      </c>
      <c r="CH45" s="1">
        <v>0</v>
      </c>
      <c r="CI45" s="1">
        <f ca="1">INDIRECT("Z45")+2*INDIRECT("AH45")+3*INDIRECT("AP45")+4*INDIRECT("AX45")+5*INDIRECT("BF45")+6*INDIRECT("BN45")</f>
        <v>0</v>
      </c>
      <c r="CJ45" s="1">
        <v>0</v>
      </c>
      <c r="CK45" s="1">
        <f ca="1">INDIRECT("AA45")+2*INDIRECT("AI45")+3*INDIRECT("AQ45")+4*INDIRECT("AY45")+5*INDIRECT("BG45")+6*INDIRECT("BO45")</f>
        <v>0</v>
      </c>
      <c r="CL45" s="1">
        <v>0</v>
      </c>
      <c r="CM45" s="1">
        <f ca="1">INDIRECT("T45")+2*INDIRECT("U45")+3*INDIRECT("V45")+4*INDIRECT("W45")+5*INDIRECT("X45")+6*INDIRECT("Y45")+7*INDIRECT("Z45")+8*INDIRECT("AA45")</f>
        <v>0</v>
      </c>
      <c r="CN45" s="1">
        <v>0</v>
      </c>
      <c r="CO45" s="1">
        <f ca="1">INDIRECT("AB45")+2*INDIRECT("AC45")+3*INDIRECT("AD45")+4*INDIRECT("AE45")+5*INDIRECT("AF45")+6*INDIRECT("AG45")+7*INDIRECT("AH45")+8*INDIRECT("AI45")</f>
        <v>60</v>
      </c>
      <c r="CP45" s="1">
        <v>60</v>
      </c>
      <c r="CQ45" s="1">
        <f ca="1">INDIRECT("AJ45")+2*INDIRECT("AK45")+3*INDIRECT("AL45")+4*INDIRECT("AM45")+5*INDIRECT("AN45")+6*INDIRECT("AO45")+7*INDIRECT("AP45")+8*INDIRECT("AQ45")</f>
        <v>0</v>
      </c>
      <c r="CR45" s="1">
        <v>0</v>
      </c>
      <c r="CS45" s="1">
        <f ca="1">INDIRECT("AR45")+2*INDIRECT("AS45")+3*INDIRECT("AT45")+4*INDIRECT("AU45")+5*INDIRECT("AV45")+6*INDIRECT("AW45")+7*INDIRECT("AX45")+8*INDIRECT("AY45")</f>
        <v>0</v>
      </c>
      <c r="CT45" s="1">
        <v>0</v>
      </c>
      <c r="CU45" s="1">
        <f ca="1">INDIRECT("AZ45")+2*INDIRECT("BA45")+3*INDIRECT("BB45")+4*INDIRECT("BC45")+5*INDIRECT("BD45")+6*INDIRECT("BE45")+7*INDIRECT("BF45")+8*INDIRECT("BG45")</f>
        <v>0</v>
      </c>
      <c r="CV45" s="1">
        <v>0</v>
      </c>
      <c r="CW45" s="1">
        <f ca="1">INDIRECT("BH45")+2*INDIRECT("BI45")+3*INDIRECT("BJ45")+4*INDIRECT("BK45")+5*INDIRECT("BL45")+6*INDIRECT("BM45")+7*INDIRECT("BN45")+8*INDIRECT("BO45")</f>
        <v>0</v>
      </c>
      <c r="CX45" s="1">
        <v>0</v>
      </c>
    </row>
    <row r="46" spans="1:73" ht="11.25">
      <c r="A46" s="1" t="s">
        <v>0</v>
      </c>
      <c r="B46" s="1" t="s">
        <v>27</v>
      </c>
      <c r="C46" s="1" t="s">
        <v>0</v>
      </c>
      <c r="D46" s="1" t="s">
        <v>28</v>
      </c>
      <c r="E46" s="1" t="s">
        <v>6</v>
      </c>
      <c r="F46" s="7">
        <f>SUM(F45:F45)</f>
        <v>0</v>
      </c>
      <c r="G46" s="6">
        <f>SUM(G45:G45)</f>
        <v>0</v>
      </c>
      <c r="H46" s="6">
        <f>SUM(H45:H45)</f>
        <v>20</v>
      </c>
      <c r="I46" s="6">
        <f>SUM(I45:I45)</f>
        <v>0</v>
      </c>
      <c r="J46" s="6">
        <f>SUM(J45:J45)</f>
        <v>0</v>
      </c>
      <c r="K46" s="6">
        <f>SUM(K45:K45)</f>
        <v>0</v>
      </c>
      <c r="L46" s="6">
        <f>SUM(L45:L45)</f>
        <v>0</v>
      </c>
      <c r="M46" s="6">
        <f>SUM(M45:M45)</f>
        <v>0</v>
      </c>
      <c r="N46" s="7">
        <f>SUM(N45:N45)</f>
        <v>0</v>
      </c>
      <c r="O46" s="6">
        <f>SUM(O45:O45)</f>
        <v>20</v>
      </c>
      <c r="P46" s="6">
        <f>SUM(P45:P45)</f>
        <v>0</v>
      </c>
      <c r="Q46" s="6">
        <f>SUM(Q45:Q45)</f>
        <v>0</v>
      </c>
      <c r="R46" s="6">
        <f>SUM(R45:R45)</f>
        <v>0</v>
      </c>
      <c r="S46" s="6">
        <f>SUM(S45:S45)</f>
        <v>0</v>
      </c>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v>0</v>
      </c>
      <c r="BQ46" s="1" t="s">
        <v>0</v>
      </c>
      <c r="BR46" s="1" t="s">
        <v>0</v>
      </c>
      <c r="BS46" s="1" t="s">
        <v>0</v>
      </c>
      <c r="BT46" s="1" t="s">
        <v>0</v>
      </c>
      <c r="BU46" s="1" t="s">
        <v>0</v>
      </c>
    </row>
    <row r="47" spans="1:73" ht="11.25">
      <c r="A47" s="25"/>
      <c r="B47" s="25"/>
      <c r="C47" s="27" t="s">
        <v>80</v>
      </c>
      <c r="D47" s="26" t="s">
        <v>0</v>
      </c>
      <c r="E47" s="1" t="s">
        <v>0</v>
      </c>
      <c r="F47" s="7"/>
      <c r="G47" s="6"/>
      <c r="H47" s="6"/>
      <c r="I47" s="6"/>
      <c r="J47" s="6"/>
      <c r="K47" s="6"/>
      <c r="L47" s="6"/>
      <c r="M47" s="6"/>
      <c r="N47" s="7"/>
      <c r="O47" s="6"/>
      <c r="P47" s="6"/>
      <c r="Q47" s="6"/>
      <c r="R47" s="6"/>
      <c r="S47" s="6"/>
      <c r="T47" s="8"/>
      <c r="U47" s="5"/>
      <c r="V47" s="5"/>
      <c r="W47" s="5"/>
      <c r="X47" s="5"/>
      <c r="Y47" s="5"/>
      <c r="Z47" s="5"/>
      <c r="AA47" s="5"/>
      <c r="AB47" s="8"/>
      <c r="AC47" s="5"/>
      <c r="AD47" s="5"/>
      <c r="AE47" s="5"/>
      <c r="AF47" s="5"/>
      <c r="AG47" s="5"/>
      <c r="AH47" s="5"/>
      <c r="AI47" s="5"/>
      <c r="AJ47" s="8"/>
      <c r="AK47" s="5"/>
      <c r="AL47" s="5"/>
      <c r="AM47" s="5"/>
      <c r="AN47" s="5"/>
      <c r="AO47" s="5"/>
      <c r="AP47" s="5"/>
      <c r="AQ47" s="5"/>
      <c r="AR47" s="8"/>
      <c r="AS47" s="5"/>
      <c r="AT47" s="5"/>
      <c r="AU47" s="5"/>
      <c r="AV47" s="5"/>
      <c r="AW47" s="5"/>
      <c r="AX47" s="5"/>
      <c r="AY47" s="5"/>
      <c r="AZ47" s="8"/>
      <c r="BA47" s="5"/>
      <c r="BB47" s="5"/>
      <c r="BC47" s="5"/>
      <c r="BD47" s="5"/>
      <c r="BE47" s="5"/>
      <c r="BF47" s="5"/>
      <c r="BG47" s="5"/>
      <c r="BH47" s="8"/>
      <c r="BI47" s="5"/>
      <c r="BJ47" s="5"/>
      <c r="BK47" s="5"/>
      <c r="BL47" s="5"/>
      <c r="BM47" s="5"/>
      <c r="BN47" s="5"/>
      <c r="BO47" s="5"/>
      <c r="BP47" s="9">
        <v>0</v>
      </c>
      <c r="BQ47" s="1" t="s">
        <v>0</v>
      </c>
      <c r="BR47" s="1" t="s">
        <v>0</v>
      </c>
      <c r="BS47" s="1" t="s">
        <v>0</v>
      </c>
      <c r="BT47" s="1" t="s">
        <v>0</v>
      </c>
      <c r="BU47" s="1" t="s">
        <v>0</v>
      </c>
    </row>
    <row r="48" spans="1:102" ht="11.25">
      <c r="A48" s="30" t="s">
        <v>1</v>
      </c>
      <c r="B48" s="31" t="str">
        <f>HYPERLINK("http://www.dot.ca.gov/hq/transprog/stip2004/ff_sheets/02-0320.xls","0320")</f>
        <v>0320</v>
      </c>
      <c r="C48" s="30" t="s">
        <v>29</v>
      </c>
      <c r="D48" s="30" t="s">
        <v>30</v>
      </c>
      <c r="E48" s="30" t="s">
        <v>3</v>
      </c>
      <c r="F48" s="32">
        <f ca="1">INDIRECT("T48")+INDIRECT("AB48")+INDIRECT("AJ48")+INDIRECT("AR48")+INDIRECT("AZ48")+INDIRECT("BH48")</f>
        <v>160</v>
      </c>
      <c r="G48" s="33">
        <f ca="1">INDIRECT("U48")+INDIRECT("AC48")+INDIRECT("AK48")+INDIRECT("AS48")+INDIRECT("BA48")+INDIRECT("BI48")</f>
        <v>130</v>
      </c>
      <c r="H48" s="33">
        <f ca="1">INDIRECT("V48")+INDIRECT("AD48")+INDIRECT("AL48")+INDIRECT("AT48")+INDIRECT("BB48")+INDIRECT("BJ48")</f>
        <v>1413</v>
      </c>
      <c r="I48" s="33">
        <f ca="1">INDIRECT("W48")+INDIRECT("AE48")+INDIRECT("AM48")+INDIRECT("AU48")+INDIRECT("BC48")+INDIRECT("BK48")</f>
        <v>0</v>
      </c>
      <c r="J48" s="33">
        <f ca="1">INDIRECT("X48")+INDIRECT("AF48")+INDIRECT("AN48")+INDIRECT("AV48")+INDIRECT("BD48")+INDIRECT("BL48")</f>
        <v>0</v>
      </c>
      <c r="K48" s="33">
        <f ca="1">INDIRECT("Y48")+INDIRECT("AG48")+INDIRECT("AO48")+INDIRECT("AW48")+INDIRECT("BE48")+INDIRECT("BM48")</f>
        <v>0</v>
      </c>
      <c r="L48" s="33">
        <f ca="1">INDIRECT("Z48")+INDIRECT("AH48")+INDIRECT("AP48")+INDIRECT("AX48")+INDIRECT("BF48")+INDIRECT("BN48")</f>
        <v>0</v>
      </c>
      <c r="M48" s="33">
        <f ca="1">INDIRECT("AA48")+INDIRECT("AI48")+INDIRECT("AQ48")+INDIRECT("AY48")+INDIRECT("BG48")+INDIRECT("BO48")</f>
        <v>0</v>
      </c>
      <c r="N48" s="32">
        <f ca="1">INDIRECT("T48")+INDIRECT("U48")+INDIRECT("V48")+INDIRECT("W48")+INDIRECT("X48")+INDIRECT("Y48")+INDIRECT("Z48")+INDIRECT("AA48")</f>
        <v>0</v>
      </c>
      <c r="O48" s="33">
        <f ca="1">INDIRECT("AB48")+INDIRECT("AC48")+INDIRECT("AD48")+INDIRECT("AE48")+INDIRECT("AF48")+INDIRECT("AG48")+INDIRECT("AH48")+INDIRECT("AI48")</f>
        <v>1273</v>
      </c>
      <c r="P48" s="33">
        <f ca="1">INDIRECT("AJ48")+INDIRECT("AK48")+INDIRECT("AL48")+INDIRECT("AM48")+INDIRECT("AN48")+INDIRECT("AO48")+INDIRECT("AP48")+INDIRECT("AQ48")</f>
        <v>160</v>
      </c>
      <c r="Q48" s="33">
        <f ca="1">INDIRECT("AR48")+INDIRECT("AS48")+INDIRECT("AT48")+INDIRECT("AU48")+INDIRECT("AV48")+INDIRECT("AW48")+INDIRECT("AX48")+INDIRECT("AY48")</f>
        <v>100</v>
      </c>
      <c r="R48" s="33">
        <f ca="1">INDIRECT("AZ48")+INDIRECT("BA48")+INDIRECT("BB48")+INDIRECT("BC48")+INDIRECT("BD48")+INDIRECT("BE48")+INDIRECT("BF48")+INDIRECT("BG48")</f>
        <v>30</v>
      </c>
      <c r="S48" s="33">
        <f ca="1">INDIRECT("BH48")+INDIRECT("BI48")+INDIRECT("BJ48")+INDIRECT("BK48")+INDIRECT("BL48")+INDIRECT("BM48")+INDIRECT("BN48")+INDIRECT("BO48")</f>
        <v>140</v>
      </c>
      <c r="T48" s="34"/>
      <c r="U48" s="35"/>
      <c r="V48" s="35"/>
      <c r="W48" s="35"/>
      <c r="X48" s="35"/>
      <c r="Y48" s="35"/>
      <c r="Z48" s="35"/>
      <c r="AA48" s="35"/>
      <c r="AB48" s="34"/>
      <c r="AC48" s="35"/>
      <c r="AD48" s="35">
        <v>1273</v>
      </c>
      <c r="AE48" s="35"/>
      <c r="AF48" s="35"/>
      <c r="AG48" s="35"/>
      <c r="AH48" s="35"/>
      <c r="AI48" s="35"/>
      <c r="AJ48" s="34">
        <v>160</v>
      </c>
      <c r="AK48" s="35"/>
      <c r="AL48" s="35"/>
      <c r="AM48" s="35"/>
      <c r="AN48" s="35"/>
      <c r="AO48" s="35"/>
      <c r="AP48" s="35"/>
      <c r="AQ48" s="35"/>
      <c r="AR48" s="34"/>
      <c r="AS48" s="35">
        <v>100</v>
      </c>
      <c r="AT48" s="35"/>
      <c r="AU48" s="35"/>
      <c r="AV48" s="35"/>
      <c r="AW48" s="35"/>
      <c r="AX48" s="35"/>
      <c r="AY48" s="35"/>
      <c r="AZ48" s="34"/>
      <c r="BA48" s="35">
        <v>30</v>
      </c>
      <c r="BB48" s="35"/>
      <c r="BC48" s="35"/>
      <c r="BD48" s="35"/>
      <c r="BE48" s="35"/>
      <c r="BF48" s="35"/>
      <c r="BG48" s="35"/>
      <c r="BH48" s="34"/>
      <c r="BI48" s="35"/>
      <c r="BJ48" s="35">
        <v>140</v>
      </c>
      <c r="BK48" s="35"/>
      <c r="BL48" s="35"/>
      <c r="BM48" s="35"/>
      <c r="BN48" s="35"/>
      <c r="BO48" s="36"/>
      <c r="BP48" s="9">
        <v>13000000857</v>
      </c>
      <c r="BQ48" s="1" t="s">
        <v>3</v>
      </c>
      <c r="BR48" s="1" t="s">
        <v>0</v>
      </c>
      <c r="BS48" s="1" t="s">
        <v>0</v>
      </c>
      <c r="BT48" s="1" t="s">
        <v>0</v>
      </c>
      <c r="BU48" s="1" t="s">
        <v>32</v>
      </c>
      <c r="BW48" s="1">
        <f ca="1">INDIRECT("T48")+2*INDIRECT("AB48")+3*INDIRECT("AJ48")+4*INDIRECT("AR48")+5*INDIRECT("AZ48")+6*INDIRECT("BH48")</f>
        <v>480</v>
      </c>
      <c r="BX48" s="1">
        <v>480</v>
      </c>
      <c r="BY48" s="1">
        <f ca="1">INDIRECT("U48")+2*INDIRECT("AC48")+3*INDIRECT("AK48")+4*INDIRECT("AS48")+5*INDIRECT("BA48")+6*INDIRECT("BI48")</f>
        <v>550</v>
      </c>
      <c r="BZ48" s="1">
        <v>550</v>
      </c>
      <c r="CA48" s="1">
        <f ca="1">INDIRECT("V48")+2*INDIRECT("AD48")+3*INDIRECT("AL48")+4*INDIRECT("AT48")+5*INDIRECT("BB48")+6*INDIRECT("BJ48")</f>
        <v>3386</v>
      </c>
      <c r="CB48" s="1">
        <v>3386</v>
      </c>
      <c r="CC48" s="1">
        <f ca="1">INDIRECT("W48")+2*INDIRECT("AE48")+3*INDIRECT("AM48")+4*INDIRECT("AU48")+5*INDIRECT("BC48")+6*INDIRECT("BK48")</f>
        <v>0</v>
      </c>
      <c r="CD48" s="1">
        <v>0</v>
      </c>
      <c r="CE48" s="1">
        <f ca="1">INDIRECT("X48")+2*INDIRECT("AF48")+3*INDIRECT("AN48")+4*INDIRECT("AV48")+5*INDIRECT("BD48")+6*INDIRECT("BL48")</f>
        <v>0</v>
      </c>
      <c r="CF48" s="1">
        <v>0</v>
      </c>
      <c r="CG48" s="1">
        <f ca="1">INDIRECT("Y48")+2*INDIRECT("AG48")+3*INDIRECT("AO48")+4*INDIRECT("AW48")+5*INDIRECT("BE48")+6*INDIRECT("BM48")</f>
        <v>0</v>
      </c>
      <c r="CH48" s="1">
        <v>0</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0</v>
      </c>
      <c r="CN48" s="1">
        <v>0</v>
      </c>
      <c r="CO48" s="1">
        <f ca="1">INDIRECT("AB48")+2*INDIRECT("AC48")+3*INDIRECT("AD48")+4*INDIRECT("AE48")+5*INDIRECT("AF48")+6*INDIRECT("AG48")+7*INDIRECT("AH48")+8*INDIRECT("AI48")</f>
        <v>3819</v>
      </c>
      <c r="CP48" s="1">
        <v>3819</v>
      </c>
      <c r="CQ48" s="1">
        <f ca="1">INDIRECT("AJ48")+2*INDIRECT("AK48")+3*INDIRECT("AL48")+4*INDIRECT("AM48")+5*INDIRECT("AN48")+6*INDIRECT("AO48")+7*INDIRECT("AP48")+8*INDIRECT("AQ48")</f>
        <v>160</v>
      </c>
      <c r="CR48" s="1">
        <v>160</v>
      </c>
      <c r="CS48" s="1">
        <f ca="1">INDIRECT("AR48")+2*INDIRECT("AS48")+3*INDIRECT("AT48")+4*INDIRECT("AU48")+5*INDIRECT("AV48")+6*INDIRECT("AW48")+7*INDIRECT("AX48")+8*INDIRECT("AY48")</f>
        <v>200</v>
      </c>
      <c r="CT48" s="1">
        <v>200</v>
      </c>
      <c r="CU48" s="1">
        <f ca="1">INDIRECT("AZ48")+2*INDIRECT("BA48")+3*INDIRECT("BB48")+4*INDIRECT("BC48")+5*INDIRECT("BD48")+6*INDIRECT("BE48")+7*INDIRECT("BF48")+8*INDIRECT("BG48")</f>
        <v>60</v>
      </c>
      <c r="CV48" s="1">
        <v>60</v>
      </c>
      <c r="CW48" s="1">
        <f ca="1">INDIRECT("BH48")+2*INDIRECT("BI48")+3*INDIRECT("BJ48")+4*INDIRECT("BK48")+5*INDIRECT("BL48")+6*INDIRECT("BM48")+7*INDIRECT("BN48")+8*INDIRECT("BO48")</f>
        <v>420</v>
      </c>
      <c r="CX48" s="1">
        <v>420</v>
      </c>
    </row>
    <row r="49" spans="1:102" ht="11.25">
      <c r="A49" s="1" t="s">
        <v>0</v>
      </c>
      <c r="B49" s="1" t="s">
        <v>33</v>
      </c>
      <c r="C49" s="1" t="s">
        <v>34</v>
      </c>
      <c r="D49" s="1" t="s">
        <v>35</v>
      </c>
      <c r="E49" s="1" t="s">
        <v>36</v>
      </c>
      <c r="F49" s="7">
        <f ca="1">INDIRECT("T49")+INDIRECT("AB49")+INDIRECT("AJ49")+INDIRECT("AR49")+INDIRECT("AZ49")+INDIRECT("BH49")</f>
        <v>240</v>
      </c>
      <c r="G49" s="6">
        <f ca="1">INDIRECT("U49")+INDIRECT("AC49")+INDIRECT("AK49")+INDIRECT("AS49")+INDIRECT("BA49")+INDIRECT("BI49")</f>
        <v>196</v>
      </c>
      <c r="H49" s="6">
        <f ca="1">INDIRECT("V49")+INDIRECT("AD49")+INDIRECT("AL49")+INDIRECT("AT49")+INDIRECT("BB49")+INDIRECT("BJ49")</f>
        <v>2587</v>
      </c>
      <c r="I49" s="6">
        <f ca="1">INDIRECT("W49")+INDIRECT("AE49")+INDIRECT("AM49")+INDIRECT("AU49")+INDIRECT("BC49")+INDIRECT("BK49")</f>
        <v>0</v>
      </c>
      <c r="J49" s="6">
        <f ca="1">INDIRECT("X49")+INDIRECT("AF49")+INDIRECT("AN49")+INDIRECT("AV49")+INDIRECT("BD49")+INDIRECT("BL49")</f>
        <v>0</v>
      </c>
      <c r="K49" s="6">
        <f ca="1">INDIRECT("Y49")+INDIRECT("AG49")+INDIRECT("AO49")+INDIRECT("AW49")+INDIRECT("BE49")+INDIRECT("BM49")</f>
        <v>0</v>
      </c>
      <c r="L49" s="6">
        <f ca="1">INDIRECT("Z49")+INDIRECT("AH49")+INDIRECT("AP49")+INDIRECT("AX49")+INDIRECT("BF49")+INDIRECT("BN49")</f>
        <v>0</v>
      </c>
      <c r="M49" s="6">
        <f ca="1">INDIRECT("AA49")+INDIRECT("AI49")+INDIRECT("AQ49")+INDIRECT("AY49")+INDIRECT("BG49")+INDIRECT("BO49")</f>
        <v>0</v>
      </c>
      <c r="N49" s="7">
        <f ca="1">INDIRECT("T49")+INDIRECT("U49")+INDIRECT("V49")+INDIRECT("W49")+INDIRECT("X49")+INDIRECT("Y49")+INDIRECT("Z49")+INDIRECT("AA49")</f>
        <v>1</v>
      </c>
      <c r="O49" s="6">
        <f ca="1">INDIRECT("AB49")+INDIRECT("AC49")+INDIRECT("AD49")+INDIRECT("AE49")+INDIRECT("AF49")+INDIRECT("AG49")+INDIRECT("AH49")+INDIRECT("AI49")</f>
        <v>2377</v>
      </c>
      <c r="P49" s="6">
        <f ca="1">INDIRECT("AJ49")+INDIRECT("AK49")+INDIRECT("AL49")+INDIRECT("AM49")+INDIRECT("AN49")+INDIRECT("AO49")+INDIRECT("AP49")+INDIRECT("AQ49")</f>
        <v>240</v>
      </c>
      <c r="Q49" s="6">
        <f ca="1">INDIRECT("AR49")+INDIRECT("AS49")+INDIRECT("AT49")+INDIRECT("AU49")+INDIRECT("AV49")+INDIRECT("AW49")+INDIRECT("AX49")+INDIRECT("AY49")</f>
        <v>150</v>
      </c>
      <c r="R49" s="6">
        <f ca="1">INDIRECT("AZ49")+INDIRECT("BA49")+INDIRECT("BB49")+INDIRECT("BC49")+INDIRECT("BD49")+INDIRECT("BE49")+INDIRECT("BF49")+INDIRECT("BG49")</f>
        <v>45</v>
      </c>
      <c r="S49" s="6">
        <f ca="1">INDIRECT("BH49")+INDIRECT("BI49")+INDIRECT("BJ49")+INDIRECT("BK49")+INDIRECT("BL49")+INDIRECT("BM49")+INDIRECT("BN49")+INDIRECT("BO49")</f>
        <v>210</v>
      </c>
      <c r="T49" s="28"/>
      <c r="U49" s="29">
        <v>1</v>
      </c>
      <c r="V49" s="29"/>
      <c r="W49" s="29"/>
      <c r="X49" s="29"/>
      <c r="Y49" s="29"/>
      <c r="Z49" s="29"/>
      <c r="AA49" s="29"/>
      <c r="AB49" s="28"/>
      <c r="AC49" s="29"/>
      <c r="AD49" s="29">
        <v>2377</v>
      </c>
      <c r="AE49" s="29"/>
      <c r="AF49" s="29"/>
      <c r="AG49" s="29"/>
      <c r="AH49" s="29"/>
      <c r="AI49" s="29"/>
      <c r="AJ49" s="28">
        <v>240</v>
      </c>
      <c r="AK49" s="29"/>
      <c r="AL49" s="29"/>
      <c r="AM49" s="29"/>
      <c r="AN49" s="29"/>
      <c r="AO49" s="29"/>
      <c r="AP49" s="29"/>
      <c r="AQ49" s="29"/>
      <c r="AR49" s="28"/>
      <c r="AS49" s="29">
        <v>150</v>
      </c>
      <c r="AT49" s="29"/>
      <c r="AU49" s="29"/>
      <c r="AV49" s="29"/>
      <c r="AW49" s="29"/>
      <c r="AX49" s="29"/>
      <c r="AY49" s="29"/>
      <c r="AZ49" s="28"/>
      <c r="BA49" s="29">
        <v>45</v>
      </c>
      <c r="BB49" s="29"/>
      <c r="BC49" s="29"/>
      <c r="BD49" s="29"/>
      <c r="BE49" s="29"/>
      <c r="BF49" s="29"/>
      <c r="BG49" s="29"/>
      <c r="BH49" s="28"/>
      <c r="BI49" s="29"/>
      <c r="BJ49" s="29">
        <v>210</v>
      </c>
      <c r="BK49" s="29"/>
      <c r="BL49" s="29"/>
      <c r="BM49" s="29"/>
      <c r="BN49" s="29"/>
      <c r="BO49" s="29"/>
      <c r="BP49" s="9">
        <v>0</v>
      </c>
      <c r="BQ49" s="1" t="s">
        <v>0</v>
      </c>
      <c r="BR49" s="1" t="s">
        <v>0</v>
      </c>
      <c r="BS49" s="1" t="s">
        <v>0</v>
      </c>
      <c r="BT49" s="1" t="s">
        <v>0</v>
      </c>
      <c r="BU49" s="1" t="s">
        <v>0</v>
      </c>
      <c r="BW49" s="1">
        <f ca="1">INDIRECT("T49")+2*INDIRECT("AB49")+3*INDIRECT("AJ49")+4*INDIRECT("AR49")+5*INDIRECT("AZ49")+6*INDIRECT("BH49")</f>
        <v>720</v>
      </c>
      <c r="BX49" s="1">
        <v>720</v>
      </c>
      <c r="BY49" s="1">
        <f ca="1">INDIRECT("U49")+2*INDIRECT("AC49")+3*INDIRECT("AK49")+4*INDIRECT("AS49")+5*INDIRECT("BA49")+6*INDIRECT("BI49")</f>
        <v>826</v>
      </c>
      <c r="BZ49" s="1">
        <v>826</v>
      </c>
      <c r="CA49" s="1">
        <f ca="1">INDIRECT("V49")+2*INDIRECT("AD49")+3*INDIRECT("AL49")+4*INDIRECT("AT49")+5*INDIRECT("BB49")+6*INDIRECT("BJ49")</f>
        <v>6014</v>
      </c>
      <c r="CB49" s="1">
        <v>6014</v>
      </c>
      <c r="CC49" s="1">
        <f ca="1">INDIRECT("W49")+2*INDIRECT("AE49")+3*INDIRECT("AM49")+4*INDIRECT("AU49")+5*INDIRECT("BC49")+6*INDIRECT("BK49")</f>
        <v>0</v>
      </c>
      <c r="CD49" s="1">
        <v>0</v>
      </c>
      <c r="CE49" s="1">
        <f ca="1">INDIRECT("X49")+2*INDIRECT("AF49")+3*INDIRECT("AN49")+4*INDIRECT("AV49")+5*INDIRECT("BD49")+6*INDIRECT("BL49")</f>
        <v>0</v>
      </c>
      <c r="CF49" s="1">
        <v>0</v>
      </c>
      <c r="CG49" s="1">
        <f ca="1">INDIRECT("Y49")+2*INDIRECT("AG49")+3*INDIRECT("AO49")+4*INDIRECT("AW49")+5*INDIRECT("BE49")+6*INDIRECT("BM49")</f>
        <v>0</v>
      </c>
      <c r="CH49" s="1">
        <v>0</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2</v>
      </c>
      <c r="CN49" s="1">
        <v>2</v>
      </c>
      <c r="CO49" s="1">
        <f ca="1">INDIRECT("AB49")+2*INDIRECT("AC49")+3*INDIRECT("AD49")+4*INDIRECT("AE49")+5*INDIRECT("AF49")+6*INDIRECT("AG49")+7*INDIRECT("AH49")+8*INDIRECT("AI49")</f>
        <v>7131</v>
      </c>
      <c r="CP49" s="1">
        <v>7131</v>
      </c>
      <c r="CQ49" s="1">
        <f ca="1">INDIRECT("AJ49")+2*INDIRECT("AK49")+3*INDIRECT("AL49")+4*INDIRECT("AM49")+5*INDIRECT("AN49")+6*INDIRECT("AO49")+7*INDIRECT("AP49")+8*INDIRECT("AQ49")</f>
        <v>240</v>
      </c>
      <c r="CR49" s="1">
        <v>240</v>
      </c>
      <c r="CS49" s="1">
        <f ca="1">INDIRECT("AR49")+2*INDIRECT("AS49")+3*INDIRECT("AT49")+4*INDIRECT("AU49")+5*INDIRECT("AV49")+6*INDIRECT("AW49")+7*INDIRECT("AX49")+8*INDIRECT("AY49")</f>
        <v>300</v>
      </c>
      <c r="CT49" s="1">
        <v>300</v>
      </c>
      <c r="CU49" s="1">
        <f ca="1">INDIRECT("AZ49")+2*INDIRECT("BA49")+3*INDIRECT("BB49")+4*INDIRECT("BC49")+5*INDIRECT("BD49")+6*INDIRECT("BE49")+7*INDIRECT("BF49")+8*INDIRECT("BG49")</f>
        <v>90</v>
      </c>
      <c r="CV49" s="1">
        <v>90</v>
      </c>
      <c r="CW49" s="1">
        <f ca="1">INDIRECT("BH49")+2*INDIRECT("BI49")+3*INDIRECT("BJ49")+4*INDIRECT("BK49")+5*INDIRECT("BL49")+6*INDIRECT("BM49")+7*INDIRECT("BN49")+8*INDIRECT("BO49")</f>
        <v>630</v>
      </c>
      <c r="CX49" s="1">
        <v>630</v>
      </c>
    </row>
    <row r="50" spans="1:73" ht="11.25">
      <c r="A50" s="25"/>
      <c r="B50" s="25"/>
      <c r="C50" s="27" t="s">
        <v>80</v>
      </c>
      <c r="D50" s="26" t="s">
        <v>0</v>
      </c>
      <c r="E50" s="1" t="s">
        <v>6</v>
      </c>
      <c r="F50" s="7">
        <f>SUM(F48:F49)</f>
        <v>400</v>
      </c>
      <c r="G50" s="6">
        <f>SUM(G48:G49)</f>
        <v>326</v>
      </c>
      <c r="H50" s="6">
        <f>SUM(H48:H49)</f>
        <v>4000</v>
      </c>
      <c r="I50" s="6">
        <f>SUM(I48:I49)</f>
        <v>0</v>
      </c>
      <c r="J50" s="6">
        <f>SUM(J48:J49)</f>
        <v>0</v>
      </c>
      <c r="K50" s="6">
        <f>SUM(K48:K49)</f>
        <v>0</v>
      </c>
      <c r="L50" s="6">
        <f>SUM(L48:L49)</f>
        <v>0</v>
      </c>
      <c r="M50" s="6">
        <f>SUM(M48:M49)</f>
        <v>0</v>
      </c>
      <c r="N50" s="7">
        <f>SUM(N48:N49)</f>
        <v>1</v>
      </c>
      <c r="O50" s="6">
        <f>SUM(O48:O49)</f>
        <v>3650</v>
      </c>
      <c r="P50" s="6">
        <f>SUM(P48:P49)</f>
        <v>400</v>
      </c>
      <c r="Q50" s="6">
        <f>SUM(Q48:Q49)</f>
        <v>250</v>
      </c>
      <c r="R50" s="6">
        <f>SUM(R48:R49)</f>
        <v>75</v>
      </c>
      <c r="S50" s="6">
        <f>SUM(S48:S49)</f>
        <v>350</v>
      </c>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3:73" ht="11.25">
      <c r="C51" s="1" t="s">
        <v>0</v>
      </c>
      <c r="D51" s="1" t="s">
        <v>0</v>
      </c>
      <c r="E51" s="1" t="s">
        <v>0</v>
      </c>
      <c r="F51" s="7"/>
      <c r="G51" s="6"/>
      <c r="H51" s="6"/>
      <c r="I51" s="6"/>
      <c r="J51" s="6"/>
      <c r="K51" s="6"/>
      <c r="L51" s="6"/>
      <c r="M51" s="6"/>
      <c r="N51" s="7"/>
      <c r="O51" s="6"/>
      <c r="P51" s="6"/>
      <c r="Q51" s="6"/>
      <c r="R51" s="6"/>
      <c r="S51" s="6"/>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c r="BT51" s="1" t="s">
        <v>0</v>
      </c>
      <c r="BU51" s="1" t="s">
        <v>0</v>
      </c>
    </row>
    <row r="52" spans="1:102" ht="11.25">
      <c r="A52" s="30" t="s">
        <v>1</v>
      </c>
      <c r="B52" s="31" t="str">
        <f>HYPERLINK("http://www.dot.ca.gov/hq/transprog/stip2004/ff_sheets/02-b0166a.xls","B0166A")</f>
        <v>B0166A</v>
      </c>
      <c r="C52" s="30" t="s">
        <v>29</v>
      </c>
      <c r="D52" s="30" t="s">
        <v>30</v>
      </c>
      <c r="E52" s="30" t="s">
        <v>3</v>
      </c>
      <c r="F52" s="32">
        <f ca="1">INDIRECT("T52")+INDIRECT("AB52")+INDIRECT("AJ52")+INDIRECT("AR52")+INDIRECT("AZ52")+INDIRECT("BH52")</f>
        <v>150</v>
      </c>
      <c r="G52" s="33">
        <f ca="1">INDIRECT("U52")+INDIRECT("AC52")+INDIRECT("AK52")+INDIRECT("AS52")+INDIRECT("BA52")+INDIRECT("BI52")</f>
        <v>0</v>
      </c>
      <c r="H52" s="33">
        <f ca="1">INDIRECT("V52")+INDIRECT("AD52")+INDIRECT("AL52")+INDIRECT("AT52")+INDIRECT("BB52")+INDIRECT("BJ52")</f>
        <v>0</v>
      </c>
      <c r="I52" s="33">
        <f ca="1">INDIRECT("W52")+INDIRECT("AE52")+INDIRECT("AM52")+INDIRECT("AU52")+INDIRECT("BC52")+INDIRECT("BK52")</f>
        <v>0</v>
      </c>
      <c r="J52" s="33">
        <f ca="1">INDIRECT("X52")+INDIRECT("AF52")+INDIRECT("AN52")+INDIRECT("AV52")+INDIRECT("BD52")+INDIRECT("BL52")</f>
        <v>0</v>
      </c>
      <c r="K52" s="33">
        <f ca="1">INDIRECT("Y52")+INDIRECT("AG52")+INDIRECT("AO52")+INDIRECT("AW52")+INDIRECT("BE52")+INDIRECT("BM52")</f>
        <v>0</v>
      </c>
      <c r="L52" s="33">
        <f ca="1">INDIRECT("Z52")+INDIRECT("AH52")+INDIRECT("AP52")+INDIRECT("AX52")+INDIRECT("BF52")+INDIRECT("BN52")</f>
        <v>0</v>
      </c>
      <c r="M52" s="33">
        <f ca="1">INDIRECT("AA52")+INDIRECT("AI52")+INDIRECT("AQ52")+INDIRECT("AY52")+INDIRECT("BG52")+INDIRECT("BO52")</f>
        <v>0</v>
      </c>
      <c r="N52" s="32">
        <f ca="1">INDIRECT("T52")+INDIRECT("U52")+INDIRECT("V52")+INDIRECT("W52")+INDIRECT("X52")+INDIRECT("Y52")+INDIRECT("Z52")+INDIRECT("AA52")</f>
        <v>0</v>
      </c>
      <c r="O52" s="33">
        <f ca="1">INDIRECT("AB52")+INDIRECT("AC52")+INDIRECT("AD52")+INDIRECT("AE52")+INDIRECT("AF52")+INDIRECT("AG52")+INDIRECT("AH52")+INDIRECT("AI52")</f>
        <v>0</v>
      </c>
      <c r="P52" s="33">
        <f ca="1">INDIRECT("AJ52")+INDIRECT("AK52")+INDIRECT("AL52")+INDIRECT("AM52")+INDIRECT("AN52")+INDIRECT("AO52")+INDIRECT("AP52")+INDIRECT("AQ52")</f>
        <v>150</v>
      </c>
      <c r="Q52" s="33">
        <f ca="1">INDIRECT("AR52")+INDIRECT("AS52")+INDIRECT("AT52")+INDIRECT("AU52")+INDIRECT("AV52")+INDIRECT("AW52")+INDIRECT("AX52")+INDIRECT("AY52")</f>
        <v>0</v>
      </c>
      <c r="R52" s="33">
        <f ca="1">INDIRECT("AZ52")+INDIRECT("BA52")+INDIRECT("BB52")+INDIRECT("BC52")+INDIRECT("BD52")+INDIRECT("BE52")+INDIRECT("BF52")+INDIRECT("BG52")</f>
        <v>0</v>
      </c>
      <c r="S52" s="33">
        <f ca="1">INDIRECT("BH52")+INDIRECT("BI52")+INDIRECT("BJ52")+INDIRECT("BK52")+INDIRECT("BL52")+INDIRECT("BM52")+INDIRECT("BN52")+INDIRECT("BO52")</f>
        <v>0</v>
      </c>
      <c r="T52" s="34"/>
      <c r="U52" s="35"/>
      <c r="V52" s="35"/>
      <c r="W52" s="35"/>
      <c r="X52" s="35"/>
      <c r="Y52" s="35"/>
      <c r="Z52" s="35"/>
      <c r="AA52" s="35"/>
      <c r="AB52" s="34"/>
      <c r="AC52" s="35"/>
      <c r="AD52" s="35"/>
      <c r="AE52" s="35"/>
      <c r="AF52" s="35"/>
      <c r="AG52" s="35"/>
      <c r="AH52" s="35"/>
      <c r="AI52" s="35"/>
      <c r="AJ52" s="34">
        <v>150</v>
      </c>
      <c r="AK52" s="35"/>
      <c r="AL52" s="35"/>
      <c r="AM52" s="35"/>
      <c r="AN52" s="35"/>
      <c r="AO52" s="35"/>
      <c r="AP52" s="35"/>
      <c r="AQ52" s="35"/>
      <c r="AR52" s="34"/>
      <c r="AS52" s="35"/>
      <c r="AT52" s="35"/>
      <c r="AU52" s="35"/>
      <c r="AV52" s="35"/>
      <c r="AW52" s="35"/>
      <c r="AX52" s="35"/>
      <c r="AY52" s="35"/>
      <c r="AZ52" s="34"/>
      <c r="BA52" s="35"/>
      <c r="BB52" s="35"/>
      <c r="BC52" s="35"/>
      <c r="BD52" s="35"/>
      <c r="BE52" s="35"/>
      <c r="BF52" s="35"/>
      <c r="BG52" s="35"/>
      <c r="BH52" s="34"/>
      <c r="BI52" s="35"/>
      <c r="BJ52" s="35"/>
      <c r="BK52" s="35"/>
      <c r="BL52" s="35"/>
      <c r="BM52" s="35"/>
      <c r="BN52" s="35"/>
      <c r="BO52" s="36"/>
      <c r="BP52" s="9">
        <v>13000000908</v>
      </c>
      <c r="BQ52" s="1" t="s">
        <v>3</v>
      </c>
      <c r="BR52" s="1" t="s">
        <v>0</v>
      </c>
      <c r="BS52" s="1" t="s">
        <v>0</v>
      </c>
      <c r="BT52" s="1" t="s">
        <v>0</v>
      </c>
      <c r="BU52" s="1" t="s">
        <v>32</v>
      </c>
      <c r="BW52" s="1">
        <f ca="1">INDIRECT("T52")+2*INDIRECT("AB52")+3*INDIRECT("AJ52")+4*INDIRECT("AR52")+5*INDIRECT("AZ52")+6*INDIRECT("BH52")</f>
        <v>450</v>
      </c>
      <c r="BX52" s="1">
        <v>450</v>
      </c>
      <c r="BY52" s="1">
        <f ca="1">INDIRECT("U52")+2*INDIRECT("AC52")+3*INDIRECT("AK52")+4*INDIRECT("AS52")+5*INDIRECT("BA52")+6*INDIRECT("BI52")</f>
        <v>0</v>
      </c>
      <c r="BZ52" s="1">
        <v>0</v>
      </c>
      <c r="CA52" s="1">
        <f ca="1">INDIRECT("V52")+2*INDIRECT("AD52")+3*INDIRECT("AL52")+4*INDIRECT("AT52")+5*INDIRECT("BB52")+6*INDIRECT("BJ52")</f>
        <v>0</v>
      </c>
      <c r="CB52" s="1">
        <v>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0</v>
      </c>
      <c r="CP52" s="1">
        <v>0</v>
      </c>
      <c r="CQ52" s="1">
        <f ca="1">INDIRECT("AJ52")+2*INDIRECT("AK52")+3*INDIRECT("AL52")+4*INDIRECT("AM52")+5*INDIRECT("AN52")+6*INDIRECT("AO52")+7*INDIRECT("AP52")+8*INDIRECT("AQ52")</f>
        <v>150</v>
      </c>
      <c r="CR52" s="1">
        <v>150</v>
      </c>
      <c r="CS52" s="1">
        <f ca="1">INDIRECT("AR52")+2*INDIRECT("AS52")+3*INDIRECT("AT52")+4*INDIRECT("AU52")+5*INDIRECT("AV52")+6*INDIRECT("AW52")+7*INDIRECT("AX52")+8*INDIRECT("AY52")</f>
        <v>0</v>
      </c>
      <c r="CT52" s="1">
        <v>0</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73" ht="11.25">
      <c r="A53" s="1" t="s">
        <v>0</v>
      </c>
      <c r="B53" s="1" t="s">
        <v>37</v>
      </c>
      <c r="C53" s="1" t="s">
        <v>38</v>
      </c>
      <c r="D53" s="1" t="s">
        <v>39</v>
      </c>
      <c r="E53" s="1" t="s">
        <v>6</v>
      </c>
      <c r="F53" s="7">
        <f>SUM(F52:F52)</f>
        <v>150</v>
      </c>
      <c r="G53" s="6">
        <f>SUM(G52:G52)</f>
        <v>0</v>
      </c>
      <c r="H53" s="6">
        <f>SUM(H52:H52)</f>
        <v>0</v>
      </c>
      <c r="I53" s="6">
        <f>SUM(I52:I52)</f>
        <v>0</v>
      </c>
      <c r="J53" s="6">
        <f>SUM(J52:J52)</f>
        <v>0</v>
      </c>
      <c r="K53" s="6">
        <f>SUM(K52:K52)</f>
        <v>0</v>
      </c>
      <c r="L53" s="6">
        <f>SUM(L52:L52)</f>
        <v>0</v>
      </c>
      <c r="M53" s="6">
        <f>SUM(M52:M52)</f>
        <v>0</v>
      </c>
      <c r="N53" s="7">
        <f>SUM(N52:N52)</f>
        <v>0</v>
      </c>
      <c r="O53" s="6">
        <f>SUM(O52:O52)</f>
        <v>0</v>
      </c>
      <c r="P53" s="6">
        <f>SUM(P52:P52)</f>
        <v>150</v>
      </c>
      <c r="Q53" s="6">
        <f>SUM(Q52:Q52)</f>
        <v>0</v>
      </c>
      <c r="R53" s="6">
        <f>SUM(R52:R52)</f>
        <v>0</v>
      </c>
      <c r="S53" s="6">
        <f>SUM(S52:S52)</f>
        <v>0</v>
      </c>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v>0</v>
      </c>
      <c r="BQ53" s="1" t="s">
        <v>0</v>
      </c>
      <c r="BR53" s="1" t="s">
        <v>0</v>
      </c>
      <c r="BS53" s="1" t="s">
        <v>0</v>
      </c>
      <c r="BT53" s="1" t="s">
        <v>0</v>
      </c>
      <c r="BU53" s="1" t="s">
        <v>0</v>
      </c>
    </row>
    <row r="54" spans="1:73" ht="11.25">
      <c r="A54" s="25"/>
      <c r="B54" s="25"/>
      <c r="C54" s="27" t="s">
        <v>80</v>
      </c>
      <c r="D54" s="26" t="s">
        <v>0</v>
      </c>
      <c r="E54" s="1" t="s">
        <v>0</v>
      </c>
      <c r="F54" s="7"/>
      <c r="G54" s="6"/>
      <c r="H54" s="6"/>
      <c r="I54" s="6"/>
      <c r="J54" s="6"/>
      <c r="K54" s="6"/>
      <c r="L54" s="6"/>
      <c r="M54" s="6"/>
      <c r="N54" s="7"/>
      <c r="O54" s="6"/>
      <c r="P54" s="6"/>
      <c r="Q54" s="6"/>
      <c r="R54" s="6"/>
      <c r="S54" s="6"/>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1:102" ht="11.25">
      <c r="A55" s="30" t="s">
        <v>1</v>
      </c>
      <c r="B55" s="31" t="str">
        <f>HYPERLINK("http://www.dot.ca.gov/hq/transprog/stip2004/ff_sheets/02-3122.xls","3122")</f>
        <v>3122</v>
      </c>
      <c r="C55" s="30" t="s">
        <v>29</v>
      </c>
      <c r="D55" s="30" t="s">
        <v>30</v>
      </c>
      <c r="E55" s="30" t="s">
        <v>3</v>
      </c>
      <c r="F55" s="32">
        <f ca="1">INDIRECT("T55")+INDIRECT("AB55")+INDIRECT("AJ55")+INDIRECT("AR55")+INDIRECT("AZ55")+INDIRECT("BH55")</f>
        <v>0</v>
      </c>
      <c r="G55" s="33">
        <f ca="1">INDIRECT("U55")+INDIRECT("AC55")+INDIRECT("AK55")+INDIRECT("AS55")+INDIRECT("BA55")+INDIRECT("BI55")</f>
        <v>0</v>
      </c>
      <c r="H55" s="33">
        <f ca="1">INDIRECT("V55")+INDIRECT("AD55")+INDIRECT("AL55")+INDIRECT("AT55")+INDIRECT("BB55")+INDIRECT("BJ55")</f>
        <v>0</v>
      </c>
      <c r="I55" s="33">
        <f ca="1">INDIRECT("W55")+INDIRECT("AE55")+INDIRECT("AM55")+INDIRECT("AU55")+INDIRECT("BC55")+INDIRECT("BK55")</f>
        <v>0</v>
      </c>
      <c r="J55" s="33">
        <f ca="1">INDIRECT("X55")+INDIRECT("AF55")+INDIRECT("AN55")+INDIRECT("AV55")+INDIRECT("BD55")+INDIRECT("BL55")</f>
        <v>400</v>
      </c>
      <c r="K55" s="33">
        <f ca="1">INDIRECT("Y55")+INDIRECT("AG55")+INDIRECT("AO55")+INDIRECT("AW55")+INDIRECT("BE55")+INDIRECT("BM55")</f>
        <v>0</v>
      </c>
      <c r="L55" s="33">
        <f ca="1">INDIRECT("Z55")+INDIRECT("AH55")+INDIRECT("AP55")+INDIRECT("AX55")+INDIRECT("BF55")+INDIRECT("BN55")</f>
        <v>0</v>
      </c>
      <c r="M55" s="33">
        <f ca="1">INDIRECT("AA55")+INDIRECT("AI55")+INDIRECT("AQ55")+INDIRECT("AY55")+INDIRECT("BG55")+INDIRECT("BO55")</f>
        <v>0</v>
      </c>
      <c r="N55" s="32">
        <f ca="1">INDIRECT("T55")+INDIRECT("U55")+INDIRECT("V55")+INDIRECT("W55")+INDIRECT("X55")+INDIRECT("Y55")+INDIRECT("Z55")+INDIRECT("AA55")</f>
        <v>0</v>
      </c>
      <c r="O55" s="33">
        <f ca="1">INDIRECT("AB55")+INDIRECT("AC55")+INDIRECT("AD55")+INDIRECT("AE55")+INDIRECT("AF55")+INDIRECT("AG55")+INDIRECT("AH55")+INDIRECT("AI55")</f>
        <v>400</v>
      </c>
      <c r="P55" s="33">
        <f ca="1">INDIRECT("AJ55")+INDIRECT("AK55")+INDIRECT("AL55")+INDIRECT("AM55")+INDIRECT("AN55")+INDIRECT("AO55")+INDIRECT("AP55")+INDIRECT("AQ55")</f>
        <v>0</v>
      </c>
      <c r="Q55" s="33">
        <f ca="1">INDIRECT("AR55")+INDIRECT("AS55")+INDIRECT("AT55")+INDIRECT("AU55")+INDIRECT("AV55")+INDIRECT("AW55")+INDIRECT("AX55")+INDIRECT("AY55")</f>
        <v>0</v>
      </c>
      <c r="R55" s="33">
        <f ca="1">INDIRECT("AZ55")+INDIRECT("BA55")+INDIRECT("BB55")+INDIRECT("BC55")+INDIRECT("BD55")+INDIRECT("BE55")+INDIRECT("BF55")+INDIRECT("BG55")</f>
        <v>0</v>
      </c>
      <c r="S55" s="33">
        <f ca="1">INDIRECT("BH55")+INDIRECT("BI55")+INDIRECT("BJ55")+INDIRECT("BK55")+INDIRECT("BL55")+INDIRECT("BM55")+INDIRECT("BN55")+INDIRECT("BO55")</f>
        <v>0</v>
      </c>
      <c r="T55" s="34"/>
      <c r="U55" s="35"/>
      <c r="V55" s="35"/>
      <c r="W55" s="35"/>
      <c r="X55" s="35"/>
      <c r="Y55" s="35"/>
      <c r="Z55" s="35"/>
      <c r="AA55" s="35"/>
      <c r="AB55" s="34"/>
      <c r="AC55" s="35"/>
      <c r="AD55" s="35"/>
      <c r="AE55" s="35"/>
      <c r="AF55" s="35">
        <v>400</v>
      </c>
      <c r="AG55" s="35"/>
      <c r="AH55" s="35"/>
      <c r="AI55" s="35"/>
      <c r="AJ55" s="34"/>
      <c r="AK55" s="35"/>
      <c r="AL55" s="35"/>
      <c r="AM55" s="35"/>
      <c r="AN55" s="35"/>
      <c r="AO55" s="35"/>
      <c r="AP55" s="35"/>
      <c r="AQ55" s="35"/>
      <c r="AR55" s="34"/>
      <c r="AS55" s="35"/>
      <c r="AT55" s="35"/>
      <c r="AU55" s="35"/>
      <c r="AV55" s="35"/>
      <c r="AW55" s="35"/>
      <c r="AX55" s="35"/>
      <c r="AY55" s="35"/>
      <c r="AZ55" s="34"/>
      <c r="BA55" s="35"/>
      <c r="BB55" s="35"/>
      <c r="BC55" s="35"/>
      <c r="BD55" s="35"/>
      <c r="BE55" s="35"/>
      <c r="BF55" s="35"/>
      <c r="BG55" s="35"/>
      <c r="BH55" s="34"/>
      <c r="BI55" s="35"/>
      <c r="BJ55" s="35"/>
      <c r="BK55" s="35"/>
      <c r="BL55" s="35"/>
      <c r="BM55" s="35"/>
      <c r="BN55" s="35"/>
      <c r="BO55" s="36"/>
      <c r="BP55" s="9">
        <v>13000001134</v>
      </c>
      <c r="BQ55" s="1" t="s">
        <v>3</v>
      </c>
      <c r="BR55" s="1" t="s">
        <v>0</v>
      </c>
      <c r="BS55" s="1" t="s">
        <v>0</v>
      </c>
      <c r="BT55" s="1" t="s">
        <v>0</v>
      </c>
      <c r="BU55" s="1" t="s">
        <v>32</v>
      </c>
      <c r="BW55" s="1">
        <f ca="1">INDIRECT("T55")+2*INDIRECT("AB55")+3*INDIRECT("AJ55")+4*INDIRECT("AR55")+5*INDIRECT("AZ55")+6*INDIRECT("BH55")</f>
        <v>0</v>
      </c>
      <c r="BX55" s="1">
        <v>0</v>
      </c>
      <c r="BY55" s="1">
        <f ca="1">INDIRECT("U55")+2*INDIRECT("AC55")+3*INDIRECT("AK55")+4*INDIRECT("AS55")+5*INDIRECT("BA55")+6*INDIRECT("BI55")</f>
        <v>0</v>
      </c>
      <c r="BZ55" s="1">
        <v>0</v>
      </c>
      <c r="CA55" s="1">
        <f ca="1">INDIRECT("V55")+2*INDIRECT("AD55")+3*INDIRECT("AL55")+4*INDIRECT("AT55")+5*INDIRECT("BB55")+6*INDIRECT("BJ55")</f>
        <v>0</v>
      </c>
      <c r="CB55" s="1">
        <v>0</v>
      </c>
      <c r="CC55" s="1">
        <f ca="1">INDIRECT("W55")+2*INDIRECT("AE55")+3*INDIRECT("AM55")+4*INDIRECT("AU55")+5*INDIRECT("BC55")+6*INDIRECT("BK55")</f>
        <v>0</v>
      </c>
      <c r="CD55" s="1">
        <v>0</v>
      </c>
      <c r="CE55" s="1">
        <f ca="1">INDIRECT("X55")+2*INDIRECT("AF55")+3*INDIRECT("AN55")+4*INDIRECT("AV55")+5*INDIRECT("BD55")+6*INDIRECT("BL55")</f>
        <v>800</v>
      </c>
      <c r="CF55" s="1">
        <v>800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0</v>
      </c>
      <c r="CN55" s="1">
        <v>0</v>
      </c>
      <c r="CO55" s="1">
        <f ca="1">INDIRECT("AB55")+2*INDIRECT("AC55")+3*INDIRECT("AD55")+4*INDIRECT("AE55")+5*INDIRECT("AF55")+6*INDIRECT("AG55")+7*INDIRECT("AH55")+8*INDIRECT("AI55")</f>
        <v>2000</v>
      </c>
      <c r="CP55" s="1">
        <v>2000</v>
      </c>
      <c r="CQ55" s="1">
        <f ca="1">INDIRECT("AJ55")+2*INDIRECT("AK55")+3*INDIRECT("AL55")+4*INDIRECT("AM55")+5*INDIRECT("AN55")+6*INDIRECT("AO55")+7*INDIRECT("AP55")+8*INDIRECT("AQ55")</f>
        <v>0</v>
      </c>
      <c r="CR55" s="1">
        <v>0</v>
      </c>
      <c r="CS55" s="1">
        <f ca="1">INDIRECT("AR55")+2*INDIRECT("AS55")+3*INDIRECT("AT55")+4*INDIRECT("AU55")+5*INDIRECT("AV55")+6*INDIRECT("AW55")+7*INDIRECT("AX55")+8*INDIRECT("AY55")</f>
        <v>0</v>
      </c>
      <c r="CT55" s="1">
        <v>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102" ht="11.25">
      <c r="A56" s="1" t="s">
        <v>0</v>
      </c>
      <c r="B56" s="1" t="s">
        <v>40</v>
      </c>
      <c r="C56" s="1" t="s">
        <v>41</v>
      </c>
      <c r="D56" s="1" t="s">
        <v>42</v>
      </c>
      <c r="E56" s="1" t="s">
        <v>43</v>
      </c>
      <c r="F56" s="7">
        <f ca="1">INDIRECT("T56")+INDIRECT("AB56")+INDIRECT("AJ56")+INDIRECT("AR56")+INDIRECT("AZ56")+INDIRECT("BH56")</f>
        <v>0</v>
      </c>
      <c r="G56" s="6">
        <f ca="1">INDIRECT("U56")+INDIRECT("AC56")+INDIRECT("AK56")+INDIRECT("AS56")+INDIRECT("BA56")+INDIRECT("BI56")</f>
        <v>0</v>
      </c>
      <c r="H56" s="6">
        <f ca="1">INDIRECT("V56")+INDIRECT("AD56")+INDIRECT("AL56")+INDIRECT("AT56")+INDIRECT("BB56")+INDIRECT("BJ56")</f>
        <v>37</v>
      </c>
      <c r="I56" s="6">
        <f ca="1">INDIRECT("W56")+INDIRECT("AE56")+INDIRECT("AM56")+INDIRECT("AU56")+INDIRECT("BC56")+INDIRECT("BK56")</f>
        <v>1108</v>
      </c>
      <c r="J56" s="6">
        <f ca="1">INDIRECT("X56")+INDIRECT("AF56")+INDIRECT("AN56")+INDIRECT("AV56")+INDIRECT("BD56")+INDIRECT("BL56")</f>
        <v>0</v>
      </c>
      <c r="K56" s="6">
        <f ca="1">INDIRECT("Y56")+INDIRECT("AG56")+INDIRECT("AO56")+INDIRECT("AW56")+INDIRECT("BE56")+INDIRECT("BM56")</f>
        <v>0</v>
      </c>
      <c r="L56" s="6">
        <f ca="1">INDIRECT("Z56")+INDIRECT("AH56")+INDIRECT("AP56")+INDIRECT("AX56")+INDIRECT("BF56")+INDIRECT("BN56")</f>
        <v>0</v>
      </c>
      <c r="M56" s="6">
        <f ca="1">INDIRECT("AA56")+INDIRECT("AI56")+INDIRECT("AQ56")+INDIRECT("AY56")+INDIRECT("BG56")+INDIRECT("BO56")</f>
        <v>0</v>
      </c>
      <c r="N56" s="7">
        <f ca="1">INDIRECT("T56")+INDIRECT("U56")+INDIRECT("V56")+INDIRECT("W56")+INDIRECT("X56")+INDIRECT("Y56")+INDIRECT("Z56")+INDIRECT("AA56")</f>
        <v>40</v>
      </c>
      <c r="O56" s="6">
        <f ca="1">INDIRECT("AB56")+INDIRECT("AC56")+INDIRECT("AD56")+INDIRECT("AE56")+INDIRECT("AF56")+INDIRECT("AG56")+INDIRECT("AH56")+INDIRECT("AI56")</f>
        <v>730</v>
      </c>
      <c r="P56" s="6">
        <f ca="1">INDIRECT("AJ56")+INDIRECT("AK56")+INDIRECT("AL56")+INDIRECT("AM56")+INDIRECT("AN56")+INDIRECT("AO56")+INDIRECT("AP56")+INDIRECT("AQ56")</f>
        <v>37</v>
      </c>
      <c r="Q56" s="6">
        <f ca="1">INDIRECT("AR56")+INDIRECT("AS56")+INDIRECT("AT56")+INDIRECT("AU56")+INDIRECT("AV56")+INDIRECT("AW56")+INDIRECT("AX56")+INDIRECT("AY56")</f>
        <v>137</v>
      </c>
      <c r="R56" s="6">
        <f ca="1">INDIRECT("AZ56")+INDIRECT("BA56")+INDIRECT("BB56")+INDIRECT("BC56")+INDIRECT("BD56")+INDIRECT("BE56")+INDIRECT("BF56")+INDIRECT("BG56")</f>
        <v>14</v>
      </c>
      <c r="S56" s="6">
        <f ca="1">INDIRECT("BH56")+INDIRECT("BI56")+INDIRECT("BJ56")+INDIRECT("BK56")+INDIRECT("BL56")+INDIRECT("BM56")+INDIRECT("BN56")+INDIRECT("BO56")</f>
        <v>187</v>
      </c>
      <c r="T56" s="28"/>
      <c r="U56" s="29"/>
      <c r="V56" s="29"/>
      <c r="W56" s="29">
        <v>40</v>
      </c>
      <c r="X56" s="29"/>
      <c r="Y56" s="29"/>
      <c r="Z56" s="29"/>
      <c r="AA56" s="29"/>
      <c r="AB56" s="28"/>
      <c r="AC56" s="29"/>
      <c r="AD56" s="29"/>
      <c r="AE56" s="29">
        <v>730</v>
      </c>
      <c r="AF56" s="29"/>
      <c r="AG56" s="29"/>
      <c r="AH56" s="29"/>
      <c r="AI56" s="29"/>
      <c r="AJ56" s="28"/>
      <c r="AK56" s="29"/>
      <c r="AL56" s="29">
        <v>37</v>
      </c>
      <c r="AM56" s="29"/>
      <c r="AN56" s="29"/>
      <c r="AO56" s="29"/>
      <c r="AP56" s="29"/>
      <c r="AQ56" s="29"/>
      <c r="AR56" s="28"/>
      <c r="AS56" s="29"/>
      <c r="AT56" s="29"/>
      <c r="AU56" s="29">
        <v>137</v>
      </c>
      <c r="AV56" s="29"/>
      <c r="AW56" s="29"/>
      <c r="AX56" s="29"/>
      <c r="AY56" s="29"/>
      <c r="AZ56" s="28"/>
      <c r="BA56" s="29"/>
      <c r="BB56" s="29"/>
      <c r="BC56" s="29">
        <v>14</v>
      </c>
      <c r="BD56" s="29"/>
      <c r="BE56" s="29"/>
      <c r="BF56" s="29"/>
      <c r="BG56" s="29"/>
      <c r="BH56" s="28"/>
      <c r="BI56" s="29"/>
      <c r="BJ56" s="29"/>
      <c r="BK56" s="29">
        <v>187</v>
      </c>
      <c r="BL56" s="29"/>
      <c r="BM56" s="29"/>
      <c r="BN56" s="29"/>
      <c r="BO56" s="29"/>
      <c r="BP56" s="9">
        <v>0</v>
      </c>
      <c r="BQ56" s="1" t="s">
        <v>0</v>
      </c>
      <c r="BR56" s="1" t="s">
        <v>0</v>
      </c>
      <c r="BS56" s="1" t="s">
        <v>0</v>
      </c>
      <c r="BT56" s="1" t="s">
        <v>0</v>
      </c>
      <c r="BU56" s="1" t="s">
        <v>0</v>
      </c>
      <c r="BW56" s="1">
        <f ca="1">INDIRECT("T56")+2*INDIRECT("AB56")+3*INDIRECT("AJ56")+4*INDIRECT("AR56")+5*INDIRECT("AZ56")+6*INDIRECT("BH56")</f>
        <v>0</v>
      </c>
      <c r="BX56" s="1">
        <v>0</v>
      </c>
      <c r="BY56" s="1">
        <f ca="1">INDIRECT("U56")+2*INDIRECT("AC56")+3*INDIRECT("AK56")+4*INDIRECT("AS56")+5*INDIRECT("BA56")+6*INDIRECT("BI56")</f>
        <v>0</v>
      </c>
      <c r="BZ56" s="1">
        <v>0</v>
      </c>
      <c r="CA56" s="1">
        <f ca="1">INDIRECT("V56")+2*INDIRECT("AD56")+3*INDIRECT("AL56")+4*INDIRECT("AT56")+5*INDIRECT("BB56")+6*INDIRECT("BJ56")</f>
        <v>111</v>
      </c>
      <c r="CB56" s="1">
        <v>111</v>
      </c>
      <c r="CC56" s="1">
        <f ca="1">INDIRECT("W56")+2*INDIRECT("AE56")+3*INDIRECT("AM56")+4*INDIRECT("AU56")+5*INDIRECT("BC56")+6*INDIRECT("BK56")</f>
        <v>3240</v>
      </c>
      <c r="CD56" s="1">
        <v>3240</v>
      </c>
      <c r="CE56" s="1">
        <f ca="1">INDIRECT("X56")+2*INDIRECT("AF56")+3*INDIRECT("AN56")+4*INDIRECT("AV56")+5*INDIRECT("BD56")+6*INDIRECT("BL56")</f>
        <v>0</v>
      </c>
      <c r="CF56" s="1">
        <v>0</v>
      </c>
      <c r="CG56" s="1">
        <f ca="1">INDIRECT("Y56")+2*INDIRECT("AG56")+3*INDIRECT("AO56")+4*INDIRECT("AW56")+5*INDIRECT("BE56")+6*INDIRECT("BM56")</f>
        <v>0</v>
      </c>
      <c r="CH56" s="1">
        <v>0</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160</v>
      </c>
      <c r="CN56" s="1">
        <v>160</v>
      </c>
      <c r="CO56" s="1">
        <f ca="1">INDIRECT("AB56")+2*INDIRECT("AC56")+3*INDIRECT("AD56")+4*INDIRECT("AE56")+5*INDIRECT("AF56")+6*INDIRECT("AG56")+7*INDIRECT("AH56")+8*INDIRECT("AI56")</f>
        <v>2920</v>
      </c>
      <c r="CP56" s="1">
        <v>2920</v>
      </c>
      <c r="CQ56" s="1">
        <f ca="1">INDIRECT("AJ56")+2*INDIRECT("AK56")+3*INDIRECT("AL56")+4*INDIRECT("AM56")+5*INDIRECT("AN56")+6*INDIRECT("AO56")+7*INDIRECT("AP56")+8*INDIRECT("AQ56")</f>
        <v>111</v>
      </c>
      <c r="CR56" s="1">
        <v>111</v>
      </c>
      <c r="CS56" s="1">
        <f ca="1">INDIRECT("AR56")+2*INDIRECT("AS56")+3*INDIRECT("AT56")+4*INDIRECT("AU56")+5*INDIRECT("AV56")+6*INDIRECT("AW56")+7*INDIRECT("AX56")+8*INDIRECT("AY56")</f>
        <v>548</v>
      </c>
      <c r="CT56" s="1">
        <v>548</v>
      </c>
      <c r="CU56" s="1">
        <f ca="1">INDIRECT("AZ56")+2*INDIRECT("BA56")+3*INDIRECT("BB56")+4*INDIRECT("BC56")+5*INDIRECT("BD56")+6*INDIRECT("BE56")+7*INDIRECT("BF56")+8*INDIRECT("BG56")</f>
        <v>56</v>
      </c>
      <c r="CV56" s="1">
        <v>56</v>
      </c>
      <c r="CW56" s="1">
        <f ca="1">INDIRECT("BH56")+2*INDIRECT("BI56")+3*INDIRECT("BJ56")+4*INDIRECT("BK56")+5*INDIRECT("BL56")+6*INDIRECT("BM56")+7*INDIRECT("BN56")+8*INDIRECT("BO56")</f>
        <v>748</v>
      </c>
      <c r="CX56" s="1">
        <v>748</v>
      </c>
    </row>
    <row r="57" spans="1:73" ht="11.25">
      <c r="A57" s="25"/>
      <c r="B57" s="25"/>
      <c r="C57" s="27" t="s">
        <v>80</v>
      </c>
      <c r="D57" s="26" t="s">
        <v>0</v>
      </c>
      <c r="E57" s="1" t="s">
        <v>6</v>
      </c>
      <c r="F57" s="7">
        <f>SUM(F55:F56)</f>
        <v>0</v>
      </c>
      <c r="G57" s="6">
        <f>SUM(G55:G56)</f>
        <v>0</v>
      </c>
      <c r="H57" s="6">
        <f>SUM(H55:H56)</f>
        <v>37</v>
      </c>
      <c r="I57" s="6">
        <f>SUM(I55:I56)</f>
        <v>1108</v>
      </c>
      <c r="J57" s="6">
        <f>SUM(J55:J56)</f>
        <v>400</v>
      </c>
      <c r="K57" s="6">
        <f>SUM(K55:K56)</f>
        <v>0</v>
      </c>
      <c r="L57" s="6">
        <f>SUM(L55:L56)</f>
        <v>0</v>
      </c>
      <c r="M57" s="6">
        <f>SUM(M55:M56)</f>
        <v>0</v>
      </c>
      <c r="N57" s="7">
        <f>SUM(N55:N56)</f>
        <v>40</v>
      </c>
      <c r="O57" s="6">
        <f>SUM(O55:O56)</f>
        <v>1130</v>
      </c>
      <c r="P57" s="6">
        <f>SUM(P55:P56)</f>
        <v>37</v>
      </c>
      <c r="Q57" s="6">
        <f>SUM(Q55:Q56)</f>
        <v>137</v>
      </c>
      <c r="R57" s="6">
        <f>SUM(R55:R56)</f>
        <v>14</v>
      </c>
      <c r="S57" s="6">
        <f>SUM(S55:S56)</f>
        <v>187</v>
      </c>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v>0</v>
      </c>
      <c r="BQ57" s="1" t="s">
        <v>0</v>
      </c>
      <c r="BR57" s="1" t="s">
        <v>0</v>
      </c>
      <c r="BS57" s="1" t="s">
        <v>0</v>
      </c>
      <c r="BT57" s="1" t="s">
        <v>0</v>
      </c>
      <c r="BU57" s="1" t="s">
        <v>0</v>
      </c>
    </row>
    <row r="58" spans="3:73" ht="11.25">
      <c r="C58" s="1" t="s">
        <v>0</v>
      </c>
      <c r="D58" s="1" t="s">
        <v>0</v>
      </c>
      <c r="E58" s="1" t="s">
        <v>0</v>
      </c>
      <c r="F58" s="7"/>
      <c r="G58" s="6"/>
      <c r="H58" s="6"/>
      <c r="I58" s="6"/>
      <c r="J58" s="6"/>
      <c r="K58" s="6"/>
      <c r="L58" s="6"/>
      <c r="M58" s="6"/>
      <c r="N58" s="7"/>
      <c r="O58" s="6"/>
      <c r="P58" s="6"/>
      <c r="Q58" s="6"/>
      <c r="R58" s="6"/>
      <c r="S58" s="6"/>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c r="BT58" s="1" t="s">
        <v>0</v>
      </c>
      <c r="BU58" s="1" t="s">
        <v>0</v>
      </c>
    </row>
    <row r="59" spans="1:102" ht="11.25">
      <c r="A59" s="30" t="s">
        <v>1</v>
      </c>
      <c r="B59" s="31" t="str">
        <f>HYPERLINK("http://www.dot.ca.gov/hq/transprog/stip2004/ff_sheets/02-3104.xls","3104")</f>
        <v>3104</v>
      </c>
      <c r="C59" s="30" t="s">
        <v>29</v>
      </c>
      <c r="D59" s="30" t="s">
        <v>30</v>
      </c>
      <c r="E59" s="30" t="s">
        <v>3</v>
      </c>
      <c r="F59" s="32">
        <f ca="1">INDIRECT("T59")+INDIRECT("AB59")+INDIRECT("AJ59")+INDIRECT("AR59")+INDIRECT("AZ59")+INDIRECT("BH59")</f>
        <v>0</v>
      </c>
      <c r="G59" s="33">
        <f ca="1">INDIRECT("U59")+INDIRECT("AC59")+INDIRECT("AK59")+INDIRECT("AS59")+INDIRECT("BA59")+INDIRECT("BI59")</f>
        <v>0</v>
      </c>
      <c r="H59" s="33">
        <f ca="1">INDIRECT("V59")+INDIRECT("AD59")+INDIRECT("AL59")+INDIRECT("AT59")+INDIRECT("BB59")+INDIRECT("BJ59")</f>
        <v>52</v>
      </c>
      <c r="I59" s="33">
        <f ca="1">INDIRECT("W59")+INDIRECT("AE59")+INDIRECT("AM59")+INDIRECT("AU59")+INDIRECT("BC59")+INDIRECT("BK59")</f>
        <v>0</v>
      </c>
      <c r="J59" s="33">
        <f ca="1">INDIRECT("X59")+INDIRECT("AF59")+INDIRECT("AN59")+INDIRECT("AV59")+INDIRECT("BD59")+INDIRECT("BL59")</f>
        <v>373</v>
      </c>
      <c r="K59" s="33">
        <f ca="1">INDIRECT("Y59")+INDIRECT("AG59")+INDIRECT("AO59")+INDIRECT("AW59")+INDIRECT("BE59")+INDIRECT("BM59")</f>
        <v>1575</v>
      </c>
      <c r="L59" s="33">
        <f ca="1">INDIRECT("Z59")+INDIRECT("AH59")+INDIRECT("AP59")+INDIRECT("AX59")+INDIRECT("BF59")+INDIRECT("BN59")</f>
        <v>0</v>
      </c>
      <c r="M59" s="33">
        <f ca="1">INDIRECT("AA59")+INDIRECT("AI59")+INDIRECT("AQ59")+INDIRECT("AY59")+INDIRECT("BG59")+INDIRECT("BO59")</f>
        <v>0</v>
      </c>
      <c r="N59" s="32">
        <f ca="1">INDIRECT("T59")+INDIRECT("U59")+INDIRECT("V59")+INDIRECT("W59")+INDIRECT("X59")+INDIRECT("Y59")+INDIRECT("Z59")+INDIRECT("AA59")</f>
        <v>33</v>
      </c>
      <c r="O59" s="33">
        <f ca="1">INDIRECT("AB59")+INDIRECT("AC59")+INDIRECT("AD59")+INDIRECT("AE59")+INDIRECT("AF59")+INDIRECT("AG59")+INDIRECT("AH59")+INDIRECT("AI59")</f>
        <v>1386</v>
      </c>
      <c r="P59" s="33">
        <f ca="1">INDIRECT("AJ59")+INDIRECT("AK59")+INDIRECT("AL59")+INDIRECT("AM59")+INDIRECT("AN59")+INDIRECT("AO59")+INDIRECT("AP59")+INDIRECT("AQ59")</f>
        <v>52</v>
      </c>
      <c r="Q59" s="33">
        <f ca="1">INDIRECT("AR59")+INDIRECT("AS59")+INDIRECT("AT59")+INDIRECT("AU59")+INDIRECT("AV59")+INDIRECT("AW59")+INDIRECT("AX59")+INDIRECT("AY59")</f>
        <v>316</v>
      </c>
      <c r="R59" s="33">
        <f ca="1">INDIRECT("AZ59")+INDIRECT("BA59")+INDIRECT("BB59")+INDIRECT("BC59")+INDIRECT("BD59")+INDIRECT("BE59")+INDIRECT("BF59")+INDIRECT("BG59")</f>
        <v>24</v>
      </c>
      <c r="S59" s="33">
        <f ca="1">INDIRECT("BH59")+INDIRECT("BI59")+INDIRECT("BJ59")+INDIRECT("BK59")+INDIRECT("BL59")+INDIRECT("BM59")+INDIRECT("BN59")+INDIRECT("BO59")</f>
        <v>189</v>
      </c>
      <c r="T59" s="34"/>
      <c r="U59" s="35"/>
      <c r="V59" s="35"/>
      <c r="W59" s="35"/>
      <c r="X59" s="35">
        <v>33</v>
      </c>
      <c r="Y59" s="35"/>
      <c r="Z59" s="35"/>
      <c r="AA59" s="35"/>
      <c r="AB59" s="34"/>
      <c r="AC59" s="35"/>
      <c r="AD59" s="35"/>
      <c r="AE59" s="35"/>
      <c r="AF59" s="35"/>
      <c r="AG59" s="35">
        <v>1386</v>
      </c>
      <c r="AH59" s="35"/>
      <c r="AI59" s="35"/>
      <c r="AJ59" s="34"/>
      <c r="AK59" s="35"/>
      <c r="AL59" s="35">
        <v>52</v>
      </c>
      <c r="AM59" s="35"/>
      <c r="AN59" s="35"/>
      <c r="AO59" s="35"/>
      <c r="AP59" s="35"/>
      <c r="AQ59" s="35"/>
      <c r="AR59" s="34"/>
      <c r="AS59" s="35"/>
      <c r="AT59" s="35"/>
      <c r="AU59" s="35"/>
      <c r="AV59" s="35">
        <v>316</v>
      </c>
      <c r="AW59" s="35"/>
      <c r="AX59" s="35"/>
      <c r="AY59" s="35"/>
      <c r="AZ59" s="34"/>
      <c r="BA59" s="35"/>
      <c r="BB59" s="35"/>
      <c r="BC59" s="35"/>
      <c r="BD59" s="35">
        <v>24</v>
      </c>
      <c r="BE59" s="35"/>
      <c r="BF59" s="35"/>
      <c r="BG59" s="35"/>
      <c r="BH59" s="34"/>
      <c r="BI59" s="35"/>
      <c r="BJ59" s="35"/>
      <c r="BK59" s="35"/>
      <c r="BL59" s="35"/>
      <c r="BM59" s="35">
        <v>189</v>
      </c>
      <c r="BN59" s="35"/>
      <c r="BO59" s="36"/>
      <c r="BP59" s="9">
        <v>13000001240</v>
      </c>
      <c r="BQ59" s="1" t="s">
        <v>3</v>
      </c>
      <c r="BR59" s="1" t="s">
        <v>0</v>
      </c>
      <c r="BS59" s="1" t="s">
        <v>0</v>
      </c>
      <c r="BT59" s="1" t="s">
        <v>0</v>
      </c>
      <c r="BU59" s="1" t="s">
        <v>32</v>
      </c>
      <c r="BW59" s="1">
        <f ca="1">INDIRECT("T59")+2*INDIRECT("AB59")+3*INDIRECT("AJ59")+4*INDIRECT("AR59")+5*INDIRECT("AZ59")+6*INDIRECT("BH59")</f>
        <v>0</v>
      </c>
      <c r="BX59" s="1">
        <v>0</v>
      </c>
      <c r="BY59" s="1">
        <f ca="1">INDIRECT("U59")+2*INDIRECT("AC59")+3*INDIRECT("AK59")+4*INDIRECT("AS59")+5*INDIRECT("BA59")+6*INDIRECT("BI59")</f>
        <v>0</v>
      </c>
      <c r="BZ59" s="1">
        <v>0</v>
      </c>
      <c r="CA59" s="1">
        <f ca="1">INDIRECT("V59")+2*INDIRECT("AD59")+3*INDIRECT("AL59")+4*INDIRECT("AT59")+5*INDIRECT("BB59")+6*INDIRECT("BJ59")</f>
        <v>156</v>
      </c>
      <c r="CB59" s="1">
        <v>156</v>
      </c>
      <c r="CC59" s="1">
        <f ca="1">INDIRECT("W59")+2*INDIRECT("AE59")+3*INDIRECT("AM59")+4*INDIRECT("AU59")+5*INDIRECT("BC59")+6*INDIRECT("BK59")</f>
        <v>0</v>
      </c>
      <c r="CD59" s="1">
        <v>0</v>
      </c>
      <c r="CE59" s="1">
        <f ca="1">INDIRECT("X59")+2*INDIRECT("AF59")+3*INDIRECT("AN59")+4*INDIRECT("AV59")+5*INDIRECT("BD59")+6*INDIRECT("BL59")</f>
        <v>1417</v>
      </c>
      <c r="CF59" s="1">
        <v>1417</v>
      </c>
      <c r="CG59" s="1">
        <f ca="1">INDIRECT("Y59")+2*INDIRECT("AG59")+3*INDIRECT("AO59")+4*INDIRECT("AW59")+5*INDIRECT("BE59")+6*INDIRECT("BM59")</f>
        <v>3906</v>
      </c>
      <c r="CH59" s="1">
        <v>3906</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165</v>
      </c>
      <c r="CN59" s="1">
        <v>165</v>
      </c>
      <c r="CO59" s="1">
        <f ca="1">INDIRECT("AB59")+2*INDIRECT("AC59")+3*INDIRECT("AD59")+4*INDIRECT("AE59")+5*INDIRECT("AF59")+6*INDIRECT("AG59")+7*INDIRECT("AH59")+8*INDIRECT("AI59")</f>
        <v>8316</v>
      </c>
      <c r="CP59" s="1">
        <v>8316</v>
      </c>
      <c r="CQ59" s="1">
        <f ca="1">INDIRECT("AJ59")+2*INDIRECT("AK59")+3*INDIRECT("AL59")+4*INDIRECT("AM59")+5*INDIRECT("AN59")+6*INDIRECT("AO59")+7*INDIRECT("AP59")+8*INDIRECT("AQ59")</f>
        <v>156</v>
      </c>
      <c r="CR59" s="1">
        <v>156</v>
      </c>
      <c r="CS59" s="1">
        <f ca="1">INDIRECT("AR59")+2*INDIRECT("AS59")+3*INDIRECT("AT59")+4*INDIRECT("AU59")+5*INDIRECT("AV59")+6*INDIRECT("AW59")+7*INDIRECT("AX59")+8*INDIRECT("AY59")</f>
        <v>1580</v>
      </c>
      <c r="CT59" s="1">
        <v>1580</v>
      </c>
      <c r="CU59" s="1">
        <f ca="1">INDIRECT("AZ59")+2*INDIRECT("BA59")+3*INDIRECT("BB59")+4*INDIRECT("BC59")+5*INDIRECT("BD59")+6*INDIRECT("BE59")+7*INDIRECT("BF59")+8*INDIRECT("BG59")</f>
        <v>120</v>
      </c>
      <c r="CV59" s="1">
        <v>120</v>
      </c>
      <c r="CW59" s="1">
        <f ca="1">INDIRECT("BH59")+2*INDIRECT("BI59")+3*INDIRECT("BJ59")+4*INDIRECT("BK59")+5*INDIRECT("BL59")+6*INDIRECT("BM59")+7*INDIRECT("BN59")+8*INDIRECT("BO59")</f>
        <v>1134</v>
      </c>
      <c r="CX59" s="1">
        <v>1134</v>
      </c>
    </row>
    <row r="60" spans="1:102" ht="11.25">
      <c r="A60" s="1" t="s">
        <v>0</v>
      </c>
      <c r="B60" s="1" t="s">
        <v>0</v>
      </c>
      <c r="C60" s="1" t="s">
        <v>44</v>
      </c>
      <c r="D60" s="1" t="s">
        <v>45</v>
      </c>
      <c r="E60" s="1" t="s">
        <v>36</v>
      </c>
      <c r="F60" s="7">
        <f ca="1">INDIRECT("T60")+INDIRECT("AB60")+INDIRECT("AJ60")+INDIRECT("AR60")+INDIRECT("AZ60")+INDIRECT("BH60")</f>
        <v>0</v>
      </c>
      <c r="G60" s="6">
        <f ca="1">INDIRECT("U60")+INDIRECT("AC60")+INDIRECT("AK60")+INDIRECT("AS60")+INDIRECT("BA60")+INDIRECT("BI60")</f>
        <v>0</v>
      </c>
      <c r="H60" s="6">
        <f ca="1">INDIRECT("V60")+INDIRECT("AD60")+INDIRECT("AL60")+INDIRECT("AT60")+INDIRECT("BB60")+INDIRECT("BJ60")</f>
        <v>34</v>
      </c>
      <c r="I60" s="6">
        <f ca="1">INDIRECT("W60")+INDIRECT("AE60")+INDIRECT("AM60")+INDIRECT("AU60")+INDIRECT("BC60")+INDIRECT("BK60")</f>
        <v>0</v>
      </c>
      <c r="J60" s="6">
        <f ca="1">INDIRECT("X60")+INDIRECT("AF60")+INDIRECT("AN60")+INDIRECT("AV60")+INDIRECT("BD60")+INDIRECT("BL60")</f>
        <v>249</v>
      </c>
      <c r="K60" s="6">
        <f ca="1">INDIRECT("Y60")+INDIRECT("AG60")+INDIRECT("AO60")+INDIRECT("AW60")+INDIRECT("BE60")+INDIRECT("BM60")</f>
        <v>2399</v>
      </c>
      <c r="L60" s="6">
        <f ca="1">INDIRECT("Z60")+INDIRECT("AH60")+INDIRECT("AP60")+INDIRECT("AX60")+INDIRECT("BF60")+INDIRECT("BN60")</f>
        <v>0</v>
      </c>
      <c r="M60" s="6">
        <f ca="1">INDIRECT("AA60")+INDIRECT("AI60")+INDIRECT("AQ60")+INDIRECT("AY60")+INDIRECT("BG60")+INDIRECT("BO60")</f>
        <v>0</v>
      </c>
      <c r="N60" s="7">
        <f ca="1">INDIRECT("T60")+INDIRECT("U60")+INDIRECT("V60")+INDIRECT("W60")+INDIRECT("X60")+INDIRECT("Y60")+INDIRECT("Z60")+INDIRECT("AA60")</f>
        <v>22</v>
      </c>
      <c r="O60" s="6">
        <f ca="1">INDIRECT("AB60")+INDIRECT("AC60")+INDIRECT("AD60")+INDIRECT("AE60")+INDIRECT("AF60")+INDIRECT("AG60")+INDIRECT("AH60")+INDIRECT("AI60")</f>
        <v>2273</v>
      </c>
      <c r="P60" s="6">
        <f ca="1">INDIRECT("AJ60")+INDIRECT("AK60")+INDIRECT("AL60")+INDIRECT("AM60")+INDIRECT("AN60")+INDIRECT("AO60")+INDIRECT("AP60")+INDIRECT("AQ60")</f>
        <v>34</v>
      </c>
      <c r="Q60" s="6">
        <f ca="1">INDIRECT("AR60")+INDIRECT("AS60")+INDIRECT("AT60")+INDIRECT("AU60")+INDIRECT("AV60")+INDIRECT("AW60")+INDIRECT("AX60")+INDIRECT("AY60")</f>
        <v>211</v>
      </c>
      <c r="R60" s="6">
        <f ca="1">INDIRECT("AZ60")+INDIRECT("BA60")+INDIRECT("BB60")+INDIRECT("BC60")+INDIRECT("BD60")+INDIRECT("BE60")+INDIRECT("BF60")+INDIRECT("BG60")</f>
        <v>16</v>
      </c>
      <c r="S60" s="6">
        <f ca="1">INDIRECT("BH60")+INDIRECT("BI60")+INDIRECT("BJ60")+INDIRECT("BK60")+INDIRECT("BL60")+INDIRECT("BM60")+INDIRECT("BN60")+INDIRECT("BO60")</f>
        <v>126</v>
      </c>
      <c r="T60" s="28"/>
      <c r="U60" s="29"/>
      <c r="V60" s="29"/>
      <c r="W60" s="29"/>
      <c r="X60" s="29">
        <v>22</v>
      </c>
      <c r="Y60" s="29"/>
      <c r="Z60" s="29"/>
      <c r="AA60" s="29"/>
      <c r="AB60" s="28"/>
      <c r="AC60" s="29"/>
      <c r="AD60" s="29"/>
      <c r="AE60" s="29"/>
      <c r="AF60" s="29"/>
      <c r="AG60" s="29">
        <v>2273</v>
      </c>
      <c r="AH60" s="29"/>
      <c r="AI60" s="29"/>
      <c r="AJ60" s="28"/>
      <c r="AK60" s="29"/>
      <c r="AL60" s="29">
        <v>34</v>
      </c>
      <c r="AM60" s="29"/>
      <c r="AN60" s="29"/>
      <c r="AO60" s="29"/>
      <c r="AP60" s="29"/>
      <c r="AQ60" s="29"/>
      <c r="AR60" s="28"/>
      <c r="AS60" s="29"/>
      <c r="AT60" s="29"/>
      <c r="AU60" s="29"/>
      <c r="AV60" s="29">
        <v>211</v>
      </c>
      <c r="AW60" s="29"/>
      <c r="AX60" s="29"/>
      <c r="AY60" s="29"/>
      <c r="AZ60" s="28"/>
      <c r="BA60" s="29"/>
      <c r="BB60" s="29"/>
      <c r="BC60" s="29"/>
      <c r="BD60" s="29">
        <v>16</v>
      </c>
      <c r="BE60" s="29"/>
      <c r="BF60" s="29"/>
      <c r="BG60" s="29"/>
      <c r="BH60" s="28"/>
      <c r="BI60" s="29"/>
      <c r="BJ60" s="29"/>
      <c r="BK60" s="29"/>
      <c r="BL60" s="29"/>
      <c r="BM60" s="29">
        <v>126</v>
      </c>
      <c r="BN60" s="29"/>
      <c r="BO60" s="29"/>
      <c r="BP60" s="9">
        <v>0</v>
      </c>
      <c r="BQ60" s="1" t="s">
        <v>0</v>
      </c>
      <c r="BR60" s="1" t="s">
        <v>0</v>
      </c>
      <c r="BS60" s="1" t="s">
        <v>0</v>
      </c>
      <c r="BT60" s="1" t="s">
        <v>0</v>
      </c>
      <c r="BU60" s="1" t="s">
        <v>0</v>
      </c>
      <c r="BW60" s="1">
        <f ca="1">INDIRECT("T60")+2*INDIRECT("AB60")+3*INDIRECT("AJ60")+4*INDIRECT("AR60")+5*INDIRECT("AZ60")+6*INDIRECT("BH60")</f>
        <v>0</v>
      </c>
      <c r="BX60" s="1">
        <v>0</v>
      </c>
      <c r="BY60" s="1">
        <f ca="1">INDIRECT("U60")+2*INDIRECT("AC60")+3*INDIRECT("AK60")+4*INDIRECT("AS60")+5*INDIRECT("BA60")+6*INDIRECT("BI60")</f>
        <v>0</v>
      </c>
      <c r="BZ60" s="1">
        <v>0</v>
      </c>
      <c r="CA60" s="1">
        <f ca="1">INDIRECT("V60")+2*INDIRECT("AD60")+3*INDIRECT("AL60")+4*INDIRECT("AT60")+5*INDIRECT("BB60")+6*INDIRECT("BJ60")</f>
        <v>102</v>
      </c>
      <c r="CB60" s="1">
        <v>102</v>
      </c>
      <c r="CC60" s="1">
        <f ca="1">INDIRECT("W60")+2*INDIRECT("AE60")+3*INDIRECT("AM60")+4*INDIRECT("AU60")+5*INDIRECT("BC60")+6*INDIRECT("BK60")</f>
        <v>0</v>
      </c>
      <c r="CD60" s="1">
        <v>0</v>
      </c>
      <c r="CE60" s="1">
        <f ca="1">INDIRECT("X60")+2*INDIRECT("AF60")+3*INDIRECT("AN60")+4*INDIRECT("AV60")+5*INDIRECT("BD60")+6*INDIRECT("BL60")</f>
        <v>946</v>
      </c>
      <c r="CF60" s="1">
        <v>946</v>
      </c>
      <c r="CG60" s="1">
        <f ca="1">INDIRECT("Y60")+2*INDIRECT("AG60")+3*INDIRECT("AO60")+4*INDIRECT("AW60")+5*INDIRECT("BE60")+6*INDIRECT("BM60")</f>
        <v>5302</v>
      </c>
      <c r="CH60" s="1">
        <v>5302</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110</v>
      </c>
      <c r="CN60" s="1">
        <v>110</v>
      </c>
      <c r="CO60" s="1">
        <f ca="1">INDIRECT("AB60")+2*INDIRECT("AC60")+3*INDIRECT("AD60")+4*INDIRECT("AE60")+5*INDIRECT("AF60")+6*INDIRECT("AG60")+7*INDIRECT("AH60")+8*INDIRECT("AI60")</f>
        <v>13638</v>
      </c>
      <c r="CP60" s="1">
        <v>13638</v>
      </c>
      <c r="CQ60" s="1">
        <f ca="1">INDIRECT("AJ60")+2*INDIRECT("AK60")+3*INDIRECT("AL60")+4*INDIRECT("AM60")+5*INDIRECT("AN60")+6*INDIRECT("AO60")+7*INDIRECT("AP60")+8*INDIRECT("AQ60")</f>
        <v>102</v>
      </c>
      <c r="CR60" s="1">
        <v>102</v>
      </c>
      <c r="CS60" s="1">
        <f ca="1">INDIRECT("AR60")+2*INDIRECT("AS60")+3*INDIRECT("AT60")+4*INDIRECT("AU60")+5*INDIRECT("AV60")+6*INDIRECT("AW60")+7*INDIRECT("AX60")+8*INDIRECT("AY60")</f>
        <v>1055</v>
      </c>
      <c r="CT60" s="1">
        <v>1055</v>
      </c>
      <c r="CU60" s="1">
        <f ca="1">INDIRECT("AZ60")+2*INDIRECT("BA60")+3*INDIRECT("BB60")+4*INDIRECT("BC60")+5*INDIRECT("BD60")+6*INDIRECT("BE60")+7*INDIRECT("BF60")+8*INDIRECT("BG60")</f>
        <v>80</v>
      </c>
      <c r="CV60" s="1">
        <v>80</v>
      </c>
      <c r="CW60" s="1">
        <f ca="1">INDIRECT("BH60")+2*INDIRECT("BI60")+3*INDIRECT("BJ60")+4*INDIRECT("BK60")+5*INDIRECT("BL60")+6*INDIRECT("BM60")+7*INDIRECT("BN60")+8*INDIRECT("BO60")</f>
        <v>756</v>
      </c>
      <c r="CX60" s="1">
        <v>756</v>
      </c>
    </row>
    <row r="61" spans="1:73" ht="11.25">
      <c r="A61" s="25"/>
      <c r="B61" s="25"/>
      <c r="C61" s="27" t="s">
        <v>80</v>
      </c>
      <c r="D61" s="26" t="s">
        <v>0</v>
      </c>
      <c r="E61" s="1" t="s">
        <v>6</v>
      </c>
      <c r="F61" s="7">
        <f>SUM(F59:F60)</f>
        <v>0</v>
      </c>
      <c r="G61" s="6">
        <f>SUM(G59:G60)</f>
        <v>0</v>
      </c>
      <c r="H61" s="6">
        <f>SUM(H59:H60)</f>
        <v>86</v>
      </c>
      <c r="I61" s="6">
        <f>SUM(I59:I60)</f>
        <v>0</v>
      </c>
      <c r="J61" s="6">
        <f>SUM(J59:J60)</f>
        <v>622</v>
      </c>
      <c r="K61" s="6">
        <f>SUM(K59:K60)</f>
        <v>3974</v>
      </c>
      <c r="L61" s="6">
        <f>SUM(L59:L60)</f>
        <v>0</v>
      </c>
      <c r="M61" s="6">
        <f>SUM(M59:M60)</f>
        <v>0</v>
      </c>
      <c r="N61" s="7">
        <f>SUM(N59:N60)</f>
        <v>55</v>
      </c>
      <c r="O61" s="6">
        <f>SUM(O59:O60)</f>
        <v>3659</v>
      </c>
      <c r="P61" s="6">
        <f>SUM(P59:P60)</f>
        <v>86</v>
      </c>
      <c r="Q61" s="6">
        <f>SUM(Q59:Q60)</f>
        <v>527</v>
      </c>
      <c r="R61" s="6">
        <f>SUM(R59:R60)</f>
        <v>40</v>
      </c>
      <c r="S61" s="6">
        <f>SUM(S59:S60)</f>
        <v>315</v>
      </c>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v>0</v>
      </c>
      <c r="BQ61" s="1" t="s">
        <v>0</v>
      </c>
      <c r="BR61" s="1" t="s">
        <v>0</v>
      </c>
      <c r="BS61" s="1" t="s">
        <v>0</v>
      </c>
      <c r="BT61" s="1" t="s">
        <v>0</v>
      </c>
      <c r="BU61" s="1" t="s">
        <v>0</v>
      </c>
    </row>
    <row r="62" spans="3:73" ht="11.25">
      <c r="C62" s="1" t="s">
        <v>0</v>
      </c>
      <c r="D62" s="1" t="s">
        <v>0</v>
      </c>
      <c r="E62" s="1" t="s">
        <v>0</v>
      </c>
      <c r="F62" s="7"/>
      <c r="G62" s="6"/>
      <c r="H62" s="6"/>
      <c r="I62" s="6"/>
      <c r="J62" s="6"/>
      <c r="K62" s="6"/>
      <c r="L62" s="6"/>
      <c r="M62" s="6"/>
      <c r="N62" s="7"/>
      <c r="O62" s="6"/>
      <c r="P62" s="6"/>
      <c r="Q62" s="6"/>
      <c r="R62" s="6"/>
      <c r="S62" s="6"/>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c r="BT62" s="1" t="s">
        <v>0</v>
      </c>
      <c r="BU62" s="1" t="s">
        <v>0</v>
      </c>
    </row>
    <row r="63" spans="1:102" ht="11.25">
      <c r="A63" s="30" t="s">
        <v>1</v>
      </c>
      <c r="B63" s="31" t="str">
        <f>HYPERLINK("http://www.dot.ca.gov/hq/transprog/stip2004/ff_sheets/02-3163.xls","3163")</f>
        <v>3163</v>
      </c>
      <c r="C63" s="30" t="s">
        <v>29</v>
      </c>
      <c r="D63" s="30" t="s">
        <v>2</v>
      </c>
      <c r="E63" s="30" t="s">
        <v>46</v>
      </c>
      <c r="F63" s="32">
        <f ca="1">INDIRECT("T63")+INDIRECT("AB63")+INDIRECT("AJ63")+INDIRECT("AR63")+INDIRECT("AZ63")+INDIRECT("BH63")</f>
        <v>0</v>
      </c>
      <c r="G63" s="33">
        <f ca="1">INDIRECT("U63")+INDIRECT("AC63")+INDIRECT("AK63")+INDIRECT("AS63")+INDIRECT("BA63")+INDIRECT("BI63")</f>
        <v>0</v>
      </c>
      <c r="H63" s="33">
        <f ca="1">INDIRECT("V63")+INDIRECT("AD63")+INDIRECT("AL63")+INDIRECT("AT63")+INDIRECT("BB63")+INDIRECT("BJ63")</f>
        <v>54</v>
      </c>
      <c r="I63" s="33">
        <f ca="1">INDIRECT("W63")+INDIRECT("AE63")+INDIRECT("AM63")+INDIRECT("AU63")+INDIRECT("BC63")+INDIRECT("BK63")</f>
        <v>0</v>
      </c>
      <c r="J63" s="33">
        <f ca="1">INDIRECT("X63")+INDIRECT("AF63")+INDIRECT("AN63")+INDIRECT("AV63")+INDIRECT("BD63")+INDIRECT("BL63")</f>
        <v>0</v>
      </c>
      <c r="K63" s="33">
        <f ca="1">INDIRECT("Y63")+INDIRECT("AG63")+INDIRECT("AO63")+INDIRECT("AW63")+INDIRECT("BE63")+INDIRECT("BM63")</f>
        <v>0</v>
      </c>
      <c r="L63" s="33">
        <f ca="1">INDIRECT("Z63")+INDIRECT("AH63")+INDIRECT("AP63")+INDIRECT("AX63")+INDIRECT("BF63")+INDIRECT("BN63")</f>
        <v>0</v>
      </c>
      <c r="M63" s="33">
        <f ca="1">INDIRECT("AA63")+INDIRECT("AI63")+INDIRECT("AQ63")+INDIRECT("AY63")+INDIRECT("BG63")+INDIRECT("BO63")</f>
        <v>0</v>
      </c>
      <c r="N63" s="32">
        <f ca="1">INDIRECT("T63")+INDIRECT("U63")+INDIRECT("V63")+INDIRECT("W63")+INDIRECT("X63")+INDIRECT("Y63")+INDIRECT("Z63")+INDIRECT("AA63")</f>
        <v>0</v>
      </c>
      <c r="O63" s="33">
        <f ca="1">INDIRECT("AB63")+INDIRECT("AC63")+INDIRECT("AD63")+INDIRECT("AE63")+INDIRECT("AF63")+INDIRECT("AG63")+INDIRECT("AH63")+INDIRECT("AI63")</f>
        <v>54</v>
      </c>
      <c r="P63" s="33">
        <f ca="1">INDIRECT("AJ63")+INDIRECT("AK63")+INDIRECT("AL63")+INDIRECT("AM63")+INDIRECT("AN63")+INDIRECT("AO63")+INDIRECT("AP63")+INDIRECT("AQ63")</f>
        <v>0</v>
      </c>
      <c r="Q63" s="33">
        <f ca="1">INDIRECT("AR63")+INDIRECT("AS63")+INDIRECT("AT63")+INDIRECT("AU63")+INDIRECT("AV63")+INDIRECT("AW63")+INDIRECT("AX63")+INDIRECT("AY63")</f>
        <v>0</v>
      </c>
      <c r="R63" s="33">
        <f ca="1">INDIRECT("AZ63")+INDIRECT("BA63")+INDIRECT("BB63")+INDIRECT("BC63")+INDIRECT("BD63")+INDIRECT("BE63")+INDIRECT("BF63")+INDIRECT("BG63")</f>
        <v>0</v>
      </c>
      <c r="S63" s="33">
        <f ca="1">INDIRECT("BH63")+INDIRECT("BI63")+INDIRECT("BJ63")+INDIRECT("BK63")+INDIRECT("BL63")+INDIRECT("BM63")+INDIRECT("BN63")+INDIRECT("BO63")</f>
        <v>0</v>
      </c>
      <c r="T63" s="34"/>
      <c r="U63" s="35"/>
      <c r="V63" s="35"/>
      <c r="W63" s="35"/>
      <c r="X63" s="35"/>
      <c r="Y63" s="35"/>
      <c r="Z63" s="35"/>
      <c r="AA63" s="35"/>
      <c r="AB63" s="34"/>
      <c r="AC63" s="35"/>
      <c r="AD63" s="35">
        <v>54</v>
      </c>
      <c r="AE63" s="35"/>
      <c r="AF63" s="35"/>
      <c r="AG63" s="35"/>
      <c r="AH63" s="35"/>
      <c r="AI63" s="35"/>
      <c r="AJ63" s="34"/>
      <c r="AK63" s="35"/>
      <c r="AL63" s="35"/>
      <c r="AM63" s="35"/>
      <c r="AN63" s="35"/>
      <c r="AO63" s="35"/>
      <c r="AP63" s="35"/>
      <c r="AQ63" s="35"/>
      <c r="AR63" s="34"/>
      <c r="AS63" s="35"/>
      <c r="AT63" s="35"/>
      <c r="AU63" s="35"/>
      <c r="AV63" s="35"/>
      <c r="AW63" s="35"/>
      <c r="AX63" s="35"/>
      <c r="AY63" s="35"/>
      <c r="AZ63" s="34"/>
      <c r="BA63" s="35"/>
      <c r="BB63" s="35"/>
      <c r="BC63" s="35"/>
      <c r="BD63" s="35"/>
      <c r="BE63" s="35"/>
      <c r="BF63" s="35"/>
      <c r="BG63" s="35"/>
      <c r="BH63" s="34"/>
      <c r="BI63" s="35"/>
      <c r="BJ63" s="35"/>
      <c r="BK63" s="35"/>
      <c r="BL63" s="35"/>
      <c r="BM63" s="35"/>
      <c r="BN63" s="35"/>
      <c r="BO63" s="36"/>
      <c r="BP63" s="9">
        <v>13000001284</v>
      </c>
      <c r="BQ63" s="1" t="s">
        <v>0</v>
      </c>
      <c r="BR63" s="1" t="s">
        <v>0</v>
      </c>
      <c r="BS63" s="1" t="s">
        <v>0</v>
      </c>
      <c r="BT63" s="1" t="s">
        <v>0</v>
      </c>
      <c r="BU63" s="1" t="s">
        <v>0</v>
      </c>
      <c r="BW63" s="1">
        <f ca="1">INDIRECT("T63")+2*INDIRECT("AB63")+3*INDIRECT("AJ63")+4*INDIRECT("AR63")+5*INDIRECT("AZ63")+6*INDIRECT("BH63")</f>
        <v>0</v>
      </c>
      <c r="BX63" s="1">
        <v>0</v>
      </c>
      <c r="BY63" s="1">
        <f ca="1">INDIRECT("U63")+2*INDIRECT("AC63")+3*INDIRECT("AK63")+4*INDIRECT("AS63")+5*INDIRECT("BA63")+6*INDIRECT("BI63")</f>
        <v>0</v>
      </c>
      <c r="BZ63" s="1">
        <v>0</v>
      </c>
      <c r="CA63" s="1">
        <f ca="1">INDIRECT("V63")+2*INDIRECT("AD63")+3*INDIRECT("AL63")+4*INDIRECT("AT63")+5*INDIRECT("BB63")+6*INDIRECT("BJ63")</f>
        <v>108</v>
      </c>
      <c r="CB63" s="1">
        <v>108</v>
      </c>
      <c r="CC63" s="1">
        <f ca="1">INDIRECT("W63")+2*INDIRECT("AE63")+3*INDIRECT("AM63")+4*INDIRECT("AU63")+5*INDIRECT("BC63")+6*INDIRECT("BK63")</f>
        <v>0</v>
      </c>
      <c r="CD63" s="1">
        <v>0</v>
      </c>
      <c r="CE63" s="1">
        <f ca="1">INDIRECT("X63")+2*INDIRECT("AF63")+3*INDIRECT("AN63")+4*INDIRECT("AV63")+5*INDIRECT("BD63")+6*INDIRECT("BL63")</f>
        <v>0</v>
      </c>
      <c r="CF63" s="1">
        <v>0</v>
      </c>
      <c r="CG63" s="1">
        <f ca="1">INDIRECT("Y63")+2*INDIRECT("AG63")+3*INDIRECT("AO63")+4*INDIRECT("AW63")+5*INDIRECT("BE63")+6*INDIRECT("BM63")</f>
        <v>0</v>
      </c>
      <c r="CH63" s="1">
        <v>0</v>
      </c>
      <c r="CI63" s="1">
        <f ca="1">INDIRECT("Z63")+2*INDIRECT("AH63")+3*INDIRECT("AP63")+4*INDIRECT("AX63")+5*INDIRECT("BF63")+6*INDIRECT("BN63")</f>
        <v>0</v>
      </c>
      <c r="CJ63" s="1">
        <v>0</v>
      </c>
      <c r="CK63" s="1">
        <f ca="1">INDIRECT("AA63")+2*INDIRECT("AI63")+3*INDIRECT("AQ63")+4*INDIRECT("AY63")+5*INDIRECT("BG63")+6*INDIRECT("BO63")</f>
        <v>0</v>
      </c>
      <c r="CL63" s="1">
        <v>0</v>
      </c>
      <c r="CM63" s="1">
        <f ca="1">INDIRECT("T63")+2*INDIRECT("U63")+3*INDIRECT("V63")+4*INDIRECT("W63")+5*INDIRECT("X63")+6*INDIRECT("Y63")+7*INDIRECT("Z63")+8*INDIRECT("AA63")</f>
        <v>0</v>
      </c>
      <c r="CN63" s="1">
        <v>0</v>
      </c>
      <c r="CO63" s="1">
        <f ca="1">INDIRECT("AB63")+2*INDIRECT("AC63")+3*INDIRECT("AD63")+4*INDIRECT("AE63")+5*INDIRECT("AF63")+6*INDIRECT("AG63")+7*INDIRECT("AH63")+8*INDIRECT("AI63")</f>
        <v>162</v>
      </c>
      <c r="CP63" s="1">
        <v>162</v>
      </c>
      <c r="CQ63" s="1">
        <f ca="1">INDIRECT("AJ63")+2*INDIRECT("AK63")+3*INDIRECT("AL63")+4*INDIRECT("AM63")+5*INDIRECT("AN63")+6*INDIRECT("AO63")+7*INDIRECT("AP63")+8*INDIRECT("AQ63")</f>
        <v>0</v>
      </c>
      <c r="CR63" s="1">
        <v>0</v>
      </c>
      <c r="CS63" s="1">
        <f ca="1">INDIRECT("AR63")+2*INDIRECT("AS63")+3*INDIRECT("AT63")+4*INDIRECT("AU63")+5*INDIRECT("AV63")+6*INDIRECT("AW63")+7*INDIRECT("AX63")+8*INDIRECT("AY63")</f>
        <v>0</v>
      </c>
      <c r="CT63" s="1">
        <v>0</v>
      </c>
      <c r="CU63" s="1">
        <f ca="1">INDIRECT("AZ63")+2*INDIRECT("BA63")+3*INDIRECT("BB63")+4*INDIRECT("BC63")+5*INDIRECT("BD63")+6*INDIRECT("BE63")+7*INDIRECT("BF63")+8*INDIRECT("BG63")</f>
        <v>0</v>
      </c>
      <c r="CV63" s="1">
        <v>0</v>
      </c>
      <c r="CW63" s="1">
        <f ca="1">INDIRECT("BH63")+2*INDIRECT("BI63")+3*INDIRECT("BJ63")+4*INDIRECT("BK63")+5*INDIRECT("BL63")+6*INDIRECT("BM63")+7*INDIRECT("BN63")+8*INDIRECT("BO63")</f>
        <v>0</v>
      </c>
      <c r="CX63" s="1">
        <v>0</v>
      </c>
    </row>
    <row r="64" spans="1:102" ht="11.25">
      <c r="A64" s="1" t="s">
        <v>0</v>
      </c>
      <c r="B64" s="1" t="s">
        <v>47</v>
      </c>
      <c r="C64" s="1" t="s">
        <v>48</v>
      </c>
      <c r="D64" s="1" t="s">
        <v>49</v>
      </c>
      <c r="E64" s="1" t="s">
        <v>3</v>
      </c>
      <c r="F64" s="7">
        <f ca="1">INDIRECT("T64")+INDIRECT("AB64")+INDIRECT("AJ64")+INDIRECT("AR64")+INDIRECT("AZ64")+INDIRECT("BH64")</f>
        <v>0</v>
      </c>
      <c r="G64" s="6">
        <f ca="1">INDIRECT("U64")+INDIRECT("AC64")+INDIRECT("AK64")+INDIRECT("AS64")+INDIRECT("BA64")+INDIRECT("BI64")</f>
        <v>0</v>
      </c>
      <c r="H64" s="6">
        <f ca="1">INDIRECT("V64")+INDIRECT("AD64")+INDIRECT("AL64")+INDIRECT("AT64")+INDIRECT("BB64")+INDIRECT("BJ64")</f>
        <v>150</v>
      </c>
      <c r="I64" s="6">
        <f ca="1">INDIRECT("W64")+INDIRECT("AE64")+INDIRECT("AM64")+INDIRECT("AU64")+INDIRECT("BC64")+INDIRECT("BK64")</f>
        <v>0</v>
      </c>
      <c r="J64" s="6">
        <f ca="1">INDIRECT("X64")+INDIRECT("AF64")+INDIRECT("AN64")+INDIRECT("AV64")+INDIRECT("BD64")+INDIRECT("BL64")</f>
        <v>0</v>
      </c>
      <c r="K64" s="6">
        <f ca="1">INDIRECT("Y64")+INDIRECT("AG64")+INDIRECT("AO64")+INDIRECT("AW64")+INDIRECT("BE64")+INDIRECT("BM64")</f>
        <v>0</v>
      </c>
      <c r="L64" s="6">
        <f ca="1">INDIRECT("Z64")+INDIRECT("AH64")+INDIRECT("AP64")+INDIRECT("AX64")+INDIRECT("BF64")+INDIRECT("BN64")</f>
        <v>0</v>
      </c>
      <c r="M64" s="6">
        <f ca="1">INDIRECT("AA64")+INDIRECT("AI64")+INDIRECT("AQ64")+INDIRECT("AY64")+INDIRECT("BG64")+INDIRECT("BO64")</f>
        <v>0</v>
      </c>
      <c r="N64" s="7">
        <f ca="1">INDIRECT("T64")+INDIRECT("U64")+INDIRECT("V64")+INDIRECT("W64")+INDIRECT("X64")+INDIRECT("Y64")+INDIRECT("Z64")+INDIRECT("AA64")</f>
        <v>0</v>
      </c>
      <c r="O64" s="6">
        <f ca="1">INDIRECT("AB64")+INDIRECT("AC64")+INDIRECT("AD64")+INDIRECT("AE64")+INDIRECT("AF64")+INDIRECT("AG64")+INDIRECT("AH64")+INDIRECT("AI64")</f>
        <v>150</v>
      </c>
      <c r="P64" s="6">
        <f ca="1">INDIRECT("AJ64")+INDIRECT("AK64")+INDIRECT("AL64")+INDIRECT("AM64")+INDIRECT("AN64")+INDIRECT("AO64")+INDIRECT("AP64")+INDIRECT("AQ64")</f>
        <v>0</v>
      </c>
      <c r="Q64" s="6">
        <f ca="1">INDIRECT("AR64")+INDIRECT("AS64")+INDIRECT("AT64")+INDIRECT("AU64")+INDIRECT("AV64")+INDIRECT("AW64")+INDIRECT("AX64")+INDIRECT("AY64")</f>
        <v>0</v>
      </c>
      <c r="R64" s="6">
        <f ca="1">INDIRECT("AZ64")+INDIRECT("BA64")+INDIRECT("BB64")+INDIRECT("BC64")+INDIRECT("BD64")+INDIRECT("BE64")+INDIRECT("BF64")+INDIRECT("BG64")</f>
        <v>0</v>
      </c>
      <c r="S64" s="6">
        <f ca="1">INDIRECT("BH64")+INDIRECT("BI64")+INDIRECT("BJ64")+INDIRECT("BK64")+INDIRECT("BL64")+INDIRECT("BM64")+INDIRECT("BN64")+INDIRECT("BO64")</f>
        <v>0</v>
      </c>
      <c r="T64" s="28"/>
      <c r="U64" s="29"/>
      <c r="V64" s="29"/>
      <c r="W64" s="29"/>
      <c r="X64" s="29"/>
      <c r="Y64" s="29"/>
      <c r="Z64" s="29"/>
      <c r="AA64" s="29"/>
      <c r="AB64" s="28"/>
      <c r="AC64" s="29"/>
      <c r="AD64" s="29">
        <v>150</v>
      </c>
      <c r="AE64" s="29"/>
      <c r="AF64" s="29"/>
      <c r="AG64" s="29"/>
      <c r="AH64" s="29"/>
      <c r="AI64" s="29"/>
      <c r="AJ64" s="28"/>
      <c r="AK64" s="29"/>
      <c r="AL64" s="29"/>
      <c r="AM64" s="29"/>
      <c r="AN64" s="29"/>
      <c r="AO64" s="29"/>
      <c r="AP64" s="29"/>
      <c r="AQ64" s="29"/>
      <c r="AR64" s="28"/>
      <c r="AS64" s="29"/>
      <c r="AT64" s="29"/>
      <c r="AU64" s="29"/>
      <c r="AV64" s="29"/>
      <c r="AW64" s="29"/>
      <c r="AX64" s="29"/>
      <c r="AY64" s="29"/>
      <c r="AZ64" s="28"/>
      <c r="BA64" s="29"/>
      <c r="BB64" s="29"/>
      <c r="BC64" s="29"/>
      <c r="BD64" s="29"/>
      <c r="BE64" s="29"/>
      <c r="BF64" s="29"/>
      <c r="BG64" s="29"/>
      <c r="BH64" s="28"/>
      <c r="BI64" s="29"/>
      <c r="BJ64" s="29"/>
      <c r="BK64" s="29"/>
      <c r="BL64" s="29"/>
      <c r="BM64" s="29"/>
      <c r="BN64" s="29"/>
      <c r="BO64" s="29"/>
      <c r="BP64" s="9">
        <v>0</v>
      </c>
      <c r="BQ64" s="1" t="s">
        <v>3</v>
      </c>
      <c r="BR64" s="1" t="s">
        <v>0</v>
      </c>
      <c r="BS64" s="1" t="s">
        <v>0</v>
      </c>
      <c r="BT64" s="1" t="s">
        <v>0</v>
      </c>
      <c r="BU64" s="1" t="s">
        <v>32</v>
      </c>
      <c r="BW64" s="1">
        <f ca="1">INDIRECT("T64")+2*INDIRECT("AB64")+3*INDIRECT("AJ64")+4*INDIRECT("AR64")+5*INDIRECT("AZ64")+6*INDIRECT("BH64")</f>
        <v>0</v>
      </c>
      <c r="BX64" s="1">
        <v>0</v>
      </c>
      <c r="BY64" s="1">
        <f ca="1">INDIRECT("U64")+2*INDIRECT("AC64")+3*INDIRECT("AK64")+4*INDIRECT("AS64")+5*INDIRECT("BA64")+6*INDIRECT("BI64")</f>
        <v>0</v>
      </c>
      <c r="BZ64" s="1">
        <v>0</v>
      </c>
      <c r="CA64" s="1">
        <f ca="1">INDIRECT("V64")+2*INDIRECT("AD64")+3*INDIRECT("AL64")+4*INDIRECT("AT64")+5*INDIRECT("BB64")+6*INDIRECT("BJ64")</f>
        <v>300</v>
      </c>
      <c r="CB64" s="1">
        <v>300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0</v>
      </c>
      <c r="CH64" s="1">
        <v>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450</v>
      </c>
      <c r="CP64" s="1">
        <v>450</v>
      </c>
      <c r="CQ64" s="1">
        <f ca="1">INDIRECT("AJ64")+2*INDIRECT("AK64")+3*INDIRECT("AL64")+4*INDIRECT("AM64")+5*INDIRECT("AN64")+6*INDIRECT("AO64")+7*INDIRECT("AP64")+8*INDIRECT("AQ64")</f>
        <v>0</v>
      </c>
      <c r="CR64" s="1">
        <v>0</v>
      </c>
      <c r="CS64" s="1">
        <f ca="1">INDIRECT("AR64")+2*INDIRECT("AS64")+3*INDIRECT("AT64")+4*INDIRECT("AU64")+5*INDIRECT("AV64")+6*INDIRECT("AW64")+7*INDIRECT("AX64")+8*INDIRECT("AY64")</f>
        <v>0</v>
      </c>
      <c r="CT64" s="1">
        <v>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73" ht="11.25">
      <c r="A65" s="25"/>
      <c r="B65" s="25"/>
      <c r="C65" s="27" t="s">
        <v>80</v>
      </c>
      <c r="D65" s="26" t="s">
        <v>0</v>
      </c>
      <c r="E65" s="1" t="s">
        <v>6</v>
      </c>
      <c r="F65" s="7">
        <f>SUM(F63:F64)</f>
        <v>0</v>
      </c>
      <c r="G65" s="6">
        <f>SUM(G63:G64)</f>
        <v>0</v>
      </c>
      <c r="H65" s="6">
        <f>SUM(H63:H64)</f>
        <v>204</v>
      </c>
      <c r="I65" s="6">
        <f>SUM(I63:I64)</f>
        <v>0</v>
      </c>
      <c r="J65" s="6">
        <f>SUM(J63:J64)</f>
        <v>0</v>
      </c>
      <c r="K65" s="6">
        <f>SUM(K63:K64)</f>
        <v>0</v>
      </c>
      <c r="L65" s="6">
        <f>SUM(L63:L64)</f>
        <v>0</v>
      </c>
      <c r="M65" s="6">
        <f>SUM(M63:M64)</f>
        <v>0</v>
      </c>
      <c r="N65" s="7">
        <f>SUM(N63:N64)</f>
        <v>0</v>
      </c>
      <c r="O65" s="6">
        <f>SUM(O63:O64)</f>
        <v>204</v>
      </c>
      <c r="P65" s="6">
        <f>SUM(P63:P64)</f>
        <v>0</v>
      </c>
      <c r="Q65" s="6">
        <f>SUM(Q63:Q64)</f>
        <v>0</v>
      </c>
      <c r="R65" s="6">
        <f>SUM(R63:R64)</f>
        <v>0</v>
      </c>
      <c r="S65" s="6">
        <f>SUM(S63:S64)</f>
        <v>0</v>
      </c>
      <c r="T65" s="8"/>
      <c r="U65" s="5"/>
      <c r="V65" s="5"/>
      <c r="W65" s="5"/>
      <c r="X65" s="5"/>
      <c r="Y65" s="5"/>
      <c r="Z65" s="5"/>
      <c r="AA65" s="5"/>
      <c r="AB65" s="8"/>
      <c r="AC65" s="5"/>
      <c r="AD65" s="5"/>
      <c r="AE65" s="5"/>
      <c r="AF65" s="5"/>
      <c r="AG65" s="5"/>
      <c r="AH65" s="5"/>
      <c r="AI65" s="5"/>
      <c r="AJ65" s="8"/>
      <c r="AK65" s="5"/>
      <c r="AL65" s="5"/>
      <c r="AM65" s="5"/>
      <c r="AN65" s="5"/>
      <c r="AO65" s="5"/>
      <c r="AP65" s="5"/>
      <c r="AQ65" s="5"/>
      <c r="AR65" s="8"/>
      <c r="AS65" s="5"/>
      <c r="AT65" s="5"/>
      <c r="AU65" s="5"/>
      <c r="AV65" s="5"/>
      <c r="AW65" s="5"/>
      <c r="AX65" s="5"/>
      <c r="AY65" s="5"/>
      <c r="AZ65" s="8"/>
      <c r="BA65" s="5"/>
      <c r="BB65" s="5"/>
      <c r="BC65" s="5"/>
      <c r="BD65" s="5"/>
      <c r="BE65" s="5"/>
      <c r="BF65" s="5"/>
      <c r="BG65" s="5"/>
      <c r="BH65" s="8"/>
      <c r="BI65" s="5"/>
      <c r="BJ65" s="5"/>
      <c r="BK65" s="5"/>
      <c r="BL65" s="5"/>
      <c r="BM65" s="5"/>
      <c r="BN65" s="5"/>
      <c r="BO65" s="5"/>
      <c r="BP65" s="9">
        <v>0</v>
      </c>
      <c r="BQ65" s="1" t="s">
        <v>0</v>
      </c>
      <c r="BR65" s="1" t="s">
        <v>0</v>
      </c>
      <c r="BS65" s="1" t="s">
        <v>0</v>
      </c>
      <c r="BT65" s="1" t="s">
        <v>0</v>
      </c>
      <c r="BU65" s="1" t="s">
        <v>0</v>
      </c>
    </row>
    <row r="66" spans="1:73" ht="11.25">
      <c r="A66" s="37"/>
      <c r="B66" s="37"/>
      <c r="C66" s="37" t="s">
        <v>0</v>
      </c>
      <c r="D66" s="37" t="s">
        <v>0</v>
      </c>
      <c r="E66" s="37" t="s">
        <v>0</v>
      </c>
      <c r="F66" s="38"/>
      <c r="G66" s="39"/>
      <c r="H66" s="39"/>
      <c r="I66" s="39"/>
      <c r="J66" s="39"/>
      <c r="K66" s="39"/>
      <c r="L66" s="39"/>
      <c r="M66" s="39"/>
      <c r="N66" s="38"/>
      <c r="O66" s="39"/>
      <c r="P66" s="39"/>
      <c r="Q66" s="39"/>
      <c r="R66" s="39"/>
      <c r="S66" s="39"/>
      <c r="T66" s="40"/>
      <c r="U66" s="41"/>
      <c r="V66" s="41"/>
      <c r="W66" s="41"/>
      <c r="X66" s="41"/>
      <c r="Y66" s="41"/>
      <c r="Z66" s="41"/>
      <c r="AA66" s="41"/>
      <c r="AB66" s="40"/>
      <c r="AC66" s="41"/>
      <c r="AD66" s="41"/>
      <c r="AE66" s="41"/>
      <c r="AF66" s="41"/>
      <c r="AG66" s="41"/>
      <c r="AH66" s="41"/>
      <c r="AI66" s="41"/>
      <c r="AJ66" s="40"/>
      <c r="AK66" s="41"/>
      <c r="AL66" s="41"/>
      <c r="AM66" s="41"/>
      <c r="AN66" s="41"/>
      <c r="AO66" s="41"/>
      <c r="AP66" s="41"/>
      <c r="AQ66" s="41"/>
      <c r="AR66" s="40"/>
      <c r="AS66" s="41"/>
      <c r="AT66" s="41"/>
      <c r="AU66" s="41"/>
      <c r="AV66" s="41"/>
      <c r="AW66" s="41"/>
      <c r="AX66" s="41"/>
      <c r="AY66" s="41"/>
      <c r="AZ66" s="40"/>
      <c r="BA66" s="41"/>
      <c r="BB66" s="41"/>
      <c r="BC66" s="41"/>
      <c r="BD66" s="41"/>
      <c r="BE66" s="41"/>
      <c r="BF66" s="41"/>
      <c r="BG66" s="41"/>
      <c r="BH66" s="40"/>
      <c r="BI66" s="41"/>
      <c r="BJ66" s="41"/>
      <c r="BK66" s="41"/>
      <c r="BL66" s="41"/>
      <c r="BM66" s="41"/>
      <c r="BN66" s="41"/>
      <c r="BO66" s="42"/>
      <c r="BP66" s="9"/>
      <c r="BT66" s="1" t="s">
        <v>0</v>
      </c>
      <c r="BU66" s="1" t="s">
        <v>0</v>
      </c>
    </row>
    <row r="69" spans="5:13" ht="11.25">
      <c r="E69" s="3" t="s">
        <v>87</v>
      </c>
      <c r="F69" s="5">
        <f>SUMIF($BQ4:$BQ66,"=RIP",F4:F66)</f>
        <v>670</v>
      </c>
      <c r="G69" s="5">
        <f aca="true" t="shared" si="0" ref="G69:M69">SUMIF($BQ4:$BQ66,"=RIP",G4:G66)</f>
        <v>1296</v>
      </c>
      <c r="H69" s="5">
        <f t="shared" si="0"/>
        <v>2425</v>
      </c>
      <c r="I69" s="5">
        <f t="shared" si="0"/>
        <v>5266</v>
      </c>
      <c r="J69" s="5">
        <f t="shared" si="0"/>
        <v>7684</v>
      </c>
      <c r="K69" s="5">
        <f t="shared" si="0"/>
        <v>3575</v>
      </c>
      <c r="L69" s="5">
        <f t="shared" si="0"/>
        <v>0</v>
      </c>
      <c r="M69" s="5">
        <f t="shared" si="0"/>
        <v>0</v>
      </c>
    </row>
    <row r="70" spans="5:13" ht="11.25">
      <c r="E70" s="3" t="s">
        <v>88</v>
      </c>
      <c r="F70" s="5">
        <f>SUMIF($BT4:$BT66,"=GARVEE",F4:F66)</f>
        <v>0</v>
      </c>
      <c r="G70" s="5">
        <f aca="true" t="shared" si="1" ref="G70:M70">SUMIF($BT4:$BT66,"=GARVEE",G4:G66)</f>
        <v>0</v>
      </c>
      <c r="H70" s="5">
        <f t="shared" si="1"/>
        <v>0</v>
      </c>
      <c r="I70" s="5">
        <f t="shared" si="1"/>
        <v>0</v>
      </c>
      <c r="J70" s="5">
        <f t="shared" si="1"/>
        <v>0</v>
      </c>
      <c r="K70" s="5">
        <f t="shared" si="1"/>
        <v>0</v>
      </c>
      <c r="L70" s="5">
        <f t="shared" si="1"/>
        <v>0</v>
      </c>
      <c r="M70" s="5">
        <f t="shared" si="1"/>
        <v>0</v>
      </c>
    </row>
    <row r="71" spans="5:13" ht="11.25">
      <c r="E71" s="3" t="s">
        <v>89</v>
      </c>
      <c r="F71" s="5">
        <f>SUMIF($BR4:$BR66,"=X",F4:F66)</f>
        <v>0</v>
      </c>
      <c r="G71" s="5">
        <f aca="true" t="shared" si="2" ref="G71:M71">SUMIF($BR4:$BR66,"=X",G4:G66)</f>
        <v>0</v>
      </c>
      <c r="H71" s="5">
        <f t="shared" si="2"/>
        <v>0</v>
      </c>
      <c r="I71" s="5">
        <f t="shared" si="2"/>
        <v>0</v>
      </c>
      <c r="J71" s="5">
        <f t="shared" si="2"/>
        <v>0</v>
      </c>
      <c r="K71" s="5">
        <f t="shared" si="2"/>
        <v>0</v>
      </c>
      <c r="L71" s="5">
        <f t="shared" si="2"/>
        <v>0</v>
      </c>
      <c r="M71" s="5">
        <f t="shared" si="2"/>
        <v>0</v>
      </c>
    </row>
    <row r="72" spans="5:13" ht="11.25">
      <c r="E72" s="3" t="s">
        <v>90</v>
      </c>
      <c r="F72" s="5">
        <f>SUMIF($BU4:$BU66,"=X",AJ4:AJ66)+SUMIF($BU4:$BU66,"=X",AR4:AR66)+SUMIF($BU4:$BU66,"=X",AZ4:AZ66)+SUMIF($BU4:$BU66,"=X",BH4:BH66)</f>
        <v>310</v>
      </c>
      <c r="G72" s="5">
        <f>SUMIF($BU4:$BU66,"=X",AK4:AK66)+SUMIF($BU4:$BU66,"=X",AS4:AS66)+SUMIF($BU4:$BU66,"=X",BA4:BA66)+SUMIF($BU4:$BU66,"=X",BI4:BI66)</f>
        <v>130</v>
      </c>
      <c r="H72" s="5"/>
      <c r="I72" s="5"/>
      <c r="J72" s="5"/>
      <c r="K72" s="5"/>
      <c r="L72" s="5"/>
      <c r="M72" s="5"/>
    </row>
    <row r="73" spans="5:13" ht="11.25">
      <c r="E73" s="3" t="s">
        <v>91</v>
      </c>
      <c r="F73" s="5">
        <f>SUMIF($BU4:$BU66,"=X",T4:T66)</f>
        <v>0</v>
      </c>
      <c r="G73" s="5">
        <f>SUMIF($BU4:$BU66,"=X",U4:U66)</f>
        <v>0</v>
      </c>
      <c r="H73" s="5"/>
      <c r="I73" s="5"/>
      <c r="J73" s="5"/>
      <c r="K73" s="5"/>
      <c r="L73" s="5"/>
      <c r="M73" s="5"/>
    </row>
    <row r="74" spans="5:13" ht="11.25">
      <c r="E74" s="3" t="s">
        <v>92</v>
      </c>
      <c r="F74" s="5">
        <f>F69-F70-F71-F72-F73</f>
        <v>360</v>
      </c>
      <c r="G74" s="5">
        <f aca="true" t="shared" si="3" ref="G74:M74">G69-G70-G71-G72-G73</f>
        <v>1166</v>
      </c>
      <c r="H74" s="5">
        <f t="shared" si="3"/>
        <v>2425</v>
      </c>
      <c r="I74" s="5">
        <f t="shared" si="3"/>
        <v>5266</v>
      </c>
      <c r="J74" s="5">
        <f t="shared" si="3"/>
        <v>7684</v>
      </c>
      <c r="K74" s="5">
        <f t="shared" si="3"/>
        <v>3575</v>
      </c>
      <c r="L74" s="5">
        <f t="shared" si="3"/>
        <v>0</v>
      </c>
      <c r="M74" s="5">
        <f t="shared" si="3"/>
        <v>0</v>
      </c>
    </row>
    <row r="76" spans="9:11" ht="11.25">
      <c r="I76" s="1">
        <f>SUM(F74:I74)</f>
        <v>9217</v>
      </c>
      <c r="J76" s="1">
        <f>J74</f>
        <v>7684</v>
      </c>
      <c r="K76" s="1">
        <f>K74</f>
        <v>3575</v>
      </c>
    </row>
  </sheetData>
  <sheetProtection password="CB9B" sheet="1" objects="1" scenarios="1"/>
  <conditionalFormatting sqref="F4 F7 F10:F11 F14:F15 F18:F19 F22:F24 F27:F29 F32:F34 F37:F38 F41:F42 F45 F48:F49 F52 F55:F56 F59:F60 F63:F64">
    <cfRule type="expression" priority="1" dxfId="0" stopIfTrue="1">
      <formula>BW4&lt;&gt;BX4</formula>
    </cfRule>
  </conditionalFormatting>
  <conditionalFormatting sqref="G4 G7 G10:G11 G14:G15 G18:G19 G22:G24 G27:G29 G32:G34 G37:G38 G41:G42 G45 G48:G49 G52 G55:G56 G59:G60 G63:G64">
    <cfRule type="expression" priority="2" dxfId="0" stopIfTrue="1">
      <formula>BY4&lt;&gt;BZ4</formula>
    </cfRule>
  </conditionalFormatting>
  <conditionalFormatting sqref="H4 H7 H10:H11 H14:H15 H18:H19 H22:H24 H27:H29 H32:H34 H37:H38 H41:H42 H45 H48:H49 H52 H55:H56 H59:H60 H63:H64">
    <cfRule type="expression" priority="3" dxfId="0" stopIfTrue="1">
      <formula>CA4&lt;&gt;CB4</formula>
    </cfRule>
  </conditionalFormatting>
  <conditionalFormatting sqref="I4 I7 I10:I11 I14:I15 I18:I19 I22:I24 I27:I29 I32:I34 I37:I38 I41:I42 I45 I48:I49 I52 I55:I56 I59:I60 I63:I64">
    <cfRule type="expression" priority="4" dxfId="0" stopIfTrue="1">
      <formula>CC4&lt;&gt;CD4</formula>
    </cfRule>
  </conditionalFormatting>
  <conditionalFormatting sqref="J4 J7 J10:J11 J14:J15 J18:J19 J22:J24 J27:J29 J32:J34 J37:J38 J41:J42 J45 J48:J49 J52 J55:J56 J59:J60 J63:J64">
    <cfRule type="expression" priority="5" dxfId="0" stopIfTrue="1">
      <formula>CE4&lt;&gt;CF4</formula>
    </cfRule>
  </conditionalFormatting>
  <conditionalFormatting sqref="K4 K7 K10:K11 K14:K15 K18:K19 K22:K24 K27:K29 K32:K34 K37:K38 K41:K42 K45 K48:K49 K52 K55:K56 K59:K60 K63:K64">
    <cfRule type="expression" priority="6" dxfId="0" stopIfTrue="1">
      <formula>CG4&lt;&gt;CH4</formula>
    </cfRule>
  </conditionalFormatting>
  <conditionalFormatting sqref="L4 L7 L10:L11 L14:L15 L18:L19 L22:L24 L27:L29 L32:L34 L37:L38 L41:L42 L45 L48:L49 L52 L55:L56 L59:L60 L63:L64">
    <cfRule type="expression" priority="7" dxfId="0" stopIfTrue="1">
      <formula>CI4&lt;&gt;CJ4</formula>
    </cfRule>
  </conditionalFormatting>
  <conditionalFormatting sqref="M4 M7 M10:M11 M14:M15 M18:M19 M22:M24 M27:M29 M32:M34 M37:M38 M41:M42 M45 M48:M49 M52 M55:M56 M59:M60 M63:M64">
    <cfRule type="expression" priority="8" dxfId="0" stopIfTrue="1">
      <formula>CK4&lt;&gt;CL4</formula>
    </cfRule>
  </conditionalFormatting>
  <conditionalFormatting sqref="N4 N7 N10:N11 N14:N15 N18:N19 N22:N24 N27:N29 N32:N34 N37:N38 N41:N42 N45 N48:N49 N52 N55:N56 N59:N60 N63:N64">
    <cfRule type="expression" priority="9" dxfId="0" stopIfTrue="1">
      <formula>CM4&lt;&gt;CN4</formula>
    </cfRule>
  </conditionalFormatting>
  <conditionalFormatting sqref="O4 O7 O10:O11 O14:O15 O18:O19 O22:O24 O27:O29 O32:O34 O37:O38 O41:O42 O45 O48:O49 O52 O55:O56 O59:O60 O63:O64">
    <cfRule type="expression" priority="10" dxfId="0" stopIfTrue="1">
      <formula>CO4&lt;&gt;CP4</formula>
    </cfRule>
  </conditionalFormatting>
  <conditionalFormatting sqref="P4 P7 P10:P11 P14:P15 P18:P19 P22:P24 P27:P29 P32:P34 P37:P38 P41:P42 P45 P48:P49 P52 P55:P56 P59:P60 P63:P64">
    <cfRule type="expression" priority="11" dxfId="0" stopIfTrue="1">
      <formula>CQ4&lt;&gt;CR4</formula>
    </cfRule>
  </conditionalFormatting>
  <conditionalFormatting sqref="Q4 Q7 Q10:Q11 Q14:Q15 Q18:Q19 Q22:Q24 Q27:Q29 Q32:Q34 Q37:Q38 Q41:Q42 Q45 Q48:Q49 Q52 Q55:Q56 Q59:Q60 Q63:Q64">
    <cfRule type="expression" priority="12" dxfId="0" stopIfTrue="1">
      <formula>CS4&lt;&gt;CT4</formula>
    </cfRule>
  </conditionalFormatting>
  <conditionalFormatting sqref="R4 R7 R10:R11 R14:R15 R18:R19 R22:R24 R27:R29 R32:R34 R37:R38 R41:R42 R45 R48:R49 R52 R55:R56 R59:R60 R63:R64">
    <cfRule type="expression" priority="13" dxfId="0" stopIfTrue="1">
      <formula>CU4&lt;&gt;CV4</formula>
    </cfRule>
  </conditionalFormatting>
  <conditionalFormatting sqref="S4 S7 S10:S11 S14:S15 S18:S19 S22:S24 S27:S29 S32:S34 S37:S38 S41:S42 S45 S48:S49 S52 S55:S56 S59:S60 S63:S64">
    <cfRule type="expression" priority="14" dxfId="0" stopIfTrue="1">
      <formula>CW4&lt;&gt;CX4</formula>
    </cfRule>
  </conditionalFormatting>
  <dataValidations count="91">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5">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66">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66">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ErrorMessage="1" errorTitle="Maximum Dollar Input Exceeded" error="The maximum input value is $999,999 (x $1000), basically one billion dollars.  Please revise your figures." sqref="T37:BO37">
      <formula1>0</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ErrorMessage="1" errorTitle="Maximum Dollar Input Exceeded" error="The maximum input value is $999,999 (x $1000), basically one billion dollars.  Please revise your figures." sqref="T45:BO45">
      <formula1>0</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InputMessage="1" showErrorMessage="1" promptTitle="No Input" prompt="This is not a funding line." errorTitle="Wrong Spot" error="This is either a total or blank funding line.  No Data Input Here." sqref="T47:BO47">
      <formula1>999999</formula1>
      <formula2>999999</formula2>
    </dataValidation>
    <dataValidation type="whole" showErrorMessage="1" errorTitle="Maximum Dollar Input Exceeded" error="The maximum input value is $999,999 (x $1000), basically one billion dollars.  Please revise your figures." sqref="BJ48:BO48 AL48:AQ48 AT48:AY48 BB48:BG48 V48:AI4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8:AK48 AR48:AS48 AZ48:BA48 BH48:BI4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8:U48">
      <formula1>0</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ErrorMessage="1" errorTitle="Maximum Dollar Input Exceeded" error="The maximum input value is $999,999 (x $1000), basically one billion dollars.  Please revise your figures." sqref="BJ52:BO52 AL52:AQ52 AT52:AY52 BB52:BG52 V52:AI5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2:AK52 AR52:AS52 AZ52:BA52 BH52:BI5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2:U52">
      <formula1>0</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ErrorMessage="1" errorTitle="Maximum Dollar Input Exceeded" error="The maximum input value is $999,999 (x $1000), basically one billion dollars.  Please revise your figures." sqref="BJ55:BO55 AL55:AQ55 AT55:AY55 BB55:BG55 V55:AI5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5:AK55 AR55:AS55 AZ55:BA55 BH55:BI5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5:U55">
      <formula1>0</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ErrorMessage="1" errorTitle="Maximum Dollar Input Exceeded" error="The maximum input value is $999,999 (x $1000), basically one billion dollars.  Please revise your figures." sqref="BJ59:BO59 AL59:AQ59 AT59:AY59 BB59:BG59 V59:AI5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9:AK59 AR59:AS59 AZ59:BA59 BH59:BI5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9:U59">
      <formula1>0</formula1>
      <formula2>999999</formula2>
    </dataValidation>
    <dataValidation type="whole" showErrorMessage="1" errorTitle="Maximum Dollar Input Exceeded" error="The maximum input value is $999,999 (x $1000), basically one billion dollars.  Please revise your figures." sqref="T60:BO60">
      <formula1>0</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ErrorMessage="1" errorTitle="Maximum Dollar Input Exceeded" error="The maximum input value is $999,999 (x $1000), basically one billion dollars.  Please revise your figures." sqref="T63:BO63">
      <formula1>0</formula1>
      <formula2>999999</formula2>
    </dataValidation>
    <dataValidation type="whole" showErrorMessage="1" errorTitle="Maximum Dollar Input Exceeded" error="The maximum input value is $999,999 (x $1000), basically one billion dollars.  Please revise your figures." sqref="BJ64:BO64 AL64:AQ64 AT64:AY64 BB64:BG64 V64:AI6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4:AK64 AR64:AS64 AZ64:BA64 BH64:BI6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4:U64">
      <formula1>0</formula1>
      <formula2>999999</formula2>
    </dataValidation>
    <dataValidation type="whole" showInputMessage="1" showErrorMessage="1" promptTitle="No Input" prompt="This is not a funding line." errorTitle="Wrong Spot" error="This is either a total or blank funding line.  No Data Input Here." sqref="T65:BO65">
      <formula1>999999</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s>
  <printOptions gridLines="1"/>
  <pageMargins left="0.25" right="0.25" top="0.75" bottom="0.5" header="0.25" footer="0.25"/>
  <pageSetup blackAndWhite="1" fitToHeight="100" fitToWidth="1" horizontalDpi="600" verticalDpi="600" orientation="landscape" scale="88"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2003-11-25T22:55:15Z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