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Inventory'!$A$1:$S$96</definedName>
    <definedName name="_xlnm.Print_Titles" localSheetId="1">'Project Inventory'!$1:$3</definedName>
  </definedNames>
  <calcPr fullCalcOnLoad="1"/>
</workbook>
</file>

<file path=xl/sharedStrings.xml><?xml version="1.0" encoding="utf-8"?>
<sst xmlns="http://schemas.openxmlformats.org/spreadsheetml/2006/main" count="854" uniqueCount="136">
  <si>
    <t/>
  </si>
  <si>
    <t>TUL</t>
  </si>
  <si>
    <t>Farmersville, City of</t>
  </si>
  <si>
    <t>RIP</t>
  </si>
  <si>
    <t>4C1164</t>
  </si>
  <si>
    <t>Visalia Road Operational Improvements</t>
  </si>
  <si>
    <t>TOTAL</t>
  </si>
  <si>
    <t>Porterville, City of</t>
  </si>
  <si>
    <t>Porterville-St. &amp; Rd Rehab (On Federal Aid System)</t>
  </si>
  <si>
    <t>Tulare County</t>
  </si>
  <si>
    <t>4A0500</t>
  </si>
  <si>
    <t>Goshen to El Monte Way (Road 80)</t>
  </si>
  <si>
    <t>4C0604</t>
  </si>
  <si>
    <t>Widen County Road 108 (Demaree Road)</t>
  </si>
  <si>
    <t>4C0614</t>
  </si>
  <si>
    <t>Avenue 416 Widening</t>
  </si>
  <si>
    <t>Future Need</t>
  </si>
  <si>
    <t>Scranton/Indiana/Gibbons Corridor</t>
  </si>
  <si>
    <t>4C1564</t>
  </si>
  <si>
    <t>Caldwell Avenue Widening</t>
  </si>
  <si>
    <t>Betty Drive Widen and realignment</t>
  </si>
  <si>
    <t>Pavement Rehab on various County Roads</t>
  </si>
  <si>
    <t>Pavement Rehabilitation OFF-SYSTEM County Roads.</t>
  </si>
  <si>
    <t>Tulare County Association of Governments</t>
  </si>
  <si>
    <t>Reservation road Improvements</t>
  </si>
  <si>
    <t>Tulare, City of</t>
  </si>
  <si>
    <t>4C1424</t>
  </si>
  <si>
    <t>Tulare Intermodal Transit Center</t>
  </si>
  <si>
    <t>Loc Funds (CITY)</t>
  </si>
  <si>
    <t>Bardsley Ave/O St Improvements</t>
  </si>
  <si>
    <t>Visalia, City of</t>
  </si>
  <si>
    <t>4C1214</t>
  </si>
  <si>
    <t>Caldwell Avenue/Visalia Road (Avenue 280)</t>
  </si>
  <si>
    <t>Plaza Drive Widening</t>
  </si>
  <si>
    <t>4C1634</t>
  </si>
  <si>
    <t>Visalia St &amp; Rd Rehab (on-FAS) FY2002</t>
  </si>
  <si>
    <t>Emergency vehicle Preempton Safety project</t>
  </si>
  <si>
    <t>198</t>
  </si>
  <si>
    <t>Caltrans</t>
  </si>
  <si>
    <t>CO</t>
  </si>
  <si>
    <t>X</t>
  </si>
  <si>
    <t>3568U0</t>
  </si>
  <si>
    <t>0.0/3.3</t>
  </si>
  <si>
    <t>Route 198 Expressway, Rte 43 to Rte 99</t>
  </si>
  <si>
    <t>IIP</t>
  </si>
  <si>
    <t>216</t>
  </si>
  <si>
    <t>43070K</t>
  </si>
  <si>
    <t>1.9/3.7</t>
  </si>
  <si>
    <t>State Highway 216 Widening</t>
  </si>
  <si>
    <t>63</t>
  </si>
  <si>
    <t>307000</t>
  </si>
  <si>
    <t>5.8/8.0</t>
  </si>
  <si>
    <t>Mooney Blvd widening</t>
  </si>
  <si>
    <t>5.7/7.9</t>
  </si>
  <si>
    <t>Visalia-SR-63 Tree Landscaping</t>
  </si>
  <si>
    <t>65</t>
  </si>
  <si>
    <t>43400K</t>
  </si>
  <si>
    <t>0.0/17.7</t>
  </si>
  <si>
    <t>Expressway - Kern County line to Rte 190</t>
  </si>
  <si>
    <t>TCRP</t>
  </si>
  <si>
    <t>43080K</t>
  </si>
  <si>
    <t>29.5/38.6</t>
  </si>
  <si>
    <t>Align and widen Road 204</t>
  </si>
  <si>
    <t>99</t>
  </si>
  <si>
    <t>38821_</t>
  </si>
  <si>
    <t>30.1/31.0</t>
  </si>
  <si>
    <t>Replacement Planting</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</si>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</sst>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110</v>
      </c>
    </row>
    <row r="3" ht="12.75">
      <c r="B3" s="46"/>
    </row>
    <row r="4" ht="12.75">
      <c r="B4" s="49" t="s">
        <v>111</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114</v>
      </c>
    </row>
    <row r="7" ht="12.75">
      <c r="B7" s="53" t="s">
        <v>115</v>
      </c>
    </row>
    <row r="8" ht="12.75">
      <c r="B8" s="53" t="s">
        <v>116</v>
      </c>
    </row>
    <row r="9" ht="25.5">
      <c r="B9" s="53" t="s">
        <v>117</v>
      </c>
    </row>
    <row r="10" ht="12.75">
      <c r="B10" s="51"/>
    </row>
    <row r="11" ht="12.75">
      <c r="B11" s="52" t="s">
        <v>118</v>
      </c>
    </row>
    <row r="12" ht="12.75">
      <c r="B12" s="53" t="s">
        <v>119</v>
      </c>
    </row>
    <row r="13" ht="12.75">
      <c r="B13" s="53" t="s">
        <v>120</v>
      </c>
    </row>
    <row r="14" ht="12.75">
      <c r="B14" s="53" t="s">
        <v>121</v>
      </c>
    </row>
    <row r="15" ht="12.75">
      <c r="B15" s="51"/>
    </row>
    <row r="16" ht="12.75">
      <c r="B16" s="54" t="s">
        <v>122</v>
      </c>
    </row>
    <row r="17" ht="25.5">
      <c r="B17" s="51" t="s">
        <v>123</v>
      </c>
    </row>
    <row r="18" ht="12.75">
      <c r="B18" s="51" t="s">
        <v>124</v>
      </c>
    </row>
    <row r="19" ht="12.75">
      <c r="B19" s="51" t="s">
        <v>125</v>
      </c>
    </row>
    <row r="20" ht="25.5">
      <c r="B20" s="51" t="s">
        <v>126</v>
      </c>
    </row>
    <row r="21" ht="12.75">
      <c r="B21" s="51"/>
    </row>
    <row r="22" ht="38.25">
      <c r="B22" s="51" t="s">
        <v>127</v>
      </c>
    </row>
    <row r="23" ht="12.75">
      <c r="B23" s="51"/>
    </row>
    <row r="24" ht="12.75">
      <c r="B24" s="55" t="s">
        <v>128</v>
      </c>
    </row>
    <row r="25" ht="12.75">
      <c r="B25" s="51"/>
    </row>
    <row r="26" ht="12.75">
      <c r="B26" s="49" t="s">
        <v>129</v>
      </c>
    </row>
    <row r="27" ht="12.75">
      <c r="B27" s="56" t="s">
        <v>130</v>
      </c>
    </row>
    <row r="28" ht="12.75">
      <c r="B28" s="56" t="s">
        <v>131</v>
      </c>
    </row>
    <row r="29" ht="12.75">
      <c r="B29" s="56" t="s">
        <v>132</v>
      </c>
    </row>
    <row r="30" ht="12.75">
      <c r="B30" s="56" t="s">
        <v>133</v>
      </c>
    </row>
    <row r="31" ht="12.75">
      <c r="B31" s="56" t="s">
        <v>134</v>
      </c>
    </row>
    <row r="32" ht="12.75">
      <c r="B32" s="46"/>
    </row>
    <row r="33" ht="12.75">
      <c r="B33" s="46"/>
    </row>
    <row r="34" ht="12.75">
      <c r="B34" s="46"/>
    </row>
    <row r="35" ht="13.5" thickBot="1">
      <c r="B35" s="47"/>
    </row>
    <row r="36" ht="13.5" thickTop="1">
      <c r="B36" s="57" t="s">
        <v>135</v>
      </c>
    </row>
    <row r="100" spans="7:8" ht="12.75">
      <c r="G100" t="s">
        <v>112</v>
      </c>
      <c r="H100" t="s">
        <v>113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9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7109375" style="1" bestFit="1" customWidth="1"/>
    <col min="2" max="2" width="6.421875" style="1" bestFit="1" customWidth="1"/>
    <col min="3" max="3" width="7.421875" style="1" bestFit="1" customWidth="1"/>
    <col min="4" max="4" width="37.5742187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9</v>
      </c>
      <c r="B1" s="10"/>
      <c r="C1" s="10"/>
      <c r="D1" s="10"/>
      <c r="E1" s="10"/>
      <c r="F1" s="10"/>
      <c r="G1" s="10"/>
      <c r="H1" s="10"/>
      <c r="I1" s="10"/>
      <c r="J1" s="10"/>
      <c r="K1" s="10"/>
      <c r="L1" s="10"/>
      <c r="M1" s="10"/>
      <c r="N1" s="10"/>
      <c r="O1" s="10"/>
      <c r="P1" s="10"/>
      <c r="Q1" s="10"/>
      <c r="R1" s="10"/>
      <c r="S1" s="10"/>
      <c r="T1" s="12" t="s">
        <v>96</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68</v>
      </c>
      <c r="C2" s="14" t="s">
        <v>69</v>
      </c>
      <c r="D2" s="14" t="s">
        <v>71</v>
      </c>
      <c r="E2" s="14"/>
      <c r="F2" s="15" t="s">
        <v>94</v>
      </c>
      <c r="G2" s="16"/>
      <c r="H2" s="16"/>
      <c r="I2" s="16"/>
      <c r="J2" s="16"/>
      <c r="K2" s="16"/>
      <c r="L2" s="16"/>
      <c r="M2" s="16"/>
      <c r="N2" s="15" t="s">
        <v>95</v>
      </c>
      <c r="O2" s="16"/>
      <c r="P2" s="16"/>
      <c r="Q2" s="16"/>
      <c r="R2" s="16"/>
      <c r="S2" s="16"/>
      <c r="T2" s="15" t="s">
        <v>82</v>
      </c>
      <c r="U2" s="16"/>
      <c r="V2" s="16"/>
      <c r="W2" s="16"/>
      <c r="X2" s="16"/>
      <c r="Y2" s="16"/>
      <c r="Z2" s="16"/>
      <c r="AA2" s="16"/>
      <c r="AB2" s="15" t="s">
        <v>83</v>
      </c>
      <c r="AC2" s="16"/>
      <c r="AD2" s="16"/>
      <c r="AE2" s="16"/>
      <c r="AF2" s="16"/>
      <c r="AG2" s="16"/>
      <c r="AH2" s="16"/>
      <c r="AI2" s="16"/>
      <c r="AJ2" s="15" t="s">
        <v>84</v>
      </c>
      <c r="AK2" s="16"/>
      <c r="AL2" s="16"/>
      <c r="AM2" s="16"/>
      <c r="AN2" s="16"/>
      <c r="AO2" s="16"/>
      <c r="AP2" s="16"/>
      <c r="AQ2" s="16"/>
      <c r="AR2" s="15" t="s">
        <v>85</v>
      </c>
      <c r="AS2" s="16"/>
      <c r="AT2" s="16"/>
      <c r="AU2" s="16"/>
      <c r="AV2" s="16"/>
      <c r="AW2" s="16"/>
      <c r="AX2" s="16"/>
      <c r="AY2" s="16"/>
      <c r="AZ2" s="15" t="s">
        <v>86</v>
      </c>
      <c r="BA2" s="16"/>
      <c r="BB2" s="16"/>
      <c r="BC2" s="16"/>
      <c r="BD2" s="16"/>
      <c r="BE2" s="16"/>
      <c r="BF2" s="16"/>
      <c r="BG2" s="16"/>
      <c r="BH2" s="15" t="s">
        <v>87</v>
      </c>
      <c r="BI2" s="16"/>
      <c r="BJ2" s="16"/>
      <c r="BK2" s="16"/>
      <c r="BL2" s="16"/>
      <c r="BM2" s="16"/>
      <c r="BN2" s="16"/>
      <c r="BO2" s="23"/>
      <c r="BP2" s="22"/>
      <c r="BW2" s="15" t="s">
        <v>94</v>
      </c>
      <c r="BX2" s="16" t="s">
        <v>94</v>
      </c>
      <c r="BY2" s="16"/>
      <c r="BZ2" s="16"/>
      <c r="CA2" s="16"/>
      <c r="CB2" s="16"/>
      <c r="CC2" s="16"/>
      <c r="CD2" s="16"/>
      <c r="CE2" s="15" t="s">
        <v>95</v>
      </c>
      <c r="CF2" s="16" t="s">
        <v>95</v>
      </c>
      <c r="CG2" s="16"/>
      <c r="CH2" s="16"/>
      <c r="CI2" s="16"/>
      <c r="CJ2" s="16"/>
    </row>
    <row r="3" spans="1:88" s="4" customFormat="1" ht="11.25">
      <c r="A3" s="17" t="s">
        <v>39</v>
      </c>
      <c r="B3" s="18" t="s">
        <v>67</v>
      </c>
      <c r="C3" s="18" t="s">
        <v>70</v>
      </c>
      <c r="D3" s="18" t="s">
        <v>72</v>
      </c>
      <c r="E3" s="18" t="s">
        <v>73</v>
      </c>
      <c r="F3" s="19" t="s">
        <v>74</v>
      </c>
      <c r="G3" s="20" t="s">
        <v>75</v>
      </c>
      <c r="H3" s="20" t="s">
        <v>76</v>
      </c>
      <c r="I3" s="20" t="s">
        <v>77</v>
      </c>
      <c r="J3" s="20" t="s">
        <v>78</v>
      </c>
      <c r="K3" s="20" t="s">
        <v>79</v>
      </c>
      <c r="L3" s="20" t="s">
        <v>80</v>
      </c>
      <c r="M3" s="20" t="s">
        <v>81</v>
      </c>
      <c r="N3" s="19" t="s">
        <v>88</v>
      </c>
      <c r="O3" s="21" t="s">
        <v>89</v>
      </c>
      <c r="P3" s="21" t="s">
        <v>90</v>
      </c>
      <c r="Q3" s="21" t="s">
        <v>91</v>
      </c>
      <c r="R3" s="21" t="s">
        <v>92</v>
      </c>
      <c r="S3" s="21" t="s">
        <v>93</v>
      </c>
      <c r="T3" s="19" t="s">
        <v>74</v>
      </c>
      <c r="U3" s="20" t="s">
        <v>75</v>
      </c>
      <c r="V3" s="20" t="s">
        <v>76</v>
      </c>
      <c r="W3" s="20" t="s">
        <v>77</v>
      </c>
      <c r="X3" s="20" t="s">
        <v>78</v>
      </c>
      <c r="Y3" s="20" t="s">
        <v>79</v>
      </c>
      <c r="Z3" s="20" t="s">
        <v>80</v>
      </c>
      <c r="AA3" s="20" t="s">
        <v>81</v>
      </c>
      <c r="AB3" s="19" t="s">
        <v>74</v>
      </c>
      <c r="AC3" s="20" t="s">
        <v>75</v>
      </c>
      <c r="AD3" s="20" t="s">
        <v>76</v>
      </c>
      <c r="AE3" s="20" t="s">
        <v>77</v>
      </c>
      <c r="AF3" s="20" t="s">
        <v>78</v>
      </c>
      <c r="AG3" s="20" t="s">
        <v>79</v>
      </c>
      <c r="AH3" s="20" t="s">
        <v>80</v>
      </c>
      <c r="AI3" s="20" t="s">
        <v>81</v>
      </c>
      <c r="AJ3" s="19" t="s">
        <v>74</v>
      </c>
      <c r="AK3" s="20" t="s">
        <v>75</v>
      </c>
      <c r="AL3" s="20" t="s">
        <v>76</v>
      </c>
      <c r="AM3" s="20" t="s">
        <v>77</v>
      </c>
      <c r="AN3" s="20" t="s">
        <v>78</v>
      </c>
      <c r="AO3" s="20" t="s">
        <v>79</v>
      </c>
      <c r="AP3" s="20" t="s">
        <v>80</v>
      </c>
      <c r="AQ3" s="20" t="s">
        <v>81</v>
      </c>
      <c r="AR3" s="19" t="s">
        <v>74</v>
      </c>
      <c r="AS3" s="20" t="s">
        <v>75</v>
      </c>
      <c r="AT3" s="20" t="s">
        <v>76</v>
      </c>
      <c r="AU3" s="20" t="s">
        <v>77</v>
      </c>
      <c r="AV3" s="20" t="s">
        <v>78</v>
      </c>
      <c r="AW3" s="20" t="s">
        <v>79</v>
      </c>
      <c r="AX3" s="20" t="s">
        <v>80</v>
      </c>
      <c r="AY3" s="20" t="s">
        <v>81</v>
      </c>
      <c r="AZ3" s="19" t="s">
        <v>74</v>
      </c>
      <c r="BA3" s="20" t="s">
        <v>75</v>
      </c>
      <c r="BB3" s="20" t="s">
        <v>76</v>
      </c>
      <c r="BC3" s="20" t="s">
        <v>77</v>
      </c>
      <c r="BD3" s="20" t="s">
        <v>78</v>
      </c>
      <c r="BE3" s="20" t="s">
        <v>79</v>
      </c>
      <c r="BF3" s="20" t="s">
        <v>80</v>
      </c>
      <c r="BG3" s="20" t="s">
        <v>81</v>
      </c>
      <c r="BH3" s="19" t="s">
        <v>74</v>
      </c>
      <c r="BI3" s="20" t="s">
        <v>75</v>
      </c>
      <c r="BJ3" s="20" t="s">
        <v>76</v>
      </c>
      <c r="BK3" s="20" t="s">
        <v>77</v>
      </c>
      <c r="BL3" s="20" t="s">
        <v>78</v>
      </c>
      <c r="BM3" s="20" t="s">
        <v>79</v>
      </c>
      <c r="BN3" s="20" t="s">
        <v>80</v>
      </c>
      <c r="BO3" s="24" t="s">
        <v>81</v>
      </c>
      <c r="BP3" s="22" t="s">
        <v>98</v>
      </c>
      <c r="BQ3" s="4" t="s">
        <v>99</v>
      </c>
      <c r="BR3" s="4" t="s">
        <v>100</v>
      </c>
      <c r="BS3" s="4" t="s">
        <v>101</v>
      </c>
      <c r="BT3" s="4" t="s">
        <v>102</v>
      </c>
      <c r="BU3" s="4" t="s">
        <v>103</v>
      </c>
      <c r="BW3" s="19" t="s">
        <v>74</v>
      </c>
      <c r="BX3" s="20" t="s">
        <v>74</v>
      </c>
      <c r="BY3" s="20" t="s">
        <v>76</v>
      </c>
      <c r="BZ3" s="20" t="s">
        <v>76</v>
      </c>
      <c r="CA3" s="20" t="s">
        <v>78</v>
      </c>
      <c r="CB3" s="20" t="s">
        <v>78</v>
      </c>
      <c r="CC3" s="20" t="s">
        <v>80</v>
      </c>
      <c r="CD3" s="20" t="s">
        <v>80</v>
      </c>
      <c r="CE3" s="19" t="s">
        <v>88</v>
      </c>
      <c r="CF3" s="21" t="s">
        <v>88</v>
      </c>
      <c r="CG3" s="21" t="s">
        <v>90</v>
      </c>
      <c r="CH3" s="21" t="s">
        <v>90</v>
      </c>
      <c r="CI3" s="21" t="s">
        <v>92</v>
      </c>
      <c r="CJ3" s="21" t="s">
        <v>92</v>
      </c>
    </row>
    <row r="4" spans="1:102" ht="11.25">
      <c r="A4" s="1" t="s">
        <v>1</v>
      </c>
      <c r="B4" s="2" t="str">
        <f>HYPERLINK("http://www.dot.ca.gov/hq/transprog/stip2004/ff_sheets/06-0108.xls","0108")</f>
        <v>0108</v>
      </c>
      <c r="C4" s="1" t="s">
        <v>0</v>
      </c>
      <c r="D4" s="1" t="s">
        <v>2</v>
      </c>
      <c r="E4" s="1" t="s">
        <v>3</v>
      </c>
      <c r="F4" s="7">
        <f ca="1">INDIRECT("T4")+INDIRECT("AB4")+INDIRECT("AJ4")+INDIRECT("AR4")+INDIRECT("AZ4")+INDIRECT("BH4")</f>
        <v>0</v>
      </c>
      <c r="G4" s="6">
        <f ca="1">INDIRECT("U4")+INDIRECT("AC4")+INDIRECT("AK4")+INDIRECT("AS4")+INDIRECT("BA4")+INDIRECT("BI4")</f>
        <v>25</v>
      </c>
      <c r="H4" s="6">
        <f ca="1">INDIRECT("V4")+INDIRECT("AD4")+INDIRECT("AL4")+INDIRECT("AT4")+INDIRECT("BB4")+INDIRECT("BJ4")</f>
        <v>64</v>
      </c>
      <c r="I4" s="6">
        <f ca="1">INDIRECT("W4")+INDIRECT("AE4")+INDIRECT("AM4")+INDIRECT("AU4")+INDIRECT("BC4")+INDIRECT("BK4")</f>
        <v>0</v>
      </c>
      <c r="J4" s="6">
        <f ca="1">INDIRECT("X4")+INDIRECT("AF4")+INDIRECT("AN4")+INDIRECT("AV4")+INDIRECT("BD4")+INDIRECT("BL4")</f>
        <v>0</v>
      </c>
      <c r="K4" s="6">
        <f ca="1">INDIRECT("Y4")+INDIRECT("AG4")+INDIRECT("AO4")+INDIRECT("AW4")+INDIRECT("BE4")+INDIRECT("BM4")</f>
        <v>1275</v>
      </c>
      <c r="L4" s="6">
        <f ca="1">INDIRECT("Z4")+INDIRECT("AH4")+INDIRECT("AP4")+INDIRECT("AX4")+INDIRECT("BF4")+INDIRECT("BN4")</f>
        <v>0</v>
      </c>
      <c r="M4" s="6">
        <f ca="1">INDIRECT("AA4")+INDIRECT("AI4")+INDIRECT("AQ4")+INDIRECT("AY4")+INDIRECT("BG4")+INDIRECT("BO4")</f>
        <v>0</v>
      </c>
      <c r="N4" s="7">
        <f ca="1">INDIRECT("T4")+INDIRECT("U4")+INDIRECT("V4")+INDIRECT("W4")+INDIRECT("X4")+INDIRECT("Y4")+INDIRECT("Z4")+INDIRECT("AA4")</f>
        <v>134</v>
      </c>
      <c r="O4" s="6">
        <f ca="1">INDIRECT("AB4")+INDIRECT("AC4")+INDIRECT("AD4")+INDIRECT("AE4")+INDIRECT("AF4")+INDIRECT("AG4")+INDIRECT("AH4")+INDIRECT("AI4")</f>
        <v>1141</v>
      </c>
      <c r="P4" s="6">
        <f ca="1">INDIRECT("AJ4")+INDIRECT("AK4")+INDIRECT("AL4")+INDIRECT("AM4")+INDIRECT("AN4")+INDIRECT("AO4")+INDIRECT("AP4")+INDIRECT("AQ4")</f>
        <v>25</v>
      </c>
      <c r="Q4" s="6">
        <f ca="1">INDIRECT("AR4")+INDIRECT("AS4")+INDIRECT("AT4")+INDIRECT("AU4")+INDIRECT("AV4")+INDIRECT("AW4")+INDIRECT("AX4")+INDIRECT("AY4")</f>
        <v>64</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v>134</v>
      </c>
      <c r="Z4" s="29"/>
      <c r="AA4" s="29"/>
      <c r="AB4" s="28"/>
      <c r="AC4" s="29"/>
      <c r="AD4" s="29"/>
      <c r="AE4" s="29"/>
      <c r="AF4" s="29"/>
      <c r="AG4" s="29">
        <v>1141</v>
      </c>
      <c r="AH4" s="29"/>
      <c r="AI4" s="29"/>
      <c r="AJ4" s="28"/>
      <c r="AK4" s="29">
        <v>25</v>
      </c>
      <c r="AL4" s="29"/>
      <c r="AM4" s="29"/>
      <c r="AN4" s="29"/>
      <c r="AO4" s="29"/>
      <c r="AP4" s="29"/>
      <c r="AQ4" s="29"/>
      <c r="AR4" s="28"/>
      <c r="AS4" s="29"/>
      <c r="AT4" s="29">
        <v>64</v>
      </c>
      <c r="AU4" s="29"/>
      <c r="AV4" s="29"/>
      <c r="AW4" s="29"/>
      <c r="AX4" s="29"/>
      <c r="AY4" s="29"/>
      <c r="AZ4" s="28"/>
      <c r="BA4" s="29"/>
      <c r="BB4" s="29"/>
      <c r="BC4" s="29"/>
      <c r="BD4" s="29"/>
      <c r="BE4" s="29"/>
      <c r="BF4" s="29"/>
      <c r="BG4" s="29"/>
      <c r="BH4" s="28"/>
      <c r="BI4" s="29"/>
      <c r="BJ4" s="29"/>
      <c r="BK4" s="29"/>
      <c r="BL4" s="29"/>
      <c r="BM4" s="29"/>
      <c r="BN4" s="29"/>
      <c r="BO4" s="29"/>
      <c r="BP4" s="9">
        <v>11500000079</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75</v>
      </c>
      <c r="BZ4" s="1">
        <v>75</v>
      </c>
      <c r="CA4" s="1">
        <f ca="1">INDIRECT("V4")+2*INDIRECT("AD4")+3*INDIRECT("AL4")+4*INDIRECT("AT4")+5*INDIRECT("BB4")+6*INDIRECT("BJ4")</f>
        <v>256</v>
      </c>
      <c r="CB4" s="1">
        <v>256</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2416</v>
      </c>
      <c r="CH4" s="1">
        <v>2416</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804</v>
      </c>
      <c r="CN4" s="1">
        <v>804</v>
      </c>
      <c r="CO4" s="1">
        <f ca="1">INDIRECT("AB4")+2*INDIRECT("AC4")+3*INDIRECT("AD4")+4*INDIRECT("AE4")+5*INDIRECT("AF4")+6*INDIRECT("AG4")+7*INDIRECT("AH4")+8*INDIRECT("AI4")</f>
        <v>6846</v>
      </c>
      <c r="CP4" s="1">
        <v>6846</v>
      </c>
      <c r="CQ4" s="1">
        <f ca="1">INDIRECT("AJ4")+2*INDIRECT("AK4")+3*INDIRECT("AL4")+4*INDIRECT("AM4")+5*INDIRECT("AN4")+6*INDIRECT("AO4")+7*INDIRECT("AP4")+8*INDIRECT("AQ4")</f>
        <v>50</v>
      </c>
      <c r="CR4" s="1">
        <v>50</v>
      </c>
      <c r="CS4" s="1">
        <f ca="1">INDIRECT("AR4")+2*INDIRECT("AS4")+3*INDIRECT("AT4")+4*INDIRECT("AU4")+5*INDIRECT("AV4")+6*INDIRECT("AW4")+7*INDIRECT("AX4")+8*INDIRECT("AY4")</f>
        <v>192</v>
      </c>
      <c r="CT4" s="1">
        <v>192</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25</v>
      </c>
      <c r="H5" s="6">
        <f>SUM(H4:H4)</f>
        <v>64</v>
      </c>
      <c r="I5" s="6">
        <f>SUM(I4:I4)</f>
        <v>0</v>
      </c>
      <c r="J5" s="6">
        <f>SUM(J4:J4)</f>
        <v>0</v>
      </c>
      <c r="K5" s="6">
        <f>SUM(K4:K4)</f>
        <v>1275</v>
      </c>
      <c r="L5" s="6">
        <f>SUM(L4:L4)</f>
        <v>0</v>
      </c>
      <c r="M5" s="6">
        <f>SUM(M4:M4)</f>
        <v>0</v>
      </c>
      <c r="N5" s="7">
        <f>SUM(N4:N4)</f>
        <v>134</v>
      </c>
      <c r="O5" s="6">
        <f>SUM(O4:O4)</f>
        <v>1141</v>
      </c>
      <c r="P5" s="6">
        <f>SUM(P4:P4)</f>
        <v>25</v>
      </c>
      <c r="Q5" s="6">
        <f>SUM(Q4:Q4)</f>
        <v>64</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97</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HYPERLINK("http://www.dot.ca.gov/hq/transprog/stip2004/ff_sheets/06-8680.xls","8680")</f>
        <v>8680</v>
      </c>
      <c r="C7" s="30" t="s">
        <v>0</v>
      </c>
      <c r="D7" s="30" t="s">
        <v>7</v>
      </c>
      <c r="E7" s="30" t="s">
        <v>3</v>
      </c>
      <c r="F7" s="32">
        <f ca="1">INDIRECT("T7")+INDIRECT("AB7")+INDIRECT("AJ7")+INDIRECT("AR7")+INDIRECT("AZ7")+INDIRECT("BH7")</f>
        <v>0</v>
      </c>
      <c r="G7" s="33">
        <f ca="1">INDIRECT("U7")+INDIRECT("AC7")+INDIRECT("AK7")+INDIRECT("AS7")+INDIRECT("BA7")+INDIRECT("BI7")</f>
        <v>31</v>
      </c>
      <c r="H7" s="33">
        <f ca="1">INDIRECT("V7")+INDIRECT("AD7")+INDIRECT("AL7")+INDIRECT("AT7")+INDIRECT("BB7")+INDIRECT("BJ7")</f>
        <v>295</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295</v>
      </c>
      <c r="P7" s="33">
        <f ca="1">INDIRECT("AJ7")+INDIRECT("AK7")+INDIRECT("AL7")+INDIRECT("AM7")+INDIRECT("AN7")+INDIRECT("AO7")+INDIRECT("AP7")+INDIRECT("AQ7")</f>
        <v>0</v>
      </c>
      <c r="Q7" s="33">
        <f ca="1">INDIRECT("AR7")+INDIRECT("AS7")+INDIRECT("AT7")+INDIRECT("AU7")+INDIRECT("AV7")+INDIRECT("AW7")+INDIRECT("AX7")+INDIRECT("AY7")</f>
        <v>31</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v>295</v>
      </c>
      <c r="AE7" s="35"/>
      <c r="AF7" s="35"/>
      <c r="AG7" s="35"/>
      <c r="AH7" s="35"/>
      <c r="AI7" s="35"/>
      <c r="AJ7" s="34"/>
      <c r="AK7" s="35"/>
      <c r="AL7" s="35"/>
      <c r="AM7" s="35"/>
      <c r="AN7" s="35"/>
      <c r="AO7" s="35"/>
      <c r="AP7" s="35"/>
      <c r="AQ7" s="35"/>
      <c r="AR7" s="34"/>
      <c r="AS7" s="35">
        <v>31</v>
      </c>
      <c r="AT7" s="35"/>
      <c r="AU7" s="35"/>
      <c r="AV7" s="35"/>
      <c r="AW7" s="35"/>
      <c r="AX7" s="35"/>
      <c r="AY7" s="35"/>
      <c r="AZ7" s="34"/>
      <c r="BA7" s="35"/>
      <c r="BB7" s="35"/>
      <c r="BC7" s="35"/>
      <c r="BD7" s="35"/>
      <c r="BE7" s="35"/>
      <c r="BF7" s="35"/>
      <c r="BG7" s="35"/>
      <c r="BH7" s="34"/>
      <c r="BI7" s="35"/>
      <c r="BJ7" s="35"/>
      <c r="BK7" s="35"/>
      <c r="BL7" s="35"/>
      <c r="BM7" s="35"/>
      <c r="BN7" s="35"/>
      <c r="BO7" s="36"/>
      <c r="BP7" s="9">
        <v>11500000161</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124</v>
      </c>
      <c r="BZ7" s="1">
        <v>124</v>
      </c>
      <c r="CA7" s="1">
        <f ca="1">INDIRECT("V7")+2*INDIRECT("AD7")+3*INDIRECT("AL7")+4*INDIRECT("AT7")+5*INDIRECT("BB7")+6*INDIRECT("BJ7")</f>
        <v>590</v>
      </c>
      <c r="CB7" s="1">
        <v>590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885</v>
      </c>
      <c r="CP7" s="1">
        <v>885</v>
      </c>
      <c r="CQ7" s="1">
        <f ca="1">INDIRECT("AJ7")+2*INDIRECT("AK7")+3*INDIRECT("AL7")+4*INDIRECT("AM7")+5*INDIRECT("AN7")+6*INDIRECT("AO7")+7*INDIRECT("AP7")+8*INDIRECT("AQ7")</f>
        <v>0</v>
      </c>
      <c r="CR7" s="1">
        <v>0</v>
      </c>
      <c r="CS7" s="1">
        <f ca="1">INDIRECT("AR7")+2*INDIRECT("AS7")+3*INDIRECT("AT7")+4*INDIRECT("AU7")+5*INDIRECT("AV7")+6*INDIRECT("AW7")+7*INDIRECT("AX7")+8*INDIRECT("AY7")</f>
        <v>62</v>
      </c>
      <c r="CT7" s="1">
        <v>62</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0</v>
      </c>
      <c r="C8" s="1" t="s">
        <v>0</v>
      </c>
      <c r="D8" s="1" t="s">
        <v>8</v>
      </c>
      <c r="E8" s="1" t="s">
        <v>6</v>
      </c>
      <c r="F8" s="7">
        <f>SUM(F7:F7)</f>
        <v>0</v>
      </c>
      <c r="G8" s="6">
        <f>SUM(G7:G7)</f>
        <v>31</v>
      </c>
      <c r="H8" s="6">
        <f>SUM(H7:H7)</f>
        <v>295</v>
      </c>
      <c r="I8" s="6">
        <f>SUM(I7:I7)</f>
        <v>0</v>
      </c>
      <c r="J8" s="6">
        <f>SUM(J7:J7)</f>
        <v>0</v>
      </c>
      <c r="K8" s="6">
        <f>SUM(K7:K7)</f>
        <v>0</v>
      </c>
      <c r="L8" s="6">
        <f>SUM(L7:L7)</f>
        <v>0</v>
      </c>
      <c r="M8" s="6">
        <f>SUM(M7:M7)</f>
        <v>0</v>
      </c>
      <c r="N8" s="7">
        <f>SUM(N7:N7)</f>
        <v>0</v>
      </c>
      <c r="O8" s="6">
        <f>SUM(O7:O7)</f>
        <v>295</v>
      </c>
      <c r="P8" s="6">
        <f>SUM(P7:P7)</f>
        <v>0</v>
      </c>
      <c r="Q8" s="6">
        <f>SUM(Q7:Q7)</f>
        <v>31</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97</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HYPERLINK("http://www.dot.ca.gov/hq/transprog/stip2004/ff_sheets/06-6l11.xls","6L11")</f>
        <v>6L11</v>
      </c>
      <c r="C10" s="30" t="s">
        <v>0</v>
      </c>
      <c r="D10" s="30" t="s">
        <v>9</v>
      </c>
      <c r="E10" s="30" t="s">
        <v>3</v>
      </c>
      <c r="F10" s="32">
        <f ca="1">INDIRECT("T10")+INDIRECT("AB10")+INDIRECT("AJ10")+INDIRECT("AR10")+INDIRECT("AZ10")+INDIRECT("BH10")</f>
        <v>0</v>
      </c>
      <c r="G10" s="33">
        <f ca="1">INDIRECT("U10")+INDIRECT("AC10")+INDIRECT("AK10")+INDIRECT("AS10")+INDIRECT("BA10")+INDIRECT("BI10")</f>
        <v>1701</v>
      </c>
      <c r="H10" s="33">
        <f ca="1">INDIRECT("V10")+INDIRECT("AD10")+INDIRECT("AL10")+INDIRECT("AT10")+INDIRECT("BB10")+INDIRECT("BJ10")</f>
        <v>2381</v>
      </c>
      <c r="I10" s="33">
        <f ca="1">INDIRECT("W10")+INDIRECT("AE10")+INDIRECT("AM10")+INDIRECT("AU10")+INDIRECT("BC10")+INDIRECT("BK10")</f>
        <v>1609</v>
      </c>
      <c r="J10" s="33">
        <f ca="1">INDIRECT("X10")+INDIRECT("AF10")+INDIRECT("AN10")+INDIRECT("AV10")+INDIRECT("BD10")+INDIRECT("BL10")</f>
        <v>0</v>
      </c>
      <c r="K10" s="33">
        <f ca="1">INDIRECT("Y10")+INDIRECT("AG10")+INDIRECT("AO10")+INDIRECT("AW10")+INDIRECT("BE10")+INDIRECT("BM10")</f>
        <v>18319</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2017</v>
      </c>
      <c r="O10" s="33">
        <f ca="1">INDIRECT("AB10")+INDIRECT("AC10")+INDIRECT("AD10")+INDIRECT("AE10")+INDIRECT("AF10")+INDIRECT("AG10")+INDIRECT("AH10")+INDIRECT("AI10")</f>
        <v>16302</v>
      </c>
      <c r="P10" s="33">
        <f ca="1">INDIRECT("AJ10")+INDIRECT("AK10")+INDIRECT("AL10")+INDIRECT("AM10")+INDIRECT("AN10")+INDIRECT("AO10")+INDIRECT("AP10")+INDIRECT("AQ10")</f>
        <v>400</v>
      </c>
      <c r="Q10" s="33">
        <f ca="1">INDIRECT("AR10")+INDIRECT("AS10")+INDIRECT("AT10")+INDIRECT("AU10")+INDIRECT("AV10")+INDIRECT("AW10")+INDIRECT("AX10")+INDIRECT("AY10")</f>
        <v>5291</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v>2017</v>
      </c>
      <c r="Z10" s="35"/>
      <c r="AA10" s="35"/>
      <c r="AB10" s="34"/>
      <c r="AC10" s="35"/>
      <c r="AD10" s="35"/>
      <c r="AE10" s="35"/>
      <c r="AF10" s="35"/>
      <c r="AG10" s="35">
        <v>16302</v>
      </c>
      <c r="AH10" s="35"/>
      <c r="AI10" s="35"/>
      <c r="AJ10" s="34"/>
      <c r="AK10" s="35">
        <v>400</v>
      </c>
      <c r="AL10" s="35"/>
      <c r="AM10" s="35"/>
      <c r="AN10" s="35"/>
      <c r="AO10" s="35"/>
      <c r="AP10" s="35"/>
      <c r="AQ10" s="35"/>
      <c r="AR10" s="34"/>
      <c r="AS10" s="35">
        <v>1301</v>
      </c>
      <c r="AT10" s="35">
        <v>2381</v>
      </c>
      <c r="AU10" s="35">
        <v>1609</v>
      </c>
      <c r="AV10" s="35"/>
      <c r="AW10" s="35"/>
      <c r="AX10" s="35"/>
      <c r="AY10" s="35"/>
      <c r="AZ10" s="34"/>
      <c r="BA10" s="35"/>
      <c r="BB10" s="35"/>
      <c r="BC10" s="35"/>
      <c r="BD10" s="35"/>
      <c r="BE10" s="35"/>
      <c r="BF10" s="35"/>
      <c r="BG10" s="35"/>
      <c r="BH10" s="34"/>
      <c r="BI10" s="35"/>
      <c r="BJ10" s="35"/>
      <c r="BK10" s="35"/>
      <c r="BL10" s="35"/>
      <c r="BM10" s="35"/>
      <c r="BN10" s="35"/>
      <c r="BO10" s="36"/>
      <c r="BP10" s="9">
        <v>11500000017</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6404</v>
      </c>
      <c r="BZ10" s="1">
        <v>6404</v>
      </c>
      <c r="CA10" s="1">
        <f ca="1">INDIRECT("V10")+2*INDIRECT("AD10")+3*INDIRECT("AL10")+4*INDIRECT("AT10")+5*INDIRECT("BB10")+6*INDIRECT("BJ10")</f>
        <v>9524</v>
      </c>
      <c r="CB10" s="1">
        <v>9524</v>
      </c>
      <c r="CC10" s="1">
        <f ca="1">INDIRECT("W10")+2*INDIRECT("AE10")+3*INDIRECT("AM10")+4*INDIRECT("AU10")+5*INDIRECT("BC10")+6*INDIRECT("BK10")</f>
        <v>6436</v>
      </c>
      <c r="CD10" s="1">
        <v>6436</v>
      </c>
      <c r="CE10" s="1">
        <f ca="1">INDIRECT("X10")+2*INDIRECT("AF10")+3*INDIRECT("AN10")+4*INDIRECT("AV10")+5*INDIRECT("BD10")+6*INDIRECT("BL10")</f>
        <v>0</v>
      </c>
      <c r="CF10" s="1">
        <v>0</v>
      </c>
      <c r="CG10" s="1">
        <f ca="1">INDIRECT("Y10")+2*INDIRECT("AG10")+3*INDIRECT("AO10")+4*INDIRECT("AW10")+5*INDIRECT("BE10")+6*INDIRECT("BM10")</f>
        <v>34621</v>
      </c>
      <c r="CH10" s="1">
        <v>34621</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12102</v>
      </c>
      <c r="CN10" s="1">
        <v>12102</v>
      </c>
      <c r="CO10" s="1">
        <f ca="1">INDIRECT("AB10")+2*INDIRECT("AC10")+3*INDIRECT("AD10")+4*INDIRECT("AE10")+5*INDIRECT("AF10")+6*INDIRECT("AG10")+7*INDIRECT("AH10")+8*INDIRECT("AI10")</f>
        <v>97812</v>
      </c>
      <c r="CP10" s="1">
        <v>97812</v>
      </c>
      <c r="CQ10" s="1">
        <f ca="1">INDIRECT("AJ10")+2*INDIRECT("AK10")+3*INDIRECT("AL10")+4*INDIRECT("AM10")+5*INDIRECT("AN10")+6*INDIRECT("AO10")+7*INDIRECT("AP10")+8*INDIRECT("AQ10")</f>
        <v>800</v>
      </c>
      <c r="CR10" s="1">
        <v>800</v>
      </c>
      <c r="CS10" s="1">
        <f ca="1">INDIRECT("AR10")+2*INDIRECT("AS10")+3*INDIRECT("AT10")+4*INDIRECT("AU10")+5*INDIRECT("AV10")+6*INDIRECT("AW10")+7*INDIRECT("AX10")+8*INDIRECT("AY10")</f>
        <v>16181</v>
      </c>
      <c r="CT10" s="1">
        <v>16181</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10</v>
      </c>
      <c r="C11" s="1" t="s">
        <v>0</v>
      </c>
      <c r="D11" s="1" t="s">
        <v>11</v>
      </c>
      <c r="E11" s="1" t="s">
        <v>6</v>
      </c>
      <c r="F11" s="7">
        <f>SUM(F10:F10)</f>
        <v>0</v>
      </c>
      <c r="G11" s="6">
        <f>SUM(G10:G10)</f>
        <v>1701</v>
      </c>
      <c r="H11" s="6">
        <f>SUM(H10:H10)</f>
        <v>2381</v>
      </c>
      <c r="I11" s="6">
        <f>SUM(I10:I10)</f>
        <v>1609</v>
      </c>
      <c r="J11" s="6">
        <f>SUM(J10:J10)</f>
        <v>0</v>
      </c>
      <c r="K11" s="6">
        <f>SUM(K10:K10)</f>
        <v>18319</v>
      </c>
      <c r="L11" s="6">
        <f>SUM(L10:L10)</f>
        <v>0</v>
      </c>
      <c r="M11" s="6">
        <f>SUM(M10:M10)</f>
        <v>0</v>
      </c>
      <c r="N11" s="7">
        <f>SUM(N10:N10)</f>
        <v>2017</v>
      </c>
      <c r="O11" s="6">
        <f>SUM(O10:O10)</f>
        <v>16302</v>
      </c>
      <c r="P11" s="6">
        <f>SUM(P10:P10)</f>
        <v>400</v>
      </c>
      <c r="Q11" s="6">
        <f>SUM(Q10:Q10)</f>
        <v>5291</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97</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HYPERLINK("http://www.dot.ca.gov/hq/transprog/stip2004/ff_sheets/06-0101.xls","0101")</f>
        <v>0101</v>
      </c>
      <c r="C13" s="30" t="s">
        <v>0</v>
      </c>
      <c r="D13" s="30" t="s">
        <v>9</v>
      </c>
      <c r="E13" s="30" t="s">
        <v>3</v>
      </c>
      <c r="F13" s="32">
        <f ca="1">INDIRECT("T13")+INDIRECT("AB13")+INDIRECT("AJ13")+INDIRECT("AR13")+INDIRECT("AZ13")+INDIRECT("BH13")</f>
        <v>0</v>
      </c>
      <c r="G13" s="33">
        <f ca="1">INDIRECT("U13")+INDIRECT("AC13")+INDIRECT("AK13")+INDIRECT("AS13")+INDIRECT("BA13")+INDIRECT("BI13")</f>
        <v>350</v>
      </c>
      <c r="H13" s="33">
        <f ca="1">INDIRECT("V13")+INDIRECT("AD13")+INDIRECT("AL13")+INDIRECT("AT13")+INDIRECT("BB13")+INDIRECT("BJ13")</f>
        <v>0</v>
      </c>
      <c r="I13" s="33">
        <f ca="1">INDIRECT("W13")+INDIRECT("AE13")+INDIRECT("AM13")+INDIRECT("AU13")+INDIRECT("BC13")+INDIRECT("BK13")</f>
        <v>1561</v>
      </c>
      <c r="J13" s="33">
        <f ca="1">INDIRECT("X13")+INDIRECT("AF13")+INDIRECT("AN13")+INDIRECT("AV13")+INDIRECT("BD13")+INDIRECT("BL13")</f>
        <v>0</v>
      </c>
      <c r="K13" s="33">
        <f ca="1">INDIRECT("Y13")+INDIRECT("AG13")+INDIRECT("AO13")+INDIRECT("AW13")+INDIRECT("BE13")+INDIRECT("BM13")</f>
        <v>11697</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999</v>
      </c>
      <c r="O13" s="33">
        <f ca="1">INDIRECT("AB13")+INDIRECT("AC13")+INDIRECT("AD13")+INDIRECT("AE13")+INDIRECT("AF13")+INDIRECT("AG13")+INDIRECT("AH13")+INDIRECT("AI13")</f>
        <v>10698</v>
      </c>
      <c r="P13" s="33">
        <f ca="1">INDIRECT("AJ13")+INDIRECT("AK13")+INDIRECT("AL13")+INDIRECT("AM13")+INDIRECT("AN13")+INDIRECT("AO13")+INDIRECT("AP13")+INDIRECT("AQ13")</f>
        <v>350</v>
      </c>
      <c r="Q13" s="33">
        <f ca="1">INDIRECT("AR13")+INDIRECT("AS13")+INDIRECT("AT13")+INDIRECT("AU13")+INDIRECT("AV13")+INDIRECT("AW13")+INDIRECT("AX13")+INDIRECT("AY13")</f>
        <v>1561</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v>999</v>
      </c>
      <c r="Z13" s="35"/>
      <c r="AA13" s="35"/>
      <c r="AB13" s="34"/>
      <c r="AC13" s="35"/>
      <c r="AD13" s="35"/>
      <c r="AE13" s="35"/>
      <c r="AF13" s="35"/>
      <c r="AG13" s="35">
        <v>10698</v>
      </c>
      <c r="AH13" s="35"/>
      <c r="AI13" s="35"/>
      <c r="AJ13" s="34"/>
      <c r="AK13" s="35">
        <v>350</v>
      </c>
      <c r="AL13" s="35"/>
      <c r="AM13" s="35"/>
      <c r="AN13" s="35"/>
      <c r="AO13" s="35"/>
      <c r="AP13" s="35"/>
      <c r="AQ13" s="35"/>
      <c r="AR13" s="34"/>
      <c r="AS13" s="35"/>
      <c r="AT13" s="35"/>
      <c r="AU13" s="35">
        <v>1561</v>
      </c>
      <c r="AV13" s="35"/>
      <c r="AW13" s="35"/>
      <c r="AX13" s="35"/>
      <c r="AY13" s="35"/>
      <c r="AZ13" s="34"/>
      <c r="BA13" s="35"/>
      <c r="BB13" s="35"/>
      <c r="BC13" s="35"/>
      <c r="BD13" s="35"/>
      <c r="BE13" s="35"/>
      <c r="BF13" s="35"/>
      <c r="BG13" s="35"/>
      <c r="BH13" s="34"/>
      <c r="BI13" s="35"/>
      <c r="BJ13" s="35"/>
      <c r="BK13" s="35"/>
      <c r="BL13" s="35"/>
      <c r="BM13" s="35"/>
      <c r="BN13" s="35"/>
      <c r="BO13" s="36"/>
      <c r="BP13" s="9">
        <v>11500000072</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1050</v>
      </c>
      <c r="BZ13" s="1">
        <v>1050</v>
      </c>
      <c r="CA13" s="1">
        <f ca="1">INDIRECT("V13")+2*INDIRECT("AD13")+3*INDIRECT("AL13")+4*INDIRECT("AT13")+5*INDIRECT("BB13")+6*INDIRECT("BJ13")</f>
        <v>0</v>
      </c>
      <c r="CB13" s="1">
        <v>0</v>
      </c>
      <c r="CC13" s="1">
        <f ca="1">INDIRECT("W13")+2*INDIRECT("AE13")+3*INDIRECT("AM13")+4*INDIRECT("AU13")+5*INDIRECT("BC13")+6*INDIRECT("BK13")</f>
        <v>6244</v>
      </c>
      <c r="CD13" s="1">
        <v>6244</v>
      </c>
      <c r="CE13" s="1">
        <f ca="1">INDIRECT("X13")+2*INDIRECT("AF13")+3*INDIRECT("AN13")+4*INDIRECT("AV13")+5*INDIRECT("BD13")+6*INDIRECT("BL13")</f>
        <v>0</v>
      </c>
      <c r="CF13" s="1">
        <v>0</v>
      </c>
      <c r="CG13" s="1">
        <f ca="1">INDIRECT("Y13")+2*INDIRECT("AG13")+3*INDIRECT("AO13")+4*INDIRECT("AW13")+5*INDIRECT("BE13")+6*INDIRECT("BM13")</f>
        <v>22395</v>
      </c>
      <c r="CH13" s="1">
        <v>22395</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5994</v>
      </c>
      <c r="CN13" s="1">
        <v>5994</v>
      </c>
      <c r="CO13" s="1">
        <f ca="1">INDIRECT("AB13")+2*INDIRECT("AC13")+3*INDIRECT("AD13")+4*INDIRECT("AE13")+5*INDIRECT("AF13")+6*INDIRECT("AG13")+7*INDIRECT("AH13")+8*INDIRECT("AI13")</f>
        <v>64188</v>
      </c>
      <c r="CP13" s="1">
        <v>64188</v>
      </c>
      <c r="CQ13" s="1">
        <f ca="1">INDIRECT("AJ13")+2*INDIRECT("AK13")+3*INDIRECT("AL13")+4*INDIRECT("AM13")+5*INDIRECT("AN13")+6*INDIRECT("AO13")+7*INDIRECT("AP13")+8*INDIRECT("AQ13")</f>
        <v>700</v>
      </c>
      <c r="CR13" s="1">
        <v>700</v>
      </c>
      <c r="CS13" s="1">
        <f ca="1">INDIRECT("AR13")+2*INDIRECT("AS13")+3*INDIRECT("AT13")+4*INDIRECT("AU13")+5*INDIRECT("AV13")+6*INDIRECT("AW13")+7*INDIRECT("AX13")+8*INDIRECT("AY13")</f>
        <v>6244</v>
      </c>
      <c r="CT13" s="1">
        <v>6244</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12</v>
      </c>
      <c r="C14" s="1" t="s">
        <v>0</v>
      </c>
      <c r="D14" s="1" t="s">
        <v>13</v>
      </c>
      <c r="E14" s="1" t="s">
        <v>6</v>
      </c>
      <c r="F14" s="7">
        <f>SUM(F13:F13)</f>
        <v>0</v>
      </c>
      <c r="G14" s="6">
        <f>SUM(G13:G13)</f>
        <v>350</v>
      </c>
      <c r="H14" s="6">
        <f>SUM(H13:H13)</f>
        <v>0</v>
      </c>
      <c r="I14" s="6">
        <f>SUM(I13:I13)</f>
        <v>1561</v>
      </c>
      <c r="J14" s="6">
        <f>SUM(J13:J13)</f>
        <v>0</v>
      </c>
      <c r="K14" s="6">
        <f>SUM(K13:K13)</f>
        <v>11697</v>
      </c>
      <c r="L14" s="6">
        <f>SUM(L13:L13)</f>
        <v>0</v>
      </c>
      <c r="M14" s="6">
        <f>SUM(M13:M13)</f>
        <v>0</v>
      </c>
      <c r="N14" s="7">
        <f>SUM(N13:N13)</f>
        <v>999</v>
      </c>
      <c r="O14" s="6">
        <f>SUM(O13:O13)</f>
        <v>10698</v>
      </c>
      <c r="P14" s="6">
        <f>SUM(P13:P13)</f>
        <v>350</v>
      </c>
      <c r="Q14" s="6">
        <f>SUM(Q13:Q13)</f>
        <v>1561</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97</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HYPERLINK("http://www.dot.ca.gov/hq/transprog/stip2004/ff_sheets/06-0107.xls","0107")</f>
        <v>0107</v>
      </c>
      <c r="C16" s="30" t="s">
        <v>0</v>
      </c>
      <c r="D16" s="30" t="s">
        <v>9</v>
      </c>
      <c r="E16" s="30" t="s">
        <v>3</v>
      </c>
      <c r="F16" s="32">
        <f ca="1">INDIRECT("T16")+INDIRECT("AB16")+INDIRECT("AJ16")+INDIRECT("AR16")+INDIRECT("AZ16")+INDIRECT("BH16")</f>
        <v>0</v>
      </c>
      <c r="G16" s="33">
        <f ca="1">INDIRECT("U16")+INDIRECT("AC16")+INDIRECT("AK16")+INDIRECT("AS16")+INDIRECT("BA16")+INDIRECT("BI16")</f>
        <v>135</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2780</v>
      </c>
      <c r="K16" s="33">
        <f ca="1">INDIRECT("Y16")+INDIRECT("AG16")+INDIRECT("AO16")+INDIRECT("AW16")+INDIRECT("BE16")+INDIRECT("BM16")</f>
        <v>3440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3440</v>
      </c>
      <c r="O16" s="33">
        <f ca="1">INDIRECT("AB16")+INDIRECT("AC16")+INDIRECT("AD16")+INDIRECT("AE16")+INDIRECT("AF16")+INDIRECT("AG16")+INDIRECT("AH16")+INDIRECT("AI16")</f>
        <v>0</v>
      </c>
      <c r="P16" s="33">
        <f ca="1">INDIRECT("AJ16")+INDIRECT("AK16")+INDIRECT("AL16")+INDIRECT("AM16")+INDIRECT("AN16")+INDIRECT("AO16")+INDIRECT("AP16")+INDIRECT("AQ16")</f>
        <v>135</v>
      </c>
      <c r="Q16" s="33">
        <f ca="1">INDIRECT("AR16")+INDIRECT("AS16")+INDIRECT("AT16")+INDIRECT("AU16")+INDIRECT("AV16")+INDIRECT("AW16")+INDIRECT("AX16")+INDIRECT("AY16")</f>
        <v>2780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v>3440</v>
      </c>
      <c r="Z16" s="35"/>
      <c r="AA16" s="35"/>
      <c r="AB16" s="34"/>
      <c r="AC16" s="35"/>
      <c r="AD16" s="35"/>
      <c r="AE16" s="35"/>
      <c r="AF16" s="35"/>
      <c r="AG16" s="35"/>
      <c r="AH16" s="35"/>
      <c r="AI16" s="35"/>
      <c r="AJ16" s="34"/>
      <c r="AK16" s="35">
        <v>135</v>
      </c>
      <c r="AL16" s="35"/>
      <c r="AM16" s="35"/>
      <c r="AN16" s="35"/>
      <c r="AO16" s="35"/>
      <c r="AP16" s="35"/>
      <c r="AQ16" s="35"/>
      <c r="AR16" s="34"/>
      <c r="AS16" s="35"/>
      <c r="AT16" s="35"/>
      <c r="AU16" s="35"/>
      <c r="AV16" s="35">
        <v>2780</v>
      </c>
      <c r="AW16" s="35"/>
      <c r="AX16" s="35"/>
      <c r="AY16" s="35"/>
      <c r="AZ16" s="34"/>
      <c r="BA16" s="35"/>
      <c r="BB16" s="35"/>
      <c r="BC16" s="35"/>
      <c r="BD16" s="35"/>
      <c r="BE16" s="35"/>
      <c r="BF16" s="35"/>
      <c r="BG16" s="35"/>
      <c r="BH16" s="34"/>
      <c r="BI16" s="35"/>
      <c r="BJ16" s="35"/>
      <c r="BK16" s="35"/>
      <c r="BL16" s="35"/>
      <c r="BM16" s="35"/>
      <c r="BN16" s="35"/>
      <c r="BO16" s="36"/>
      <c r="BP16" s="9">
        <v>11500000078</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405</v>
      </c>
      <c r="BZ16" s="1">
        <v>405</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11120</v>
      </c>
      <c r="CF16" s="1">
        <v>11120</v>
      </c>
      <c r="CG16" s="1">
        <f ca="1">INDIRECT("Y16")+2*INDIRECT("AG16")+3*INDIRECT("AO16")+4*INDIRECT("AW16")+5*INDIRECT("BE16")+6*INDIRECT("BM16")</f>
        <v>3440</v>
      </c>
      <c r="CH16" s="1">
        <v>3440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20640</v>
      </c>
      <c r="CN16" s="1">
        <v>20640</v>
      </c>
      <c r="CO16" s="1">
        <f ca="1">INDIRECT("AB16")+2*INDIRECT("AC16")+3*INDIRECT("AD16")+4*INDIRECT("AE16")+5*INDIRECT("AF16")+6*INDIRECT("AG16")+7*INDIRECT("AH16")+8*INDIRECT("AI16")</f>
        <v>0</v>
      </c>
      <c r="CP16" s="1">
        <v>0</v>
      </c>
      <c r="CQ16" s="1">
        <f ca="1">INDIRECT("AJ16")+2*INDIRECT("AK16")+3*INDIRECT("AL16")+4*INDIRECT("AM16")+5*INDIRECT("AN16")+6*INDIRECT("AO16")+7*INDIRECT("AP16")+8*INDIRECT("AQ16")</f>
        <v>270</v>
      </c>
      <c r="CR16" s="1">
        <v>270</v>
      </c>
      <c r="CS16" s="1">
        <f ca="1">INDIRECT("AR16")+2*INDIRECT("AS16")+3*INDIRECT("AT16")+4*INDIRECT("AU16")+5*INDIRECT("AV16")+6*INDIRECT("AW16")+7*INDIRECT("AX16")+8*INDIRECT("AY16")</f>
        <v>13900</v>
      </c>
      <c r="CT16" s="1">
        <v>13900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14</v>
      </c>
      <c r="C17" s="1" t="s">
        <v>0</v>
      </c>
      <c r="D17" s="1" t="s">
        <v>15</v>
      </c>
      <c r="E17" s="1" t="s">
        <v>16</v>
      </c>
      <c r="F17" s="7">
        <f ca="1">INDIRECT("T17")+INDIRECT("AB17")+INDIRECT("AJ17")+INDIRECT("AR17")+INDIRECT("AZ17")+INDIRECT("BH17")</f>
        <v>0</v>
      </c>
      <c r="G17" s="6">
        <f ca="1">INDIRECT("U17")+INDIRECT("AC17")+INDIRECT("AK17")+INDIRECT("AS17")+INDIRECT("BA17")+INDIRECT("BI17")</f>
        <v>0</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28284</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0</v>
      </c>
      <c r="O17" s="6">
        <f ca="1">INDIRECT("AB17")+INDIRECT("AC17")+INDIRECT("AD17")+INDIRECT("AE17")+INDIRECT("AF17")+INDIRECT("AG17")+INDIRECT("AH17")+INDIRECT("AI17")</f>
        <v>28284</v>
      </c>
      <c r="P17" s="6">
        <f ca="1">INDIRECT("AJ17")+INDIRECT("AK17")+INDIRECT("AL17")+INDIRECT("AM17")+INDIRECT("AN17")+INDIRECT("AO17")+INDIRECT("AP17")+INDIRECT("AQ17")</f>
        <v>0</v>
      </c>
      <c r="Q17" s="6">
        <f ca="1">INDIRECT("AR17")+INDIRECT("AS17")+INDIRECT("AT17")+INDIRECT("AU17")+INDIRECT("AV17")+INDIRECT("AW17")+INDIRECT("AX17")+INDIRECT("AY17")</f>
        <v>0</v>
      </c>
      <c r="R17" s="6">
        <f ca="1">INDIRECT("AZ17")+INDIRECT("BA17")+INDIRECT("BB17")+INDIRECT("BC17")+INDIRECT("BD17")+INDIRECT("BE17")+INDIRECT("BF17")+INDIRECT("BG17")</f>
        <v>0</v>
      </c>
      <c r="S17" s="6">
        <f ca="1">INDIRECT("BH17")+INDIRECT("BI17")+INDIRECT("BJ17")+INDIRECT("BK17")+INDIRECT("BL17")+INDIRECT("BM17")+INDIRECT("BN17")+INDIRECT("BO17")</f>
        <v>0</v>
      </c>
      <c r="T17" s="28"/>
      <c r="U17" s="29"/>
      <c r="V17" s="29"/>
      <c r="W17" s="29"/>
      <c r="X17" s="29"/>
      <c r="Y17" s="29"/>
      <c r="Z17" s="29"/>
      <c r="AA17" s="29"/>
      <c r="AB17" s="28"/>
      <c r="AC17" s="29"/>
      <c r="AD17" s="29"/>
      <c r="AE17" s="29"/>
      <c r="AF17" s="29"/>
      <c r="AG17" s="29">
        <v>28284</v>
      </c>
      <c r="AH17" s="29"/>
      <c r="AI17" s="29"/>
      <c r="AJ17" s="28"/>
      <c r="AK17" s="29"/>
      <c r="AL17" s="29"/>
      <c r="AM17" s="29"/>
      <c r="AN17" s="29"/>
      <c r="AO17" s="29"/>
      <c r="AP17" s="29"/>
      <c r="AQ17" s="29"/>
      <c r="AR17" s="28"/>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56568</v>
      </c>
      <c r="CH17" s="1">
        <v>56568</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169704</v>
      </c>
      <c r="CP17" s="1">
        <v>169704</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25"/>
      <c r="B18" s="25"/>
      <c r="C18" s="27" t="s">
        <v>97</v>
      </c>
      <c r="D18" s="26" t="s">
        <v>0</v>
      </c>
      <c r="E18" s="1" t="s">
        <v>6</v>
      </c>
      <c r="F18" s="7">
        <f>SUM(F16:F17)</f>
        <v>0</v>
      </c>
      <c r="G18" s="6">
        <f>SUM(G16:G17)</f>
        <v>135</v>
      </c>
      <c r="H18" s="6">
        <f>SUM(H16:H17)</f>
        <v>0</v>
      </c>
      <c r="I18" s="6">
        <f>SUM(I16:I17)</f>
        <v>0</v>
      </c>
      <c r="J18" s="6">
        <f>SUM(J16:J17)</f>
        <v>2780</v>
      </c>
      <c r="K18" s="6">
        <f>SUM(K16:K17)</f>
        <v>31724</v>
      </c>
      <c r="L18" s="6">
        <f>SUM(L16:L17)</f>
        <v>0</v>
      </c>
      <c r="M18" s="6">
        <f>SUM(M16:M17)</f>
        <v>0</v>
      </c>
      <c r="N18" s="7">
        <f>SUM(N16:N17)</f>
        <v>3440</v>
      </c>
      <c r="O18" s="6">
        <f>SUM(O16:O17)</f>
        <v>28284</v>
      </c>
      <c r="P18" s="6">
        <f>SUM(P16:P17)</f>
        <v>135</v>
      </c>
      <c r="Q18" s="6">
        <f>SUM(Q16:Q17)</f>
        <v>2780</v>
      </c>
      <c r="R18" s="6">
        <f>SUM(R16:R17)</f>
        <v>0</v>
      </c>
      <c r="S18" s="6">
        <f>SUM(S16:S17)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HYPERLINK("http://www.dot.ca.gov/hq/transprog/stip2004/ff_sheets/06-8681.xls","8681")</f>
        <v>8681</v>
      </c>
      <c r="C20" s="30" t="s">
        <v>0</v>
      </c>
      <c r="D20" s="30" t="s">
        <v>9</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150</v>
      </c>
      <c r="J20" s="33">
        <f ca="1">INDIRECT("X20")+INDIRECT("AF20")+INDIRECT("AN20")+INDIRECT("AV20")+INDIRECT("BD20")+INDIRECT("BL20")</f>
        <v>0</v>
      </c>
      <c r="K20" s="33">
        <f ca="1">INDIRECT("Y20")+INDIRECT("AG20")+INDIRECT("AO20")+INDIRECT("AW20")+INDIRECT("BE20")+INDIRECT("BM20")</f>
        <v>116</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116</v>
      </c>
      <c r="O20" s="33">
        <f ca="1">INDIRECT("AB20")+INDIRECT("AC20")+INDIRECT("AD20")+INDIRECT("AE20")+INDIRECT("AF20")+INDIRECT("AG20")+INDIRECT("AH20")+INDIRECT("AI20")</f>
        <v>0</v>
      </c>
      <c r="P20" s="33">
        <f ca="1">INDIRECT("AJ20")+INDIRECT("AK20")+INDIRECT("AL20")+INDIRECT("AM20")+INDIRECT("AN20")+INDIRECT("AO20")+INDIRECT("AP20")+INDIRECT("AQ20")</f>
        <v>0</v>
      </c>
      <c r="Q20" s="33">
        <f ca="1">INDIRECT("AR20")+INDIRECT("AS20")+INDIRECT("AT20")+INDIRECT("AU20")+INDIRECT("AV20")+INDIRECT("AW20")+INDIRECT("AX20")+INDIRECT("AY20")</f>
        <v>150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v>116</v>
      </c>
      <c r="Z20" s="35"/>
      <c r="AA20" s="35"/>
      <c r="AB20" s="34"/>
      <c r="AC20" s="35"/>
      <c r="AD20" s="35"/>
      <c r="AE20" s="35"/>
      <c r="AF20" s="35"/>
      <c r="AG20" s="35"/>
      <c r="AH20" s="35"/>
      <c r="AI20" s="35"/>
      <c r="AJ20" s="34"/>
      <c r="AK20" s="35"/>
      <c r="AL20" s="35"/>
      <c r="AM20" s="35"/>
      <c r="AN20" s="35"/>
      <c r="AO20" s="35"/>
      <c r="AP20" s="35"/>
      <c r="AQ20" s="35"/>
      <c r="AR20" s="34"/>
      <c r="AS20" s="35"/>
      <c r="AT20" s="35"/>
      <c r="AU20" s="35">
        <v>150</v>
      </c>
      <c r="AV20" s="35"/>
      <c r="AW20" s="35"/>
      <c r="AX20" s="35"/>
      <c r="AY20" s="35"/>
      <c r="AZ20" s="34"/>
      <c r="BA20" s="35"/>
      <c r="BB20" s="35"/>
      <c r="BC20" s="35"/>
      <c r="BD20" s="35"/>
      <c r="BE20" s="35"/>
      <c r="BF20" s="35"/>
      <c r="BG20" s="35"/>
      <c r="BH20" s="34"/>
      <c r="BI20" s="35"/>
      <c r="BJ20" s="35"/>
      <c r="BK20" s="35"/>
      <c r="BL20" s="35"/>
      <c r="BM20" s="35"/>
      <c r="BN20" s="35"/>
      <c r="BO20" s="36"/>
      <c r="BP20" s="9">
        <v>11500000153</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600</v>
      </c>
      <c r="CD20" s="1">
        <v>600</v>
      </c>
      <c r="CE20" s="1">
        <f ca="1">INDIRECT("X20")+2*INDIRECT("AF20")+3*INDIRECT("AN20")+4*INDIRECT("AV20")+5*INDIRECT("BD20")+6*INDIRECT("BL20")</f>
        <v>0</v>
      </c>
      <c r="CF20" s="1">
        <v>0</v>
      </c>
      <c r="CG20" s="1">
        <f ca="1">INDIRECT("Y20")+2*INDIRECT("AG20")+3*INDIRECT("AO20")+4*INDIRECT("AW20")+5*INDIRECT("BE20")+6*INDIRECT("BM20")</f>
        <v>116</v>
      </c>
      <c r="CH20" s="1">
        <v>116</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696</v>
      </c>
      <c r="CN20" s="1">
        <v>696</v>
      </c>
      <c r="CO20" s="1">
        <f ca="1">INDIRECT("AB20")+2*INDIRECT("AC20")+3*INDIRECT("AD20")+4*INDIRECT("AE20")+5*INDIRECT("AF20")+6*INDIRECT("AG20")+7*INDIRECT("AH20")+8*INDIRECT("AI20")</f>
        <v>0</v>
      </c>
      <c r="CP20" s="1">
        <v>0</v>
      </c>
      <c r="CQ20" s="1">
        <f ca="1">INDIRECT("AJ20")+2*INDIRECT("AK20")+3*INDIRECT("AL20")+4*INDIRECT("AM20")+5*INDIRECT("AN20")+6*INDIRECT("AO20")+7*INDIRECT("AP20")+8*INDIRECT("AQ20")</f>
        <v>0</v>
      </c>
      <c r="CR20" s="1">
        <v>0</v>
      </c>
      <c r="CS20" s="1">
        <f ca="1">INDIRECT("AR20")+2*INDIRECT("AS20")+3*INDIRECT("AT20")+4*INDIRECT("AU20")+5*INDIRECT("AV20")+6*INDIRECT("AW20")+7*INDIRECT("AX20")+8*INDIRECT("AY20")</f>
        <v>600</v>
      </c>
      <c r="CT20" s="1">
        <v>600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1" t="s">
        <v>0</v>
      </c>
      <c r="B21" s="1" t="s">
        <v>0</v>
      </c>
      <c r="C21" s="1" t="s">
        <v>0</v>
      </c>
      <c r="D21" s="1" t="s">
        <v>17</v>
      </c>
      <c r="E21" s="1" t="s">
        <v>16</v>
      </c>
      <c r="F21" s="7">
        <f ca="1">INDIRECT("T21")+INDIRECT("AB21")+INDIRECT("AJ21")+INDIRECT("AR21")+INDIRECT("AZ21")+INDIRECT("BH21")</f>
        <v>0</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1174</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1174</v>
      </c>
      <c r="P21" s="6">
        <f ca="1">INDIRECT("AJ21")+INDIRECT("AK21")+INDIRECT("AL21")+INDIRECT("AM21")+INDIRECT("AN21")+INDIRECT("AO21")+INDIRECT("AP21")+INDIRECT("AQ21")</f>
        <v>0</v>
      </c>
      <c r="Q21" s="6">
        <f ca="1">INDIRECT("AR21")+INDIRECT("AS21")+INDIRECT("AT21")+INDIRECT("AU21")+INDIRECT("AV21")+INDIRECT("AW21")+INDIRECT("AX21")+INDIRECT("AY21")</f>
        <v>0</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c r="AF21" s="29"/>
      <c r="AG21" s="29">
        <v>1174</v>
      </c>
      <c r="AH21" s="29"/>
      <c r="AI21" s="29"/>
      <c r="AJ21" s="28"/>
      <c r="AK21" s="29"/>
      <c r="AL21" s="29"/>
      <c r="AM21" s="29"/>
      <c r="AN21" s="29"/>
      <c r="AO21" s="29"/>
      <c r="AP21" s="29"/>
      <c r="AQ21" s="29"/>
      <c r="AR21" s="28"/>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2348</v>
      </c>
      <c r="CH21" s="1">
        <v>2348</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7044</v>
      </c>
      <c r="CP21" s="1">
        <v>7044</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25"/>
      <c r="B22" s="25"/>
      <c r="C22" s="27" t="s">
        <v>97</v>
      </c>
      <c r="D22" s="26" t="s">
        <v>0</v>
      </c>
      <c r="E22" s="1" t="s">
        <v>6</v>
      </c>
      <c r="F22" s="7">
        <f>SUM(F20:F21)</f>
        <v>0</v>
      </c>
      <c r="G22" s="6">
        <f>SUM(G20:G21)</f>
        <v>0</v>
      </c>
      <c r="H22" s="6">
        <f>SUM(H20:H21)</f>
        <v>0</v>
      </c>
      <c r="I22" s="6">
        <f>SUM(I20:I21)</f>
        <v>150</v>
      </c>
      <c r="J22" s="6">
        <f>SUM(J20:J21)</f>
        <v>0</v>
      </c>
      <c r="K22" s="6">
        <f>SUM(K20:K21)</f>
        <v>1290</v>
      </c>
      <c r="L22" s="6">
        <f>SUM(L20:L21)</f>
        <v>0</v>
      </c>
      <c r="M22" s="6">
        <f>SUM(M20:M21)</f>
        <v>0</v>
      </c>
      <c r="N22" s="7">
        <f>SUM(N20:N21)</f>
        <v>116</v>
      </c>
      <c r="O22" s="6">
        <f>SUM(O20:O21)</f>
        <v>1174</v>
      </c>
      <c r="P22" s="6">
        <f>SUM(P20:P21)</f>
        <v>0</v>
      </c>
      <c r="Q22" s="6">
        <f>SUM(Q20:Q21)</f>
        <v>150</v>
      </c>
      <c r="R22" s="6">
        <f>SUM(R20:R21)</f>
        <v>0</v>
      </c>
      <c r="S22" s="6">
        <f>SUM(S20:S21)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HYPERLINK("http://www.dot.ca.gov/hq/transprog/stip2004/ff_sheets/06-8682.xls","8682")</f>
        <v>8682</v>
      </c>
      <c r="C24" s="30" t="s">
        <v>0</v>
      </c>
      <c r="D24" s="30" t="s">
        <v>9</v>
      </c>
      <c r="E24" s="30" t="s">
        <v>3</v>
      </c>
      <c r="F24" s="32">
        <f ca="1">INDIRECT("T24")+INDIRECT("AB24")+INDIRECT("AJ24")+INDIRECT("AR24")+INDIRECT("AZ24")+INDIRECT("BH24")</f>
        <v>0</v>
      </c>
      <c r="G24" s="33">
        <f ca="1">INDIRECT("U24")+INDIRECT("AC24")+INDIRECT("AK24")+INDIRECT("AS24")+INDIRECT("BA24")+INDIRECT("BI24")</f>
        <v>0</v>
      </c>
      <c r="H24" s="33">
        <f ca="1">INDIRECT("V24")+INDIRECT("AD24")+INDIRECT("AL24")+INDIRECT("AT24")+INDIRECT("BB24")+INDIRECT("BJ24")</f>
        <v>373</v>
      </c>
      <c r="I24" s="33">
        <f ca="1">INDIRECT("W24")+INDIRECT("AE24")+INDIRECT("AM24")+INDIRECT("AU24")+INDIRECT("BC24")+INDIRECT("BK24")</f>
        <v>0</v>
      </c>
      <c r="J24" s="33">
        <f ca="1">INDIRECT("X24")+INDIRECT("AF24")+INDIRECT("AN24")+INDIRECT("AV24")+INDIRECT("BD24")+INDIRECT("BL24")</f>
        <v>0</v>
      </c>
      <c r="K24" s="33">
        <f ca="1">INDIRECT("Y24")+INDIRECT("AG24")+INDIRECT("AO24")+INDIRECT("AW24")+INDIRECT("BE24")+INDIRECT("BM24")</f>
        <v>0</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0</v>
      </c>
      <c r="P24" s="33">
        <f ca="1">INDIRECT("AJ24")+INDIRECT("AK24")+INDIRECT("AL24")+INDIRECT("AM24")+INDIRECT("AN24")+INDIRECT("AO24")+INDIRECT("AP24")+INDIRECT("AQ24")</f>
        <v>373</v>
      </c>
      <c r="Q24" s="33">
        <f ca="1">INDIRECT("AR24")+INDIRECT("AS24")+INDIRECT("AT24")+INDIRECT("AU24")+INDIRECT("AV24")+INDIRECT("AW24")+INDIRECT("AX24")+INDIRECT("AY24")</f>
        <v>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c r="AD24" s="35"/>
      <c r="AE24" s="35"/>
      <c r="AF24" s="35"/>
      <c r="AG24" s="35"/>
      <c r="AH24" s="35"/>
      <c r="AI24" s="35"/>
      <c r="AJ24" s="34"/>
      <c r="AK24" s="35"/>
      <c r="AL24" s="35">
        <v>373</v>
      </c>
      <c r="AM24" s="35"/>
      <c r="AN24" s="35"/>
      <c r="AO24" s="35"/>
      <c r="AP24" s="35"/>
      <c r="AQ24" s="35"/>
      <c r="AR24" s="34"/>
      <c r="AS24" s="35"/>
      <c r="AT24" s="35"/>
      <c r="AU24" s="35"/>
      <c r="AV24" s="35"/>
      <c r="AW24" s="35"/>
      <c r="AX24" s="35"/>
      <c r="AY24" s="35"/>
      <c r="AZ24" s="34"/>
      <c r="BA24" s="35"/>
      <c r="BB24" s="35"/>
      <c r="BC24" s="35"/>
      <c r="BD24" s="35"/>
      <c r="BE24" s="35"/>
      <c r="BF24" s="35"/>
      <c r="BG24" s="35"/>
      <c r="BH24" s="34"/>
      <c r="BI24" s="35"/>
      <c r="BJ24" s="35"/>
      <c r="BK24" s="35"/>
      <c r="BL24" s="35"/>
      <c r="BM24" s="35"/>
      <c r="BN24" s="35"/>
      <c r="BO24" s="36"/>
      <c r="BP24" s="9">
        <v>11500000154</v>
      </c>
      <c r="BQ24" s="1" t="s">
        <v>3</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1119</v>
      </c>
      <c r="CB24" s="1">
        <v>1119</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0</v>
      </c>
      <c r="CP24" s="1">
        <v>0</v>
      </c>
      <c r="CQ24" s="1">
        <f ca="1">INDIRECT("AJ24")+2*INDIRECT("AK24")+3*INDIRECT("AL24")+4*INDIRECT("AM24")+5*INDIRECT("AN24")+6*INDIRECT("AO24")+7*INDIRECT("AP24")+8*INDIRECT("AQ24")</f>
        <v>1119</v>
      </c>
      <c r="CR24" s="1">
        <v>1119</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18</v>
      </c>
      <c r="C25" s="1" t="s">
        <v>0</v>
      </c>
      <c r="D25" s="1" t="s">
        <v>19</v>
      </c>
      <c r="E25" s="1" t="s">
        <v>16</v>
      </c>
      <c r="F25" s="7">
        <f ca="1">INDIRECT("T25")+INDIRECT("AB25")+INDIRECT("AJ25")+INDIRECT("AR25")+INDIRECT("AZ25")+INDIRECT("BH25")</f>
        <v>0</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1768</v>
      </c>
      <c r="L25" s="6">
        <f ca="1">INDIRECT("Z25")+INDIRECT("AH25")+INDIRECT("AP25")+INDIRECT("AX25")+INDIRECT("BF25")+INDIRECT("BN25")</f>
        <v>5107</v>
      </c>
      <c r="M25" s="6">
        <f ca="1">INDIRECT("AA25")+INDIRECT("AI25")+INDIRECT("AQ25")+INDIRECT("AY25")+INDIRECT("BG25")+INDIRECT("BO25")</f>
        <v>0</v>
      </c>
      <c r="N25" s="7">
        <f ca="1">INDIRECT("T25")+INDIRECT("U25")+INDIRECT("V25")+INDIRECT("W25")+INDIRECT("X25")+INDIRECT("Y25")+INDIRECT("Z25")+INDIRECT("AA25")</f>
        <v>5107</v>
      </c>
      <c r="O25" s="6">
        <f ca="1">INDIRECT("AB25")+INDIRECT("AC25")+INDIRECT("AD25")+INDIRECT("AE25")+INDIRECT("AF25")+INDIRECT("AG25")+INDIRECT("AH25")+INDIRECT("AI25")</f>
        <v>0</v>
      </c>
      <c r="P25" s="6">
        <f ca="1">INDIRECT("AJ25")+INDIRECT("AK25")+INDIRECT("AL25")+INDIRECT("AM25")+INDIRECT("AN25")+INDIRECT("AO25")+INDIRECT("AP25")+INDIRECT("AQ25")</f>
        <v>0</v>
      </c>
      <c r="Q25" s="6">
        <f ca="1">INDIRECT("AR25")+INDIRECT("AS25")+INDIRECT("AT25")+INDIRECT("AU25")+INDIRECT("AV25")+INDIRECT("AW25")+INDIRECT("AX25")+INDIRECT("AY25")</f>
        <v>1768</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v>5107</v>
      </c>
      <c r="AA25" s="29"/>
      <c r="AB25" s="28"/>
      <c r="AC25" s="29"/>
      <c r="AD25" s="29"/>
      <c r="AE25" s="29"/>
      <c r="AF25" s="29"/>
      <c r="AG25" s="29"/>
      <c r="AH25" s="29"/>
      <c r="AI25" s="29"/>
      <c r="AJ25" s="28"/>
      <c r="AK25" s="29"/>
      <c r="AL25" s="29"/>
      <c r="AM25" s="29"/>
      <c r="AN25" s="29"/>
      <c r="AO25" s="29"/>
      <c r="AP25" s="29"/>
      <c r="AQ25" s="29"/>
      <c r="AR25" s="28"/>
      <c r="AS25" s="29"/>
      <c r="AT25" s="29"/>
      <c r="AU25" s="29"/>
      <c r="AV25" s="29"/>
      <c r="AW25" s="29">
        <v>1768</v>
      </c>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7072</v>
      </c>
      <c r="CH25" s="1">
        <v>7072</v>
      </c>
      <c r="CI25" s="1">
        <f ca="1">INDIRECT("Z25")+2*INDIRECT("AH25")+3*INDIRECT("AP25")+4*INDIRECT("AX25")+5*INDIRECT("BF25")+6*INDIRECT("BN25")</f>
        <v>5107</v>
      </c>
      <c r="CJ25" s="1">
        <v>5107</v>
      </c>
      <c r="CK25" s="1">
        <f ca="1">INDIRECT("AA25")+2*INDIRECT("AI25")+3*INDIRECT("AQ25")+4*INDIRECT("AY25")+5*INDIRECT("BG25")+6*INDIRECT("BO25")</f>
        <v>0</v>
      </c>
      <c r="CL25" s="1">
        <v>0</v>
      </c>
      <c r="CM25" s="1">
        <f ca="1">INDIRECT("T25")+2*INDIRECT("U25")+3*INDIRECT("V25")+4*INDIRECT("W25")+5*INDIRECT("X25")+6*INDIRECT("Y25")+7*INDIRECT("Z25")+8*INDIRECT("AA25")</f>
        <v>35749</v>
      </c>
      <c r="CN25" s="1">
        <v>35749</v>
      </c>
      <c r="CO25" s="1">
        <f ca="1">INDIRECT("AB25")+2*INDIRECT("AC25")+3*INDIRECT("AD25")+4*INDIRECT("AE25")+5*INDIRECT("AF25")+6*INDIRECT("AG25")+7*INDIRECT("AH25")+8*INDIRECT("AI25")</f>
        <v>0</v>
      </c>
      <c r="CP25" s="1">
        <v>0</v>
      </c>
      <c r="CQ25" s="1">
        <f ca="1">INDIRECT("AJ25")+2*INDIRECT("AK25")+3*INDIRECT("AL25")+4*INDIRECT("AM25")+5*INDIRECT("AN25")+6*INDIRECT("AO25")+7*INDIRECT("AP25")+8*INDIRECT("AQ25")</f>
        <v>0</v>
      </c>
      <c r="CR25" s="1">
        <v>0</v>
      </c>
      <c r="CS25" s="1">
        <f ca="1">INDIRECT("AR25")+2*INDIRECT("AS25")+3*INDIRECT("AT25")+4*INDIRECT("AU25")+5*INDIRECT("AV25")+6*INDIRECT("AW25")+7*INDIRECT("AX25")+8*INDIRECT("AY25")</f>
        <v>10608</v>
      </c>
      <c r="CT25" s="1">
        <v>10608</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25"/>
      <c r="B26" s="25"/>
      <c r="C26" s="27" t="s">
        <v>97</v>
      </c>
      <c r="D26" s="26" t="s">
        <v>0</v>
      </c>
      <c r="E26" s="1" t="s">
        <v>6</v>
      </c>
      <c r="F26" s="7">
        <f>SUM(F24:F25)</f>
        <v>0</v>
      </c>
      <c r="G26" s="6">
        <f>SUM(G24:G25)</f>
        <v>0</v>
      </c>
      <c r="H26" s="6">
        <f>SUM(H24:H25)</f>
        <v>373</v>
      </c>
      <c r="I26" s="6">
        <f>SUM(I24:I25)</f>
        <v>0</v>
      </c>
      <c r="J26" s="6">
        <f>SUM(J24:J25)</f>
        <v>0</v>
      </c>
      <c r="K26" s="6">
        <f>SUM(K24:K25)</f>
        <v>1768</v>
      </c>
      <c r="L26" s="6">
        <f>SUM(L24:L25)</f>
        <v>5107</v>
      </c>
      <c r="M26" s="6">
        <f>SUM(M24:M25)</f>
        <v>0</v>
      </c>
      <c r="N26" s="7">
        <f>SUM(N24:N25)</f>
        <v>5107</v>
      </c>
      <c r="O26" s="6">
        <f>SUM(O24:O25)</f>
        <v>0</v>
      </c>
      <c r="P26" s="6">
        <f>SUM(P24:P25)</f>
        <v>373</v>
      </c>
      <c r="Q26" s="6">
        <f>SUM(Q24:Q25)</f>
        <v>1768</v>
      </c>
      <c r="R26" s="6">
        <f>SUM(R24:R25)</f>
        <v>0</v>
      </c>
      <c r="S26" s="6">
        <f>SUM(S24:S25)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3:73" ht="11.25">
      <c r="C27" s="1" t="s">
        <v>0</v>
      </c>
      <c r="D27" s="1"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c r="BT27" s="1" t="s">
        <v>0</v>
      </c>
      <c r="BU27" s="1" t="s">
        <v>0</v>
      </c>
    </row>
    <row r="28" spans="1:102" ht="11.25">
      <c r="A28" s="30" t="s">
        <v>1</v>
      </c>
      <c r="B28" s="31" t="str">
        <f>HYPERLINK("http://www.dot.ca.gov/hq/transprog/stip2004/ff_sheets/06-8683.xls","8683")</f>
        <v>8683</v>
      </c>
      <c r="C28" s="30" t="s">
        <v>0</v>
      </c>
      <c r="D28" s="30" t="s">
        <v>9</v>
      </c>
      <c r="E28" s="30" t="s">
        <v>3</v>
      </c>
      <c r="F28" s="32">
        <f ca="1">INDIRECT("T28")+INDIRECT("AB28")+INDIRECT("AJ28")+INDIRECT("AR28")+INDIRECT("AZ28")+INDIRECT("BH28")</f>
        <v>0</v>
      </c>
      <c r="G28" s="33">
        <f ca="1">INDIRECT("U28")+INDIRECT("AC28")+INDIRECT("AK28")+INDIRECT("AS28")+INDIRECT("BA28")+INDIRECT("BI28")</f>
        <v>125</v>
      </c>
      <c r="H28" s="33">
        <f ca="1">INDIRECT("V28")+INDIRECT("AD28")+INDIRECT("AL28")+INDIRECT("AT28")+INDIRECT("BB28")+INDIRECT("BJ28")</f>
        <v>421</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523</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523</v>
      </c>
      <c r="O28" s="33">
        <f ca="1">INDIRECT("AB28")+INDIRECT("AC28")+INDIRECT("AD28")+INDIRECT("AE28")+INDIRECT("AF28")+INDIRECT("AG28")+INDIRECT("AH28")+INDIRECT("AI28")</f>
        <v>0</v>
      </c>
      <c r="P28" s="33">
        <f ca="1">INDIRECT("AJ28")+INDIRECT("AK28")+INDIRECT("AL28")+INDIRECT("AM28")+INDIRECT("AN28")+INDIRECT("AO28")+INDIRECT("AP28")+INDIRECT("AQ28")</f>
        <v>125</v>
      </c>
      <c r="Q28" s="33">
        <f ca="1">INDIRECT("AR28")+INDIRECT("AS28")+INDIRECT("AT28")+INDIRECT("AU28")+INDIRECT("AV28")+INDIRECT("AW28")+INDIRECT("AX28")+INDIRECT("AY28")</f>
        <v>421</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v>523</v>
      </c>
      <c r="Z28" s="35"/>
      <c r="AA28" s="35"/>
      <c r="AB28" s="34"/>
      <c r="AC28" s="35"/>
      <c r="AD28" s="35"/>
      <c r="AE28" s="35"/>
      <c r="AF28" s="35"/>
      <c r="AG28" s="35"/>
      <c r="AH28" s="35"/>
      <c r="AI28" s="35"/>
      <c r="AJ28" s="34"/>
      <c r="AK28" s="35">
        <v>125</v>
      </c>
      <c r="AL28" s="35"/>
      <c r="AM28" s="35"/>
      <c r="AN28" s="35"/>
      <c r="AO28" s="35"/>
      <c r="AP28" s="35"/>
      <c r="AQ28" s="35"/>
      <c r="AR28" s="34"/>
      <c r="AS28" s="35"/>
      <c r="AT28" s="35">
        <v>421</v>
      </c>
      <c r="AU28" s="35"/>
      <c r="AV28" s="35"/>
      <c r="AW28" s="35"/>
      <c r="AX28" s="35"/>
      <c r="AY28" s="35"/>
      <c r="AZ28" s="34"/>
      <c r="BA28" s="35"/>
      <c r="BB28" s="35"/>
      <c r="BC28" s="35"/>
      <c r="BD28" s="35"/>
      <c r="BE28" s="35"/>
      <c r="BF28" s="35"/>
      <c r="BG28" s="35"/>
      <c r="BH28" s="34"/>
      <c r="BI28" s="35"/>
      <c r="BJ28" s="35"/>
      <c r="BK28" s="35"/>
      <c r="BL28" s="35"/>
      <c r="BM28" s="35"/>
      <c r="BN28" s="35"/>
      <c r="BO28" s="36"/>
      <c r="BP28" s="9">
        <v>11500000155</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375</v>
      </c>
      <c r="BZ28" s="1">
        <v>375</v>
      </c>
      <c r="CA28" s="1">
        <f ca="1">INDIRECT("V28")+2*INDIRECT("AD28")+3*INDIRECT("AL28")+4*INDIRECT("AT28")+5*INDIRECT("BB28")+6*INDIRECT("BJ28")</f>
        <v>1684</v>
      </c>
      <c r="CB28" s="1">
        <v>1684</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523</v>
      </c>
      <c r="CH28" s="1">
        <v>523</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3138</v>
      </c>
      <c r="CN28" s="1">
        <v>3138</v>
      </c>
      <c r="CO28" s="1">
        <f ca="1">INDIRECT("AB28")+2*INDIRECT("AC28")+3*INDIRECT("AD28")+4*INDIRECT("AE28")+5*INDIRECT("AF28")+6*INDIRECT("AG28")+7*INDIRECT("AH28")+8*INDIRECT("AI28")</f>
        <v>0</v>
      </c>
      <c r="CP28" s="1">
        <v>0</v>
      </c>
      <c r="CQ28" s="1">
        <f ca="1">INDIRECT("AJ28")+2*INDIRECT("AK28")+3*INDIRECT("AL28")+4*INDIRECT("AM28")+5*INDIRECT("AN28")+6*INDIRECT("AO28")+7*INDIRECT("AP28")+8*INDIRECT("AQ28")</f>
        <v>250</v>
      </c>
      <c r="CR28" s="1">
        <v>250</v>
      </c>
      <c r="CS28" s="1">
        <f ca="1">INDIRECT("AR28")+2*INDIRECT("AS28")+3*INDIRECT("AT28")+4*INDIRECT("AU28")+5*INDIRECT("AV28")+6*INDIRECT("AW28")+7*INDIRECT("AX28")+8*INDIRECT("AY28")</f>
        <v>1263</v>
      </c>
      <c r="CT28" s="1">
        <v>1263</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1" t="s">
        <v>0</v>
      </c>
      <c r="B29" s="1" t="s">
        <v>0</v>
      </c>
      <c r="C29" s="1" t="s">
        <v>0</v>
      </c>
      <c r="D29" s="1" t="s">
        <v>20</v>
      </c>
      <c r="E29" s="1" t="s">
        <v>16</v>
      </c>
      <c r="F29" s="7">
        <f ca="1">INDIRECT("T29")+INDIRECT("AB29")+INDIRECT("AJ29")+INDIRECT("AR29")+INDIRECT("AZ29")+INDIRECT("BH29")</f>
        <v>0</v>
      </c>
      <c r="G29" s="6">
        <f ca="1">INDIRECT("U29")+INDIRECT("AC29")+INDIRECT("AK29")+INDIRECT("AS29")+INDIRECT("BA29")+INDIRECT("BI29")</f>
        <v>0</v>
      </c>
      <c r="H29" s="6">
        <f ca="1">INDIRECT("V29")+INDIRECT("AD29")+INDIRECT("AL29")+INDIRECT("AT29")+INDIRECT("BB29")+INDIRECT("BJ29")</f>
        <v>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7852</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7852</v>
      </c>
      <c r="P29" s="6">
        <f ca="1">INDIRECT("AJ29")+INDIRECT("AK29")+INDIRECT("AL29")+INDIRECT("AM29")+INDIRECT("AN29")+INDIRECT("AO29")+INDIRECT("AP29")+INDIRECT("AQ29")</f>
        <v>0</v>
      </c>
      <c r="Q29" s="6">
        <f ca="1">INDIRECT("AR29")+INDIRECT("AS29")+INDIRECT("AT29")+INDIRECT("AU29")+INDIRECT("AV29")+INDIRECT("AW29")+INDIRECT("AX29")+INDIRECT("AY29")</f>
        <v>0</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c r="AD29" s="29"/>
      <c r="AE29" s="29"/>
      <c r="AF29" s="29"/>
      <c r="AG29" s="29">
        <v>7852</v>
      </c>
      <c r="AH29" s="29"/>
      <c r="AI29" s="29"/>
      <c r="AJ29" s="28"/>
      <c r="AK29" s="29"/>
      <c r="AL29" s="29"/>
      <c r="AM29" s="29"/>
      <c r="AN29" s="29"/>
      <c r="AO29" s="29"/>
      <c r="AP29" s="29"/>
      <c r="AQ29" s="29"/>
      <c r="AR29" s="28"/>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15704</v>
      </c>
      <c r="CH29" s="1">
        <v>15704</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47112</v>
      </c>
      <c r="CP29" s="1">
        <v>47112</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25"/>
      <c r="B30" s="25"/>
      <c r="C30" s="27" t="s">
        <v>97</v>
      </c>
      <c r="D30" s="26" t="s">
        <v>0</v>
      </c>
      <c r="E30" s="1" t="s">
        <v>6</v>
      </c>
      <c r="F30" s="7">
        <f>SUM(F28:F29)</f>
        <v>0</v>
      </c>
      <c r="G30" s="6">
        <f>SUM(G28:G29)</f>
        <v>125</v>
      </c>
      <c r="H30" s="6">
        <f>SUM(H28:H29)</f>
        <v>421</v>
      </c>
      <c r="I30" s="6">
        <f>SUM(I28:I29)</f>
        <v>0</v>
      </c>
      <c r="J30" s="6">
        <f>SUM(J28:J29)</f>
        <v>0</v>
      </c>
      <c r="K30" s="6">
        <f>SUM(K28:K29)</f>
        <v>8375</v>
      </c>
      <c r="L30" s="6">
        <f>SUM(L28:L29)</f>
        <v>0</v>
      </c>
      <c r="M30" s="6">
        <f>SUM(M28:M29)</f>
        <v>0</v>
      </c>
      <c r="N30" s="7">
        <f>SUM(N28:N29)</f>
        <v>523</v>
      </c>
      <c r="O30" s="6">
        <f>SUM(O28:O29)</f>
        <v>7852</v>
      </c>
      <c r="P30" s="6">
        <f>SUM(P28:P29)</f>
        <v>125</v>
      </c>
      <c r="Q30" s="6">
        <f>SUM(Q28:Q29)</f>
        <v>421</v>
      </c>
      <c r="R30" s="6">
        <f>SUM(R28:R29)</f>
        <v>0</v>
      </c>
      <c r="S30" s="6">
        <f>SUM(S28:S29)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3:73" ht="11.25">
      <c r="C31" s="1" t="s">
        <v>0</v>
      </c>
      <c r="D31" s="1"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c r="BT31" s="1" t="s">
        <v>0</v>
      </c>
      <c r="BU31" s="1" t="s">
        <v>0</v>
      </c>
    </row>
    <row r="32" spans="1:102" ht="11.25">
      <c r="A32" s="30" t="s">
        <v>1</v>
      </c>
      <c r="B32" s="31" t="str">
        <f>HYPERLINK("http://www.dot.ca.gov/hq/transprog/stip2004/ff_sheets/06-8684.xls","8684")</f>
        <v>8684</v>
      </c>
      <c r="C32" s="30" t="s">
        <v>0</v>
      </c>
      <c r="D32" s="30" t="s">
        <v>9</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1027</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1027</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v>1027</v>
      </c>
      <c r="AE32" s="35"/>
      <c r="AF32" s="35"/>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11500000158</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2054</v>
      </c>
      <c r="CB32" s="1">
        <v>2054</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3081</v>
      </c>
      <c r="CP32" s="1">
        <v>3081</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1" t="s">
        <v>0</v>
      </c>
      <c r="B33" s="1" t="s">
        <v>0</v>
      </c>
      <c r="C33" s="1" t="s">
        <v>0</v>
      </c>
      <c r="D33" s="1" t="s">
        <v>21</v>
      </c>
      <c r="E33" s="1" t="s">
        <v>6</v>
      </c>
      <c r="F33" s="7">
        <f>SUM(F32:F32)</f>
        <v>0</v>
      </c>
      <c r="G33" s="6">
        <f>SUM(G32:G32)</f>
        <v>0</v>
      </c>
      <c r="H33" s="6">
        <f>SUM(H32:H32)</f>
        <v>1027</v>
      </c>
      <c r="I33" s="6">
        <f>SUM(I32:I32)</f>
        <v>0</v>
      </c>
      <c r="J33" s="6">
        <f>SUM(J32:J32)</f>
        <v>0</v>
      </c>
      <c r="K33" s="6">
        <f>SUM(K32:K32)</f>
        <v>0</v>
      </c>
      <c r="L33" s="6">
        <f>SUM(L32:L32)</f>
        <v>0</v>
      </c>
      <c r="M33" s="6">
        <f>SUM(M32:M32)</f>
        <v>0</v>
      </c>
      <c r="N33" s="7">
        <f>SUM(N32:N32)</f>
        <v>0</v>
      </c>
      <c r="O33" s="6">
        <f>SUM(O32:O32)</f>
        <v>1027</v>
      </c>
      <c r="P33" s="6">
        <f>SUM(P32:P32)</f>
        <v>0</v>
      </c>
      <c r="Q33" s="6">
        <f>SUM(Q32:Q32)</f>
        <v>0</v>
      </c>
      <c r="R33" s="6">
        <f>SUM(R32:R32)</f>
        <v>0</v>
      </c>
      <c r="S33" s="6">
        <f>SUM(S32:S32)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73" ht="11.25">
      <c r="A34" s="25"/>
      <c r="B34" s="25"/>
      <c r="C34" s="27" t="s">
        <v>97</v>
      </c>
      <c r="D34" s="26"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102" ht="11.25">
      <c r="A35" s="30" t="s">
        <v>1</v>
      </c>
      <c r="B35" s="31" t="str">
        <f>HYPERLINK("http://www.dot.ca.gov/hq/transprog/stip2004/ff_sheets/06-8685.xls","8685")</f>
        <v>8685</v>
      </c>
      <c r="C35" s="30" t="s">
        <v>0</v>
      </c>
      <c r="D35" s="30" t="s">
        <v>9</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864</v>
      </c>
      <c r="I35" s="33">
        <f ca="1">INDIRECT("W35")+INDIRECT("AE35")+INDIRECT("AM35")+INDIRECT("AU35")+INDIRECT("BC35")+INDIRECT("BK35")</f>
        <v>0</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864</v>
      </c>
      <c r="P35" s="33">
        <f ca="1">INDIRECT("AJ35")+INDIRECT("AK35")+INDIRECT("AL35")+INDIRECT("AM35")+INDIRECT("AN35")+INDIRECT("AO35")+INDIRECT("AP35")+INDIRECT("AQ35")</f>
        <v>0</v>
      </c>
      <c r="Q35" s="33">
        <f ca="1">INDIRECT("AR35")+INDIRECT("AS35")+INDIRECT("AT35")+INDIRECT("AU35")+INDIRECT("AV35")+INDIRECT("AW35")+INDIRECT("AX35")+INDIRECT("AY35")</f>
        <v>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v>864</v>
      </c>
      <c r="AE35" s="35"/>
      <c r="AF35" s="35"/>
      <c r="AG35" s="35"/>
      <c r="AH35" s="35"/>
      <c r="AI35" s="35"/>
      <c r="AJ35" s="34"/>
      <c r="AK35" s="35"/>
      <c r="AL35" s="35"/>
      <c r="AM35" s="35"/>
      <c r="AN35" s="35"/>
      <c r="AO35" s="35"/>
      <c r="AP35" s="35"/>
      <c r="AQ35" s="35"/>
      <c r="AR35" s="34"/>
      <c r="AS35" s="35"/>
      <c r="AT35" s="35"/>
      <c r="AU35" s="35"/>
      <c r="AV35" s="35"/>
      <c r="AW35" s="35"/>
      <c r="AX35" s="35"/>
      <c r="AY35" s="35"/>
      <c r="AZ35" s="34"/>
      <c r="BA35" s="35"/>
      <c r="BB35" s="35"/>
      <c r="BC35" s="35"/>
      <c r="BD35" s="35"/>
      <c r="BE35" s="35"/>
      <c r="BF35" s="35"/>
      <c r="BG35" s="35"/>
      <c r="BH35" s="34"/>
      <c r="BI35" s="35"/>
      <c r="BJ35" s="35"/>
      <c r="BK35" s="35"/>
      <c r="BL35" s="35"/>
      <c r="BM35" s="35"/>
      <c r="BN35" s="35"/>
      <c r="BO35" s="36"/>
      <c r="BP35" s="9">
        <v>11500000159</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1728</v>
      </c>
      <c r="CB35" s="1">
        <v>1728</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2592</v>
      </c>
      <c r="CP35" s="1">
        <v>2592</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1" t="s">
        <v>0</v>
      </c>
      <c r="B36" s="1" t="s">
        <v>0</v>
      </c>
      <c r="C36" s="1" t="s">
        <v>0</v>
      </c>
      <c r="D36" s="1" t="s">
        <v>22</v>
      </c>
      <c r="E36" s="1" t="s">
        <v>6</v>
      </c>
      <c r="F36" s="7">
        <f>SUM(F35:F35)</f>
        <v>0</v>
      </c>
      <c r="G36" s="6">
        <f>SUM(G35:G35)</f>
        <v>0</v>
      </c>
      <c r="H36" s="6">
        <f>SUM(H35:H35)</f>
        <v>864</v>
      </c>
      <c r="I36" s="6">
        <f>SUM(I35:I35)</f>
        <v>0</v>
      </c>
      <c r="J36" s="6">
        <f>SUM(J35:J35)</f>
        <v>0</v>
      </c>
      <c r="K36" s="6">
        <f>SUM(K35:K35)</f>
        <v>0</v>
      </c>
      <c r="L36" s="6">
        <f>SUM(L35:L35)</f>
        <v>0</v>
      </c>
      <c r="M36" s="6">
        <f>SUM(M35:M35)</f>
        <v>0</v>
      </c>
      <c r="N36" s="7">
        <f>SUM(N35:N35)</f>
        <v>0</v>
      </c>
      <c r="O36" s="6">
        <f>SUM(O35:O35)</f>
        <v>864</v>
      </c>
      <c r="P36" s="6">
        <f>SUM(P35:P35)</f>
        <v>0</v>
      </c>
      <c r="Q36" s="6">
        <f>SUM(Q35:Q35)</f>
        <v>0</v>
      </c>
      <c r="R36" s="6">
        <f>SUM(R35:R35)</f>
        <v>0</v>
      </c>
      <c r="S36" s="6">
        <f>SUM(S35:S35)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73" ht="11.25">
      <c r="A37" s="25"/>
      <c r="B37" s="25"/>
      <c r="C37" s="27" t="s">
        <v>97</v>
      </c>
      <c r="D37" s="26"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102" ht="11.25">
      <c r="A38" s="30" t="s">
        <v>1</v>
      </c>
      <c r="B38" s="31" t="str">
        <f>HYPERLINK("http://www.dot.ca.gov/hq/transprog/stip2004/ff_sheets/06-8686.xls","8686")</f>
        <v>8686</v>
      </c>
      <c r="C38" s="30" t="s">
        <v>0</v>
      </c>
      <c r="D38" s="30" t="s">
        <v>23</v>
      </c>
      <c r="E38" s="30" t="s">
        <v>3</v>
      </c>
      <c r="F38" s="32">
        <f ca="1">INDIRECT("T38")+INDIRECT("AB38")+INDIRECT("AJ38")+INDIRECT("AR38")+INDIRECT("AZ38")+INDIRECT("BH38")</f>
        <v>0</v>
      </c>
      <c r="G38" s="33">
        <f ca="1">INDIRECT("U38")+INDIRECT("AC38")+INDIRECT("AK38")+INDIRECT("AS38")+INDIRECT("BA38")+INDIRECT("BI38")</f>
        <v>85</v>
      </c>
      <c r="H38" s="33">
        <f ca="1">INDIRECT("V38")+INDIRECT("AD38")+INDIRECT("AL38")+INDIRECT("AT38")+INDIRECT("BB38")+INDIRECT("BJ38")</f>
        <v>334</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334</v>
      </c>
      <c r="P38" s="33">
        <f ca="1">INDIRECT("AJ38")+INDIRECT("AK38")+INDIRECT("AL38")+INDIRECT("AM38")+INDIRECT("AN38")+INDIRECT("AO38")+INDIRECT("AP38")+INDIRECT("AQ38")</f>
        <v>50</v>
      </c>
      <c r="Q38" s="33">
        <f ca="1">INDIRECT("AR38")+INDIRECT("AS38")+INDIRECT("AT38")+INDIRECT("AU38")+INDIRECT("AV38")+INDIRECT("AW38")+INDIRECT("AX38")+INDIRECT("AY38")</f>
        <v>35</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v>334</v>
      </c>
      <c r="AE38" s="35"/>
      <c r="AF38" s="35"/>
      <c r="AG38" s="35"/>
      <c r="AH38" s="35"/>
      <c r="AI38" s="35"/>
      <c r="AJ38" s="34"/>
      <c r="AK38" s="35">
        <v>50</v>
      </c>
      <c r="AL38" s="35"/>
      <c r="AM38" s="35"/>
      <c r="AN38" s="35"/>
      <c r="AO38" s="35"/>
      <c r="AP38" s="35"/>
      <c r="AQ38" s="35"/>
      <c r="AR38" s="34"/>
      <c r="AS38" s="35">
        <v>35</v>
      </c>
      <c r="AT38" s="35"/>
      <c r="AU38" s="35"/>
      <c r="AV38" s="35"/>
      <c r="AW38" s="35"/>
      <c r="AX38" s="35"/>
      <c r="AY38" s="35"/>
      <c r="AZ38" s="34"/>
      <c r="BA38" s="35"/>
      <c r="BB38" s="35"/>
      <c r="BC38" s="35"/>
      <c r="BD38" s="35"/>
      <c r="BE38" s="35"/>
      <c r="BF38" s="35"/>
      <c r="BG38" s="35"/>
      <c r="BH38" s="34"/>
      <c r="BI38" s="35"/>
      <c r="BJ38" s="35"/>
      <c r="BK38" s="35"/>
      <c r="BL38" s="35"/>
      <c r="BM38" s="35"/>
      <c r="BN38" s="35"/>
      <c r="BO38" s="36"/>
      <c r="BP38" s="9">
        <v>11500000157</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290</v>
      </c>
      <c r="BZ38" s="1">
        <v>290</v>
      </c>
      <c r="CA38" s="1">
        <f ca="1">INDIRECT("V38")+2*INDIRECT("AD38")+3*INDIRECT("AL38")+4*INDIRECT("AT38")+5*INDIRECT("BB38")+6*INDIRECT("BJ38")</f>
        <v>668</v>
      </c>
      <c r="CB38" s="1">
        <v>668</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1002</v>
      </c>
      <c r="CP38" s="1">
        <v>1002</v>
      </c>
      <c r="CQ38" s="1">
        <f ca="1">INDIRECT("AJ38")+2*INDIRECT("AK38")+3*INDIRECT("AL38")+4*INDIRECT("AM38")+5*INDIRECT("AN38")+6*INDIRECT("AO38")+7*INDIRECT("AP38")+8*INDIRECT("AQ38")</f>
        <v>100</v>
      </c>
      <c r="CR38" s="1">
        <v>100</v>
      </c>
      <c r="CS38" s="1">
        <f ca="1">INDIRECT("AR38")+2*INDIRECT("AS38")+3*INDIRECT("AT38")+4*INDIRECT("AU38")+5*INDIRECT("AV38")+6*INDIRECT("AW38")+7*INDIRECT("AX38")+8*INDIRECT("AY38")</f>
        <v>70</v>
      </c>
      <c r="CT38" s="1">
        <v>70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0</v>
      </c>
      <c r="C39" s="1" t="s">
        <v>0</v>
      </c>
      <c r="D39" s="1" t="s">
        <v>24</v>
      </c>
      <c r="E39" s="1" t="s">
        <v>6</v>
      </c>
      <c r="F39" s="7">
        <f>SUM(F38:F38)</f>
        <v>0</v>
      </c>
      <c r="G39" s="6">
        <f>SUM(G38:G38)</f>
        <v>85</v>
      </c>
      <c r="H39" s="6">
        <f>SUM(H38:H38)</f>
        <v>334</v>
      </c>
      <c r="I39" s="6">
        <f>SUM(I38:I38)</f>
        <v>0</v>
      </c>
      <c r="J39" s="6">
        <f>SUM(J38:J38)</f>
        <v>0</v>
      </c>
      <c r="K39" s="6">
        <f>SUM(K38:K38)</f>
        <v>0</v>
      </c>
      <c r="L39" s="6">
        <f>SUM(L38:L38)</f>
        <v>0</v>
      </c>
      <c r="M39" s="6">
        <f>SUM(M38:M38)</f>
        <v>0</v>
      </c>
      <c r="N39" s="7">
        <f>SUM(N38:N38)</f>
        <v>0</v>
      </c>
      <c r="O39" s="6">
        <f>SUM(O38:O38)</f>
        <v>334</v>
      </c>
      <c r="P39" s="6">
        <f>SUM(P38:P38)</f>
        <v>50</v>
      </c>
      <c r="Q39" s="6">
        <f>SUM(Q38:Q38)</f>
        <v>35</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97</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HYPERLINK("http://www.dot.ca.gov/hq/transprog/stip2004/ff_sheets/06-8631.xls","8631")</f>
        <v>8631</v>
      </c>
      <c r="C41" s="30" t="s">
        <v>0</v>
      </c>
      <c r="D41" s="30" t="s">
        <v>25</v>
      </c>
      <c r="E41" s="30" t="s">
        <v>3</v>
      </c>
      <c r="F41" s="32">
        <f ca="1">INDIRECT("T41")+INDIRECT("AB41")+INDIRECT("AJ41")+INDIRECT("AR41")+INDIRECT("AZ41")+INDIRECT("BH41")</f>
        <v>0</v>
      </c>
      <c r="G41" s="33">
        <f ca="1">INDIRECT("U41")+INDIRECT("AC41")+INDIRECT("AK41")+INDIRECT("AS41")+INDIRECT("BA41")+INDIRECT("BI41")</f>
        <v>1904</v>
      </c>
      <c r="H41" s="33">
        <f ca="1">INDIRECT("V41")+INDIRECT("AD41")+INDIRECT("AL41")+INDIRECT("AT41")+INDIRECT("BB41")+INDIRECT("BJ41")</f>
        <v>0</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1904</v>
      </c>
      <c r="P41" s="33">
        <f ca="1">INDIRECT("AJ41")+INDIRECT("AK41")+INDIRECT("AL41")+INDIRECT("AM41")+INDIRECT("AN41")+INDIRECT("AO41")+INDIRECT("AP41")+INDIRECT("AQ41")</f>
        <v>0</v>
      </c>
      <c r="Q41" s="33">
        <f ca="1">INDIRECT("AR41")+INDIRECT("AS41")+INDIRECT("AT41")+INDIRECT("AU41")+INDIRECT("AV41")+INDIRECT("AW41")+INDIRECT("AX41")+INDIRECT("AY41")</f>
        <v>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v>1904</v>
      </c>
      <c r="AD41" s="35"/>
      <c r="AE41" s="35"/>
      <c r="AF41" s="35"/>
      <c r="AG41" s="35"/>
      <c r="AH41" s="35"/>
      <c r="AI41" s="35"/>
      <c r="AJ41" s="34"/>
      <c r="AK41" s="35"/>
      <c r="AL41" s="35"/>
      <c r="AM41" s="35"/>
      <c r="AN41" s="35"/>
      <c r="AO41" s="35"/>
      <c r="AP41" s="35"/>
      <c r="AQ41" s="35"/>
      <c r="AR41" s="34"/>
      <c r="AS41" s="35"/>
      <c r="AT41" s="35"/>
      <c r="AU41" s="35"/>
      <c r="AV41" s="35"/>
      <c r="AW41" s="35"/>
      <c r="AX41" s="35"/>
      <c r="AY41" s="35"/>
      <c r="AZ41" s="34"/>
      <c r="BA41" s="35"/>
      <c r="BB41" s="35"/>
      <c r="BC41" s="35"/>
      <c r="BD41" s="35"/>
      <c r="BE41" s="35"/>
      <c r="BF41" s="35"/>
      <c r="BG41" s="35"/>
      <c r="BH41" s="34"/>
      <c r="BI41" s="35"/>
      <c r="BJ41" s="35"/>
      <c r="BK41" s="35"/>
      <c r="BL41" s="35"/>
      <c r="BM41" s="35"/>
      <c r="BN41" s="35"/>
      <c r="BO41" s="36"/>
      <c r="BP41" s="9">
        <v>11500000092</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3808</v>
      </c>
      <c r="BZ41" s="1">
        <v>3808</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3808</v>
      </c>
      <c r="CP41" s="1">
        <v>3808</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102" ht="11.25">
      <c r="A42" s="1" t="s">
        <v>0</v>
      </c>
      <c r="B42" s="1" t="s">
        <v>26</v>
      </c>
      <c r="C42" s="1" t="s">
        <v>0</v>
      </c>
      <c r="D42" s="1" t="s">
        <v>27</v>
      </c>
      <c r="E42" s="1" t="s">
        <v>28</v>
      </c>
      <c r="F42" s="7">
        <f ca="1">INDIRECT("T42")+INDIRECT("AB42")+INDIRECT("AJ42")+INDIRECT("AR42")+INDIRECT("AZ42")+INDIRECT("BH42")</f>
        <v>0</v>
      </c>
      <c r="G42" s="6">
        <f ca="1">INDIRECT("U42")+INDIRECT("AC42")+INDIRECT("AK42")+INDIRECT("AS42")+INDIRECT("BA42")+INDIRECT("BI42")</f>
        <v>473</v>
      </c>
      <c r="H42" s="6">
        <f ca="1">INDIRECT("V42")+INDIRECT("AD42")+INDIRECT("AL42")+INDIRECT("AT42")+INDIRECT("BB42")+INDIRECT("BJ42")</f>
        <v>0</v>
      </c>
      <c r="I42" s="6">
        <f ca="1">INDIRECT("W42")+INDIRECT("AE42")+INDIRECT("AM42")+INDIRECT("AU42")+INDIRECT("BC42")+INDIRECT("BK42")</f>
        <v>0</v>
      </c>
      <c r="J42" s="6">
        <f ca="1">INDIRECT("X42")+INDIRECT("AF42")+INDIRECT("AN42")+INDIRECT("AV42")+INDIRECT("BD42")+INDIRECT("BL42")</f>
        <v>0</v>
      </c>
      <c r="K42" s="6">
        <f ca="1">INDIRECT("Y42")+INDIRECT("AG42")+INDIRECT("AO42")+INDIRECT("AW42")+INDIRECT("BE42")+INDIRECT("BM42")</f>
        <v>0</v>
      </c>
      <c r="L42" s="6">
        <f ca="1">INDIRECT("Z42")+INDIRECT("AH42")+INDIRECT("AP42")+INDIRECT("AX42")+INDIRECT("BF42")+INDIRECT("BN42")</f>
        <v>0</v>
      </c>
      <c r="M42" s="6">
        <f ca="1">INDIRECT("AA42")+INDIRECT("AI42")+INDIRECT("AQ42")+INDIRECT("AY42")+INDIRECT("BG42")+INDIRECT("BO42")</f>
        <v>0</v>
      </c>
      <c r="N42" s="7">
        <f ca="1">INDIRECT("T42")+INDIRECT("U42")+INDIRECT("V42")+INDIRECT("W42")+INDIRECT("X42")+INDIRECT("Y42")+INDIRECT("Z42")+INDIRECT("AA42")</f>
        <v>0</v>
      </c>
      <c r="O42" s="6">
        <f ca="1">INDIRECT("AB42")+INDIRECT("AC42")+INDIRECT("AD42")+INDIRECT("AE42")+INDIRECT("AF42")+INDIRECT("AG42")+INDIRECT("AH42")+INDIRECT("AI42")</f>
        <v>473</v>
      </c>
      <c r="P42" s="6">
        <f ca="1">INDIRECT("AJ42")+INDIRECT("AK42")+INDIRECT("AL42")+INDIRECT("AM42")+INDIRECT("AN42")+INDIRECT("AO42")+INDIRECT("AP42")+INDIRECT("AQ42")</f>
        <v>0</v>
      </c>
      <c r="Q42" s="6">
        <f ca="1">INDIRECT("AR42")+INDIRECT("AS42")+INDIRECT("AT42")+INDIRECT("AU42")+INDIRECT("AV42")+INDIRECT("AW42")+INDIRECT("AX42")+INDIRECT("AY42")</f>
        <v>0</v>
      </c>
      <c r="R42" s="6">
        <f ca="1">INDIRECT("AZ42")+INDIRECT("BA42")+INDIRECT("BB42")+INDIRECT("BC42")+INDIRECT("BD42")+INDIRECT("BE42")+INDIRECT("BF42")+INDIRECT("BG42")</f>
        <v>0</v>
      </c>
      <c r="S42" s="6">
        <f ca="1">INDIRECT("BH42")+INDIRECT("BI42")+INDIRECT("BJ42")+INDIRECT("BK42")+INDIRECT("BL42")+INDIRECT("BM42")+INDIRECT("BN42")+INDIRECT("BO42")</f>
        <v>0</v>
      </c>
      <c r="T42" s="28"/>
      <c r="U42" s="29"/>
      <c r="V42" s="29"/>
      <c r="W42" s="29"/>
      <c r="X42" s="29"/>
      <c r="Y42" s="29"/>
      <c r="Z42" s="29"/>
      <c r="AA42" s="29"/>
      <c r="AB42" s="28"/>
      <c r="AC42" s="29">
        <v>473</v>
      </c>
      <c r="AD42" s="29"/>
      <c r="AE42" s="29"/>
      <c r="AF42" s="29"/>
      <c r="AG42" s="29"/>
      <c r="AH42" s="29"/>
      <c r="AI42" s="29"/>
      <c r="AJ42" s="28"/>
      <c r="AK42" s="29"/>
      <c r="AL42" s="29"/>
      <c r="AM42" s="29"/>
      <c r="AN42" s="29"/>
      <c r="AO42" s="29"/>
      <c r="AP42" s="29"/>
      <c r="AQ42" s="29"/>
      <c r="AR42" s="28"/>
      <c r="AS42" s="29"/>
      <c r="AT42" s="29"/>
      <c r="AU42" s="29"/>
      <c r="AV42" s="29"/>
      <c r="AW42" s="29"/>
      <c r="AX42" s="29"/>
      <c r="AY42" s="29"/>
      <c r="AZ42" s="28"/>
      <c r="BA42" s="29"/>
      <c r="BB42" s="29"/>
      <c r="BC42" s="29"/>
      <c r="BD42" s="29"/>
      <c r="BE42" s="29"/>
      <c r="BF42" s="29"/>
      <c r="BG42" s="29"/>
      <c r="BH42" s="28"/>
      <c r="BI42" s="29"/>
      <c r="BJ42" s="29"/>
      <c r="BK42" s="29"/>
      <c r="BL42" s="29"/>
      <c r="BM42" s="29"/>
      <c r="BN42" s="29"/>
      <c r="BO42" s="29"/>
      <c r="BP42" s="9">
        <v>0</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946</v>
      </c>
      <c r="BZ42" s="1">
        <v>946</v>
      </c>
      <c r="CA42" s="1">
        <f ca="1">INDIRECT("V42")+2*INDIRECT("AD42")+3*INDIRECT("AL42")+4*INDIRECT("AT42")+5*INDIRECT("BB42")+6*INDIRECT("BJ42")</f>
        <v>0</v>
      </c>
      <c r="CB42" s="1">
        <v>0</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946</v>
      </c>
      <c r="CP42" s="1">
        <v>946</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73" ht="11.25">
      <c r="A43" s="25"/>
      <c r="B43" s="25"/>
      <c r="C43" s="27" t="s">
        <v>97</v>
      </c>
      <c r="D43" s="26" t="s">
        <v>0</v>
      </c>
      <c r="E43" s="1" t="s">
        <v>6</v>
      </c>
      <c r="F43" s="7">
        <f>SUM(F41:F42)</f>
        <v>0</v>
      </c>
      <c r="G43" s="6">
        <f>SUM(G41:G42)</f>
        <v>2377</v>
      </c>
      <c r="H43" s="6">
        <f>SUM(H41:H42)</f>
        <v>0</v>
      </c>
      <c r="I43" s="6">
        <f>SUM(I41:I42)</f>
        <v>0</v>
      </c>
      <c r="J43" s="6">
        <f>SUM(J41:J42)</f>
        <v>0</v>
      </c>
      <c r="K43" s="6">
        <f>SUM(K41:K42)</f>
        <v>0</v>
      </c>
      <c r="L43" s="6">
        <f>SUM(L41:L42)</f>
        <v>0</v>
      </c>
      <c r="M43" s="6">
        <f>SUM(M41:M42)</f>
        <v>0</v>
      </c>
      <c r="N43" s="7">
        <f>SUM(N41:N42)</f>
        <v>0</v>
      </c>
      <c r="O43" s="6">
        <f>SUM(O41:O42)</f>
        <v>2377</v>
      </c>
      <c r="P43" s="6">
        <f>SUM(P41:P42)</f>
        <v>0</v>
      </c>
      <c r="Q43" s="6">
        <f>SUM(Q41:Q42)</f>
        <v>0</v>
      </c>
      <c r="R43" s="6">
        <f>SUM(R41:R42)</f>
        <v>0</v>
      </c>
      <c r="S43" s="6">
        <f>SUM(S41:S42)</f>
        <v>0</v>
      </c>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3:73" ht="11.25">
      <c r="C44" s="1" t="s">
        <v>0</v>
      </c>
      <c r="D44" s="1" t="s">
        <v>0</v>
      </c>
      <c r="E44" s="1" t="s">
        <v>0</v>
      </c>
      <c r="F44" s="7"/>
      <c r="G44" s="6"/>
      <c r="H44" s="6"/>
      <c r="I44" s="6"/>
      <c r="J44" s="6"/>
      <c r="K44" s="6"/>
      <c r="L44" s="6"/>
      <c r="M44" s="6"/>
      <c r="N44" s="7"/>
      <c r="O44" s="6"/>
      <c r="P44" s="6"/>
      <c r="Q44" s="6"/>
      <c r="R44" s="6"/>
      <c r="S44" s="6"/>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c r="BT44" s="1" t="s">
        <v>0</v>
      </c>
      <c r="BU44" s="1" t="s">
        <v>0</v>
      </c>
    </row>
    <row r="45" spans="1:102" ht="11.25">
      <c r="A45" s="30" t="s">
        <v>1</v>
      </c>
      <c r="B45" s="31" t="str">
        <f>HYPERLINK("http://www.dot.ca.gov/hq/transprog/stip2004/ff_sheets/06-d001.xls","D001")</f>
        <v>D001</v>
      </c>
      <c r="C45" s="30" t="s">
        <v>0</v>
      </c>
      <c r="D45" s="30" t="s">
        <v>25</v>
      </c>
      <c r="E45" s="30" t="s">
        <v>3</v>
      </c>
      <c r="F45" s="32">
        <f ca="1">INDIRECT("T45")+INDIRECT("AB45")+INDIRECT("AJ45")+INDIRECT("AR45")+INDIRECT("AZ45")+INDIRECT("BH45")</f>
        <v>0</v>
      </c>
      <c r="G45" s="33">
        <f ca="1">INDIRECT("U45")+INDIRECT("AC45")+INDIRECT("AK45")+INDIRECT("AS45")+INDIRECT("BA45")+INDIRECT("BI45")</f>
        <v>0</v>
      </c>
      <c r="H45" s="33">
        <f ca="1">INDIRECT("V45")+INDIRECT("AD45")+INDIRECT("AL45")+INDIRECT("AT45")+INDIRECT("BB45")+INDIRECT("BJ45")</f>
        <v>0</v>
      </c>
      <c r="I45" s="33">
        <f ca="1">INDIRECT("W45")+INDIRECT("AE45")+INDIRECT("AM45")+INDIRECT("AU45")+INDIRECT("BC45")+INDIRECT("BK45")</f>
        <v>0</v>
      </c>
      <c r="J45" s="33">
        <f ca="1">INDIRECT("X45")+INDIRECT("AF45")+INDIRECT("AN45")+INDIRECT("AV45")+INDIRECT("BD45")+INDIRECT("BL45")</f>
        <v>0</v>
      </c>
      <c r="K45" s="33">
        <f ca="1">INDIRECT("Y45")+INDIRECT("AG45")+INDIRECT("AO45")+INDIRECT("AW45")+INDIRECT("BE45")+INDIRECT("BM45")</f>
        <v>363</v>
      </c>
      <c r="L45" s="33">
        <f ca="1">INDIRECT("Z45")+INDIRECT("AH45")+INDIRECT("AP45")+INDIRECT("AX45")+INDIRECT("BF45")+INDIRECT("BN45")</f>
        <v>0</v>
      </c>
      <c r="M45" s="33">
        <f ca="1">INDIRECT("AA45")+INDIRECT("AI45")+INDIRECT("AQ45")+INDIRECT("AY45")+INDIRECT("BG45")+INDIRECT("BO45")</f>
        <v>0</v>
      </c>
      <c r="N45" s="32">
        <f ca="1">INDIRECT("T45")+INDIRECT("U45")+INDIRECT("V45")+INDIRECT("W45")+INDIRECT("X45")+INDIRECT("Y45")+INDIRECT("Z45")+INDIRECT("AA45")</f>
        <v>65</v>
      </c>
      <c r="O45" s="33">
        <f ca="1">INDIRECT("AB45")+INDIRECT("AC45")+INDIRECT("AD45")+INDIRECT("AE45")+INDIRECT("AF45")+INDIRECT("AG45")+INDIRECT("AH45")+INDIRECT("AI45")</f>
        <v>245</v>
      </c>
      <c r="P45" s="33">
        <f ca="1">INDIRECT("AJ45")+INDIRECT("AK45")+INDIRECT("AL45")+INDIRECT("AM45")+INDIRECT("AN45")+INDIRECT("AO45")+INDIRECT("AP45")+INDIRECT("AQ45")</f>
        <v>0</v>
      </c>
      <c r="Q45" s="33">
        <f ca="1">INDIRECT("AR45")+INDIRECT("AS45")+INDIRECT("AT45")+INDIRECT("AU45")+INDIRECT("AV45")+INDIRECT("AW45")+INDIRECT("AX45")+INDIRECT("AY45")</f>
        <v>53</v>
      </c>
      <c r="R45" s="33">
        <f ca="1">INDIRECT("AZ45")+INDIRECT("BA45")+INDIRECT("BB45")+INDIRECT("BC45")+INDIRECT("BD45")+INDIRECT("BE45")+INDIRECT("BF45")+INDIRECT("BG45")</f>
        <v>0</v>
      </c>
      <c r="S45" s="33">
        <f ca="1">INDIRECT("BH45")+INDIRECT("BI45")+INDIRECT("BJ45")+INDIRECT("BK45")+INDIRECT("BL45")+INDIRECT("BM45")+INDIRECT("BN45")+INDIRECT("BO45")</f>
        <v>0</v>
      </c>
      <c r="T45" s="34"/>
      <c r="U45" s="35"/>
      <c r="V45" s="35"/>
      <c r="W45" s="35"/>
      <c r="X45" s="35"/>
      <c r="Y45" s="35">
        <v>65</v>
      </c>
      <c r="Z45" s="35"/>
      <c r="AA45" s="35"/>
      <c r="AB45" s="34"/>
      <c r="AC45" s="35"/>
      <c r="AD45" s="35"/>
      <c r="AE45" s="35"/>
      <c r="AF45" s="35"/>
      <c r="AG45" s="35">
        <v>245</v>
      </c>
      <c r="AH45" s="35"/>
      <c r="AI45" s="35"/>
      <c r="AJ45" s="34"/>
      <c r="AK45" s="35"/>
      <c r="AL45" s="35"/>
      <c r="AM45" s="35"/>
      <c r="AN45" s="35"/>
      <c r="AO45" s="35"/>
      <c r="AP45" s="35"/>
      <c r="AQ45" s="35"/>
      <c r="AR45" s="34"/>
      <c r="AS45" s="35"/>
      <c r="AT45" s="35"/>
      <c r="AU45" s="35"/>
      <c r="AV45" s="35"/>
      <c r="AW45" s="35">
        <v>53</v>
      </c>
      <c r="AX45" s="35"/>
      <c r="AY45" s="35"/>
      <c r="AZ45" s="34"/>
      <c r="BA45" s="35"/>
      <c r="BB45" s="35"/>
      <c r="BC45" s="35"/>
      <c r="BD45" s="35"/>
      <c r="BE45" s="35"/>
      <c r="BF45" s="35"/>
      <c r="BG45" s="35"/>
      <c r="BH45" s="34"/>
      <c r="BI45" s="35"/>
      <c r="BJ45" s="35"/>
      <c r="BK45" s="35"/>
      <c r="BL45" s="35"/>
      <c r="BM45" s="35"/>
      <c r="BN45" s="35"/>
      <c r="BO45" s="36"/>
      <c r="BP45" s="9">
        <v>11500000163</v>
      </c>
      <c r="BQ45" s="1" t="s">
        <v>3</v>
      </c>
      <c r="BR45" s="1" t="s">
        <v>0</v>
      </c>
      <c r="BS45" s="1" t="s">
        <v>0</v>
      </c>
      <c r="BT45" s="1" t="s">
        <v>0</v>
      </c>
      <c r="BU45" s="1" t="s">
        <v>0</v>
      </c>
      <c r="BW45" s="1">
        <f ca="1">INDIRECT("T45")+2*INDIRECT("AB45")+3*INDIRECT("AJ45")+4*INDIRECT("AR45")+5*INDIRECT("AZ45")+6*INDIRECT("BH45")</f>
        <v>0</v>
      </c>
      <c r="BX45" s="1">
        <v>0</v>
      </c>
      <c r="BY45" s="1">
        <f ca="1">INDIRECT("U45")+2*INDIRECT("AC45")+3*INDIRECT("AK45")+4*INDIRECT("AS45")+5*INDIRECT("BA45")+6*INDIRECT("BI45")</f>
        <v>0</v>
      </c>
      <c r="BZ45" s="1">
        <v>0</v>
      </c>
      <c r="CA45" s="1">
        <f ca="1">INDIRECT("V45")+2*INDIRECT("AD45")+3*INDIRECT("AL45")+4*INDIRECT("AT45")+5*INDIRECT("BB45")+6*INDIRECT("BJ45")</f>
        <v>0</v>
      </c>
      <c r="CB45" s="1">
        <v>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767</v>
      </c>
      <c r="CH45" s="1">
        <v>767</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390</v>
      </c>
      <c r="CN45" s="1">
        <v>390</v>
      </c>
      <c r="CO45" s="1">
        <f ca="1">INDIRECT("AB45")+2*INDIRECT("AC45")+3*INDIRECT("AD45")+4*INDIRECT("AE45")+5*INDIRECT("AF45")+6*INDIRECT("AG45")+7*INDIRECT("AH45")+8*INDIRECT("AI45")</f>
        <v>1470</v>
      </c>
      <c r="CP45" s="1">
        <v>1470</v>
      </c>
      <c r="CQ45" s="1">
        <f ca="1">INDIRECT("AJ45")+2*INDIRECT("AK45")+3*INDIRECT("AL45")+4*INDIRECT("AM45")+5*INDIRECT("AN45")+6*INDIRECT("AO45")+7*INDIRECT("AP45")+8*INDIRECT("AQ45")</f>
        <v>0</v>
      </c>
      <c r="CR45" s="1">
        <v>0</v>
      </c>
      <c r="CS45" s="1">
        <f ca="1">INDIRECT("AR45")+2*INDIRECT("AS45")+3*INDIRECT("AT45")+4*INDIRECT("AU45")+5*INDIRECT("AV45")+6*INDIRECT("AW45")+7*INDIRECT("AX45")+8*INDIRECT("AY45")</f>
        <v>318</v>
      </c>
      <c r="CT45" s="1">
        <v>318</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73" ht="11.25">
      <c r="A46" s="1" t="s">
        <v>0</v>
      </c>
      <c r="B46" s="1" t="s">
        <v>0</v>
      </c>
      <c r="C46" s="1" t="s">
        <v>0</v>
      </c>
      <c r="D46" s="1" t="s">
        <v>29</v>
      </c>
      <c r="E46" s="1" t="s">
        <v>6</v>
      </c>
      <c r="F46" s="7">
        <f>SUM(F45:F45)</f>
        <v>0</v>
      </c>
      <c r="G46" s="6">
        <f>SUM(G45:G45)</f>
        <v>0</v>
      </c>
      <c r="H46" s="6">
        <f>SUM(H45:H45)</f>
        <v>0</v>
      </c>
      <c r="I46" s="6">
        <f>SUM(I45:I45)</f>
        <v>0</v>
      </c>
      <c r="J46" s="6">
        <f>SUM(J45:J45)</f>
        <v>0</v>
      </c>
      <c r="K46" s="6">
        <f>SUM(K45:K45)</f>
        <v>363</v>
      </c>
      <c r="L46" s="6">
        <f>SUM(L45:L45)</f>
        <v>0</v>
      </c>
      <c r="M46" s="6">
        <f>SUM(M45:M45)</f>
        <v>0</v>
      </c>
      <c r="N46" s="7">
        <f>SUM(N45:N45)</f>
        <v>65</v>
      </c>
      <c r="O46" s="6">
        <f>SUM(O45:O45)</f>
        <v>245</v>
      </c>
      <c r="P46" s="6">
        <f>SUM(P45:P45)</f>
        <v>0</v>
      </c>
      <c r="Q46" s="6">
        <f>SUM(Q45:Q45)</f>
        <v>53</v>
      </c>
      <c r="R46" s="6">
        <f>SUM(R45:R45)</f>
        <v>0</v>
      </c>
      <c r="S46" s="6">
        <f>SUM(S45:S45)</f>
        <v>0</v>
      </c>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73" ht="11.25">
      <c r="A47" s="25"/>
      <c r="B47" s="25"/>
      <c r="C47" s="27" t="s">
        <v>97</v>
      </c>
      <c r="D47" s="26" t="s">
        <v>0</v>
      </c>
      <c r="E47" s="1" t="s">
        <v>0</v>
      </c>
      <c r="F47" s="7"/>
      <c r="G47" s="6"/>
      <c r="H47" s="6"/>
      <c r="I47" s="6"/>
      <c r="J47" s="6"/>
      <c r="K47" s="6"/>
      <c r="L47" s="6"/>
      <c r="M47" s="6"/>
      <c r="N47" s="7"/>
      <c r="O47" s="6"/>
      <c r="P47" s="6"/>
      <c r="Q47" s="6"/>
      <c r="R47" s="6"/>
      <c r="S47" s="6"/>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102" ht="11.25">
      <c r="A48" s="30" t="s">
        <v>1</v>
      </c>
      <c r="B48" s="31" t="str">
        <f>HYPERLINK("http://www.dot.ca.gov/hq/transprog/stip2004/ff_sheets/06-0103.xls","0103")</f>
        <v>0103</v>
      </c>
      <c r="C48" s="30" t="s">
        <v>0</v>
      </c>
      <c r="D48" s="30" t="s">
        <v>30</v>
      </c>
      <c r="E48" s="30" t="s">
        <v>3</v>
      </c>
      <c r="F48" s="32">
        <f ca="1">INDIRECT("T48")+INDIRECT("AB48")+INDIRECT("AJ48")+INDIRECT("AR48")+INDIRECT("AZ48")+INDIRECT("BH48")</f>
        <v>0</v>
      </c>
      <c r="G48" s="33">
        <f ca="1">INDIRECT("U48")+INDIRECT("AC48")+INDIRECT("AK48")+INDIRECT("AS48")+INDIRECT("BA48")+INDIRECT("BI48")</f>
        <v>826</v>
      </c>
      <c r="H48" s="33">
        <f ca="1">INDIRECT("V48")+INDIRECT("AD48")+INDIRECT("AL48")+INDIRECT("AT48")+INDIRECT("BB48")+INDIRECT("BJ48")</f>
        <v>0</v>
      </c>
      <c r="I48" s="33">
        <f ca="1">INDIRECT("W48")+INDIRECT("AE48")+INDIRECT("AM48")+INDIRECT("AU48")+INDIRECT("BC48")+INDIRECT("BK48")</f>
        <v>0</v>
      </c>
      <c r="J48" s="33">
        <f ca="1">INDIRECT("X48")+INDIRECT("AF48")+INDIRECT("AN48")+INDIRECT("AV48")+INDIRECT("BD48")+INDIRECT("BL48")</f>
        <v>0</v>
      </c>
      <c r="K48" s="33">
        <f ca="1">INDIRECT("Y48")+INDIRECT("AG48")+INDIRECT("AO48")+INDIRECT("AW48")+INDIRECT("BE48")+INDIRECT("BM48")</f>
        <v>0</v>
      </c>
      <c r="L48" s="33">
        <f ca="1">INDIRECT("Z48")+INDIRECT("AH48")+INDIRECT("AP48")+INDIRECT("AX48")+INDIRECT("BF48")+INDIRECT("BN48")</f>
        <v>0</v>
      </c>
      <c r="M48" s="33">
        <f ca="1">INDIRECT("AA48")+INDIRECT("AI48")+INDIRECT("AQ48")+INDIRECT("AY48")+INDIRECT("BG48")+INDIRECT("BO48")</f>
        <v>0</v>
      </c>
      <c r="N48" s="32">
        <f ca="1">INDIRECT("T48")+INDIRECT("U48")+INDIRECT("V48")+INDIRECT("W48")+INDIRECT("X48")+INDIRECT("Y48")+INDIRECT("Z48")+INDIRECT("AA48")</f>
        <v>0</v>
      </c>
      <c r="O48" s="33">
        <f ca="1">INDIRECT("AB48")+INDIRECT("AC48")+INDIRECT("AD48")+INDIRECT("AE48")+INDIRECT("AF48")+INDIRECT("AG48")+INDIRECT("AH48")+INDIRECT("AI48")</f>
        <v>0</v>
      </c>
      <c r="P48" s="33">
        <f ca="1">INDIRECT("AJ48")+INDIRECT("AK48")+INDIRECT("AL48")+INDIRECT("AM48")+INDIRECT("AN48")+INDIRECT("AO48")+INDIRECT("AP48")+INDIRECT("AQ48")</f>
        <v>400</v>
      </c>
      <c r="Q48" s="33">
        <f ca="1">INDIRECT("AR48")+INDIRECT("AS48")+INDIRECT("AT48")+INDIRECT("AU48")+INDIRECT("AV48")+INDIRECT("AW48")+INDIRECT("AX48")+INDIRECT("AY48")</f>
        <v>426</v>
      </c>
      <c r="R48" s="33">
        <f ca="1">INDIRECT("AZ48")+INDIRECT("BA48")+INDIRECT("BB48")+INDIRECT("BC48")+INDIRECT("BD48")+INDIRECT("BE48")+INDIRECT("BF48")+INDIRECT("BG48")</f>
        <v>0</v>
      </c>
      <c r="S48" s="33">
        <f ca="1">INDIRECT("BH48")+INDIRECT("BI48")+INDIRECT("BJ48")+INDIRECT("BK48")+INDIRECT("BL48")+INDIRECT("BM48")+INDIRECT("BN48")+INDIRECT("BO48")</f>
        <v>0</v>
      </c>
      <c r="T48" s="34"/>
      <c r="U48" s="35"/>
      <c r="V48" s="35"/>
      <c r="W48" s="35"/>
      <c r="X48" s="35"/>
      <c r="Y48" s="35"/>
      <c r="Z48" s="35"/>
      <c r="AA48" s="35"/>
      <c r="AB48" s="34"/>
      <c r="AC48" s="35"/>
      <c r="AD48" s="35"/>
      <c r="AE48" s="35"/>
      <c r="AF48" s="35"/>
      <c r="AG48" s="35"/>
      <c r="AH48" s="35"/>
      <c r="AI48" s="35"/>
      <c r="AJ48" s="34"/>
      <c r="AK48" s="35">
        <v>400</v>
      </c>
      <c r="AL48" s="35"/>
      <c r="AM48" s="35"/>
      <c r="AN48" s="35"/>
      <c r="AO48" s="35"/>
      <c r="AP48" s="35"/>
      <c r="AQ48" s="35"/>
      <c r="AR48" s="34"/>
      <c r="AS48" s="35">
        <v>426</v>
      </c>
      <c r="AT48" s="35"/>
      <c r="AU48" s="35"/>
      <c r="AV48" s="35"/>
      <c r="AW48" s="35"/>
      <c r="AX48" s="35"/>
      <c r="AY48" s="35"/>
      <c r="AZ48" s="34"/>
      <c r="BA48" s="35"/>
      <c r="BB48" s="35"/>
      <c r="BC48" s="35"/>
      <c r="BD48" s="35"/>
      <c r="BE48" s="35"/>
      <c r="BF48" s="35"/>
      <c r="BG48" s="35"/>
      <c r="BH48" s="34"/>
      <c r="BI48" s="35"/>
      <c r="BJ48" s="35"/>
      <c r="BK48" s="35"/>
      <c r="BL48" s="35"/>
      <c r="BM48" s="35"/>
      <c r="BN48" s="35"/>
      <c r="BO48" s="36"/>
      <c r="BP48" s="9">
        <v>11500000074</v>
      </c>
      <c r="BQ48" s="1" t="s">
        <v>3</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2904</v>
      </c>
      <c r="BZ48" s="1">
        <v>2904</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0</v>
      </c>
      <c r="CP48" s="1">
        <v>0</v>
      </c>
      <c r="CQ48" s="1">
        <f ca="1">INDIRECT("AJ48")+2*INDIRECT("AK48")+3*INDIRECT("AL48")+4*INDIRECT("AM48")+5*INDIRECT("AN48")+6*INDIRECT("AO48")+7*INDIRECT("AP48")+8*INDIRECT("AQ48")</f>
        <v>800</v>
      </c>
      <c r="CR48" s="1">
        <v>800</v>
      </c>
      <c r="CS48" s="1">
        <f ca="1">INDIRECT("AR48")+2*INDIRECT("AS48")+3*INDIRECT("AT48")+4*INDIRECT("AU48")+5*INDIRECT("AV48")+6*INDIRECT("AW48")+7*INDIRECT("AX48")+8*INDIRECT("AY48")</f>
        <v>852</v>
      </c>
      <c r="CT48" s="1">
        <v>852</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102" ht="11.25">
      <c r="A49" s="1" t="s">
        <v>0</v>
      </c>
      <c r="B49" s="1" t="s">
        <v>31</v>
      </c>
      <c r="C49" s="1" t="s">
        <v>0</v>
      </c>
      <c r="D49" s="1" t="s">
        <v>32</v>
      </c>
      <c r="E49" s="1" t="s">
        <v>16</v>
      </c>
      <c r="F49" s="7">
        <f ca="1">INDIRECT("T49")+INDIRECT("AB49")+INDIRECT("AJ49")+INDIRECT("AR49")+INDIRECT("AZ49")+INDIRECT("BH49")</f>
        <v>0</v>
      </c>
      <c r="G49" s="6">
        <f ca="1">INDIRECT("U49")+INDIRECT("AC49")+INDIRECT("AK49")+INDIRECT("AS49")+INDIRECT("BA49")+INDIRECT("BI49")</f>
        <v>0</v>
      </c>
      <c r="H49" s="6">
        <f ca="1">INDIRECT("V49")+INDIRECT("AD49")+INDIRECT("AL49")+INDIRECT("AT49")+INDIRECT("BB49")+INDIRECT("BJ49")</f>
        <v>0</v>
      </c>
      <c r="I49" s="6">
        <f ca="1">INDIRECT("W49")+INDIRECT("AE49")+INDIRECT("AM49")+INDIRECT("AU49")+INDIRECT("BC49")+INDIRECT("BK49")</f>
        <v>1513</v>
      </c>
      <c r="J49" s="6">
        <f ca="1">INDIRECT("X49")+INDIRECT("AF49")+INDIRECT("AN49")+INDIRECT("AV49")+INDIRECT("BD49")+INDIRECT("BL49")</f>
        <v>25298</v>
      </c>
      <c r="K49" s="6">
        <f ca="1">INDIRECT("Y49")+INDIRECT("AG49")+INDIRECT("AO49")+INDIRECT("AW49")+INDIRECT("BE49")+INDIRECT("BM49")</f>
        <v>1607</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1513</v>
      </c>
      <c r="O49" s="6">
        <f ca="1">INDIRECT("AB49")+INDIRECT("AC49")+INDIRECT("AD49")+INDIRECT("AE49")+INDIRECT("AF49")+INDIRECT("AG49")+INDIRECT("AH49")+INDIRECT("AI49")</f>
        <v>25298</v>
      </c>
      <c r="P49" s="6">
        <f ca="1">INDIRECT("AJ49")+INDIRECT("AK49")+INDIRECT("AL49")+INDIRECT("AM49")+INDIRECT("AN49")+INDIRECT("AO49")+INDIRECT("AP49")+INDIRECT("AQ49")</f>
        <v>0</v>
      </c>
      <c r="Q49" s="6">
        <f ca="1">INDIRECT("AR49")+INDIRECT("AS49")+INDIRECT("AT49")+INDIRECT("AU49")+INDIRECT("AV49")+INDIRECT("AW49")+INDIRECT("AX49")+INDIRECT("AY49")</f>
        <v>1607</v>
      </c>
      <c r="R49" s="6">
        <f ca="1">INDIRECT("AZ49")+INDIRECT("BA49")+INDIRECT("BB49")+INDIRECT("BC49")+INDIRECT("BD49")+INDIRECT("BE49")+INDIRECT("BF49")+INDIRECT("BG49")</f>
        <v>0</v>
      </c>
      <c r="S49" s="6">
        <f ca="1">INDIRECT("BH49")+INDIRECT("BI49")+INDIRECT("BJ49")+INDIRECT("BK49")+INDIRECT("BL49")+INDIRECT("BM49")+INDIRECT("BN49")+INDIRECT("BO49")</f>
        <v>0</v>
      </c>
      <c r="T49" s="28"/>
      <c r="U49" s="29"/>
      <c r="V49" s="29"/>
      <c r="W49" s="29">
        <v>1513</v>
      </c>
      <c r="X49" s="29"/>
      <c r="Y49" s="29"/>
      <c r="Z49" s="29"/>
      <c r="AA49" s="29"/>
      <c r="AB49" s="28"/>
      <c r="AC49" s="29"/>
      <c r="AD49" s="29"/>
      <c r="AE49" s="29"/>
      <c r="AF49" s="29">
        <v>25298</v>
      </c>
      <c r="AG49" s="29"/>
      <c r="AH49" s="29"/>
      <c r="AI49" s="29"/>
      <c r="AJ49" s="28"/>
      <c r="AK49" s="29"/>
      <c r="AL49" s="29"/>
      <c r="AM49" s="29"/>
      <c r="AN49" s="29"/>
      <c r="AO49" s="29"/>
      <c r="AP49" s="29"/>
      <c r="AQ49" s="29"/>
      <c r="AR49" s="28"/>
      <c r="AS49" s="29"/>
      <c r="AT49" s="29"/>
      <c r="AU49" s="29"/>
      <c r="AV49" s="29"/>
      <c r="AW49" s="29">
        <v>1607</v>
      </c>
      <c r="AX49" s="29"/>
      <c r="AY49" s="29"/>
      <c r="AZ49" s="28"/>
      <c r="BA49" s="29"/>
      <c r="BB49" s="29"/>
      <c r="BC49" s="29"/>
      <c r="BD49" s="29"/>
      <c r="BE49" s="29"/>
      <c r="BF49" s="29"/>
      <c r="BG49" s="29"/>
      <c r="BH49" s="28"/>
      <c r="BI49" s="29"/>
      <c r="BJ49" s="29"/>
      <c r="BK49" s="29"/>
      <c r="BL49" s="29"/>
      <c r="BM49" s="29"/>
      <c r="BN49" s="29"/>
      <c r="BO49" s="29"/>
      <c r="BP49" s="9">
        <v>0</v>
      </c>
      <c r="BQ49" s="1" t="s">
        <v>0</v>
      </c>
      <c r="BR49" s="1" t="s">
        <v>0</v>
      </c>
      <c r="BS49" s="1" t="s">
        <v>0</v>
      </c>
      <c r="BT49" s="1" t="s">
        <v>0</v>
      </c>
      <c r="BU49" s="1" t="s">
        <v>0</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1513</v>
      </c>
      <c r="CD49" s="1">
        <v>1513</v>
      </c>
      <c r="CE49" s="1">
        <f ca="1">INDIRECT("X49")+2*INDIRECT("AF49")+3*INDIRECT("AN49")+4*INDIRECT("AV49")+5*INDIRECT("BD49")+6*INDIRECT("BL49")</f>
        <v>50596</v>
      </c>
      <c r="CF49" s="1">
        <v>50596</v>
      </c>
      <c r="CG49" s="1">
        <f ca="1">INDIRECT("Y49")+2*INDIRECT("AG49")+3*INDIRECT("AO49")+4*INDIRECT("AW49")+5*INDIRECT("BE49")+6*INDIRECT("BM49")</f>
        <v>6428</v>
      </c>
      <c r="CH49" s="1">
        <v>6428</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6052</v>
      </c>
      <c r="CN49" s="1">
        <v>6052</v>
      </c>
      <c r="CO49" s="1">
        <f ca="1">INDIRECT("AB49")+2*INDIRECT("AC49")+3*INDIRECT("AD49")+4*INDIRECT("AE49")+5*INDIRECT("AF49")+6*INDIRECT("AG49")+7*INDIRECT("AH49")+8*INDIRECT("AI49")</f>
        <v>126490</v>
      </c>
      <c r="CP49" s="1">
        <v>126490</v>
      </c>
      <c r="CQ49" s="1">
        <f ca="1">INDIRECT("AJ49")+2*INDIRECT("AK49")+3*INDIRECT("AL49")+4*INDIRECT("AM49")+5*INDIRECT("AN49")+6*INDIRECT("AO49")+7*INDIRECT("AP49")+8*INDIRECT("AQ49")</f>
        <v>0</v>
      </c>
      <c r="CR49" s="1">
        <v>0</v>
      </c>
      <c r="CS49" s="1">
        <f ca="1">INDIRECT("AR49")+2*INDIRECT("AS49")+3*INDIRECT("AT49")+4*INDIRECT("AU49")+5*INDIRECT("AV49")+6*INDIRECT("AW49")+7*INDIRECT("AX49")+8*INDIRECT("AY49")</f>
        <v>9642</v>
      </c>
      <c r="CT49" s="1">
        <v>9642</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25"/>
      <c r="B50" s="25"/>
      <c r="C50" s="27" t="s">
        <v>97</v>
      </c>
      <c r="D50" s="26" t="s">
        <v>0</v>
      </c>
      <c r="E50" s="1" t="s">
        <v>6</v>
      </c>
      <c r="F50" s="7">
        <f>SUM(F48:F49)</f>
        <v>0</v>
      </c>
      <c r="G50" s="6">
        <f>SUM(G48:G49)</f>
        <v>826</v>
      </c>
      <c r="H50" s="6">
        <f>SUM(H48:H49)</f>
        <v>0</v>
      </c>
      <c r="I50" s="6">
        <f>SUM(I48:I49)</f>
        <v>1513</v>
      </c>
      <c r="J50" s="6">
        <f>SUM(J48:J49)</f>
        <v>25298</v>
      </c>
      <c r="K50" s="6">
        <f>SUM(K48:K49)</f>
        <v>1607</v>
      </c>
      <c r="L50" s="6">
        <f>SUM(L48:L49)</f>
        <v>0</v>
      </c>
      <c r="M50" s="6">
        <f>SUM(M48:M49)</f>
        <v>0</v>
      </c>
      <c r="N50" s="7">
        <f>SUM(N48:N49)</f>
        <v>1513</v>
      </c>
      <c r="O50" s="6">
        <f>SUM(O48:O49)</f>
        <v>25298</v>
      </c>
      <c r="P50" s="6">
        <f>SUM(P48:P49)</f>
        <v>400</v>
      </c>
      <c r="Q50" s="6">
        <f>SUM(Q48:Q49)</f>
        <v>2033</v>
      </c>
      <c r="R50" s="6">
        <f>SUM(R48:R49)</f>
        <v>0</v>
      </c>
      <c r="S50" s="6">
        <f>SUM(S48:S49)</f>
        <v>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HYPERLINK("http://www.dot.ca.gov/hq/transprog/stip2004/ff_sheets/06-0105.xls","0105")</f>
        <v>0105</v>
      </c>
      <c r="C52" s="30" t="s">
        <v>0</v>
      </c>
      <c r="D52" s="30" t="s">
        <v>30</v>
      </c>
      <c r="E52" s="30" t="s">
        <v>3</v>
      </c>
      <c r="F52" s="32">
        <f ca="1">INDIRECT("T52")+INDIRECT("AB52")+INDIRECT("AJ52")+INDIRECT("AR52")+INDIRECT("AZ52")+INDIRECT("BH52")</f>
        <v>0</v>
      </c>
      <c r="G52" s="33">
        <f ca="1">INDIRECT("U52")+INDIRECT("AC52")+INDIRECT("AK52")+INDIRECT("AS52")+INDIRECT("BA52")+INDIRECT("BI52")</f>
        <v>615</v>
      </c>
      <c r="H52" s="33">
        <f ca="1">INDIRECT("V52")+INDIRECT("AD52")+INDIRECT("AL52")+INDIRECT("AT52")+INDIRECT("BB52")+INDIRECT("BJ52")</f>
        <v>0</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686</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686</v>
      </c>
      <c r="O52" s="33">
        <f ca="1">INDIRECT("AB52")+INDIRECT("AC52")+INDIRECT("AD52")+INDIRECT("AE52")+INDIRECT("AF52")+INDIRECT("AG52")+INDIRECT("AH52")+INDIRECT("AI52")</f>
        <v>0</v>
      </c>
      <c r="P52" s="33">
        <f ca="1">INDIRECT("AJ52")+INDIRECT("AK52")+INDIRECT("AL52")+INDIRECT("AM52")+INDIRECT("AN52")+INDIRECT("AO52")+INDIRECT("AP52")+INDIRECT("AQ52")</f>
        <v>0</v>
      </c>
      <c r="Q52" s="33">
        <f ca="1">INDIRECT("AR52")+INDIRECT("AS52")+INDIRECT("AT52")+INDIRECT("AU52")+INDIRECT("AV52")+INDIRECT("AW52")+INDIRECT("AX52")+INDIRECT("AY52")</f>
        <v>615</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v>686</v>
      </c>
      <c r="Z52" s="35"/>
      <c r="AA52" s="35"/>
      <c r="AB52" s="34"/>
      <c r="AC52" s="35"/>
      <c r="AD52" s="35"/>
      <c r="AE52" s="35"/>
      <c r="AF52" s="35"/>
      <c r="AG52" s="35"/>
      <c r="AH52" s="35"/>
      <c r="AI52" s="35"/>
      <c r="AJ52" s="34"/>
      <c r="AK52" s="35"/>
      <c r="AL52" s="35"/>
      <c r="AM52" s="35"/>
      <c r="AN52" s="35"/>
      <c r="AO52" s="35"/>
      <c r="AP52" s="35"/>
      <c r="AQ52" s="35"/>
      <c r="AR52" s="34"/>
      <c r="AS52" s="35">
        <v>615</v>
      </c>
      <c r="AT52" s="35"/>
      <c r="AU52" s="35"/>
      <c r="AV52" s="35"/>
      <c r="AW52" s="35"/>
      <c r="AX52" s="35"/>
      <c r="AY52" s="35"/>
      <c r="AZ52" s="34"/>
      <c r="BA52" s="35"/>
      <c r="BB52" s="35"/>
      <c r="BC52" s="35"/>
      <c r="BD52" s="35"/>
      <c r="BE52" s="35"/>
      <c r="BF52" s="35"/>
      <c r="BG52" s="35"/>
      <c r="BH52" s="34"/>
      <c r="BI52" s="35"/>
      <c r="BJ52" s="35"/>
      <c r="BK52" s="35"/>
      <c r="BL52" s="35"/>
      <c r="BM52" s="35"/>
      <c r="BN52" s="35"/>
      <c r="BO52" s="36"/>
      <c r="BP52" s="9">
        <v>11500000076</v>
      </c>
      <c r="BQ52" s="1" t="s">
        <v>3</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2460</v>
      </c>
      <c r="BZ52" s="1">
        <v>2460</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686</v>
      </c>
      <c r="CH52" s="1">
        <v>686</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4116</v>
      </c>
      <c r="CN52" s="1">
        <v>4116</v>
      </c>
      <c r="CO52" s="1">
        <f ca="1">INDIRECT("AB52")+2*INDIRECT("AC52")+3*INDIRECT("AD52")+4*INDIRECT("AE52")+5*INDIRECT("AF52")+6*INDIRECT("AG52")+7*INDIRECT("AH52")+8*INDIRECT("AI52")</f>
        <v>0</v>
      </c>
      <c r="CP52" s="1">
        <v>0</v>
      </c>
      <c r="CQ52" s="1">
        <f ca="1">INDIRECT("AJ52")+2*INDIRECT("AK52")+3*INDIRECT("AL52")+4*INDIRECT("AM52")+5*INDIRECT("AN52")+6*INDIRECT("AO52")+7*INDIRECT("AP52")+8*INDIRECT("AQ52")</f>
        <v>0</v>
      </c>
      <c r="CR52" s="1">
        <v>0</v>
      </c>
      <c r="CS52" s="1">
        <f ca="1">INDIRECT("AR52")+2*INDIRECT("AS52")+3*INDIRECT("AT52")+4*INDIRECT("AU52")+5*INDIRECT("AV52")+6*INDIRECT("AW52")+7*INDIRECT("AX52")+8*INDIRECT("AY52")</f>
        <v>1230</v>
      </c>
      <c r="CT52" s="1">
        <v>1230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0</v>
      </c>
      <c r="C53" s="1" t="s">
        <v>0</v>
      </c>
      <c r="D53" s="1" t="s">
        <v>33</v>
      </c>
      <c r="E53" s="1" t="s">
        <v>16</v>
      </c>
      <c r="F53" s="7">
        <f ca="1">INDIRECT("T53")+INDIRECT("AB53")+INDIRECT("AJ53")+INDIRECT("AR53")+INDIRECT("AZ53")+INDIRECT("BH53")</f>
        <v>0</v>
      </c>
      <c r="G53" s="6">
        <f ca="1">INDIRECT("U53")+INDIRECT("AC53")+INDIRECT("AK53")+INDIRECT("AS53")+INDIRECT("BA53")+INDIRECT("BI53")</f>
        <v>0</v>
      </c>
      <c r="H53" s="6">
        <f ca="1">INDIRECT("V53")+INDIRECT("AD53")+INDIRECT("AL53")+INDIRECT("AT53")+INDIRECT("BB53")+INDIRECT("BJ53")</f>
        <v>0</v>
      </c>
      <c r="I53" s="6">
        <f ca="1">INDIRECT("W53")+INDIRECT("AE53")+INDIRECT("AM53")+INDIRECT("AU53")+INDIRECT("BC53")+INDIRECT("BK53")</f>
        <v>0</v>
      </c>
      <c r="J53" s="6">
        <f ca="1">INDIRECT("X53")+INDIRECT("AF53")+INDIRECT("AN53")+INDIRECT("AV53")+INDIRECT("BD53")+INDIRECT("BL53")</f>
        <v>0</v>
      </c>
      <c r="K53" s="6">
        <f ca="1">INDIRECT("Y53")+INDIRECT("AG53")+INDIRECT("AO53")+INDIRECT("AW53")+INDIRECT("BE53")+INDIRECT("BM53")</f>
        <v>8230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0</v>
      </c>
      <c r="O53" s="6">
        <f ca="1">INDIRECT("AB53")+INDIRECT("AC53")+INDIRECT("AD53")+INDIRECT("AE53")+INDIRECT("AF53")+INDIRECT("AG53")+INDIRECT("AH53")+INDIRECT("AI53")</f>
        <v>8230</v>
      </c>
      <c r="P53" s="6">
        <f ca="1">INDIRECT("AJ53")+INDIRECT("AK53")+INDIRECT("AL53")+INDIRECT("AM53")+INDIRECT("AN53")+INDIRECT("AO53")+INDIRECT("AP53")+INDIRECT("AQ53")</f>
        <v>0</v>
      </c>
      <c r="Q53" s="6">
        <f ca="1">INDIRECT("AR53")+INDIRECT("AS53")+INDIRECT("AT53")+INDIRECT("AU53")+INDIRECT("AV53")+INDIRECT("AW53")+INDIRECT("AX53")+INDIRECT("AY53")</f>
        <v>0</v>
      </c>
      <c r="R53" s="6">
        <f ca="1">INDIRECT("AZ53")+INDIRECT("BA53")+INDIRECT("BB53")+INDIRECT("BC53")+INDIRECT("BD53")+INDIRECT("BE53")+INDIRECT("BF53")+INDIRECT("BG53")</f>
        <v>0</v>
      </c>
      <c r="S53" s="6">
        <f ca="1">INDIRECT("BH53")+INDIRECT("BI53")+INDIRECT("BJ53")+INDIRECT("BK53")+INDIRECT("BL53")+INDIRECT("BM53")+INDIRECT("BN53")+INDIRECT("BO53")</f>
        <v>0</v>
      </c>
      <c r="T53" s="28"/>
      <c r="U53" s="29"/>
      <c r="V53" s="29"/>
      <c r="W53" s="29"/>
      <c r="X53" s="29"/>
      <c r="Y53" s="29"/>
      <c r="Z53" s="29"/>
      <c r="AA53" s="29"/>
      <c r="AB53" s="28"/>
      <c r="AC53" s="29"/>
      <c r="AD53" s="29"/>
      <c r="AE53" s="29"/>
      <c r="AF53" s="29"/>
      <c r="AG53" s="29">
        <v>8230</v>
      </c>
      <c r="AH53" s="29"/>
      <c r="AI53" s="29"/>
      <c r="AJ53" s="28"/>
      <c r="AK53" s="29"/>
      <c r="AL53" s="29"/>
      <c r="AM53" s="29"/>
      <c r="AN53" s="29"/>
      <c r="AO53" s="29"/>
      <c r="AP53" s="29"/>
      <c r="AQ53" s="29"/>
      <c r="AR53" s="28"/>
      <c r="AS53" s="29"/>
      <c r="AT53" s="29"/>
      <c r="AU53" s="29"/>
      <c r="AV53" s="29"/>
      <c r="AW53" s="29"/>
      <c r="AX53" s="29"/>
      <c r="AY53" s="29"/>
      <c r="AZ53" s="28"/>
      <c r="BA53" s="29"/>
      <c r="BB53" s="29"/>
      <c r="BC53" s="29"/>
      <c r="BD53" s="29"/>
      <c r="BE53" s="29"/>
      <c r="BF53" s="29"/>
      <c r="BG53" s="29"/>
      <c r="BH53" s="28"/>
      <c r="BI53" s="29"/>
      <c r="BJ53" s="29"/>
      <c r="BK53" s="29"/>
      <c r="BL53" s="29"/>
      <c r="BM53" s="29"/>
      <c r="BN53" s="29"/>
      <c r="BO53" s="29"/>
      <c r="BP53" s="9">
        <v>0</v>
      </c>
      <c r="BQ53" s="1" t="s">
        <v>0</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0</v>
      </c>
      <c r="BZ53" s="1">
        <v>0</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16460</v>
      </c>
      <c r="CH53" s="1">
        <v>16460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49380</v>
      </c>
      <c r="CP53" s="1">
        <v>49380</v>
      </c>
      <c r="CQ53" s="1">
        <f ca="1">INDIRECT("AJ53")+2*INDIRECT("AK53")+3*INDIRECT("AL53")+4*INDIRECT("AM53")+5*INDIRECT("AN53")+6*INDIRECT("AO53")+7*INDIRECT("AP53")+8*INDIRECT("AQ53")</f>
        <v>0</v>
      </c>
      <c r="CR53" s="1">
        <v>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73" ht="11.25">
      <c r="A54" s="25"/>
      <c r="B54" s="25"/>
      <c r="C54" s="27" t="s">
        <v>97</v>
      </c>
      <c r="D54" s="26" t="s">
        <v>0</v>
      </c>
      <c r="E54" s="1" t="s">
        <v>6</v>
      </c>
      <c r="F54" s="7">
        <f>SUM(F52:F53)</f>
        <v>0</v>
      </c>
      <c r="G54" s="6">
        <f>SUM(G52:G53)</f>
        <v>615</v>
      </c>
      <c r="H54" s="6">
        <f>SUM(H52:H53)</f>
        <v>0</v>
      </c>
      <c r="I54" s="6">
        <f>SUM(I52:I53)</f>
        <v>0</v>
      </c>
      <c r="J54" s="6">
        <f>SUM(J52:J53)</f>
        <v>0</v>
      </c>
      <c r="K54" s="6">
        <f>SUM(K52:K53)</f>
        <v>8916</v>
      </c>
      <c r="L54" s="6">
        <f>SUM(L52:L53)</f>
        <v>0</v>
      </c>
      <c r="M54" s="6">
        <f>SUM(M52:M53)</f>
        <v>0</v>
      </c>
      <c r="N54" s="7">
        <f>SUM(N52:N53)</f>
        <v>686</v>
      </c>
      <c r="O54" s="6">
        <f>SUM(O52:O53)</f>
        <v>8230</v>
      </c>
      <c r="P54" s="6">
        <f>SUM(P52:P53)</f>
        <v>0</v>
      </c>
      <c r="Q54" s="6">
        <f>SUM(Q52:Q53)</f>
        <v>615</v>
      </c>
      <c r="R54" s="6">
        <f>SUM(R52:R53)</f>
        <v>0</v>
      </c>
      <c r="S54" s="6">
        <f>SUM(S52:S53)</f>
        <v>0</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3:73" ht="11.25">
      <c r="C55" s="1" t="s">
        <v>0</v>
      </c>
      <c r="D55" s="1"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c r="BT55" s="1" t="s">
        <v>0</v>
      </c>
      <c r="BU55" s="1" t="s">
        <v>0</v>
      </c>
    </row>
    <row r="56" spans="1:102" ht="11.25">
      <c r="A56" s="30" t="s">
        <v>1</v>
      </c>
      <c r="B56" s="31" t="str">
        <f>HYPERLINK("http://www.dot.ca.gov/hq/transprog/stip2004/ff_sheets/06-8633.xls","8633")</f>
        <v>8633</v>
      </c>
      <c r="C56" s="30" t="s">
        <v>0</v>
      </c>
      <c r="D56" s="30" t="s">
        <v>30</v>
      </c>
      <c r="E56" s="30" t="s">
        <v>3</v>
      </c>
      <c r="F56" s="32">
        <f ca="1">INDIRECT("T56")+INDIRECT("AB56")+INDIRECT("AJ56")+INDIRECT("AR56")+INDIRECT("AZ56")+INDIRECT("BH56")</f>
        <v>0</v>
      </c>
      <c r="G56" s="33">
        <f ca="1">INDIRECT("U56")+INDIRECT("AC56")+INDIRECT("AK56")+INDIRECT("AS56")+INDIRECT("BA56")+INDIRECT("BI56")</f>
        <v>934</v>
      </c>
      <c r="H56" s="33">
        <f ca="1">INDIRECT("V56")+INDIRECT("AD56")+INDIRECT("AL56")+INDIRECT("AT56")+INDIRECT("BB56")+INDIRECT("BJ56")</f>
        <v>0</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0</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0</v>
      </c>
      <c r="O56" s="33">
        <f ca="1">INDIRECT("AB56")+INDIRECT("AC56")+INDIRECT("AD56")+INDIRECT("AE56")+INDIRECT("AF56")+INDIRECT("AG56")+INDIRECT("AH56")+INDIRECT("AI56")</f>
        <v>904</v>
      </c>
      <c r="P56" s="33">
        <f ca="1">INDIRECT("AJ56")+INDIRECT("AK56")+INDIRECT("AL56")+INDIRECT("AM56")+INDIRECT("AN56")+INDIRECT("AO56")+INDIRECT("AP56")+INDIRECT("AQ56")</f>
        <v>0</v>
      </c>
      <c r="Q56" s="33">
        <f ca="1">INDIRECT("AR56")+INDIRECT("AS56")+INDIRECT("AT56")+INDIRECT("AU56")+INDIRECT("AV56")+INDIRECT("AW56")+INDIRECT("AX56")+INDIRECT("AY56")</f>
        <v>30</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c r="X56" s="35"/>
      <c r="Y56" s="35"/>
      <c r="Z56" s="35"/>
      <c r="AA56" s="35"/>
      <c r="AB56" s="34"/>
      <c r="AC56" s="35">
        <v>904</v>
      </c>
      <c r="AD56" s="35"/>
      <c r="AE56" s="35"/>
      <c r="AF56" s="35"/>
      <c r="AG56" s="35"/>
      <c r="AH56" s="35"/>
      <c r="AI56" s="35"/>
      <c r="AJ56" s="34"/>
      <c r="AK56" s="35"/>
      <c r="AL56" s="35"/>
      <c r="AM56" s="35"/>
      <c r="AN56" s="35"/>
      <c r="AO56" s="35"/>
      <c r="AP56" s="35"/>
      <c r="AQ56" s="35"/>
      <c r="AR56" s="34"/>
      <c r="AS56" s="35">
        <v>30</v>
      </c>
      <c r="AT56" s="35"/>
      <c r="AU56" s="35"/>
      <c r="AV56" s="35"/>
      <c r="AW56" s="35"/>
      <c r="AX56" s="35"/>
      <c r="AY56" s="35"/>
      <c r="AZ56" s="34"/>
      <c r="BA56" s="35"/>
      <c r="BB56" s="35"/>
      <c r="BC56" s="35"/>
      <c r="BD56" s="35"/>
      <c r="BE56" s="35"/>
      <c r="BF56" s="35"/>
      <c r="BG56" s="35"/>
      <c r="BH56" s="34"/>
      <c r="BI56" s="35"/>
      <c r="BJ56" s="35"/>
      <c r="BK56" s="35"/>
      <c r="BL56" s="35"/>
      <c r="BM56" s="35"/>
      <c r="BN56" s="35"/>
      <c r="BO56" s="36"/>
      <c r="BP56" s="9">
        <v>11500000094</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1928</v>
      </c>
      <c r="BZ56" s="1">
        <v>1928</v>
      </c>
      <c r="CA56" s="1">
        <f ca="1">INDIRECT("V56")+2*INDIRECT("AD56")+3*INDIRECT("AL56")+4*INDIRECT("AT56")+5*INDIRECT("BB56")+6*INDIRECT("BJ56")</f>
        <v>0</v>
      </c>
      <c r="CB56" s="1">
        <v>0</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1808</v>
      </c>
      <c r="CP56" s="1">
        <v>1808</v>
      </c>
      <c r="CQ56" s="1">
        <f ca="1">INDIRECT("AJ56")+2*INDIRECT("AK56")+3*INDIRECT("AL56")+4*INDIRECT("AM56")+5*INDIRECT("AN56")+6*INDIRECT("AO56")+7*INDIRECT("AP56")+8*INDIRECT("AQ56")</f>
        <v>0</v>
      </c>
      <c r="CR56" s="1">
        <v>0</v>
      </c>
      <c r="CS56" s="1">
        <f ca="1">INDIRECT("AR56")+2*INDIRECT("AS56")+3*INDIRECT("AT56")+4*INDIRECT("AU56")+5*INDIRECT("AV56")+6*INDIRECT("AW56")+7*INDIRECT("AX56")+8*INDIRECT("AY56")</f>
        <v>60</v>
      </c>
      <c r="CT56" s="1">
        <v>60</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73" ht="11.25">
      <c r="A57" s="1" t="s">
        <v>0</v>
      </c>
      <c r="B57" s="1" t="s">
        <v>34</v>
      </c>
      <c r="C57" s="1" t="s">
        <v>0</v>
      </c>
      <c r="D57" s="1" t="s">
        <v>35</v>
      </c>
      <c r="E57" s="1" t="s">
        <v>6</v>
      </c>
      <c r="F57" s="7">
        <f>SUM(F56:F56)</f>
        <v>0</v>
      </c>
      <c r="G57" s="6">
        <f>SUM(G56:G56)</f>
        <v>934</v>
      </c>
      <c r="H57" s="6">
        <f>SUM(H56:H56)</f>
        <v>0</v>
      </c>
      <c r="I57" s="6">
        <f>SUM(I56:I56)</f>
        <v>0</v>
      </c>
      <c r="J57" s="6">
        <f>SUM(J56:J56)</f>
        <v>0</v>
      </c>
      <c r="K57" s="6">
        <f>SUM(K56:K56)</f>
        <v>0</v>
      </c>
      <c r="L57" s="6">
        <f>SUM(L56:L56)</f>
        <v>0</v>
      </c>
      <c r="M57" s="6">
        <f>SUM(M56:M56)</f>
        <v>0</v>
      </c>
      <c r="N57" s="7">
        <f>SUM(N56:N56)</f>
        <v>0</v>
      </c>
      <c r="O57" s="6">
        <f>SUM(O56:O56)</f>
        <v>904</v>
      </c>
      <c r="P57" s="6">
        <f>SUM(P56:P56)</f>
        <v>0</v>
      </c>
      <c r="Q57" s="6">
        <f>SUM(Q56:Q56)</f>
        <v>30</v>
      </c>
      <c r="R57" s="6">
        <f>SUM(R56:R56)</f>
        <v>0</v>
      </c>
      <c r="S57" s="6">
        <f>SUM(S56:S56)</f>
        <v>0</v>
      </c>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73" ht="11.25">
      <c r="A58" s="25"/>
      <c r="B58" s="25"/>
      <c r="C58" s="27" t="s">
        <v>97</v>
      </c>
      <c r="D58" s="26" t="s">
        <v>0</v>
      </c>
      <c r="E58" s="1" t="s">
        <v>0</v>
      </c>
      <c r="F58" s="7"/>
      <c r="G58" s="6"/>
      <c r="H58" s="6"/>
      <c r="I58" s="6"/>
      <c r="J58" s="6"/>
      <c r="K58" s="6"/>
      <c r="L58" s="6"/>
      <c r="M58" s="6"/>
      <c r="N58" s="7"/>
      <c r="O58" s="6"/>
      <c r="P58" s="6"/>
      <c r="Q58" s="6"/>
      <c r="R58" s="6"/>
      <c r="S58" s="6"/>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1:102" ht="11.25">
      <c r="A59" s="30" t="s">
        <v>1</v>
      </c>
      <c r="B59" s="31" t="str">
        <f>HYPERLINK("http://www.dot.ca.gov/hq/transprog/stip2004/ff_sheets/06-8688.xls","8688")</f>
        <v>8688</v>
      </c>
      <c r="C59" s="30" t="s">
        <v>0</v>
      </c>
      <c r="D59" s="30" t="s">
        <v>30</v>
      </c>
      <c r="E59" s="30" t="s">
        <v>3</v>
      </c>
      <c r="F59" s="32">
        <f ca="1">INDIRECT("T59")+INDIRECT("AB59")+INDIRECT("AJ59")+INDIRECT("AR59")+INDIRECT("AZ59")+INDIRECT("BH59")</f>
        <v>0</v>
      </c>
      <c r="G59" s="33">
        <f ca="1">INDIRECT("U59")+INDIRECT("AC59")+INDIRECT("AK59")+INDIRECT("AS59")+INDIRECT("BA59")+INDIRECT("BI59")</f>
        <v>186</v>
      </c>
      <c r="H59" s="33">
        <f ca="1">INDIRECT("V59")+INDIRECT("AD59")+INDIRECT("AL59")+INDIRECT("AT59")+INDIRECT("BB59")+INDIRECT("BJ59")</f>
        <v>0</v>
      </c>
      <c r="I59" s="33">
        <f ca="1">INDIRECT("W59")+INDIRECT("AE59")+INDIRECT("AM59")+INDIRECT("AU59")+INDIRECT("BC59")+INDIRECT("BK59")</f>
        <v>0</v>
      </c>
      <c r="J59" s="33">
        <f ca="1">INDIRECT("X59")+INDIRECT("AF59")+INDIRECT("AN59")+INDIRECT("AV59")+INDIRECT("BD59")+INDIRECT("BL59")</f>
        <v>0</v>
      </c>
      <c r="K59" s="33">
        <f ca="1">INDIRECT("Y59")+INDIRECT("AG59")+INDIRECT("AO59")+INDIRECT("AW59")+INDIRECT("BE59")+INDIRECT("BM59")</f>
        <v>0</v>
      </c>
      <c r="L59" s="33">
        <f ca="1">INDIRECT("Z59")+INDIRECT("AH59")+INDIRECT("AP59")+INDIRECT("AX59")+INDIRECT("BF59")+INDIRECT("BN59")</f>
        <v>0</v>
      </c>
      <c r="M59" s="33">
        <f ca="1">INDIRECT("AA59")+INDIRECT("AI59")+INDIRECT("AQ59")+INDIRECT("AY59")+INDIRECT("BG59")+INDIRECT("BO59")</f>
        <v>0</v>
      </c>
      <c r="N59" s="32">
        <f ca="1">INDIRECT("T59")+INDIRECT("U59")+INDIRECT("V59")+INDIRECT("W59")+INDIRECT("X59")+INDIRECT("Y59")+INDIRECT("Z59")+INDIRECT("AA59")</f>
        <v>0</v>
      </c>
      <c r="O59" s="33">
        <f ca="1">INDIRECT("AB59")+INDIRECT("AC59")+INDIRECT("AD59")+INDIRECT("AE59")+INDIRECT("AF59")+INDIRECT("AG59")+INDIRECT("AH59")+INDIRECT("AI59")</f>
        <v>186</v>
      </c>
      <c r="P59" s="33">
        <f ca="1">INDIRECT("AJ59")+INDIRECT("AK59")+INDIRECT("AL59")+INDIRECT("AM59")+INDIRECT("AN59")+INDIRECT("AO59")+INDIRECT("AP59")+INDIRECT("AQ59")</f>
        <v>0</v>
      </c>
      <c r="Q59" s="33">
        <f ca="1">INDIRECT("AR59")+INDIRECT("AS59")+INDIRECT("AT59")+INDIRECT("AU59")+INDIRECT("AV59")+INDIRECT("AW59")+INDIRECT("AX59")+INDIRECT("AY59")</f>
        <v>0</v>
      </c>
      <c r="R59" s="33">
        <f ca="1">INDIRECT("AZ59")+INDIRECT("BA59")+INDIRECT("BB59")+INDIRECT("BC59")+INDIRECT("BD59")+INDIRECT("BE59")+INDIRECT("BF59")+INDIRECT("BG59")</f>
        <v>0</v>
      </c>
      <c r="S59" s="33">
        <f ca="1">INDIRECT("BH59")+INDIRECT("BI59")+INDIRECT("BJ59")+INDIRECT("BK59")+INDIRECT("BL59")+INDIRECT("BM59")+INDIRECT("BN59")+INDIRECT("BO59")</f>
        <v>0</v>
      </c>
      <c r="T59" s="34"/>
      <c r="U59" s="35"/>
      <c r="V59" s="35"/>
      <c r="W59" s="35"/>
      <c r="X59" s="35"/>
      <c r="Y59" s="35"/>
      <c r="Z59" s="35"/>
      <c r="AA59" s="35"/>
      <c r="AB59" s="34"/>
      <c r="AC59" s="35">
        <v>186</v>
      </c>
      <c r="AD59" s="35"/>
      <c r="AE59" s="35"/>
      <c r="AF59" s="35"/>
      <c r="AG59" s="35"/>
      <c r="AH59" s="35"/>
      <c r="AI59" s="35"/>
      <c r="AJ59" s="34"/>
      <c r="AK59" s="35"/>
      <c r="AL59" s="35"/>
      <c r="AM59" s="35"/>
      <c r="AN59" s="35"/>
      <c r="AO59" s="35"/>
      <c r="AP59" s="35"/>
      <c r="AQ59" s="35"/>
      <c r="AR59" s="34"/>
      <c r="AS59" s="35"/>
      <c r="AT59" s="35"/>
      <c r="AU59" s="35"/>
      <c r="AV59" s="35"/>
      <c r="AW59" s="35"/>
      <c r="AX59" s="35"/>
      <c r="AY59" s="35"/>
      <c r="AZ59" s="34"/>
      <c r="BA59" s="35"/>
      <c r="BB59" s="35"/>
      <c r="BC59" s="35"/>
      <c r="BD59" s="35"/>
      <c r="BE59" s="35"/>
      <c r="BF59" s="35"/>
      <c r="BG59" s="35"/>
      <c r="BH59" s="34"/>
      <c r="BI59" s="35"/>
      <c r="BJ59" s="35"/>
      <c r="BK59" s="35"/>
      <c r="BL59" s="35"/>
      <c r="BM59" s="35"/>
      <c r="BN59" s="35"/>
      <c r="BO59" s="36"/>
      <c r="BP59" s="9">
        <v>11500000156</v>
      </c>
      <c r="BQ59" s="1" t="s">
        <v>3</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372</v>
      </c>
      <c r="BZ59" s="1">
        <v>372</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372</v>
      </c>
      <c r="CP59" s="1">
        <v>372</v>
      </c>
      <c r="CQ59" s="1">
        <f ca="1">INDIRECT("AJ59")+2*INDIRECT("AK59")+3*INDIRECT("AL59")+4*INDIRECT("AM59")+5*INDIRECT("AN59")+6*INDIRECT("AO59")+7*INDIRECT("AP59")+8*INDIRECT("AQ59")</f>
        <v>0</v>
      </c>
      <c r="CR59" s="1">
        <v>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102" ht="11.25">
      <c r="A60" s="1" t="s">
        <v>0</v>
      </c>
      <c r="B60" s="1" t="s">
        <v>0</v>
      </c>
      <c r="C60" s="1" t="s">
        <v>0</v>
      </c>
      <c r="D60" s="1" t="s">
        <v>36</v>
      </c>
      <c r="E60" s="1" t="s">
        <v>28</v>
      </c>
      <c r="F60" s="7">
        <f ca="1">INDIRECT("T60")+INDIRECT("AB60")+INDIRECT("AJ60")+INDIRECT("AR60")+INDIRECT("AZ60")+INDIRECT("BH60")</f>
        <v>17</v>
      </c>
      <c r="G60" s="6">
        <f ca="1">INDIRECT("U60")+INDIRECT("AC60")+INDIRECT("AK60")+INDIRECT("AS60")+INDIRECT("BA60")+INDIRECT("BI60")</f>
        <v>83</v>
      </c>
      <c r="H60" s="6">
        <f ca="1">INDIRECT("V60")+INDIRECT("AD60")+INDIRECT("AL60")+INDIRECT("AT60")+INDIRECT("BB60")+INDIRECT("BJ60")</f>
        <v>0</v>
      </c>
      <c r="I60" s="6">
        <f ca="1">INDIRECT("W60")+INDIRECT("AE60")+INDIRECT("AM60")+INDIRECT("AU60")+INDIRECT("BC60")+INDIRECT("BK60")</f>
        <v>0</v>
      </c>
      <c r="J60" s="6">
        <f ca="1">INDIRECT("X60")+INDIRECT("AF60")+INDIRECT("AN60")+INDIRECT("AV60")+INDIRECT("BD60")+INDIRECT("BL60")</f>
        <v>0</v>
      </c>
      <c r="K60" s="6">
        <f ca="1">INDIRECT("Y60")+INDIRECT("AG60")+INDIRECT("AO60")+INDIRECT("AW60")+INDIRECT("BE60")+INDIRECT("BM60")</f>
        <v>0</v>
      </c>
      <c r="L60" s="6">
        <f ca="1">INDIRECT("Z60")+INDIRECT("AH60")+INDIRECT("AP60")+INDIRECT("AX60")+INDIRECT("BF60")+INDIRECT("BN60")</f>
        <v>0</v>
      </c>
      <c r="M60" s="6">
        <f ca="1">INDIRECT("AA60")+INDIRECT("AI60")+INDIRECT("AQ60")+INDIRECT("AY60")+INDIRECT("BG60")+INDIRECT("BO60")</f>
        <v>0</v>
      </c>
      <c r="N60" s="7">
        <f ca="1">INDIRECT("T60")+INDIRECT("U60")+INDIRECT("V60")+INDIRECT("W60")+INDIRECT("X60")+INDIRECT("Y60")+INDIRECT("Z60")+INDIRECT("AA60")</f>
        <v>0</v>
      </c>
      <c r="O60" s="6">
        <f ca="1">INDIRECT("AB60")+INDIRECT("AC60")+INDIRECT("AD60")+INDIRECT("AE60")+INDIRECT("AF60")+INDIRECT("AG60")+INDIRECT("AH60")+INDIRECT("AI60")</f>
        <v>83</v>
      </c>
      <c r="P60" s="6">
        <f ca="1">INDIRECT("AJ60")+INDIRECT("AK60")+INDIRECT("AL60")+INDIRECT("AM60")+INDIRECT("AN60")+INDIRECT("AO60")+INDIRECT("AP60")+INDIRECT("AQ60")</f>
        <v>5</v>
      </c>
      <c r="Q60" s="6">
        <f ca="1">INDIRECT("AR60")+INDIRECT("AS60")+INDIRECT("AT60")+INDIRECT("AU60")+INDIRECT("AV60")+INDIRECT("AW60")+INDIRECT("AX60")+INDIRECT("AY60")</f>
        <v>12</v>
      </c>
      <c r="R60" s="6">
        <f ca="1">INDIRECT("AZ60")+INDIRECT("BA60")+INDIRECT("BB60")+INDIRECT("BC60")+INDIRECT("BD60")+INDIRECT("BE60")+INDIRECT("BF60")+INDIRECT("BG60")</f>
        <v>0</v>
      </c>
      <c r="S60" s="6">
        <f ca="1">INDIRECT("BH60")+INDIRECT("BI60")+INDIRECT("BJ60")+INDIRECT("BK60")+INDIRECT("BL60")+INDIRECT("BM60")+INDIRECT("BN60")+INDIRECT("BO60")</f>
        <v>0</v>
      </c>
      <c r="T60" s="28"/>
      <c r="U60" s="29"/>
      <c r="V60" s="29"/>
      <c r="W60" s="29"/>
      <c r="X60" s="29"/>
      <c r="Y60" s="29"/>
      <c r="Z60" s="29"/>
      <c r="AA60" s="29"/>
      <c r="AB60" s="28"/>
      <c r="AC60" s="29">
        <v>83</v>
      </c>
      <c r="AD60" s="29"/>
      <c r="AE60" s="29"/>
      <c r="AF60" s="29"/>
      <c r="AG60" s="29"/>
      <c r="AH60" s="29"/>
      <c r="AI60" s="29"/>
      <c r="AJ60" s="28">
        <v>5</v>
      </c>
      <c r="AK60" s="29"/>
      <c r="AL60" s="29"/>
      <c r="AM60" s="29"/>
      <c r="AN60" s="29"/>
      <c r="AO60" s="29"/>
      <c r="AP60" s="29"/>
      <c r="AQ60" s="29"/>
      <c r="AR60" s="28">
        <v>12</v>
      </c>
      <c r="AS60" s="29"/>
      <c r="AT60" s="29"/>
      <c r="AU60" s="29"/>
      <c r="AV60" s="29"/>
      <c r="AW60" s="29"/>
      <c r="AX60" s="29"/>
      <c r="AY60" s="29"/>
      <c r="AZ60" s="28"/>
      <c r="BA60" s="29"/>
      <c r="BB60" s="29"/>
      <c r="BC60" s="29"/>
      <c r="BD60" s="29"/>
      <c r="BE60" s="29"/>
      <c r="BF60" s="29"/>
      <c r="BG60" s="29"/>
      <c r="BH60" s="28"/>
      <c r="BI60" s="29"/>
      <c r="BJ60" s="29"/>
      <c r="BK60" s="29"/>
      <c r="BL60" s="29"/>
      <c r="BM60" s="29"/>
      <c r="BN60" s="29"/>
      <c r="BO60" s="29"/>
      <c r="BP60" s="9">
        <v>0</v>
      </c>
      <c r="BQ60" s="1" t="s">
        <v>0</v>
      </c>
      <c r="BR60" s="1" t="s">
        <v>0</v>
      </c>
      <c r="BS60" s="1" t="s">
        <v>0</v>
      </c>
      <c r="BT60" s="1" t="s">
        <v>0</v>
      </c>
      <c r="BU60" s="1" t="s">
        <v>0</v>
      </c>
      <c r="BW60" s="1">
        <f ca="1">INDIRECT("T60")+2*INDIRECT("AB60")+3*INDIRECT("AJ60")+4*INDIRECT("AR60")+5*INDIRECT("AZ60")+6*INDIRECT("BH60")</f>
        <v>63</v>
      </c>
      <c r="BX60" s="1">
        <v>63</v>
      </c>
      <c r="BY60" s="1">
        <f ca="1">INDIRECT("U60")+2*INDIRECT("AC60")+3*INDIRECT("AK60")+4*INDIRECT("AS60")+5*INDIRECT("BA60")+6*INDIRECT("BI60")</f>
        <v>166</v>
      </c>
      <c r="BZ60" s="1">
        <v>166</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166</v>
      </c>
      <c r="CP60" s="1">
        <v>166</v>
      </c>
      <c r="CQ60" s="1">
        <f ca="1">INDIRECT("AJ60")+2*INDIRECT("AK60")+3*INDIRECT("AL60")+4*INDIRECT("AM60")+5*INDIRECT("AN60")+6*INDIRECT("AO60")+7*INDIRECT("AP60")+8*INDIRECT("AQ60")</f>
        <v>5</v>
      </c>
      <c r="CR60" s="1">
        <v>5</v>
      </c>
      <c r="CS60" s="1">
        <f ca="1">INDIRECT("AR60")+2*INDIRECT("AS60")+3*INDIRECT("AT60")+4*INDIRECT("AU60")+5*INDIRECT("AV60")+6*INDIRECT("AW60")+7*INDIRECT("AX60")+8*INDIRECT("AY60")</f>
        <v>12</v>
      </c>
      <c r="CT60" s="1">
        <v>12</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73" ht="11.25">
      <c r="A61" s="25"/>
      <c r="B61" s="25"/>
      <c r="C61" s="27" t="s">
        <v>97</v>
      </c>
      <c r="D61" s="26" t="s">
        <v>0</v>
      </c>
      <c r="E61" s="1" t="s">
        <v>6</v>
      </c>
      <c r="F61" s="7">
        <f>SUM(F59:F60)</f>
        <v>17</v>
      </c>
      <c r="G61" s="6">
        <f>SUM(G59:G60)</f>
        <v>269</v>
      </c>
      <c r="H61" s="6">
        <f>SUM(H59:H60)</f>
        <v>0</v>
      </c>
      <c r="I61" s="6">
        <f>SUM(I59:I60)</f>
        <v>0</v>
      </c>
      <c r="J61" s="6">
        <f>SUM(J59:J60)</f>
        <v>0</v>
      </c>
      <c r="K61" s="6">
        <f>SUM(K59:K60)</f>
        <v>0</v>
      </c>
      <c r="L61" s="6">
        <f>SUM(L59:L60)</f>
        <v>0</v>
      </c>
      <c r="M61" s="6">
        <f>SUM(M59:M60)</f>
        <v>0</v>
      </c>
      <c r="N61" s="7">
        <f>SUM(N59:N60)</f>
        <v>0</v>
      </c>
      <c r="O61" s="6">
        <f>SUM(O59:O60)</f>
        <v>269</v>
      </c>
      <c r="P61" s="6">
        <f>SUM(P59:P60)</f>
        <v>5</v>
      </c>
      <c r="Q61" s="6">
        <f>SUM(Q59:Q60)</f>
        <v>12</v>
      </c>
      <c r="R61" s="6">
        <f>SUM(R59:R60)</f>
        <v>0</v>
      </c>
      <c r="S61" s="6">
        <f>SUM(S59:S60)</f>
        <v>0</v>
      </c>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3:73" ht="11.25">
      <c r="C62" s="1" t="s">
        <v>0</v>
      </c>
      <c r="D62" s="1" t="s">
        <v>0</v>
      </c>
      <c r="E62" s="1" t="s">
        <v>0</v>
      </c>
      <c r="F62" s="7"/>
      <c r="G62" s="6"/>
      <c r="H62" s="6"/>
      <c r="I62" s="6"/>
      <c r="J62" s="6"/>
      <c r="K62" s="6"/>
      <c r="L62" s="6"/>
      <c r="M62" s="6"/>
      <c r="N62" s="7"/>
      <c r="O62" s="6"/>
      <c r="P62" s="6"/>
      <c r="Q62" s="6"/>
      <c r="R62" s="6"/>
      <c r="S62" s="6"/>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c r="BT62" s="1" t="s">
        <v>0</v>
      </c>
      <c r="BU62" s="1" t="s">
        <v>0</v>
      </c>
    </row>
    <row r="63" spans="1:102" ht="11.25">
      <c r="A63" s="30" t="s">
        <v>1</v>
      </c>
      <c r="B63" s="31" t="str">
        <f>HYPERLINK("http://www.dot.ca.gov/hq/transprog/stip2004/ff_sheets/06-b4360b.xls","B4360B")</f>
        <v>B4360B</v>
      </c>
      <c r="C63" s="30" t="s">
        <v>37</v>
      </c>
      <c r="D63" s="30" t="s">
        <v>38</v>
      </c>
      <c r="E63" s="30" t="s">
        <v>3</v>
      </c>
      <c r="F63" s="32">
        <f ca="1">INDIRECT("T63")+INDIRECT("AB63")+INDIRECT("AJ63")+INDIRECT("AR63")+INDIRECT("AZ63")+INDIRECT("BH63")</f>
        <v>8390</v>
      </c>
      <c r="G63" s="33">
        <f ca="1">INDIRECT("U63")+INDIRECT("AC63")+INDIRECT("AK63")+INDIRECT("AS63")+INDIRECT("BA63")+INDIRECT("BI63")</f>
        <v>0</v>
      </c>
      <c r="H63" s="33">
        <f ca="1">INDIRECT("V63")+INDIRECT("AD63")+INDIRECT("AL63")+INDIRECT("AT63")+INDIRECT("BB63")+INDIRECT("BJ63")</f>
        <v>0</v>
      </c>
      <c r="I63" s="33">
        <f ca="1">INDIRECT("W63")+INDIRECT("AE63")+INDIRECT("AM63")+INDIRECT("AU63")+INDIRECT("BC63")+INDIRECT("BK63")</f>
        <v>0</v>
      </c>
      <c r="J63" s="33">
        <f ca="1">INDIRECT("X63")+INDIRECT("AF63")+INDIRECT("AN63")+INDIRECT("AV63")+INDIRECT("BD63")+INDIRECT("BL63")</f>
        <v>0</v>
      </c>
      <c r="K63" s="33">
        <f ca="1">INDIRECT("Y63")+INDIRECT("AG63")+INDIRECT("AO63")+INDIRECT("AW63")+INDIRECT("BE63")+INDIRECT("BM63")</f>
        <v>0</v>
      </c>
      <c r="L63" s="33">
        <f ca="1">INDIRECT("Z63")+INDIRECT("AH63")+INDIRECT("AP63")+INDIRECT("AX63")+INDIRECT("BF63")+INDIRECT("BN63")</f>
        <v>0</v>
      </c>
      <c r="M63" s="33">
        <f ca="1">INDIRECT("AA63")+INDIRECT("AI63")+INDIRECT("AQ63")+INDIRECT("AY63")+INDIRECT("BG63")+INDIRECT("BO63")</f>
        <v>0</v>
      </c>
      <c r="N63" s="32">
        <f ca="1">INDIRECT("T63")+INDIRECT("U63")+INDIRECT("V63")+INDIRECT("W63")+INDIRECT("X63")+INDIRECT("Y63")+INDIRECT("Z63")+INDIRECT("AA63")</f>
        <v>6727</v>
      </c>
      <c r="O63" s="33">
        <f ca="1">INDIRECT("AB63")+INDIRECT("AC63")+INDIRECT("AD63")+INDIRECT("AE63")+INDIRECT("AF63")+INDIRECT("AG63")+INDIRECT("AH63")+INDIRECT("AI63")</f>
        <v>0</v>
      </c>
      <c r="P63" s="33">
        <f ca="1">INDIRECT("AJ63")+INDIRECT("AK63")+INDIRECT("AL63")+INDIRECT("AM63")+INDIRECT("AN63")+INDIRECT("AO63")+INDIRECT("AP63")+INDIRECT("AQ63")</f>
        <v>0</v>
      </c>
      <c r="Q63" s="33">
        <f ca="1">INDIRECT("AR63")+INDIRECT("AS63")+INDIRECT("AT63")+INDIRECT("AU63")+INDIRECT("AV63")+INDIRECT("AW63")+INDIRECT("AX63")+INDIRECT("AY63")</f>
        <v>800</v>
      </c>
      <c r="R63" s="33">
        <f ca="1">INDIRECT("AZ63")+INDIRECT("BA63")+INDIRECT("BB63")+INDIRECT("BC63")+INDIRECT("BD63")+INDIRECT("BE63")+INDIRECT("BF63")+INDIRECT("BG63")</f>
        <v>863</v>
      </c>
      <c r="S63" s="33">
        <f ca="1">INDIRECT("BH63")+INDIRECT("BI63")+INDIRECT("BJ63")+INDIRECT("BK63")+INDIRECT("BL63")+INDIRECT("BM63")+INDIRECT("BN63")+INDIRECT("BO63")</f>
        <v>0</v>
      </c>
      <c r="T63" s="34">
        <v>6727</v>
      </c>
      <c r="U63" s="35"/>
      <c r="V63" s="35"/>
      <c r="W63" s="35"/>
      <c r="X63" s="35"/>
      <c r="Y63" s="35"/>
      <c r="Z63" s="35"/>
      <c r="AA63" s="35"/>
      <c r="AB63" s="34"/>
      <c r="AC63" s="35"/>
      <c r="AD63" s="35"/>
      <c r="AE63" s="35"/>
      <c r="AF63" s="35"/>
      <c r="AG63" s="35"/>
      <c r="AH63" s="35"/>
      <c r="AI63" s="35"/>
      <c r="AJ63" s="34"/>
      <c r="AK63" s="35"/>
      <c r="AL63" s="35"/>
      <c r="AM63" s="35"/>
      <c r="AN63" s="35"/>
      <c r="AO63" s="35"/>
      <c r="AP63" s="35"/>
      <c r="AQ63" s="35"/>
      <c r="AR63" s="34">
        <v>800</v>
      </c>
      <c r="AS63" s="35"/>
      <c r="AT63" s="35"/>
      <c r="AU63" s="35"/>
      <c r="AV63" s="35"/>
      <c r="AW63" s="35"/>
      <c r="AX63" s="35"/>
      <c r="AY63" s="35"/>
      <c r="AZ63" s="34">
        <v>863</v>
      </c>
      <c r="BA63" s="35"/>
      <c r="BB63" s="35"/>
      <c r="BC63" s="35"/>
      <c r="BD63" s="35"/>
      <c r="BE63" s="35"/>
      <c r="BF63" s="35"/>
      <c r="BG63" s="35"/>
      <c r="BH63" s="34"/>
      <c r="BI63" s="35"/>
      <c r="BJ63" s="35"/>
      <c r="BK63" s="35"/>
      <c r="BL63" s="35"/>
      <c r="BM63" s="35"/>
      <c r="BN63" s="35"/>
      <c r="BO63" s="36"/>
      <c r="BP63" s="9">
        <v>11500000028</v>
      </c>
      <c r="BQ63" s="1" t="s">
        <v>3</v>
      </c>
      <c r="BR63" s="1" t="s">
        <v>0</v>
      </c>
      <c r="BS63" s="1" t="s">
        <v>0</v>
      </c>
      <c r="BT63" s="1" t="s">
        <v>0</v>
      </c>
      <c r="BU63" s="1" t="s">
        <v>40</v>
      </c>
      <c r="BW63" s="1">
        <f ca="1">INDIRECT("T63")+2*INDIRECT("AB63")+3*INDIRECT("AJ63")+4*INDIRECT("AR63")+5*INDIRECT("AZ63")+6*INDIRECT("BH63")</f>
        <v>14242</v>
      </c>
      <c r="BX63" s="1">
        <v>14242</v>
      </c>
      <c r="BY63" s="1">
        <f ca="1">INDIRECT("U63")+2*INDIRECT("AC63")+3*INDIRECT("AK63")+4*INDIRECT("AS63")+5*INDIRECT("BA63")+6*INDIRECT("BI63")</f>
        <v>0</v>
      </c>
      <c r="BZ63" s="1">
        <v>0</v>
      </c>
      <c r="CA63" s="1">
        <f ca="1">INDIRECT("V63")+2*INDIRECT("AD63")+3*INDIRECT("AL63")+4*INDIRECT("AT63")+5*INDIRECT("BB63")+6*INDIRECT("BJ63")</f>
        <v>0</v>
      </c>
      <c r="CB63" s="1">
        <v>0</v>
      </c>
      <c r="CC63" s="1">
        <f ca="1">INDIRECT("W63")+2*INDIRECT("AE63")+3*INDIRECT("AM63")+4*INDIRECT("AU63")+5*INDIRECT("BC63")+6*INDIRECT("BK63")</f>
        <v>0</v>
      </c>
      <c r="CD63" s="1">
        <v>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6727</v>
      </c>
      <c r="CN63" s="1">
        <v>6727</v>
      </c>
      <c r="CO63" s="1">
        <f ca="1">INDIRECT("AB63")+2*INDIRECT("AC63")+3*INDIRECT("AD63")+4*INDIRECT("AE63")+5*INDIRECT("AF63")+6*INDIRECT("AG63")+7*INDIRECT("AH63")+8*INDIRECT("AI63")</f>
        <v>0</v>
      </c>
      <c r="CP63" s="1">
        <v>0</v>
      </c>
      <c r="CQ63" s="1">
        <f ca="1">INDIRECT("AJ63")+2*INDIRECT("AK63")+3*INDIRECT("AL63")+4*INDIRECT("AM63")+5*INDIRECT("AN63")+6*INDIRECT("AO63")+7*INDIRECT("AP63")+8*INDIRECT("AQ63")</f>
        <v>0</v>
      </c>
      <c r="CR63" s="1">
        <v>0</v>
      </c>
      <c r="CS63" s="1">
        <f ca="1">INDIRECT("AR63")+2*INDIRECT("AS63")+3*INDIRECT("AT63")+4*INDIRECT("AU63")+5*INDIRECT("AV63")+6*INDIRECT("AW63")+7*INDIRECT("AX63")+8*INDIRECT("AY63")</f>
        <v>800</v>
      </c>
      <c r="CT63" s="1">
        <v>800</v>
      </c>
      <c r="CU63" s="1">
        <f ca="1">INDIRECT("AZ63")+2*INDIRECT("BA63")+3*INDIRECT("BB63")+4*INDIRECT("BC63")+5*INDIRECT("BD63")+6*INDIRECT("BE63")+7*INDIRECT("BF63")+8*INDIRECT("BG63")</f>
        <v>863</v>
      </c>
      <c r="CV63" s="1">
        <v>863</v>
      </c>
      <c r="CW63" s="1">
        <f ca="1">INDIRECT("BH63")+2*INDIRECT("BI63")+3*INDIRECT("BJ63")+4*INDIRECT("BK63")+5*INDIRECT("BL63")+6*INDIRECT("BM63")+7*INDIRECT("BN63")+8*INDIRECT("BO63")</f>
        <v>0</v>
      </c>
      <c r="CX63" s="1">
        <v>0</v>
      </c>
    </row>
    <row r="64" spans="1:102" ht="11.25">
      <c r="A64" s="1" t="s">
        <v>0</v>
      </c>
      <c r="B64" s="1" t="s">
        <v>41</v>
      </c>
      <c r="C64" s="1" t="s">
        <v>42</v>
      </c>
      <c r="D64" s="1" t="s">
        <v>43</v>
      </c>
      <c r="E64" s="1" t="s">
        <v>44</v>
      </c>
      <c r="F64" s="7">
        <f ca="1">INDIRECT("T64")+INDIRECT("AB64")+INDIRECT("AJ64")+INDIRECT("AR64")+INDIRECT("AZ64")+INDIRECT("BH64")</f>
        <v>500</v>
      </c>
      <c r="G64" s="6">
        <f ca="1">INDIRECT("U64")+INDIRECT("AC64")+INDIRECT("AK64")+INDIRECT("AS64")+INDIRECT("BA64")+INDIRECT("BI64")</f>
        <v>0</v>
      </c>
      <c r="H64" s="6">
        <f ca="1">INDIRECT("V64")+INDIRECT("AD64")+INDIRECT("AL64")+INDIRECT("AT64")+INDIRECT("BB64")+INDIRECT("BJ64")</f>
        <v>0</v>
      </c>
      <c r="I64" s="6">
        <f ca="1">INDIRECT("W64")+INDIRECT("AE64")+INDIRECT("AM64")+INDIRECT("AU64")+INDIRECT("BC64")+INDIRECT("BK64")</f>
        <v>0</v>
      </c>
      <c r="J64" s="6">
        <f ca="1">INDIRECT("X64")+INDIRECT("AF64")+INDIRECT("AN64")+INDIRECT("AV64")+INDIRECT("BD64")+INDIRECT("BL64")</f>
        <v>0</v>
      </c>
      <c r="K64" s="6">
        <f ca="1">INDIRECT("Y64")+INDIRECT("AG64")+INDIRECT("AO64")+INDIRECT("AW64")+INDIRECT("BE64")+INDIRECT("BM64")</f>
        <v>0</v>
      </c>
      <c r="L64" s="6">
        <f ca="1">INDIRECT("Z64")+INDIRECT("AH64")+INDIRECT("AP64")+INDIRECT("AX64")+INDIRECT("BF64")+INDIRECT("BN64")</f>
        <v>0</v>
      </c>
      <c r="M64" s="6">
        <f ca="1">INDIRECT("AA64")+INDIRECT("AI64")+INDIRECT("AQ64")+INDIRECT("AY64")+INDIRECT("BG64")+INDIRECT("BO64")</f>
        <v>0</v>
      </c>
      <c r="N64" s="7">
        <f ca="1">INDIRECT("T64")+INDIRECT("U64")+INDIRECT("V64")+INDIRECT("W64")+INDIRECT("X64")+INDIRECT("Y64")+INDIRECT("Z64")+INDIRECT("AA64")</f>
        <v>0</v>
      </c>
      <c r="O64" s="6">
        <f ca="1">INDIRECT("AB64")+INDIRECT("AC64")+INDIRECT("AD64")+INDIRECT("AE64")+INDIRECT("AF64")+INDIRECT("AG64")+INDIRECT("AH64")+INDIRECT("AI64")</f>
        <v>0</v>
      </c>
      <c r="P64" s="6">
        <f ca="1">INDIRECT("AJ64")+INDIRECT("AK64")+INDIRECT("AL64")+INDIRECT("AM64")+INDIRECT("AN64")+INDIRECT("AO64")+INDIRECT("AP64")+INDIRECT("AQ64")</f>
        <v>0</v>
      </c>
      <c r="Q64" s="6">
        <f ca="1">INDIRECT("AR64")+INDIRECT("AS64")+INDIRECT("AT64")+INDIRECT("AU64")+INDIRECT("AV64")+INDIRECT("AW64")+INDIRECT("AX64")+INDIRECT("AY64")</f>
        <v>500</v>
      </c>
      <c r="R64" s="6">
        <f ca="1">INDIRECT("AZ64")+INDIRECT("BA64")+INDIRECT("BB64")+INDIRECT("BC64")+INDIRECT("BD64")+INDIRECT("BE64")+INDIRECT("BF64")+INDIRECT("BG64")</f>
        <v>0</v>
      </c>
      <c r="S64" s="6">
        <f ca="1">INDIRECT("BH64")+INDIRECT("BI64")+INDIRECT("BJ64")+INDIRECT("BK64")+INDIRECT("BL64")+INDIRECT("BM64")+INDIRECT("BN64")+INDIRECT("BO64")</f>
        <v>0</v>
      </c>
      <c r="T64" s="28"/>
      <c r="U64" s="29"/>
      <c r="V64" s="29"/>
      <c r="W64" s="29"/>
      <c r="X64" s="29"/>
      <c r="Y64" s="29"/>
      <c r="Z64" s="29"/>
      <c r="AA64" s="29"/>
      <c r="AB64" s="28"/>
      <c r="AC64" s="29"/>
      <c r="AD64" s="29"/>
      <c r="AE64" s="29"/>
      <c r="AF64" s="29"/>
      <c r="AG64" s="29"/>
      <c r="AH64" s="29"/>
      <c r="AI64" s="29"/>
      <c r="AJ64" s="28"/>
      <c r="AK64" s="29"/>
      <c r="AL64" s="29"/>
      <c r="AM64" s="29"/>
      <c r="AN64" s="29"/>
      <c r="AO64" s="29"/>
      <c r="AP64" s="29"/>
      <c r="AQ64" s="29"/>
      <c r="AR64" s="28">
        <v>500</v>
      </c>
      <c r="AS64" s="29"/>
      <c r="AT64" s="29"/>
      <c r="AU64" s="29"/>
      <c r="AV64" s="29"/>
      <c r="AW64" s="29"/>
      <c r="AX64" s="29"/>
      <c r="AY64" s="29"/>
      <c r="AZ64" s="28"/>
      <c r="BA64" s="29"/>
      <c r="BB64" s="29"/>
      <c r="BC64" s="29"/>
      <c r="BD64" s="29"/>
      <c r="BE64" s="29"/>
      <c r="BF64" s="29"/>
      <c r="BG64" s="29"/>
      <c r="BH64" s="28"/>
      <c r="BI64" s="29"/>
      <c r="BJ64" s="29"/>
      <c r="BK64" s="29"/>
      <c r="BL64" s="29"/>
      <c r="BM64" s="29"/>
      <c r="BN64" s="29"/>
      <c r="BO64" s="29"/>
      <c r="BP64" s="9">
        <v>0</v>
      </c>
      <c r="BQ64" s="1" t="s">
        <v>0</v>
      </c>
      <c r="BR64" s="1" t="s">
        <v>0</v>
      </c>
      <c r="BS64" s="1" t="s">
        <v>0</v>
      </c>
      <c r="BT64" s="1" t="s">
        <v>0</v>
      </c>
      <c r="BU64" s="1" t="s">
        <v>0</v>
      </c>
      <c r="BW64" s="1">
        <f ca="1">INDIRECT("T64")+2*INDIRECT("AB64")+3*INDIRECT("AJ64")+4*INDIRECT("AR64")+5*INDIRECT("AZ64")+6*INDIRECT("BH64")</f>
        <v>2000</v>
      </c>
      <c r="BX64" s="1">
        <v>2000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0</v>
      </c>
      <c r="CP64" s="1">
        <v>0</v>
      </c>
      <c r="CQ64" s="1">
        <f ca="1">INDIRECT("AJ64")+2*INDIRECT("AK64")+3*INDIRECT("AL64")+4*INDIRECT("AM64")+5*INDIRECT("AN64")+6*INDIRECT("AO64")+7*INDIRECT("AP64")+8*INDIRECT("AQ64")</f>
        <v>0</v>
      </c>
      <c r="CR64" s="1">
        <v>0</v>
      </c>
      <c r="CS64" s="1">
        <f ca="1">INDIRECT("AR64")+2*INDIRECT("AS64")+3*INDIRECT("AT64")+4*INDIRECT("AU64")+5*INDIRECT("AV64")+6*INDIRECT("AW64")+7*INDIRECT("AX64")+8*INDIRECT("AY64")</f>
        <v>500</v>
      </c>
      <c r="CT64" s="1">
        <v>500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73" ht="11.25">
      <c r="A65" s="25"/>
      <c r="B65" s="25"/>
      <c r="C65" s="27" t="s">
        <v>97</v>
      </c>
      <c r="D65" s="26" t="s">
        <v>0</v>
      </c>
      <c r="E65" s="1" t="s">
        <v>6</v>
      </c>
      <c r="F65" s="7">
        <f>SUM(F63:F64)</f>
        <v>8890</v>
      </c>
      <c r="G65" s="6">
        <f>SUM(G63:G64)</f>
        <v>0</v>
      </c>
      <c r="H65" s="6">
        <f>SUM(H63:H64)</f>
        <v>0</v>
      </c>
      <c r="I65" s="6">
        <f>SUM(I63:I64)</f>
        <v>0</v>
      </c>
      <c r="J65" s="6">
        <f>SUM(J63:J64)</f>
        <v>0</v>
      </c>
      <c r="K65" s="6">
        <f>SUM(K63:K64)</f>
        <v>0</v>
      </c>
      <c r="L65" s="6">
        <f>SUM(L63:L64)</f>
        <v>0</v>
      </c>
      <c r="M65" s="6">
        <f>SUM(M63:M64)</f>
        <v>0</v>
      </c>
      <c r="N65" s="7">
        <f>SUM(N63:N64)</f>
        <v>6727</v>
      </c>
      <c r="O65" s="6">
        <f>SUM(O63:O64)</f>
        <v>0</v>
      </c>
      <c r="P65" s="6">
        <f>SUM(P63:P64)</f>
        <v>0</v>
      </c>
      <c r="Q65" s="6">
        <f>SUM(Q63:Q64)</f>
        <v>1300</v>
      </c>
      <c r="R65" s="6">
        <f>SUM(R63:R64)</f>
        <v>863</v>
      </c>
      <c r="S65" s="6">
        <f>SUM(S63:S64)</f>
        <v>0</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3:73" ht="11.25">
      <c r="C66" s="1" t="s">
        <v>0</v>
      </c>
      <c r="D66" s="1" t="s">
        <v>0</v>
      </c>
      <c r="E66" s="1" t="s">
        <v>0</v>
      </c>
      <c r="F66" s="7"/>
      <c r="G66" s="6"/>
      <c r="H66" s="6"/>
      <c r="I66" s="6"/>
      <c r="J66" s="6"/>
      <c r="K66" s="6"/>
      <c r="L66" s="6"/>
      <c r="M66" s="6"/>
      <c r="N66" s="7"/>
      <c r="O66" s="6"/>
      <c r="P66" s="6"/>
      <c r="Q66" s="6"/>
      <c r="R66" s="6"/>
      <c r="S66" s="6"/>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c r="BT66" s="1" t="s">
        <v>0</v>
      </c>
      <c r="BU66" s="1" t="s">
        <v>0</v>
      </c>
    </row>
    <row r="67" spans="1:102" ht="11.25">
      <c r="A67" s="30" t="s">
        <v>1</v>
      </c>
      <c r="B67" s="31" t="str">
        <f>HYPERLINK("http://www.dot.ca.gov/hq/transprog/stip2004/ff_sheets/06-0106.xls","0106")</f>
        <v>0106</v>
      </c>
      <c r="C67" s="30" t="s">
        <v>45</v>
      </c>
      <c r="D67" s="30" t="s">
        <v>38</v>
      </c>
      <c r="E67" s="30" t="s">
        <v>3</v>
      </c>
      <c r="F67" s="32">
        <f ca="1">INDIRECT("T67")+INDIRECT("AB67")+INDIRECT("AJ67")+INDIRECT("AR67")+INDIRECT("AZ67")+INDIRECT("BH67")</f>
        <v>921</v>
      </c>
      <c r="G67" s="33">
        <f ca="1">INDIRECT("U67")+INDIRECT("AC67")+INDIRECT("AK67")+INDIRECT("AS67")+INDIRECT("BA67")+INDIRECT("BI67")</f>
        <v>0</v>
      </c>
      <c r="H67" s="33">
        <f ca="1">INDIRECT("V67")+INDIRECT("AD67")+INDIRECT("AL67")+INDIRECT("AT67")+INDIRECT("BB67")+INDIRECT("BJ67")</f>
        <v>0</v>
      </c>
      <c r="I67" s="33">
        <f ca="1">INDIRECT("W67")+INDIRECT("AE67")+INDIRECT("AM67")+INDIRECT("AU67")+INDIRECT("BC67")+INDIRECT("BK67")</f>
        <v>0</v>
      </c>
      <c r="J67" s="33">
        <f ca="1">INDIRECT("X67")+INDIRECT("AF67")+INDIRECT("AN67")+INDIRECT("AV67")+INDIRECT("BD67")+INDIRECT("BL67")</f>
        <v>0</v>
      </c>
      <c r="K67" s="33">
        <f ca="1">INDIRECT("Y67")+INDIRECT("AG67")+INDIRECT("AO67")+INDIRECT("AW67")+INDIRECT("BE67")+INDIRECT("BM67")</f>
        <v>0</v>
      </c>
      <c r="L67" s="33">
        <f ca="1">INDIRECT("Z67")+INDIRECT("AH67")+INDIRECT("AP67")+INDIRECT("AX67")+INDIRECT("BF67")+INDIRECT("BN67")</f>
        <v>0</v>
      </c>
      <c r="M67" s="33">
        <f ca="1">INDIRECT("AA67")+INDIRECT("AI67")+INDIRECT("AQ67")+INDIRECT("AY67")+INDIRECT("BG67")+INDIRECT("BO67")</f>
        <v>0</v>
      </c>
      <c r="N67" s="32">
        <f ca="1">INDIRECT("T67")+INDIRECT("U67")+INDIRECT("V67")+INDIRECT("W67")+INDIRECT("X67")+INDIRECT("Y67")+INDIRECT("Z67")+INDIRECT("AA67")</f>
        <v>0</v>
      </c>
      <c r="O67" s="33">
        <f ca="1">INDIRECT("AB67")+INDIRECT("AC67")+INDIRECT("AD67")+INDIRECT("AE67")+INDIRECT("AF67")+INDIRECT("AG67")+INDIRECT("AH67")+INDIRECT("AI67")</f>
        <v>0</v>
      </c>
      <c r="P67" s="33">
        <f ca="1">INDIRECT("AJ67")+INDIRECT("AK67")+INDIRECT("AL67")+INDIRECT("AM67")+INDIRECT("AN67")+INDIRECT("AO67")+INDIRECT("AP67")+INDIRECT("AQ67")</f>
        <v>921</v>
      </c>
      <c r="Q67" s="33">
        <f ca="1">INDIRECT("AR67")+INDIRECT("AS67")+INDIRECT("AT67")+INDIRECT("AU67")+INDIRECT("AV67")+INDIRECT("AW67")+INDIRECT("AX67")+INDIRECT("AY67")</f>
        <v>0</v>
      </c>
      <c r="R67" s="33">
        <f ca="1">INDIRECT("AZ67")+INDIRECT("BA67")+INDIRECT("BB67")+INDIRECT("BC67")+INDIRECT("BD67")+INDIRECT("BE67")+INDIRECT("BF67")+INDIRECT("BG67")</f>
        <v>0</v>
      </c>
      <c r="S67" s="33">
        <f ca="1">INDIRECT("BH67")+INDIRECT("BI67")+INDIRECT("BJ67")+INDIRECT("BK67")+INDIRECT("BL67")+INDIRECT("BM67")+INDIRECT("BN67")+INDIRECT("BO67")</f>
        <v>0</v>
      </c>
      <c r="T67" s="34"/>
      <c r="U67" s="35"/>
      <c r="V67" s="35"/>
      <c r="W67" s="35"/>
      <c r="X67" s="35"/>
      <c r="Y67" s="35"/>
      <c r="Z67" s="35"/>
      <c r="AA67" s="35"/>
      <c r="AB67" s="34"/>
      <c r="AC67" s="35"/>
      <c r="AD67" s="35"/>
      <c r="AE67" s="35"/>
      <c r="AF67" s="35"/>
      <c r="AG67" s="35"/>
      <c r="AH67" s="35"/>
      <c r="AI67" s="35"/>
      <c r="AJ67" s="34">
        <v>921</v>
      </c>
      <c r="AK67" s="35"/>
      <c r="AL67" s="35"/>
      <c r="AM67" s="35"/>
      <c r="AN67" s="35"/>
      <c r="AO67" s="35"/>
      <c r="AP67" s="35"/>
      <c r="AQ67" s="35"/>
      <c r="AR67" s="34"/>
      <c r="AS67" s="35"/>
      <c r="AT67" s="35"/>
      <c r="AU67" s="35"/>
      <c r="AV67" s="35"/>
      <c r="AW67" s="35"/>
      <c r="AX67" s="35"/>
      <c r="AY67" s="35"/>
      <c r="AZ67" s="34"/>
      <c r="BA67" s="35"/>
      <c r="BB67" s="35"/>
      <c r="BC67" s="35"/>
      <c r="BD67" s="35"/>
      <c r="BE67" s="35"/>
      <c r="BF67" s="35"/>
      <c r="BG67" s="35"/>
      <c r="BH67" s="34"/>
      <c r="BI67" s="35"/>
      <c r="BJ67" s="35"/>
      <c r="BK67" s="35"/>
      <c r="BL67" s="35"/>
      <c r="BM67" s="35"/>
      <c r="BN67" s="35"/>
      <c r="BO67" s="36"/>
      <c r="BP67" s="9">
        <v>11500000077</v>
      </c>
      <c r="BQ67" s="1" t="s">
        <v>3</v>
      </c>
      <c r="BR67" s="1" t="s">
        <v>0</v>
      </c>
      <c r="BS67" s="1" t="s">
        <v>0</v>
      </c>
      <c r="BT67" s="1" t="s">
        <v>0</v>
      </c>
      <c r="BU67" s="1" t="s">
        <v>40</v>
      </c>
      <c r="BW67" s="1">
        <f ca="1">INDIRECT("T67")+2*INDIRECT("AB67")+3*INDIRECT("AJ67")+4*INDIRECT("AR67")+5*INDIRECT("AZ67")+6*INDIRECT("BH67")</f>
        <v>2763</v>
      </c>
      <c r="BX67" s="1">
        <v>2763</v>
      </c>
      <c r="BY67" s="1">
        <f ca="1">INDIRECT("U67")+2*INDIRECT("AC67")+3*INDIRECT("AK67")+4*INDIRECT("AS67")+5*INDIRECT("BA67")+6*INDIRECT("BI67")</f>
        <v>0</v>
      </c>
      <c r="BZ67" s="1">
        <v>0</v>
      </c>
      <c r="CA67" s="1">
        <f ca="1">INDIRECT("V67")+2*INDIRECT("AD67")+3*INDIRECT("AL67")+4*INDIRECT("AT67")+5*INDIRECT("BB67")+6*INDIRECT("BJ67")</f>
        <v>0</v>
      </c>
      <c r="CB67" s="1">
        <v>0</v>
      </c>
      <c r="CC67" s="1">
        <f ca="1">INDIRECT("W67")+2*INDIRECT("AE67")+3*INDIRECT("AM67")+4*INDIRECT("AU67")+5*INDIRECT("BC67")+6*INDIRECT("BK67")</f>
        <v>0</v>
      </c>
      <c r="CD67" s="1">
        <v>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0</v>
      </c>
      <c r="CP67" s="1">
        <v>0</v>
      </c>
      <c r="CQ67" s="1">
        <f ca="1">INDIRECT("AJ67")+2*INDIRECT("AK67")+3*INDIRECT("AL67")+4*INDIRECT("AM67")+5*INDIRECT("AN67")+6*INDIRECT("AO67")+7*INDIRECT("AP67")+8*INDIRECT("AQ67")</f>
        <v>921</v>
      </c>
      <c r="CR67" s="1">
        <v>921</v>
      </c>
      <c r="CS67" s="1">
        <f ca="1">INDIRECT("AR67")+2*INDIRECT("AS67")+3*INDIRECT("AT67")+4*INDIRECT("AU67")+5*INDIRECT("AV67")+6*INDIRECT("AW67")+7*INDIRECT("AX67")+8*INDIRECT("AY67")</f>
        <v>0</v>
      </c>
      <c r="CT67" s="1">
        <v>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46</v>
      </c>
      <c r="C68" s="1" t="s">
        <v>47</v>
      </c>
      <c r="D68" s="1" t="s">
        <v>48</v>
      </c>
      <c r="E68" s="1" t="s">
        <v>16</v>
      </c>
      <c r="F68" s="7">
        <f ca="1">INDIRECT("T68")+INDIRECT("AB68")+INDIRECT("AJ68")+INDIRECT("AR68")+INDIRECT("AZ68")+INDIRECT("BH68")</f>
        <v>0</v>
      </c>
      <c r="G68" s="6">
        <f ca="1">INDIRECT("U68")+INDIRECT("AC68")+INDIRECT("AK68")+INDIRECT("AS68")+INDIRECT("BA68")+INDIRECT("BI68")</f>
        <v>0</v>
      </c>
      <c r="H68" s="6">
        <f ca="1">INDIRECT("V68")+INDIRECT("AD68")+INDIRECT("AL68")+INDIRECT("AT68")+INDIRECT("BB68")+INDIRECT("BJ68")</f>
        <v>0</v>
      </c>
      <c r="I68" s="6">
        <f ca="1">INDIRECT("W68")+INDIRECT("AE68")+INDIRECT("AM68")+INDIRECT("AU68")+INDIRECT("BC68")+INDIRECT("BK68")</f>
        <v>0</v>
      </c>
      <c r="J68" s="6">
        <f ca="1">INDIRECT("X68")+INDIRECT("AF68")+INDIRECT("AN68")+INDIRECT("AV68")+INDIRECT("BD68")+INDIRECT("BL68")</f>
        <v>3334</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8201</v>
      </c>
      <c r="N68" s="7">
        <f ca="1">INDIRECT("T68")+INDIRECT("U68")+INDIRECT("V68")+INDIRECT("W68")+INDIRECT("X68")+INDIRECT("Y68")+INDIRECT("Z68")+INDIRECT("AA68")</f>
        <v>1484</v>
      </c>
      <c r="O68" s="6">
        <f ca="1">INDIRECT("AB68")+INDIRECT("AC68")+INDIRECT("AD68")+INDIRECT("AE68")+INDIRECT("AF68")+INDIRECT("AG68")+INDIRECT("AH68")+INDIRECT("AI68")</f>
        <v>7149</v>
      </c>
      <c r="P68" s="6">
        <f ca="1">INDIRECT("AJ68")+INDIRECT("AK68")+INDIRECT("AL68")+INDIRECT("AM68")+INDIRECT("AN68")+INDIRECT("AO68")+INDIRECT("AP68")+INDIRECT("AQ68")</f>
        <v>0</v>
      </c>
      <c r="Q68" s="6">
        <f ca="1">INDIRECT("AR68")+INDIRECT("AS68")+INDIRECT("AT68")+INDIRECT("AU68")+INDIRECT("AV68")+INDIRECT("AW68")+INDIRECT("AX68")+INDIRECT("AY68")</f>
        <v>799</v>
      </c>
      <c r="R68" s="6">
        <f ca="1">INDIRECT("AZ68")+INDIRECT("BA68")+INDIRECT("BB68")+INDIRECT("BC68")+INDIRECT("BD68")+INDIRECT("BE68")+INDIRECT("BF68")+INDIRECT("BG68")</f>
        <v>1051</v>
      </c>
      <c r="S68" s="6">
        <f ca="1">INDIRECT("BH68")+INDIRECT("BI68")+INDIRECT("BJ68")+INDIRECT("BK68")+INDIRECT("BL68")+INDIRECT("BM68")+INDIRECT("BN68")+INDIRECT("BO68")</f>
        <v>1052</v>
      </c>
      <c r="T68" s="28"/>
      <c r="U68" s="29"/>
      <c r="V68" s="29"/>
      <c r="W68" s="29"/>
      <c r="X68" s="29">
        <v>1484</v>
      </c>
      <c r="Y68" s="29"/>
      <c r="Z68" s="29"/>
      <c r="AA68" s="29"/>
      <c r="AB68" s="28"/>
      <c r="AC68" s="29"/>
      <c r="AD68" s="29"/>
      <c r="AE68" s="29"/>
      <c r="AF68" s="29"/>
      <c r="AG68" s="29"/>
      <c r="AH68" s="29"/>
      <c r="AI68" s="29">
        <v>7149</v>
      </c>
      <c r="AJ68" s="28"/>
      <c r="AK68" s="29"/>
      <c r="AL68" s="29"/>
      <c r="AM68" s="29"/>
      <c r="AN68" s="29"/>
      <c r="AO68" s="29"/>
      <c r="AP68" s="29"/>
      <c r="AQ68" s="29"/>
      <c r="AR68" s="28"/>
      <c r="AS68" s="29"/>
      <c r="AT68" s="29"/>
      <c r="AU68" s="29"/>
      <c r="AV68" s="29">
        <v>799</v>
      </c>
      <c r="AW68" s="29"/>
      <c r="AX68" s="29"/>
      <c r="AY68" s="29"/>
      <c r="AZ68" s="28"/>
      <c r="BA68" s="29"/>
      <c r="BB68" s="29"/>
      <c r="BC68" s="29"/>
      <c r="BD68" s="29">
        <v>1051</v>
      </c>
      <c r="BE68" s="29"/>
      <c r="BF68" s="29"/>
      <c r="BG68" s="29"/>
      <c r="BH68" s="28"/>
      <c r="BI68" s="29"/>
      <c r="BJ68" s="29"/>
      <c r="BK68" s="29"/>
      <c r="BL68" s="29"/>
      <c r="BM68" s="29"/>
      <c r="BN68" s="29"/>
      <c r="BO68" s="29">
        <v>1052</v>
      </c>
      <c r="BP68" s="9">
        <v>0</v>
      </c>
      <c r="BQ68" s="1" t="s">
        <v>0</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9935</v>
      </c>
      <c r="CF68" s="1">
        <v>9935</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20610</v>
      </c>
      <c r="CL68" s="1">
        <v>20610</v>
      </c>
      <c r="CM68" s="1">
        <f ca="1">INDIRECT("T68")+2*INDIRECT("U68")+3*INDIRECT("V68")+4*INDIRECT("W68")+5*INDIRECT("X68")+6*INDIRECT("Y68")+7*INDIRECT("Z68")+8*INDIRECT("AA68")</f>
        <v>7420</v>
      </c>
      <c r="CN68" s="1">
        <v>7420</v>
      </c>
      <c r="CO68" s="1">
        <f ca="1">INDIRECT("AB68")+2*INDIRECT("AC68")+3*INDIRECT("AD68")+4*INDIRECT("AE68")+5*INDIRECT("AF68")+6*INDIRECT("AG68")+7*INDIRECT("AH68")+8*INDIRECT("AI68")</f>
        <v>57192</v>
      </c>
      <c r="CP68" s="1">
        <v>57192</v>
      </c>
      <c r="CQ68" s="1">
        <f ca="1">INDIRECT("AJ68")+2*INDIRECT("AK68")+3*INDIRECT("AL68")+4*INDIRECT("AM68")+5*INDIRECT("AN68")+6*INDIRECT("AO68")+7*INDIRECT("AP68")+8*INDIRECT("AQ68")</f>
        <v>0</v>
      </c>
      <c r="CR68" s="1">
        <v>0</v>
      </c>
      <c r="CS68" s="1">
        <f ca="1">INDIRECT("AR68")+2*INDIRECT("AS68")+3*INDIRECT("AT68")+4*INDIRECT("AU68")+5*INDIRECT("AV68")+6*INDIRECT("AW68")+7*INDIRECT("AX68")+8*INDIRECT("AY68")</f>
        <v>3995</v>
      </c>
      <c r="CT68" s="1">
        <v>3995</v>
      </c>
      <c r="CU68" s="1">
        <f ca="1">INDIRECT("AZ68")+2*INDIRECT("BA68")+3*INDIRECT("BB68")+4*INDIRECT("BC68")+5*INDIRECT("BD68")+6*INDIRECT("BE68")+7*INDIRECT("BF68")+8*INDIRECT("BG68")</f>
        <v>5255</v>
      </c>
      <c r="CV68" s="1">
        <v>5255</v>
      </c>
      <c r="CW68" s="1">
        <f ca="1">INDIRECT("BH68")+2*INDIRECT("BI68")+3*INDIRECT("BJ68")+4*INDIRECT("BK68")+5*INDIRECT("BL68")+6*INDIRECT("BM68")+7*INDIRECT("BN68")+8*INDIRECT("BO68")</f>
        <v>8416</v>
      </c>
      <c r="CX68" s="1">
        <v>8416</v>
      </c>
    </row>
    <row r="69" spans="1:73" ht="11.25">
      <c r="A69" s="25"/>
      <c r="B69" s="25"/>
      <c r="C69" s="27" t="s">
        <v>97</v>
      </c>
      <c r="D69" s="26" t="s">
        <v>0</v>
      </c>
      <c r="E69" s="1" t="s">
        <v>6</v>
      </c>
      <c r="F69" s="7">
        <f>SUM(F67:F68)</f>
        <v>921</v>
      </c>
      <c r="G69" s="6">
        <f>SUM(G67:G68)</f>
        <v>0</v>
      </c>
      <c r="H69" s="6">
        <f>SUM(H67:H68)</f>
        <v>0</v>
      </c>
      <c r="I69" s="6">
        <f>SUM(I67:I68)</f>
        <v>0</v>
      </c>
      <c r="J69" s="6">
        <f>SUM(J67:J68)</f>
        <v>3334</v>
      </c>
      <c r="K69" s="6">
        <f>SUM(K67:K68)</f>
        <v>0</v>
      </c>
      <c r="L69" s="6">
        <f>SUM(L67:L68)</f>
        <v>0</v>
      </c>
      <c r="M69" s="6">
        <f>SUM(M67:M68)</f>
        <v>8201</v>
      </c>
      <c r="N69" s="7">
        <f>SUM(N67:N68)</f>
        <v>1484</v>
      </c>
      <c r="O69" s="6">
        <f>SUM(O67:O68)</f>
        <v>7149</v>
      </c>
      <c r="P69" s="6">
        <f>SUM(P67:P68)</f>
        <v>921</v>
      </c>
      <c r="Q69" s="6">
        <f>SUM(Q67:Q68)</f>
        <v>799</v>
      </c>
      <c r="R69" s="6">
        <f>SUM(R67:R68)</f>
        <v>1051</v>
      </c>
      <c r="S69" s="6">
        <f>SUM(S67:S68)</f>
        <v>1052</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3:73" ht="11.25">
      <c r="C70" s="1" t="s">
        <v>0</v>
      </c>
      <c r="D70" s="1"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c r="BT70" s="1" t="s">
        <v>0</v>
      </c>
      <c r="BU70" s="1" t="s">
        <v>0</v>
      </c>
    </row>
    <row r="71" spans="1:102" ht="11.25">
      <c r="A71" s="30" t="s">
        <v>1</v>
      </c>
      <c r="B71" s="31" t="str">
        <f>HYPERLINK("http://www.dot.ca.gov/hq/transprog/stip2004/ff_sheets/06-6220.xls","6220")</f>
        <v>6220</v>
      </c>
      <c r="C71" s="30" t="s">
        <v>49</v>
      </c>
      <c r="D71" s="30" t="s">
        <v>38</v>
      </c>
      <c r="E71" s="30" t="s">
        <v>3</v>
      </c>
      <c r="F71" s="32">
        <f ca="1">INDIRECT("T71")+INDIRECT("AB71")+INDIRECT("AJ71")+INDIRECT("AR71")+INDIRECT("AZ71")+INDIRECT("BH71")</f>
        <v>6474</v>
      </c>
      <c r="G71" s="33">
        <f ca="1">INDIRECT("U71")+INDIRECT("AC71")+INDIRECT("AK71")+INDIRECT("AS71")+INDIRECT("BA71")+INDIRECT("BI71")</f>
        <v>427</v>
      </c>
      <c r="H71" s="33">
        <f ca="1">INDIRECT("V71")+INDIRECT("AD71")+INDIRECT("AL71")+INDIRECT("AT71")+INDIRECT("BB71")+INDIRECT("BJ71")</f>
        <v>0</v>
      </c>
      <c r="I71" s="33">
        <f ca="1">INDIRECT("W71")+INDIRECT("AE71")+INDIRECT("AM71")+INDIRECT("AU71")+INDIRECT("BC71")+INDIRECT("BK71")</f>
        <v>0</v>
      </c>
      <c r="J71" s="33">
        <f ca="1">INDIRECT("X71")+INDIRECT("AF71")+INDIRECT("AN71")+INDIRECT("AV71")+INDIRECT("BD71")+INDIRECT("BL71")</f>
        <v>0</v>
      </c>
      <c r="K71" s="33">
        <f ca="1">INDIRECT("Y71")+INDIRECT("AG71")+INDIRECT("AO71")+INDIRECT("AW71")+INDIRECT("BE71")+INDIRECT("BM71")</f>
        <v>18111</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5423</v>
      </c>
      <c r="O71" s="33">
        <f ca="1">INDIRECT("AB71")+INDIRECT("AC71")+INDIRECT("AD71")+INDIRECT("AE71")+INDIRECT("AF71")+INDIRECT("AG71")+INDIRECT("AH71")+INDIRECT("AI71")</f>
        <v>14845</v>
      </c>
      <c r="P71" s="33">
        <f ca="1">INDIRECT("AJ71")+INDIRECT("AK71")+INDIRECT("AL71")+INDIRECT("AM71")+INDIRECT("AN71")+INDIRECT("AO71")+INDIRECT("AP71")+INDIRECT("AQ71")</f>
        <v>662</v>
      </c>
      <c r="Q71" s="33">
        <f ca="1">INDIRECT("AR71")+INDIRECT("AS71")+INDIRECT("AT71")+INDIRECT("AU71")+INDIRECT("AV71")+INDIRECT("AW71")+INDIRECT("AX71")+INDIRECT("AY71")</f>
        <v>1427</v>
      </c>
      <c r="R71" s="33">
        <f ca="1">INDIRECT("AZ71")+INDIRECT("BA71")+INDIRECT("BB71")+INDIRECT("BC71")+INDIRECT("BD71")+INDIRECT("BE71")+INDIRECT("BF71")+INDIRECT("BG71")</f>
        <v>1337</v>
      </c>
      <c r="S71" s="33">
        <f ca="1">INDIRECT("BH71")+INDIRECT("BI71")+INDIRECT("BJ71")+INDIRECT("BK71")+INDIRECT("BL71")+INDIRECT("BM71")+INDIRECT("BN71")+INDIRECT("BO71")</f>
        <v>1318</v>
      </c>
      <c r="T71" s="34">
        <v>3812</v>
      </c>
      <c r="U71" s="35"/>
      <c r="V71" s="35"/>
      <c r="W71" s="35"/>
      <c r="X71" s="35"/>
      <c r="Y71" s="35">
        <v>1611</v>
      </c>
      <c r="Z71" s="35"/>
      <c r="AA71" s="35"/>
      <c r="AB71" s="34"/>
      <c r="AC71" s="35"/>
      <c r="AD71" s="35"/>
      <c r="AE71" s="35"/>
      <c r="AF71" s="35"/>
      <c r="AG71" s="35">
        <v>14845</v>
      </c>
      <c r="AH71" s="35"/>
      <c r="AI71" s="35"/>
      <c r="AJ71" s="34">
        <v>662</v>
      </c>
      <c r="AK71" s="35"/>
      <c r="AL71" s="35"/>
      <c r="AM71" s="35"/>
      <c r="AN71" s="35"/>
      <c r="AO71" s="35"/>
      <c r="AP71" s="35"/>
      <c r="AQ71" s="35"/>
      <c r="AR71" s="34">
        <v>1000</v>
      </c>
      <c r="AS71" s="35">
        <v>427</v>
      </c>
      <c r="AT71" s="35"/>
      <c r="AU71" s="35"/>
      <c r="AV71" s="35"/>
      <c r="AW71" s="35"/>
      <c r="AX71" s="35"/>
      <c r="AY71" s="35"/>
      <c r="AZ71" s="34">
        <v>1000</v>
      </c>
      <c r="BA71" s="35"/>
      <c r="BB71" s="35"/>
      <c r="BC71" s="35"/>
      <c r="BD71" s="35"/>
      <c r="BE71" s="35">
        <v>337</v>
      </c>
      <c r="BF71" s="35"/>
      <c r="BG71" s="35"/>
      <c r="BH71" s="34"/>
      <c r="BI71" s="35"/>
      <c r="BJ71" s="35"/>
      <c r="BK71" s="35"/>
      <c r="BL71" s="35"/>
      <c r="BM71" s="35">
        <v>1318</v>
      </c>
      <c r="BN71" s="35"/>
      <c r="BO71" s="36"/>
      <c r="BP71" s="9">
        <v>11500000023</v>
      </c>
      <c r="BQ71" s="1" t="s">
        <v>3</v>
      </c>
      <c r="BR71" s="1" t="s">
        <v>0</v>
      </c>
      <c r="BS71" s="1" t="s">
        <v>0</v>
      </c>
      <c r="BT71" s="1" t="s">
        <v>0</v>
      </c>
      <c r="BU71" s="1" t="s">
        <v>40</v>
      </c>
      <c r="BW71" s="1">
        <f ca="1">INDIRECT("T71")+2*INDIRECT("AB71")+3*INDIRECT("AJ71")+4*INDIRECT("AR71")+5*INDIRECT("AZ71")+6*INDIRECT("BH71")</f>
        <v>14798</v>
      </c>
      <c r="BX71" s="1">
        <v>14798</v>
      </c>
      <c r="BY71" s="1">
        <f ca="1">INDIRECT("U71")+2*INDIRECT("AC71")+3*INDIRECT("AK71")+4*INDIRECT("AS71")+5*INDIRECT("BA71")+6*INDIRECT("BI71")</f>
        <v>1708</v>
      </c>
      <c r="BZ71" s="1">
        <v>1708</v>
      </c>
      <c r="CA71" s="1">
        <f ca="1">INDIRECT("V71")+2*INDIRECT("AD71")+3*INDIRECT("AL71")+4*INDIRECT("AT71")+5*INDIRECT("BB71")+6*INDIRECT("BJ71")</f>
        <v>0</v>
      </c>
      <c r="CB71" s="1">
        <v>0</v>
      </c>
      <c r="CC71" s="1">
        <f ca="1">INDIRECT("W71")+2*INDIRECT("AE71")+3*INDIRECT("AM71")+4*INDIRECT("AU71")+5*INDIRECT("BC71")+6*INDIRECT("BK71")</f>
        <v>0</v>
      </c>
      <c r="CD71" s="1">
        <v>0</v>
      </c>
      <c r="CE71" s="1">
        <f ca="1">INDIRECT("X71")+2*INDIRECT("AF71")+3*INDIRECT("AN71")+4*INDIRECT("AV71")+5*INDIRECT("BD71")+6*INDIRECT("BL71")</f>
        <v>0</v>
      </c>
      <c r="CF71" s="1">
        <v>0</v>
      </c>
      <c r="CG71" s="1">
        <f ca="1">INDIRECT("Y71")+2*INDIRECT("AG71")+3*INDIRECT("AO71")+4*INDIRECT("AW71")+5*INDIRECT("BE71")+6*INDIRECT("BM71")</f>
        <v>40894</v>
      </c>
      <c r="CH71" s="1">
        <v>40894</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13478</v>
      </c>
      <c r="CN71" s="1">
        <v>13478</v>
      </c>
      <c r="CO71" s="1">
        <f ca="1">INDIRECT("AB71")+2*INDIRECT("AC71")+3*INDIRECT("AD71")+4*INDIRECT("AE71")+5*INDIRECT("AF71")+6*INDIRECT("AG71")+7*INDIRECT("AH71")+8*INDIRECT("AI71")</f>
        <v>89070</v>
      </c>
      <c r="CP71" s="1">
        <v>89070</v>
      </c>
      <c r="CQ71" s="1">
        <f ca="1">INDIRECT("AJ71")+2*INDIRECT("AK71")+3*INDIRECT("AL71")+4*INDIRECT("AM71")+5*INDIRECT("AN71")+6*INDIRECT("AO71")+7*INDIRECT("AP71")+8*INDIRECT("AQ71")</f>
        <v>662</v>
      </c>
      <c r="CR71" s="1">
        <v>662</v>
      </c>
      <c r="CS71" s="1">
        <f ca="1">INDIRECT("AR71")+2*INDIRECT("AS71")+3*INDIRECT("AT71")+4*INDIRECT("AU71")+5*INDIRECT("AV71")+6*INDIRECT("AW71")+7*INDIRECT("AX71")+8*INDIRECT("AY71")</f>
        <v>1854</v>
      </c>
      <c r="CT71" s="1">
        <v>1854</v>
      </c>
      <c r="CU71" s="1">
        <f ca="1">INDIRECT("AZ71")+2*INDIRECT("BA71")+3*INDIRECT("BB71")+4*INDIRECT("BC71")+5*INDIRECT("BD71")+6*INDIRECT("BE71")+7*INDIRECT("BF71")+8*INDIRECT("BG71")</f>
        <v>3022</v>
      </c>
      <c r="CV71" s="1">
        <v>3022</v>
      </c>
      <c r="CW71" s="1">
        <f ca="1">INDIRECT("BH71")+2*INDIRECT("BI71")+3*INDIRECT("BJ71")+4*INDIRECT("BK71")+5*INDIRECT("BL71")+6*INDIRECT("BM71")+7*INDIRECT("BN71")+8*INDIRECT("BO71")</f>
        <v>7908</v>
      </c>
      <c r="CX71" s="1">
        <v>7908</v>
      </c>
    </row>
    <row r="72" spans="1:73" ht="11.25">
      <c r="A72" s="1" t="s">
        <v>0</v>
      </c>
      <c r="B72" s="1" t="s">
        <v>50</v>
      </c>
      <c r="C72" s="1" t="s">
        <v>51</v>
      </c>
      <c r="D72" s="1" t="s">
        <v>52</v>
      </c>
      <c r="E72" s="1" t="s">
        <v>6</v>
      </c>
      <c r="F72" s="7">
        <f>SUM(F71:F71)</f>
        <v>6474</v>
      </c>
      <c r="G72" s="6">
        <f>SUM(G71:G71)</f>
        <v>427</v>
      </c>
      <c r="H72" s="6">
        <f>SUM(H71:H71)</f>
        <v>0</v>
      </c>
      <c r="I72" s="6">
        <f>SUM(I71:I71)</f>
        <v>0</v>
      </c>
      <c r="J72" s="6">
        <f>SUM(J71:J71)</f>
        <v>0</v>
      </c>
      <c r="K72" s="6">
        <f>SUM(K71:K71)</f>
        <v>18111</v>
      </c>
      <c r="L72" s="6">
        <f>SUM(L71:L71)</f>
        <v>0</v>
      </c>
      <c r="M72" s="6">
        <f>SUM(M71:M71)</f>
        <v>0</v>
      </c>
      <c r="N72" s="7">
        <f>SUM(N71:N71)</f>
        <v>5423</v>
      </c>
      <c r="O72" s="6">
        <f>SUM(O71:O71)</f>
        <v>14845</v>
      </c>
      <c r="P72" s="6">
        <f>SUM(P71:P71)</f>
        <v>662</v>
      </c>
      <c r="Q72" s="6">
        <f>SUM(Q71:Q71)</f>
        <v>1427</v>
      </c>
      <c r="R72" s="6">
        <f>SUM(R71:R71)</f>
        <v>1337</v>
      </c>
      <c r="S72" s="6">
        <f>SUM(S71:S71)</f>
        <v>1318</v>
      </c>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v>0</v>
      </c>
      <c r="BQ72" s="1" t="s">
        <v>0</v>
      </c>
      <c r="BR72" s="1" t="s">
        <v>0</v>
      </c>
      <c r="BS72" s="1" t="s">
        <v>0</v>
      </c>
      <c r="BT72" s="1" t="s">
        <v>0</v>
      </c>
      <c r="BU72" s="1" t="s">
        <v>0</v>
      </c>
    </row>
    <row r="73" spans="1:73" ht="11.25">
      <c r="A73" s="25"/>
      <c r="B73" s="25"/>
      <c r="C73" s="27" t="s">
        <v>97</v>
      </c>
      <c r="D73" s="26" t="s">
        <v>0</v>
      </c>
      <c r="E73" s="1" t="s">
        <v>0</v>
      </c>
      <c r="F73" s="7"/>
      <c r="G73" s="6"/>
      <c r="H73" s="6"/>
      <c r="I73" s="6"/>
      <c r="J73" s="6"/>
      <c r="K73" s="6"/>
      <c r="L73" s="6"/>
      <c r="M73" s="6"/>
      <c r="N73" s="7"/>
      <c r="O73" s="6"/>
      <c r="P73" s="6"/>
      <c r="Q73" s="6"/>
      <c r="R73" s="6"/>
      <c r="S73" s="6"/>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1:102" ht="11.25">
      <c r="A74" s="30" t="s">
        <v>1</v>
      </c>
      <c r="B74" s="31" t="str">
        <f>HYPERLINK("http://www.dot.ca.gov/hq/transprog/stip2004/ff_sheets/06-8689.xls","8689")</f>
        <v>8689</v>
      </c>
      <c r="C74" s="30" t="s">
        <v>49</v>
      </c>
      <c r="D74" s="30" t="s">
        <v>30</v>
      </c>
      <c r="E74" s="30" t="s">
        <v>3</v>
      </c>
      <c r="F74" s="32">
        <f ca="1">INDIRECT("T74")+INDIRECT("AB74")+INDIRECT("AJ74")+INDIRECT("AR74")+INDIRECT("AZ74")+INDIRECT("BH74")</f>
        <v>0</v>
      </c>
      <c r="G74" s="33">
        <f ca="1">INDIRECT("U74")+INDIRECT("AC74")+INDIRECT("AK74")+INDIRECT("AS74")+INDIRECT("BA74")+INDIRECT("BI74")</f>
        <v>60</v>
      </c>
      <c r="H74" s="33">
        <f ca="1">INDIRECT("V74")+INDIRECT("AD74")+INDIRECT("AL74")+INDIRECT("AT74")+INDIRECT("BB74")+INDIRECT("BJ74")</f>
        <v>0</v>
      </c>
      <c r="I74" s="33">
        <f ca="1">INDIRECT("W74")+INDIRECT("AE74")+INDIRECT("AM74")+INDIRECT("AU74")+INDIRECT("BC74")+INDIRECT("BK74")</f>
        <v>0</v>
      </c>
      <c r="J74" s="33">
        <f ca="1">INDIRECT("X74")+INDIRECT("AF74")+INDIRECT("AN74")+INDIRECT("AV74")+INDIRECT("BD74")+INDIRECT("BL74")</f>
        <v>0</v>
      </c>
      <c r="K74" s="33">
        <f ca="1">INDIRECT("Y74")+INDIRECT("AG74")+INDIRECT("AO74")+INDIRECT("AW74")+INDIRECT("BE74")+INDIRECT("BM74")</f>
        <v>768</v>
      </c>
      <c r="L74" s="33">
        <f ca="1">INDIRECT("Z74")+INDIRECT("AH74")+INDIRECT("AP74")+INDIRECT("AX74")+INDIRECT("BF74")+INDIRECT("BN74")</f>
        <v>0</v>
      </c>
      <c r="M74" s="33">
        <f ca="1">INDIRECT("AA74")+INDIRECT("AI74")+INDIRECT("AQ74")+INDIRECT("AY74")+INDIRECT("BG74")+INDIRECT("BO74")</f>
        <v>0</v>
      </c>
      <c r="N74" s="32">
        <f ca="1">INDIRECT("T74")+INDIRECT("U74")+INDIRECT("V74")+INDIRECT("W74")+INDIRECT("X74")+INDIRECT("Y74")+INDIRECT("Z74")+INDIRECT("AA74")</f>
        <v>0</v>
      </c>
      <c r="O74" s="33">
        <f ca="1">INDIRECT("AB74")+INDIRECT("AC74")+INDIRECT("AD74")+INDIRECT("AE74")+INDIRECT("AF74")+INDIRECT("AG74")+INDIRECT("AH74")+INDIRECT("AI74")</f>
        <v>768</v>
      </c>
      <c r="P74" s="33">
        <f ca="1">INDIRECT("AJ74")+INDIRECT("AK74")+INDIRECT("AL74")+INDIRECT("AM74")+INDIRECT("AN74")+INDIRECT("AO74")+INDIRECT("AP74")+INDIRECT("AQ74")</f>
        <v>60</v>
      </c>
      <c r="Q74" s="33">
        <f ca="1">INDIRECT("AR74")+INDIRECT("AS74")+INDIRECT("AT74")+INDIRECT("AU74")+INDIRECT("AV74")+INDIRECT("AW74")+INDIRECT("AX74")+INDIRECT("AY74")</f>
        <v>0</v>
      </c>
      <c r="R74" s="33">
        <f ca="1">INDIRECT("AZ74")+INDIRECT("BA74")+INDIRECT("BB74")+INDIRECT("BC74")+INDIRECT("BD74")+INDIRECT("BE74")+INDIRECT("BF74")+INDIRECT("BG74")</f>
        <v>0</v>
      </c>
      <c r="S74" s="33">
        <f ca="1">INDIRECT("BH74")+INDIRECT("BI74")+INDIRECT("BJ74")+INDIRECT("BK74")+INDIRECT("BL74")+INDIRECT("BM74")+INDIRECT("BN74")+INDIRECT("BO74")</f>
        <v>0</v>
      </c>
      <c r="T74" s="34"/>
      <c r="U74" s="35"/>
      <c r="V74" s="35"/>
      <c r="W74" s="35"/>
      <c r="X74" s="35"/>
      <c r="Y74" s="35"/>
      <c r="Z74" s="35"/>
      <c r="AA74" s="35"/>
      <c r="AB74" s="34"/>
      <c r="AC74" s="35"/>
      <c r="AD74" s="35"/>
      <c r="AE74" s="35"/>
      <c r="AF74" s="35"/>
      <c r="AG74" s="35">
        <v>768</v>
      </c>
      <c r="AH74" s="35"/>
      <c r="AI74" s="35"/>
      <c r="AJ74" s="34"/>
      <c r="AK74" s="35">
        <v>60</v>
      </c>
      <c r="AL74" s="35"/>
      <c r="AM74" s="35"/>
      <c r="AN74" s="35"/>
      <c r="AO74" s="35"/>
      <c r="AP74" s="35"/>
      <c r="AQ74" s="35"/>
      <c r="AR74" s="34"/>
      <c r="AS74" s="35"/>
      <c r="AT74" s="35"/>
      <c r="AU74" s="35"/>
      <c r="AV74" s="35"/>
      <c r="AW74" s="35"/>
      <c r="AX74" s="35"/>
      <c r="AY74" s="35"/>
      <c r="AZ74" s="34"/>
      <c r="BA74" s="35"/>
      <c r="BB74" s="35"/>
      <c r="BC74" s="35"/>
      <c r="BD74" s="35"/>
      <c r="BE74" s="35"/>
      <c r="BF74" s="35"/>
      <c r="BG74" s="35"/>
      <c r="BH74" s="34"/>
      <c r="BI74" s="35"/>
      <c r="BJ74" s="35"/>
      <c r="BK74" s="35"/>
      <c r="BL74" s="35"/>
      <c r="BM74" s="35"/>
      <c r="BN74" s="35"/>
      <c r="BO74" s="36"/>
      <c r="BP74" s="9">
        <v>11500000160</v>
      </c>
      <c r="BQ74" s="1" t="s">
        <v>3</v>
      </c>
      <c r="BR74" s="1" t="s">
        <v>0</v>
      </c>
      <c r="BS74" s="1" t="s">
        <v>0</v>
      </c>
      <c r="BT74" s="1" t="s">
        <v>0</v>
      </c>
      <c r="BU74" s="1" t="s">
        <v>0</v>
      </c>
      <c r="BW74" s="1">
        <f ca="1">INDIRECT("T74")+2*INDIRECT("AB74")+3*INDIRECT("AJ74")+4*INDIRECT("AR74")+5*INDIRECT("AZ74")+6*INDIRECT("BH74")</f>
        <v>0</v>
      </c>
      <c r="BX74" s="1">
        <v>0</v>
      </c>
      <c r="BY74" s="1">
        <f ca="1">INDIRECT("U74")+2*INDIRECT("AC74")+3*INDIRECT("AK74")+4*INDIRECT("AS74")+5*INDIRECT("BA74")+6*INDIRECT("BI74")</f>
        <v>180</v>
      </c>
      <c r="BZ74" s="1">
        <v>180</v>
      </c>
      <c r="CA74" s="1">
        <f ca="1">INDIRECT("V74")+2*INDIRECT("AD74")+3*INDIRECT("AL74")+4*INDIRECT("AT74")+5*INDIRECT("BB74")+6*INDIRECT("BJ74")</f>
        <v>0</v>
      </c>
      <c r="CB74" s="1">
        <v>0</v>
      </c>
      <c r="CC74" s="1">
        <f ca="1">INDIRECT("W74")+2*INDIRECT("AE74")+3*INDIRECT("AM74")+4*INDIRECT("AU74")+5*INDIRECT("BC74")+6*INDIRECT("BK74")</f>
        <v>0</v>
      </c>
      <c r="CD74" s="1">
        <v>0</v>
      </c>
      <c r="CE74" s="1">
        <f ca="1">INDIRECT("X74")+2*INDIRECT("AF74")+3*INDIRECT("AN74")+4*INDIRECT("AV74")+5*INDIRECT("BD74")+6*INDIRECT("BL74")</f>
        <v>0</v>
      </c>
      <c r="CF74" s="1">
        <v>0</v>
      </c>
      <c r="CG74" s="1">
        <f ca="1">INDIRECT("Y74")+2*INDIRECT("AG74")+3*INDIRECT("AO74")+4*INDIRECT("AW74")+5*INDIRECT("BE74")+6*INDIRECT("BM74")</f>
        <v>1536</v>
      </c>
      <c r="CH74" s="1">
        <v>1536</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0</v>
      </c>
      <c r="CN74" s="1">
        <v>0</v>
      </c>
      <c r="CO74" s="1">
        <f ca="1">INDIRECT("AB74")+2*INDIRECT("AC74")+3*INDIRECT("AD74")+4*INDIRECT("AE74")+5*INDIRECT("AF74")+6*INDIRECT("AG74")+7*INDIRECT("AH74")+8*INDIRECT("AI74")</f>
        <v>4608</v>
      </c>
      <c r="CP74" s="1">
        <v>4608</v>
      </c>
      <c r="CQ74" s="1">
        <f ca="1">INDIRECT("AJ74")+2*INDIRECT("AK74")+3*INDIRECT("AL74")+4*INDIRECT("AM74")+5*INDIRECT("AN74")+6*INDIRECT("AO74")+7*INDIRECT("AP74")+8*INDIRECT("AQ74")</f>
        <v>120</v>
      </c>
      <c r="CR74" s="1">
        <v>120</v>
      </c>
      <c r="CS74" s="1">
        <f ca="1">INDIRECT("AR74")+2*INDIRECT("AS74")+3*INDIRECT("AT74")+4*INDIRECT("AU74")+5*INDIRECT("AV74")+6*INDIRECT("AW74")+7*INDIRECT("AX74")+8*INDIRECT("AY74")</f>
        <v>0</v>
      </c>
      <c r="CT74" s="1">
        <v>0</v>
      </c>
      <c r="CU74" s="1">
        <f ca="1">INDIRECT("AZ74")+2*INDIRECT("BA74")+3*INDIRECT("BB74")+4*INDIRECT("BC74")+5*INDIRECT("BD74")+6*INDIRECT("BE74")+7*INDIRECT("BF74")+8*INDIRECT("BG74")</f>
        <v>0</v>
      </c>
      <c r="CV74" s="1">
        <v>0</v>
      </c>
      <c r="CW74" s="1">
        <f ca="1">INDIRECT("BH74")+2*INDIRECT("BI74")+3*INDIRECT("BJ74")+4*INDIRECT("BK74")+5*INDIRECT("BL74")+6*INDIRECT("BM74")+7*INDIRECT("BN74")+8*INDIRECT("BO74")</f>
        <v>0</v>
      </c>
      <c r="CX74" s="1">
        <v>0</v>
      </c>
    </row>
    <row r="75" spans="1:73" ht="11.25">
      <c r="A75" s="1" t="s">
        <v>0</v>
      </c>
      <c r="B75" s="1" t="s">
        <v>0</v>
      </c>
      <c r="C75" s="1" t="s">
        <v>53</v>
      </c>
      <c r="D75" s="1" t="s">
        <v>54</v>
      </c>
      <c r="E75" s="1" t="s">
        <v>6</v>
      </c>
      <c r="F75" s="7">
        <f>SUM(F74:F74)</f>
        <v>0</v>
      </c>
      <c r="G75" s="6">
        <f>SUM(G74:G74)</f>
        <v>60</v>
      </c>
      <c r="H75" s="6">
        <f>SUM(H74:H74)</f>
        <v>0</v>
      </c>
      <c r="I75" s="6">
        <f>SUM(I74:I74)</f>
        <v>0</v>
      </c>
      <c r="J75" s="6">
        <f>SUM(J74:J74)</f>
        <v>0</v>
      </c>
      <c r="K75" s="6">
        <f>SUM(K74:K74)</f>
        <v>768</v>
      </c>
      <c r="L75" s="6">
        <f>SUM(L74:L74)</f>
        <v>0</v>
      </c>
      <c r="M75" s="6">
        <f>SUM(M74:M74)</f>
        <v>0</v>
      </c>
      <c r="N75" s="7">
        <f>SUM(N74:N74)</f>
        <v>0</v>
      </c>
      <c r="O75" s="6">
        <f>SUM(O74:O74)</f>
        <v>768</v>
      </c>
      <c r="P75" s="6">
        <f>SUM(P74:P74)</f>
        <v>60</v>
      </c>
      <c r="Q75" s="6">
        <f>SUM(Q74:Q74)</f>
        <v>0</v>
      </c>
      <c r="R75" s="6">
        <f>SUM(R74:R74)</f>
        <v>0</v>
      </c>
      <c r="S75" s="6">
        <f>SUM(S74:S74)</f>
        <v>0</v>
      </c>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v>0</v>
      </c>
      <c r="BQ75" s="1" t="s">
        <v>0</v>
      </c>
      <c r="BR75" s="1" t="s">
        <v>0</v>
      </c>
      <c r="BS75" s="1" t="s">
        <v>0</v>
      </c>
      <c r="BT75" s="1" t="s">
        <v>0</v>
      </c>
      <c r="BU75" s="1" t="s">
        <v>0</v>
      </c>
    </row>
    <row r="76" spans="1:73" ht="11.25">
      <c r="A76" s="25"/>
      <c r="B76" s="25"/>
      <c r="C76" s="27" t="s">
        <v>97</v>
      </c>
      <c r="D76" s="26" t="s">
        <v>0</v>
      </c>
      <c r="E76" s="1" t="s">
        <v>0</v>
      </c>
      <c r="F76" s="7"/>
      <c r="G76" s="6"/>
      <c r="H76" s="6"/>
      <c r="I76" s="6"/>
      <c r="J76" s="6"/>
      <c r="K76" s="6"/>
      <c r="L76" s="6"/>
      <c r="M76" s="6"/>
      <c r="N76" s="7"/>
      <c r="O76" s="6"/>
      <c r="P76" s="6"/>
      <c r="Q76" s="6"/>
      <c r="R76" s="6"/>
      <c r="S76" s="6"/>
      <c r="T76" s="8"/>
      <c r="U76" s="5"/>
      <c r="V76" s="5"/>
      <c r="W76" s="5"/>
      <c r="X76" s="5"/>
      <c r="Y76" s="5"/>
      <c r="Z76" s="5"/>
      <c r="AA76" s="5"/>
      <c r="AB76" s="8"/>
      <c r="AC76" s="5"/>
      <c r="AD76" s="5"/>
      <c r="AE76" s="5"/>
      <c r="AF76" s="5"/>
      <c r="AG76" s="5"/>
      <c r="AH76" s="5"/>
      <c r="AI76" s="5"/>
      <c r="AJ76" s="8"/>
      <c r="AK76" s="5"/>
      <c r="AL76" s="5"/>
      <c r="AM76" s="5"/>
      <c r="AN76" s="5"/>
      <c r="AO76" s="5"/>
      <c r="AP76" s="5"/>
      <c r="AQ76" s="5"/>
      <c r="AR76" s="8"/>
      <c r="AS76" s="5"/>
      <c r="AT76" s="5"/>
      <c r="AU76" s="5"/>
      <c r="AV76" s="5"/>
      <c r="AW76" s="5"/>
      <c r="AX76" s="5"/>
      <c r="AY76" s="5"/>
      <c r="AZ76" s="8"/>
      <c r="BA76" s="5"/>
      <c r="BB76" s="5"/>
      <c r="BC76" s="5"/>
      <c r="BD76" s="5"/>
      <c r="BE76" s="5"/>
      <c r="BF76" s="5"/>
      <c r="BG76" s="5"/>
      <c r="BH76" s="8"/>
      <c r="BI76" s="5"/>
      <c r="BJ76" s="5"/>
      <c r="BK76" s="5"/>
      <c r="BL76" s="5"/>
      <c r="BM76" s="5"/>
      <c r="BN76" s="5"/>
      <c r="BO76" s="5"/>
      <c r="BP76" s="9">
        <v>0</v>
      </c>
      <c r="BQ76" s="1" t="s">
        <v>0</v>
      </c>
      <c r="BR76" s="1" t="s">
        <v>0</v>
      </c>
      <c r="BS76" s="1" t="s">
        <v>0</v>
      </c>
      <c r="BT76" s="1" t="s">
        <v>0</v>
      </c>
      <c r="BU76" s="1" t="s">
        <v>0</v>
      </c>
    </row>
    <row r="77" spans="1:102" ht="11.25">
      <c r="A77" s="30" t="s">
        <v>1</v>
      </c>
      <c r="B77" s="31" t="str">
        <f>HYPERLINK("http://www.dot.ca.gov/hq/transprog/stip2004/ff_sheets/06-8650.xls","8650")</f>
        <v>8650</v>
      </c>
      <c r="C77" s="30" t="s">
        <v>55</v>
      </c>
      <c r="D77" s="30" t="s">
        <v>38</v>
      </c>
      <c r="E77" s="30" t="s">
        <v>3</v>
      </c>
      <c r="F77" s="32">
        <f ca="1">INDIRECT("T77")+INDIRECT("AB77")+INDIRECT("AJ77")+INDIRECT("AR77")+INDIRECT("AZ77")+INDIRECT("BH77")</f>
        <v>800</v>
      </c>
      <c r="G77" s="33">
        <f ca="1">INDIRECT("U77")+INDIRECT("AC77")+INDIRECT("AK77")+INDIRECT("AS77")+INDIRECT("BA77")+INDIRECT("BI77")</f>
        <v>1640</v>
      </c>
      <c r="H77" s="33">
        <f ca="1">INDIRECT("V77")+INDIRECT("AD77")+INDIRECT("AL77")+INDIRECT("AT77")+INDIRECT("BB77")+INDIRECT("BJ77")</f>
        <v>0</v>
      </c>
      <c r="I77" s="33">
        <f ca="1">INDIRECT("W77")+INDIRECT("AE77")+INDIRECT("AM77")+INDIRECT("AU77")+INDIRECT("BC77")+INDIRECT("BK77")</f>
        <v>0</v>
      </c>
      <c r="J77" s="33">
        <f ca="1">INDIRECT("X77")+INDIRECT("AF77")+INDIRECT("AN77")+INDIRECT("AV77")+INDIRECT("BD77")+INDIRECT("BL77")</f>
        <v>0</v>
      </c>
      <c r="K77" s="33">
        <f ca="1">INDIRECT("Y77")+INDIRECT("AG77")+INDIRECT("AO77")+INDIRECT("AW77")+INDIRECT("BE77")+INDIRECT("BM77")</f>
        <v>3195</v>
      </c>
      <c r="L77" s="33">
        <f ca="1">INDIRECT("Z77")+INDIRECT("AH77")+INDIRECT("AP77")+INDIRECT("AX77")+INDIRECT("BF77")+INDIRECT("BN77")</f>
        <v>0</v>
      </c>
      <c r="M77" s="33">
        <f ca="1">INDIRECT("AA77")+INDIRECT("AI77")+INDIRECT("AQ77")+INDIRECT("AY77")+INDIRECT("BG77")+INDIRECT("BO77")</f>
        <v>0</v>
      </c>
      <c r="N77" s="32">
        <f ca="1">INDIRECT("T77")+INDIRECT("U77")+INDIRECT("V77")+INDIRECT("W77")+INDIRECT("X77")+INDIRECT("Y77")+INDIRECT("Z77")+INDIRECT("AA77")</f>
        <v>2000</v>
      </c>
      <c r="O77" s="33">
        <f ca="1">INDIRECT("AB77")+INDIRECT("AC77")+INDIRECT("AD77")+INDIRECT("AE77")+INDIRECT("AF77")+INDIRECT("AG77")+INDIRECT("AH77")+INDIRECT("AI77")</f>
        <v>0</v>
      </c>
      <c r="P77" s="33">
        <f ca="1">INDIRECT("AJ77")+INDIRECT("AK77")+INDIRECT("AL77")+INDIRECT("AM77")+INDIRECT("AN77")+INDIRECT("AO77")+INDIRECT("AP77")+INDIRECT("AQ77")</f>
        <v>800</v>
      </c>
      <c r="Q77" s="33">
        <f ca="1">INDIRECT("AR77")+INDIRECT("AS77")+INDIRECT("AT77")+INDIRECT("AU77")+INDIRECT("AV77")+INDIRECT("AW77")+INDIRECT("AX77")+INDIRECT("AY77")</f>
        <v>1640</v>
      </c>
      <c r="R77" s="33">
        <f ca="1">INDIRECT("AZ77")+INDIRECT("BA77")+INDIRECT("BB77")+INDIRECT("BC77")+INDIRECT("BD77")+INDIRECT("BE77")+INDIRECT("BF77")+INDIRECT("BG77")</f>
        <v>1195</v>
      </c>
      <c r="S77" s="33">
        <f ca="1">INDIRECT("BH77")+INDIRECT("BI77")+INDIRECT("BJ77")+INDIRECT("BK77")+INDIRECT("BL77")+INDIRECT("BM77")+INDIRECT("BN77")+INDIRECT("BO77")</f>
        <v>0</v>
      </c>
      <c r="T77" s="34"/>
      <c r="U77" s="35"/>
      <c r="V77" s="35"/>
      <c r="W77" s="35"/>
      <c r="X77" s="35"/>
      <c r="Y77" s="35">
        <v>2000</v>
      </c>
      <c r="Z77" s="35"/>
      <c r="AA77" s="35"/>
      <c r="AB77" s="34"/>
      <c r="AC77" s="35"/>
      <c r="AD77" s="35"/>
      <c r="AE77" s="35"/>
      <c r="AF77" s="35"/>
      <c r="AG77" s="35"/>
      <c r="AH77" s="35"/>
      <c r="AI77" s="35"/>
      <c r="AJ77" s="34">
        <v>800</v>
      </c>
      <c r="AK77" s="35"/>
      <c r="AL77" s="35"/>
      <c r="AM77" s="35"/>
      <c r="AN77" s="35"/>
      <c r="AO77" s="35"/>
      <c r="AP77" s="35"/>
      <c r="AQ77" s="35"/>
      <c r="AR77" s="34"/>
      <c r="AS77" s="35">
        <v>1640</v>
      </c>
      <c r="AT77" s="35"/>
      <c r="AU77" s="35"/>
      <c r="AV77" s="35"/>
      <c r="AW77" s="35"/>
      <c r="AX77" s="35"/>
      <c r="AY77" s="35"/>
      <c r="AZ77" s="34"/>
      <c r="BA77" s="35"/>
      <c r="BB77" s="35"/>
      <c r="BC77" s="35"/>
      <c r="BD77" s="35"/>
      <c r="BE77" s="35">
        <v>1195</v>
      </c>
      <c r="BF77" s="35"/>
      <c r="BG77" s="35"/>
      <c r="BH77" s="34"/>
      <c r="BI77" s="35"/>
      <c r="BJ77" s="35"/>
      <c r="BK77" s="35"/>
      <c r="BL77" s="35"/>
      <c r="BM77" s="35"/>
      <c r="BN77" s="35"/>
      <c r="BO77" s="36"/>
      <c r="BP77" s="9">
        <v>11500000073</v>
      </c>
      <c r="BQ77" s="1" t="s">
        <v>3</v>
      </c>
      <c r="BR77" s="1" t="s">
        <v>0</v>
      </c>
      <c r="BS77" s="1" t="s">
        <v>0</v>
      </c>
      <c r="BT77" s="1" t="s">
        <v>0</v>
      </c>
      <c r="BU77" s="1" t="s">
        <v>40</v>
      </c>
      <c r="BW77" s="1">
        <f ca="1">INDIRECT("T77")+2*INDIRECT("AB77")+3*INDIRECT("AJ77")+4*INDIRECT("AR77")+5*INDIRECT("AZ77")+6*INDIRECT("BH77")</f>
        <v>2400</v>
      </c>
      <c r="BX77" s="1">
        <v>2400</v>
      </c>
      <c r="BY77" s="1">
        <f ca="1">INDIRECT("U77")+2*INDIRECT("AC77")+3*INDIRECT("AK77")+4*INDIRECT("AS77")+5*INDIRECT("BA77")+6*INDIRECT("BI77")</f>
        <v>6560</v>
      </c>
      <c r="BZ77" s="1">
        <v>6560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7975</v>
      </c>
      <c r="CH77" s="1">
        <v>7975</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12000</v>
      </c>
      <c r="CN77" s="1">
        <v>12000</v>
      </c>
      <c r="CO77" s="1">
        <f ca="1">INDIRECT("AB77")+2*INDIRECT("AC77")+3*INDIRECT("AD77")+4*INDIRECT("AE77")+5*INDIRECT("AF77")+6*INDIRECT("AG77")+7*INDIRECT("AH77")+8*INDIRECT("AI77")</f>
        <v>0</v>
      </c>
      <c r="CP77" s="1">
        <v>0</v>
      </c>
      <c r="CQ77" s="1">
        <f ca="1">INDIRECT("AJ77")+2*INDIRECT("AK77")+3*INDIRECT("AL77")+4*INDIRECT("AM77")+5*INDIRECT("AN77")+6*INDIRECT("AO77")+7*INDIRECT("AP77")+8*INDIRECT("AQ77")</f>
        <v>800</v>
      </c>
      <c r="CR77" s="1">
        <v>800</v>
      </c>
      <c r="CS77" s="1">
        <f ca="1">INDIRECT("AR77")+2*INDIRECT("AS77")+3*INDIRECT("AT77")+4*INDIRECT("AU77")+5*INDIRECT("AV77")+6*INDIRECT("AW77")+7*INDIRECT("AX77")+8*INDIRECT("AY77")</f>
        <v>3280</v>
      </c>
      <c r="CT77" s="1">
        <v>3280</v>
      </c>
      <c r="CU77" s="1">
        <f ca="1">INDIRECT("AZ77")+2*INDIRECT("BA77")+3*INDIRECT("BB77")+4*INDIRECT("BC77")+5*INDIRECT("BD77")+6*INDIRECT("BE77")+7*INDIRECT("BF77")+8*INDIRECT("BG77")</f>
        <v>7170</v>
      </c>
      <c r="CV77" s="1">
        <v>7170</v>
      </c>
      <c r="CW77" s="1">
        <f ca="1">INDIRECT("BH77")+2*INDIRECT("BI77")+3*INDIRECT("BJ77")+4*INDIRECT("BK77")+5*INDIRECT("BL77")+6*INDIRECT("BM77")+7*INDIRECT("BN77")+8*INDIRECT("BO77")</f>
        <v>0</v>
      </c>
      <c r="CX77" s="1">
        <v>0</v>
      </c>
    </row>
    <row r="78" spans="1:102" ht="11.25">
      <c r="A78" s="1" t="s">
        <v>0</v>
      </c>
      <c r="B78" s="1" t="s">
        <v>56</v>
      </c>
      <c r="C78" s="1" t="s">
        <v>57</v>
      </c>
      <c r="D78" s="1" t="s">
        <v>58</v>
      </c>
      <c r="E78" s="1" t="s">
        <v>59</v>
      </c>
      <c r="F78" s="7">
        <f ca="1">INDIRECT("T78")+INDIRECT("AB78")+INDIRECT("AJ78")+INDIRECT("AR78")+INDIRECT("AZ78")+INDIRECT("BH78")</f>
        <v>2200</v>
      </c>
      <c r="G78" s="6">
        <f ca="1">INDIRECT("U78")+INDIRECT("AC78")+INDIRECT("AK78")+INDIRECT("AS78")+INDIRECT("BA78")+INDIRECT("BI78")</f>
        <v>1300</v>
      </c>
      <c r="H78" s="6">
        <f ca="1">INDIRECT("V78")+INDIRECT("AD78")+INDIRECT("AL78")+INDIRECT("AT78")+INDIRECT("BB78")+INDIRECT("BJ78")</f>
        <v>0</v>
      </c>
      <c r="I78" s="6">
        <f ca="1">INDIRECT("W78")+INDIRECT("AE78")+INDIRECT("AM78")+INDIRECT("AU78")+INDIRECT("BC78")+INDIRECT("BK78")</f>
        <v>0</v>
      </c>
      <c r="J78" s="6">
        <f ca="1">INDIRECT("X78")+INDIRECT("AF78")+INDIRECT("AN78")+INDIRECT("AV78")+INDIRECT("BD78")+INDIRECT("BL78")</f>
        <v>0</v>
      </c>
      <c r="K78" s="6">
        <f ca="1">INDIRECT("Y78")+INDIRECT("AG78")+INDIRECT("AO78")+INDIRECT("AW78")+INDIRECT("BE78")+INDIRECT("BM78")</f>
        <v>0</v>
      </c>
      <c r="L78" s="6">
        <f ca="1">INDIRECT("Z78")+INDIRECT("AH78")+INDIRECT("AP78")+INDIRECT("AX78")+INDIRECT("BF78")+INDIRECT("BN78")</f>
        <v>0</v>
      </c>
      <c r="M78" s="6">
        <f ca="1">INDIRECT("AA78")+INDIRECT("AI78")+INDIRECT("AQ78")+INDIRECT("AY78")+INDIRECT("BG78")+INDIRECT("BO78")</f>
        <v>0</v>
      </c>
      <c r="N78" s="7">
        <f ca="1">INDIRECT("T78")+INDIRECT("U78")+INDIRECT("V78")+INDIRECT("W78")+INDIRECT("X78")+INDIRECT("Y78")+INDIRECT("Z78")+INDIRECT("AA78")</f>
        <v>0</v>
      </c>
      <c r="O78" s="6">
        <f ca="1">INDIRECT("AB78")+INDIRECT("AC78")+INDIRECT("AD78")+INDIRECT("AE78")+INDIRECT("AF78")+INDIRECT("AG78")+INDIRECT("AH78")+INDIRECT("AI78")</f>
        <v>0</v>
      </c>
      <c r="P78" s="6">
        <f ca="1">INDIRECT("AJ78")+INDIRECT("AK78")+INDIRECT("AL78")+INDIRECT("AM78")+INDIRECT("AN78")+INDIRECT("AO78")+INDIRECT("AP78")+INDIRECT("AQ78")</f>
        <v>2200</v>
      </c>
      <c r="Q78" s="6">
        <f ca="1">INDIRECT("AR78")+INDIRECT("AS78")+INDIRECT("AT78")+INDIRECT("AU78")+INDIRECT("AV78")+INDIRECT("AW78")+INDIRECT("AX78")+INDIRECT("AY78")</f>
        <v>1300</v>
      </c>
      <c r="R78" s="6">
        <f ca="1">INDIRECT("AZ78")+INDIRECT("BA78")+INDIRECT("BB78")+INDIRECT("BC78")+INDIRECT("BD78")+INDIRECT("BE78")+INDIRECT("BF78")+INDIRECT("BG78")</f>
        <v>0</v>
      </c>
      <c r="S78" s="6">
        <f ca="1">INDIRECT("BH78")+INDIRECT("BI78")+INDIRECT("BJ78")+INDIRECT("BK78")+INDIRECT("BL78")+INDIRECT("BM78")+INDIRECT("BN78")+INDIRECT("BO78")</f>
        <v>0</v>
      </c>
      <c r="T78" s="28"/>
      <c r="U78" s="29"/>
      <c r="V78" s="29"/>
      <c r="W78" s="29"/>
      <c r="X78" s="29"/>
      <c r="Y78" s="29"/>
      <c r="Z78" s="29"/>
      <c r="AA78" s="29"/>
      <c r="AB78" s="28"/>
      <c r="AC78" s="29"/>
      <c r="AD78" s="29"/>
      <c r="AE78" s="29"/>
      <c r="AF78" s="29"/>
      <c r="AG78" s="29"/>
      <c r="AH78" s="29"/>
      <c r="AI78" s="29"/>
      <c r="AJ78" s="28">
        <v>2200</v>
      </c>
      <c r="AK78" s="29"/>
      <c r="AL78" s="29"/>
      <c r="AM78" s="29"/>
      <c r="AN78" s="29"/>
      <c r="AO78" s="29"/>
      <c r="AP78" s="29"/>
      <c r="AQ78" s="29"/>
      <c r="AR78" s="28"/>
      <c r="AS78" s="29">
        <v>1300</v>
      </c>
      <c r="AT78" s="29"/>
      <c r="AU78" s="29"/>
      <c r="AV78" s="29"/>
      <c r="AW78" s="29"/>
      <c r="AX78" s="29"/>
      <c r="AY78" s="29"/>
      <c r="AZ78" s="28"/>
      <c r="BA78" s="29"/>
      <c r="BB78" s="29"/>
      <c r="BC78" s="29"/>
      <c r="BD78" s="29"/>
      <c r="BE78" s="29"/>
      <c r="BF78" s="29"/>
      <c r="BG78" s="29"/>
      <c r="BH78" s="28"/>
      <c r="BI78" s="29"/>
      <c r="BJ78" s="29"/>
      <c r="BK78" s="29"/>
      <c r="BL78" s="29"/>
      <c r="BM78" s="29"/>
      <c r="BN78" s="29"/>
      <c r="BO78" s="29"/>
      <c r="BP78" s="9">
        <v>0</v>
      </c>
      <c r="BQ78" s="1" t="s">
        <v>0</v>
      </c>
      <c r="BR78" s="1" t="s">
        <v>0</v>
      </c>
      <c r="BS78" s="1" t="s">
        <v>0</v>
      </c>
      <c r="BT78" s="1" t="s">
        <v>0</v>
      </c>
      <c r="BU78" s="1" t="s">
        <v>0</v>
      </c>
      <c r="BW78" s="1">
        <f ca="1">INDIRECT("T78")+2*INDIRECT("AB78")+3*INDIRECT("AJ78")+4*INDIRECT("AR78")+5*INDIRECT("AZ78")+6*INDIRECT("BH78")</f>
        <v>6600</v>
      </c>
      <c r="BX78" s="1">
        <v>6600</v>
      </c>
      <c r="BY78" s="1">
        <f ca="1">INDIRECT("U78")+2*INDIRECT("AC78")+3*INDIRECT("AK78")+4*INDIRECT("AS78")+5*INDIRECT("BA78")+6*INDIRECT("BI78")</f>
        <v>5200</v>
      </c>
      <c r="BZ78" s="1">
        <v>5200</v>
      </c>
      <c r="CA78" s="1">
        <f ca="1">INDIRECT("V78")+2*INDIRECT("AD78")+3*INDIRECT("AL78")+4*INDIRECT("AT78")+5*INDIRECT("BB78")+6*INDIRECT("BJ78")</f>
        <v>0</v>
      </c>
      <c r="CB78" s="1">
        <v>0</v>
      </c>
      <c r="CC78" s="1">
        <f ca="1">INDIRECT("W78")+2*INDIRECT("AE78")+3*INDIRECT("AM78")+4*INDIRECT("AU78")+5*INDIRECT("BC78")+6*INDIRECT("BK78")</f>
        <v>0</v>
      </c>
      <c r="CD78" s="1">
        <v>0</v>
      </c>
      <c r="CE78" s="1">
        <f ca="1">INDIRECT("X78")+2*INDIRECT("AF78")+3*INDIRECT("AN78")+4*INDIRECT("AV78")+5*INDIRECT("BD78")+6*INDIRECT("BL78")</f>
        <v>0</v>
      </c>
      <c r="CF78" s="1">
        <v>0</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0</v>
      </c>
      <c r="CP78" s="1">
        <v>0</v>
      </c>
      <c r="CQ78" s="1">
        <f ca="1">INDIRECT("AJ78")+2*INDIRECT("AK78")+3*INDIRECT("AL78")+4*INDIRECT("AM78")+5*INDIRECT("AN78")+6*INDIRECT("AO78")+7*INDIRECT("AP78")+8*INDIRECT("AQ78")</f>
        <v>2200</v>
      </c>
      <c r="CR78" s="1">
        <v>2200</v>
      </c>
      <c r="CS78" s="1">
        <f ca="1">INDIRECT("AR78")+2*INDIRECT("AS78")+3*INDIRECT("AT78")+4*INDIRECT("AU78")+5*INDIRECT("AV78")+6*INDIRECT("AW78")+7*INDIRECT("AX78")+8*INDIRECT("AY78")</f>
        <v>2600</v>
      </c>
      <c r="CT78" s="1">
        <v>2600</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102" ht="11.25">
      <c r="A79" s="25"/>
      <c r="B79" s="25"/>
      <c r="C79" s="27" t="s">
        <v>97</v>
      </c>
      <c r="D79" s="26" t="s">
        <v>0</v>
      </c>
      <c r="E79" s="1" t="s">
        <v>16</v>
      </c>
      <c r="F79" s="7">
        <f ca="1">INDIRECT("T79")+INDIRECT("AB79")+INDIRECT("AJ79")+INDIRECT("AR79")+INDIRECT("AZ79")+INDIRECT("BH79")</f>
        <v>0</v>
      </c>
      <c r="G79" s="6">
        <f ca="1">INDIRECT("U79")+INDIRECT("AC79")+INDIRECT("AK79")+INDIRECT("AS79")+INDIRECT("BA79")+INDIRECT("BI79")</f>
        <v>0</v>
      </c>
      <c r="H79" s="6">
        <f ca="1">INDIRECT("V79")+INDIRECT("AD79")+INDIRECT("AL79")+INDIRECT("AT79")+INDIRECT("BB79")+INDIRECT("BJ79")</f>
        <v>0</v>
      </c>
      <c r="I79" s="6">
        <f ca="1">INDIRECT("W79")+INDIRECT("AE79")+INDIRECT("AM79")+INDIRECT("AU79")+INDIRECT("BC79")+INDIRECT("BK79")</f>
        <v>0</v>
      </c>
      <c r="J79" s="6">
        <f ca="1">INDIRECT("X79")+INDIRECT("AF79")+INDIRECT("AN79")+INDIRECT("AV79")+INDIRECT("BD79")+INDIRECT("BL79")</f>
        <v>0</v>
      </c>
      <c r="K79" s="6">
        <f ca="1">INDIRECT("Y79")+INDIRECT("AG79")+INDIRECT("AO79")+INDIRECT("AW79")+INDIRECT("BE79")+INDIRECT("BM79")</f>
        <v>38731</v>
      </c>
      <c r="L79" s="6">
        <f ca="1">INDIRECT("Z79")+INDIRECT("AH79")+INDIRECT("AP79")+INDIRECT("AX79")+INDIRECT("BF79")+INDIRECT("BN79")</f>
        <v>0</v>
      </c>
      <c r="M79" s="6">
        <f ca="1">INDIRECT("AA79")+INDIRECT("AI79")+INDIRECT("AQ79")+INDIRECT("AY79")+INDIRECT("BG79")+INDIRECT("BO79")</f>
        <v>0</v>
      </c>
      <c r="N79" s="7">
        <f ca="1">INDIRECT("T79")+INDIRECT("U79")+INDIRECT("V79")+INDIRECT("W79")+INDIRECT("X79")+INDIRECT("Y79")+INDIRECT("Z79")+INDIRECT("AA79")</f>
        <v>0</v>
      </c>
      <c r="O79" s="6">
        <f ca="1">INDIRECT("AB79")+INDIRECT("AC79")+INDIRECT("AD79")+INDIRECT("AE79")+INDIRECT("AF79")+INDIRECT("AG79")+INDIRECT("AH79")+INDIRECT("AI79")</f>
        <v>34000</v>
      </c>
      <c r="P79" s="6">
        <f ca="1">INDIRECT("AJ79")+INDIRECT("AK79")+INDIRECT("AL79")+INDIRECT("AM79")+INDIRECT("AN79")+INDIRECT("AO79")+INDIRECT("AP79")+INDIRECT("AQ79")</f>
        <v>0</v>
      </c>
      <c r="Q79" s="6">
        <f ca="1">INDIRECT("AR79")+INDIRECT("AS79")+INDIRECT("AT79")+INDIRECT("AU79")+INDIRECT("AV79")+INDIRECT("AW79")+INDIRECT("AX79")+INDIRECT("AY79")</f>
        <v>0</v>
      </c>
      <c r="R79" s="6">
        <f ca="1">INDIRECT("AZ79")+INDIRECT("BA79")+INDIRECT("BB79")+INDIRECT("BC79")+INDIRECT("BD79")+INDIRECT("BE79")+INDIRECT("BF79")+INDIRECT("BG79")</f>
        <v>0</v>
      </c>
      <c r="S79" s="6">
        <f ca="1">INDIRECT("BH79")+INDIRECT("BI79")+INDIRECT("BJ79")+INDIRECT("BK79")+INDIRECT("BL79")+INDIRECT("BM79")+INDIRECT("BN79")+INDIRECT("BO79")</f>
        <v>4731</v>
      </c>
      <c r="T79" s="28"/>
      <c r="U79" s="29"/>
      <c r="V79" s="29"/>
      <c r="W79" s="29"/>
      <c r="X79" s="29"/>
      <c r="Y79" s="29"/>
      <c r="Z79" s="29"/>
      <c r="AA79" s="29"/>
      <c r="AB79" s="28"/>
      <c r="AC79" s="29"/>
      <c r="AD79" s="29"/>
      <c r="AE79" s="29"/>
      <c r="AF79" s="29"/>
      <c r="AG79" s="29">
        <v>34000</v>
      </c>
      <c r="AH79" s="29"/>
      <c r="AI79" s="29"/>
      <c r="AJ79" s="28"/>
      <c r="AK79" s="29"/>
      <c r="AL79" s="29"/>
      <c r="AM79" s="29"/>
      <c r="AN79" s="29"/>
      <c r="AO79" s="29"/>
      <c r="AP79" s="29"/>
      <c r="AQ79" s="29"/>
      <c r="AR79" s="28"/>
      <c r="AS79" s="29"/>
      <c r="AT79" s="29"/>
      <c r="AU79" s="29"/>
      <c r="AV79" s="29"/>
      <c r="AW79" s="29"/>
      <c r="AX79" s="29"/>
      <c r="AY79" s="29"/>
      <c r="AZ79" s="28"/>
      <c r="BA79" s="29"/>
      <c r="BB79" s="29"/>
      <c r="BC79" s="29"/>
      <c r="BD79" s="29"/>
      <c r="BE79" s="29"/>
      <c r="BF79" s="29"/>
      <c r="BG79" s="29"/>
      <c r="BH79" s="28"/>
      <c r="BI79" s="29"/>
      <c r="BJ79" s="29"/>
      <c r="BK79" s="29"/>
      <c r="BL79" s="29"/>
      <c r="BM79" s="29">
        <v>4731</v>
      </c>
      <c r="BN79" s="29"/>
      <c r="BO79" s="29"/>
      <c r="BP79" s="9">
        <v>0</v>
      </c>
      <c r="BQ79" s="1" t="s">
        <v>0</v>
      </c>
      <c r="BR79" s="1" t="s">
        <v>0</v>
      </c>
      <c r="BS79" s="1" t="s">
        <v>0</v>
      </c>
      <c r="BT79" s="1" t="s">
        <v>0</v>
      </c>
      <c r="BU79" s="1" t="s">
        <v>0</v>
      </c>
      <c r="BW79" s="1">
        <f ca="1">INDIRECT("T79")+2*INDIRECT("AB79")+3*INDIRECT("AJ79")+4*INDIRECT("AR79")+5*INDIRECT("AZ79")+6*INDIRECT("BH79")</f>
        <v>0</v>
      </c>
      <c r="BX79" s="1">
        <v>0</v>
      </c>
      <c r="BY79" s="1">
        <f ca="1">INDIRECT("U79")+2*INDIRECT("AC79")+3*INDIRECT("AK79")+4*INDIRECT("AS79")+5*INDIRECT("BA79")+6*INDIRECT("BI79")</f>
        <v>0</v>
      </c>
      <c r="BZ79" s="1">
        <v>0</v>
      </c>
      <c r="CA79" s="1">
        <f ca="1">INDIRECT("V79")+2*INDIRECT("AD79")+3*INDIRECT("AL79")+4*INDIRECT("AT79")+5*INDIRECT("BB79")+6*INDIRECT("BJ79")</f>
        <v>0</v>
      </c>
      <c r="CB79" s="1">
        <v>0</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96386</v>
      </c>
      <c r="CH79" s="1">
        <v>96386</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0</v>
      </c>
      <c r="CN79" s="1">
        <v>0</v>
      </c>
      <c r="CO79" s="1">
        <f ca="1">INDIRECT("AB79")+2*INDIRECT("AC79")+3*INDIRECT("AD79")+4*INDIRECT("AE79")+5*INDIRECT("AF79")+6*INDIRECT("AG79")+7*INDIRECT("AH79")+8*INDIRECT("AI79")</f>
        <v>204000</v>
      </c>
      <c r="CP79" s="1">
        <v>204000</v>
      </c>
      <c r="CQ79" s="1">
        <f ca="1">INDIRECT("AJ79")+2*INDIRECT("AK79")+3*INDIRECT("AL79")+4*INDIRECT("AM79")+5*INDIRECT("AN79")+6*INDIRECT("AO79")+7*INDIRECT("AP79")+8*INDIRECT("AQ79")</f>
        <v>0</v>
      </c>
      <c r="CR79" s="1">
        <v>0</v>
      </c>
      <c r="CS79" s="1">
        <f ca="1">INDIRECT("AR79")+2*INDIRECT("AS79")+3*INDIRECT("AT79")+4*INDIRECT("AU79")+5*INDIRECT("AV79")+6*INDIRECT("AW79")+7*INDIRECT("AX79")+8*INDIRECT("AY79")</f>
        <v>0</v>
      </c>
      <c r="CT79" s="1">
        <v>0</v>
      </c>
      <c r="CU79" s="1">
        <f ca="1">INDIRECT("AZ79")+2*INDIRECT("BA79")+3*INDIRECT("BB79")+4*INDIRECT("BC79")+5*INDIRECT("BD79")+6*INDIRECT("BE79")+7*INDIRECT("BF79")+8*INDIRECT("BG79")</f>
        <v>0</v>
      </c>
      <c r="CV79" s="1">
        <v>0</v>
      </c>
      <c r="CW79" s="1">
        <f ca="1">INDIRECT("BH79")+2*INDIRECT("BI79")+3*INDIRECT("BJ79")+4*INDIRECT("BK79")+5*INDIRECT("BL79")+6*INDIRECT("BM79")+7*INDIRECT("BN79")+8*INDIRECT("BO79")</f>
        <v>28386</v>
      </c>
      <c r="CX79" s="1">
        <v>28386</v>
      </c>
    </row>
    <row r="80" spans="1:73" ht="11.25">
      <c r="A80" s="1" t="s">
        <v>0</v>
      </c>
      <c r="B80" s="1" t="s">
        <v>0</v>
      </c>
      <c r="C80" s="1" t="s">
        <v>0</v>
      </c>
      <c r="D80" s="1" t="s">
        <v>0</v>
      </c>
      <c r="E80" s="1" t="s">
        <v>6</v>
      </c>
      <c r="F80" s="7">
        <f>SUM(F77:F79)</f>
        <v>3000</v>
      </c>
      <c r="G80" s="6">
        <f>SUM(G77:G79)</f>
        <v>2940</v>
      </c>
      <c r="H80" s="6">
        <f>SUM(H77:H79)</f>
        <v>0</v>
      </c>
      <c r="I80" s="6">
        <f>SUM(I77:I79)</f>
        <v>0</v>
      </c>
      <c r="J80" s="6">
        <f>SUM(J77:J79)</f>
        <v>0</v>
      </c>
      <c r="K80" s="6">
        <f>SUM(K77:K79)</f>
        <v>41926</v>
      </c>
      <c r="L80" s="6">
        <f>SUM(L77:L79)</f>
        <v>0</v>
      </c>
      <c r="M80" s="6">
        <f>SUM(M77:M79)</f>
        <v>0</v>
      </c>
      <c r="N80" s="7">
        <f>SUM(N77:N79)</f>
        <v>2000</v>
      </c>
      <c r="O80" s="6">
        <f>SUM(O77:O79)</f>
        <v>34000</v>
      </c>
      <c r="P80" s="6">
        <f>SUM(P77:P79)</f>
        <v>3000</v>
      </c>
      <c r="Q80" s="6">
        <f>SUM(Q77:Q79)</f>
        <v>2940</v>
      </c>
      <c r="R80" s="6">
        <f>SUM(R77:R79)</f>
        <v>1195</v>
      </c>
      <c r="S80" s="6">
        <f>SUM(S77:S79)</f>
        <v>4731</v>
      </c>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3:73" ht="11.25">
      <c r="C81" s="1" t="s">
        <v>0</v>
      </c>
      <c r="D81" s="1" t="s">
        <v>0</v>
      </c>
      <c r="E81" s="1" t="s">
        <v>0</v>
      </c>
      <c r="F81" s="7"/>
      <c r="G81" s="6"/>
      <c r="H81" s="6"/>
      <c r="I81" s="6"/>
      <c r="J81" s="6"/>
      <c r="K81" s="6"/>
      <c r="L81" s="6"/>
      <c r="M81" s="6"/>
      <c r="N81" s="7"/>
      <c r="O81" s="6"/>
      <c r="P81" s="6"/>
      <c r="Q81" s="6"/>
      <c r="R81" s="6"/>
      <c r="S81" s="6"/>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c r="BT81" s="1" t="s">
        <v>0</v>
      </c>
      <c r="BU81" s="1" t="s">
        <v>0</v>
      </c>
    </row>
    <row r="82" spans="1:102" ht="11.25">
      <c r="A82" s="30" t="s">
        <v>1</v>
      </c>
      <c r="B82" s="31" t="str">
        <f>HYPERLINK("http://www.dot.ca.gov/hq/transprog/stip2004/ff_sheets/06-0104.xls","0104")</f>
        <v>0104</v>
      </c>
      <c r="C82" s="30" t="s">
        <v>55</v>
      </c>
      <c r="D82" s="30" t="s">
        <v>38</v>
      </c>
      <c r="E82" s="30" t="s">
        <v>3</v>
      </c>
      <c r="F82" s="32">
        <f ca="1">INDIRECT("T82")+INDIRECT("AB82")+INDIRECT("AJ82")+INDIRECT("AR82")+INDIRECT("AZ82")+INDIRECT("BH82")</f>
        <v>1206</v>
      </c>
      <c r="G82" s="33">
        <f ca="1">INDIRECT("U82")+INDIRECT("AC82")+INDIRECT("AK82")+INDIRECT("AS82")+INDIRECT("BA82")+INDIRECT("BI82")</f>
        <v>0</v>
      </c>
      <c r="H82" s="33">
        <f ca="1">INDIRECT("V82")+INDIRECT("AD82")+INDIRECT("AL82")+INDIRECT("AT82")+INDIRECT("BB82")+INDIRECT("BJ82")</f>
        <v>0</v>
      </c>
      <c r="I82" s="33">
        <f ca="1">INDIRECT("W82")+INDIRECT("AE82")+INDIRECT("AM82")+INDIRECT("AU82")+INDIRECT("BC82")+INDIRECT("BK82")</f>
        <v>0</v>
      </c>
      <c r="J82" s="33">
        <f ca="1">INDIRECT("X82")+INDIRECT("AF82")+INDIRECT("AN82")+INDIRECT("AV82")+INDIRECT("BD82")+INDIRECT("BL82")</f>
        <v>0</v>
      </c>
      <c r="K82" s="33">
        <f ca="1">INDIRECT("Y82")+INDIRECT("AG82")+INDIRECT("AO82")+INDIRECT("AW82")+INDIRECT("BE82")+INDIRECT("BM82")</f>
        <v>0</v>
      </c>
      <c r="L82" s="33">
        <f ca="1">INDIRECT("Z82")+INDIRECT("AH82")+INDIRECT("AP82")+INDIRECT("AX82")+INDIRECT("BF82")+INDIRECT("BN82")</f>
        <v>0</v>
      </c>
      <c r="M82" s="33">
        <f ca="1">INDIRECT("AA82")+INDIRECT("AI82")+INDIRECT("AQ82")+INDIRECT("AY82")+INDIRECT("BG82")+INDIRECT("BO82")</f>
        <v>0</v>
      </c>
      <c r="N82" s="32">
        <f ca="1">INDIRECT("T82")+INDIRECT("U82")+INDIRECT("V82")+INDIRECT("W82")+INDIRECT("X82")+INDIRECT("Y82")+INDIRECT("Z82")+INDIRECT("AA82")</f>
        <v>0</v>
      </c>
      <c r="O82" s="33">
        <f ca="1">INDIRECT("AB82")+INDIRECT("AC82")+INDIRECT("AD82")+INDIRECT("AE82")+INDIRECT("AF82")+INDIRECT("AG82")+INDIRECT("AH82")+INDIRECT("AI82")</f>
        <v>0</v>
      </c>
      <c r="P82" s="33">
        <f ca="1">INDIRECT("AJ82")+INDIRECT("AK82")+INDIRECT("AL82")+INDIRECT("AM82")+INDIRECT("AN82")+INDIRECT("AO82")+INDIRECT("AP82")+INDIRECT("AQ82")</f>
        <v>1206</v>
      </c>
      <c r="Q82" s="33">
        <f ca="1">INDIRECT("AR82")+INDIRECT("AS82")+INDIRECT("AT82")+INDIRECT("AU82")+INDIRECT("AV82")+INDIRECT("AW82")+INDIRECT("AX82")+INDIRECT("AY82")</f>
        <v>0</v>
      </c>
      <c r="R82" s="33">
        <f ca="1">INDIRECT("AZ82")+INDIRECT("BA82")+INDIRECT("BB82")+INDIRECT("BC82")+INDIRECT("BD82")+INDIRECT("BE82")+INDIRECT("BF82")+INDIRECT("BG82")</f>
        <v>0</v>
      </c>
      <c r="S82" s="33">
        <f ca="1">INDIRECT("BH82")+INDIRECT("BI82")+INDIRECT("BJ82")+INDIRECT("BK82")+INDIRECT("BL82")+INDIRECT("BM82")+INDIRECT("BN82")+INDIRECT("BO82")</f>
        <v>0</v>
      </c>
      <c r="T82" s="34"/>
      <c r="U82" s="35"/>
      <c r="V82" s="35"/>
      <c r="W82" s="35"/>
      <c r="X82" s="35"/>
      <c r="Y82" s="35"/>
      <c r="Z82" s="35"/>
      <c r="AA82" s="35"/>
      <c r="AB82" s="34"/>
      <c r="AC82" s="35"/>
      <c r="AD82" s="35"/>
      <c r="AE82" s="35"/>
      <c r="AF82" s="35"/>
      <c r="AG82" s="35"/>
      <c r="AH82" s="35"/>
      <c r="AI82" s="35"/>
      <c r="AJ82" s="34">
        <v>1206</v>
      </c>
      <c r="AK82" s="35"/>
      <c r="AL82" s="35"/>
      <c r="AM82" s="35"/>
      <c r="AN82" s="35"/>
      <c r="AO82" s="35"/>
      <c r="AP82" s="35"/>
      <c r="AQ82" s="35"/>
      <c r="AR82" s="34"/>
      <c r="AS82" s="35"/>
      <c r="AT82" s="35"/>
      <c r="AU82" s="35"/>
      <c r="AV82" s="35"/>
      <c r="AW82" s="35"/>
      <c r="AX82" s="35"/>
      <c r="AY82" s="35"/>
      <c r="AZ82" s="34"/>
      <c r="BA82" s="35"/>
      <c r="BB82" s="35"/>
      <c r="BC82" s="35"/>
      <c r="BD82" s="35"/>
      <c r="BE82" s="35"/>
      <c r="BF82" s="35"/>
      <c r="BG82" s="35"/>
      <c r="BH82" s="34"/>
      <c r="BI82" s="35"/>
      <c r="BJ82" s="35"/>
      <c r="BK82" s="35"/>
      <c r="BL82" s="35"/>
      <c r="BM82" s="35"/>
      <c r="BN82" s="35"/>
      <c r="BO82" s="36"/>
      <c r="BP82" s="9">
        <v>11500000075</v>
      </c>
      <c r="BQ82" s="1" t="s">
        <v>3</v>
      </c>
      <c r="BR82" s="1" t="s">
        <v>0</v>
      </c>
      <c r="BS82" s="1" t="s">
        <v>0</v>
      </c>
      <c r="BT82" s="1" t="s">
        <v>0</v>
      </c>
      <c r="BU82" s="1" t="s">
        <v>40</v>
      </c>
      <c r="BW82" s="1">
        <f ca="1">INDIRECT("T82")+2*INDIRECT("AB82")+3*INDIRECT("AJ82")+4*INDIRECT("AR82")+5*INDIRECT("AZ82")+6*INDIRECT("BH82")</f>
        <v>3618</v>
      </c>
      <c r="BX82" s="1">
        <v>3618</v>
      </c>
      <c r="BY82" s="1">
        <f ca="1">INDIRECT("U82")+2*INDIRECT("AC82")+3*INDIRECT("AK82")+4*INDIRECT("AS82")+5*INDIRECT("BA82")+6*INDIRECT("BI82")</f>
        <v>0</v>
      </c>
      <c r="BZ82" s="1">
        <v>0</v>
      </c>
      <c r="CA82" s="1">
        <f ca="1">INDIRECT("V82")+2*INDIRECT("AD82")+3*INDIRECT("AL82")+4*INDIRECT("AT82")+5*INDIRECT("BB82")+6*INDIRECT("BJ82")</f>
        <v>0</v>
      </c>
      <c r="CB82" s="1">
        <v>0</v>
      </c>
      <c r="CC82" s="1">
        <f ca="1">INDIRECT("W82")+2*INDIRECT("AE82")+3*INDIRECT("AM82")+4*INDIRECT("AU82")+5*INDIRECT("BC82")+6*INDIRECT("BK82")</f>
        <v>0</v>
      </c>
      <c r="CD82" s="1">
        <v>0</v>
      </c>
      <c r="CE82" s="1">
        <f ca="1">INDIRECT("X82")+2*INDIRECT("AF82")+3*INDIRECT("AN82")+4*INDIRECT("AV82")+5*INDIRECT("BD82")+6*INDIRECT("BL82")</f>
        <v>0</v>
      </c>
      <c r="CF82" s="1">
        <v>0</v>
      </c>
      <c r="CG82" s="1">
        <f ca="1">INDIRECT("Y82")+2*INDIRECT("AG82")+3*INDIRECT("AO82")+4*INDIRECT("AW82")+5*INDIRECT("BE82")+6*INDIRECT("BM82")</f>
        <v>0</v>
      </c>
      <c r="CH82" s="1">
        <v>0</v>
      </c>
      <c r="CI82" s="1">
        <f ca="1">INDIRECT("Z82")+2*INDIRECT("AH82")+3*INDIRECT("AP82")+4*INDIRECT("AX82")+5*INDIRECT("BF82")+6*INDIRECT("BN82")</f>
        <v>0</v>
      </c>
      <c r="CJ82" s="1">
        <v>0</v>
      </c>
      <c r="CK82" s="1">
        <f ca="1">INDIRECT("AA82")+2*INDIRECT("AI82")+3*INDIRECT("AQ82")+4*INDIRECT("AY82")+5*INDIRECT("BG82")+6*INDIRECT("BO82")</f>
        <v>0</v>
      </c>
      <c r="CL82" s="1">
        <v>0</v>
      </c>
      <c r="CM82" s="1">
        <f ca="1">INDIRECT("T82")+2*INDIRECT("U82")+3*INDIRECT("V82")+4*INDIRECT("W82")+5*INDIRECT("X82")+6*INDIRECT("Y82")+7*INDIRECT("Z82")+8*INDIRECT("AA82")</f>
        <v>0</v>
      </c>
      <c r="CN82" s="1">
        <v>0</v>
      </c>
      <c r="CO82" s="1">
        <f ca="1">INDIRECT("AB82")+2*INDIRECT("AC82")+3*INDIRECT("AD82")+4*INDIRECT("AE82")+5*INDIRECT("AF82")+6*INDIRECT("AG82")+7*INDIRECT("AH82")+8*INDIRECT("AI82")</f>
        <v>0</v>
      </c>
      <c r="CP82" s="1">
        <v>0</v>
      </c>
      <c r="CQ82" s="1">
        <f ca="1">INDIRECT("AJ82")+2*INDIRECT("AK82")+3*INDIRECT("AL82")+4*INDIRECT("AM82")+5*INDIRECT("AN82")+6*INDIRECT("AO82")+7*INDIRECT("AP82")+8*INDIRECT("AQ82")</f>
        <v>1206</v>
      </c>
      <c r="CR82" s="1">
        <v>1206</v>
      </c>
      <c r="CS82" s="1">
        <f ca="1">INDIRECT("AR82")+2*INDIRECT("AS82")+3*INDIRECT("AT82")+4*INDIRECT("AU82")+5*INDIRECT("AV82")+6*INDIRECT("AW82")+7*INDIRECT("AX82")+8*INDIRECT("AY82")</f>
        <v>0</v>
      </c>
      <c r="CT82" s="1">
        <v>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102" ht="11.25">
      <c r="A83" s="1" t="s">
        <v>0</v>
      </c>
      <c r="B83" s="1" t="s">
        <v>60</v>
      </c>
      <c r="C83" s="1" t="s">
        <v>61</v>
      </c>
      <c r="D83" s="1" t="s">
        <v>62</v>
      </c>
      <c r="E83" s="1" t="s">
        <v>16</v>
      </c>
      <c r="F83" s="7">
        <f ca="1">INDIRECT("T83")+INDIRECT("AB83")+INDIRECT("AJ83")+INDIRECT("AR83")+INDIRECT("AZ83")+INDIRECT("BH83")</f>
        <v>0</v>
      </c>
      <c r="G83" s="6">
        <f ca="1">INDIRECT("U83")+INDIRECT("AC83")+INDIRECT("AK83")+INDIRECT("AS83")+INDIRECT("BA83")+INDIRECT("BI83")</f>
        <v>0</v>
      </c>
      <c r="H83" s="6">
        <f ca="1">INDIRECT("V83")+INDIRECT("AD83")+INDIRECT("AL83")+INDIRECT("AT83")+INDIRECT("BB83")+INDIRECT("BJ83")</f>
        <v>0</v>
      </c>
      <c r="I83" s="6">
        <f ca="1">INDIRECT("W83")+INDIRECT("AE83")+INDIRECT("AM83")+INDIRECT("AU83")+INDIRECT("BC83")+INDIRECT("BK83")</f>
        <v>0</v>
      </c>
      <c r="J83" s="6">
        <f ca="1">INDIRECT("X83")+INDIRECT("AF83")+INDIRECT("AN83")+INDIRECT("AV83")+INDIRECT("BD83")+INDIRECT("BL83")</f>
        <v>11240</v>
      </c>
      <c r="K83" s="6">
        <f ca="1">INDIRECT("Y83")+INDIRECT("AG83")+INDIRECT("AO83")+INDIRECT("AW83")+INDIRECT("BE83")+INDIRECT("BM83")</f>
        <v>0</v>
      </c>
      <c r="L83" s="6">
        <f ca="1">INDIRECT("Z83")+INDIRECT("AH83")+INDIRECT("AP83")+INDIRECT("AX83")+INDIRECT("BF83")+INDIRECT("BN83")</f>
        <v>0</v>
      </c>
      <c r="M83" s="6">
        <f ca="1">INDIRECT("AA83")+INDIRECT("AI83")+INDIRECT("AQ83")+INDIRECT("AY83")+INDIRECT("BG83")+INDIRECT("BO83")</f>
        <v>0</v>
      </c>
      <c r="N83" s="7">
        <f ca="1">INDIRECT("T83")+INDIRECT("U83")+INDIRECT("V83")+INDIRECT("W83")+INDIRECT("X83")+INDIRECT("Y83")+INDIRECT("Z83")+INDIRECT("AA83")</f>
        <v>6431</v>
      </c>
      <c r="O83" s="6">
        <f ca="1">INDIRECT("AB83")+INDIRECT("AC83")+INDIRECT("AD83")+INDIRECT("AE83")+INDIRECT("AF83")+INDIRECT("AG83")+INDIRECT("AH83")+INDIRECT("AI83")</f>
        <v>0</v>
      </c>
      <c r="P83" s="6">
        <f ca="1">INDIRECT("AJ83")+INDIRECT("AK83")+INDIRECT("AL83")+INDIRECT("AM83")+INDIRECT("AN83")+INDIRECT("AO83")+INDIRECT("AP83")+INDIRECT("AQ83")</f>
        <v>0</v>
      </c>
      <c r="Q83" s="6">
        <f ca="1">INDIRECT("AR83")+INDIRECT("AS83")+INDIRECT("AT83")+INDIRECT("AU83")+INDIRECT("AV83")+INDIRECT("AW83")+INDIRECT("AX83")+INDIRECT("AY83")</f>
        <v>1632</v>
      </c>
      <c r="R83" s="6">
        <f ca="1">INDIRECT("AZ83")+INDIRECT("BA83")+INDIRECT("BB83")+INDIRECT("BC83")+INDIRECT("BD83")+INDIRECT("BE83")+INDIRECT("BF83")+INDIRECT("BG83")</f>
        <v>3177</v>
      </c>
      <c r="S83" s="6">
        <f ca="1">INDIRECT("BH83")+INDIRECT("BI83")+INDIRECT("BJ83")+INDIRECT("BK83")+INDIRECT("BL83")+INDIRECT("BM83")+INDIRECT("BN83")+INDIRECT("BO83")</f>
        <v>0</v>
      </c>
      <c r="T83" s="28"/>
      <c r="U83" s="29"/>
      <c r="V83" s="29"/>
      <c r="W83" s="29"/>
      <c r="X83" s="29">
        <v>6431</v>
      </c>
      <c r="Y83" s="29"/>
      <c r="Z83" s="29"/>
      <c r="AA83" s="29"/>
      <c r="AB83" s="28"/>
      <c r="AC83" s="29"/>
      <c r="AD83" s="29"/>
      <c r="AE83" s="29"/>
      <c r="AF83" s="29"/>
      <c r="AG83" s="29"/>
      <c r="AH83" s="29"/>
      <c r="AI83" s="29"/>
      <c r="AJ83" s="28"/>
      <c r="AK83" s="29"/>
      <c r="AL83" s="29"/>
      <c r="AM83" s="29"/>
      <c r="AN83" s="29"/>
      <c r="AO83" s="29"/>
      <c r="AP83" s="29"/>
      <c r="AQ83" s="29"/>
      <c r="AR83" s="28"/>
      <c r="AS83" s="29"/>
      <c r="AT83" s="29"/>
      <c r="AU83" s="29"/>
      <c r="AV83" s="29">
        <v>1632</v>
      </c>
      <c r="AW83" s="29"/>
      <c r="AX83" s="29"/>
      <c r="AY83" s="29"/>
      <c r="AZ83" s="28"/>
      <c r="BA83" s="29"/>
      <c r="BB83" s="29"/>
      <c r="BC83" s="29"/>
      <c r="BD83" s="29">
        <v>3177</v>
      </c>
      <c r="BE83" s="29"/>
      <c r="BF83" s="29"/>
      <c r="BG83" s="29"/>
      <c r="BH83" s="28"/>
      <c r="BI83" s="29"/>
      <c r="BJ83" s="29"/>
      <c r="BK83" s="29"/>
      <c r="BL83" s="29"/>
      <c r="BM83" s="29"/>
      <c r="BN83" s="29"/>
      <c r="BO83" s="29"/>
      <c r="BP83" s="9">
        <v>0</v>
      </c>
      <c r="BQ83" s="1" t="s">
        <v>0</v>
      </c>
      <c r="BR83" s="1" t="s">
        <v>0</v>
      </c>
      <c r="BS83" s="1" t="s">
        <v>0</v>
      </c>
      <c r="BT83" s="1" t="s">
        <v>0</v>
      </c>
      <c r="BU83" s="1" t="s">
        <v>0</v>
      </c>
      <c r="BW83" s="1">
        <f ca="1">INDIRECT("T83")+2*INDIRECT("AB83")+3*INDIRECT("AJ83")+4*INDIRECT("AR83")+5*INDIRECT("AZ83")+6*INDIRECT("BH83")</f>
        <v>0</v>
      </c>
      <c r="BX83" s="1">
        <v>0</v>
      </c>
      <c r="BY83" s="1">
        <f ca="1">INDIRECT("U83")+2*INDIRECT("AC83")+3*INDIRECT("AK83")+4*INDIRECT("AS83")+5*INDIRECT("BA83")+6*INDIRECT("BI83")</f>
        <v>0</v>
      </c>
      <c r="BZ83" s="1">
        <v>0</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28844</v>
      </c>
      <c r="CF83" s="1">
        <v>28844</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32155</v>
      </c>
      <c r="CN83" s="1">
        <v>32155</v>
      </c>
      <c r="CO83" s="1">
        <f ca="1">INDIRECT("AB83")+2*INDIRECT("AC83")+3*INDIRECT("AD83")+4*INDIRECT("AE83")+5*INDIRECT("AF83")+6*INDIRECT("AG83")+7*INDIRECT("AH83")+8*INDIRECT("AI83")</f>
        <v>0</v>
      </c>
      <c r="CP83" s="1">
        <v>0</v>
      </c>
      <c r="CQ83" s="1">
        <f ca="1">INDIRECT("AJ83")+2*INDIRECT("AK83")+3*INDIRECT("AL83")+4*INDIRECT("AM83")+5*INDIRECT("AN83")+6*INDIRECT("AO83")+7*INDIRECT("AP83")+8*INDIRECT("AQ83")</f>
        <v>0</v>
      </c>
      <c r="CR83" s="1">
        <v>0</v>
      </c>
      <c r="CS83" s="1">
        <f ca="1">INDIRECT("AR83")+2*INDIRECT("AS83")+3*INDIRECT("AT83")+4*INDIRECT("AU83")+5*INDIRECT("AV83")+6*INDIRECT("AW83")+7*INDIRECT("AX83")+8*INDIRECT("AY83")</f>
        <v>8160</v>
      </c>
      <c r="CT83" s="1">
        <v>8160</v>
      </c>
      <c r="CU83" s="1">
        <f ca="1">INDIRECT("AZ83")+2*INDIRECT("BA83")+3*INDIRECT("BB83")+4*INDIRECT("BC83")+5*INDIRECT("BD83")+6*INDIRECT("BE83")+7*INDIRECT("BF83")+8*INDIRECT("BG83")</f>
        <v>15885</v>
      </c>
      <c r="CV83" s="1">
        <v>15885</v>
      </c>
      <c r="CW83" s="1">
        <f ca="1">INDIRECT("BH83")+2*INDIRECT("BI83")+3*INDIRECT("BJ83")+4*INDIRECT("BK83")+5*INDIRECT("BL83")+6*INDIRECT("BM83")+7*INDIRECT("BN83")+8*INDIRECT("BO83")</f>
        <v>0</v>
      </c>
      <c r="CX83" s="1">
        <v>0</v>
      </c>
    </row>
    <row r="84" spans="1:73" ht="11.25">
      <c r="A84" s="25"/>
      <c r="B84" s="25"/>
      <c r="C84" s="27" t="s">
        <v>97</v>
      </c>
      <c r="D84" s="26" t="s">
        <v>0</v>
      </c>
      <c r="E84" s="1" t="s">
        <v>6</v>
      </c>
      <c r="F84" s="7">
        <f>SUM(F82:F83)</f>
        <v>1206</v>
      </c>
      <c r="G84" s="6">
        <f>SUM(G82:G83)</f>
        <v>0</v>
      </c>
      <c r="H84" s="6">
        <f>SUM(H82:H83)</f>
        <v>0</v>
      </c>
      <c r="I84" s="6">
        <f>SUM(I82:I83)</f>
        <v>0</v>
      </c>
      <c r="J84" s="6">
        <f>SUM(J82:J83)</f>
        <v>11240</v>
      </c>
      <c r="K84" s="6">
        <f>SUM(K82:K83)</f>
        <v>0</v>
      </c>
      <c r="L84" s="6">
        <f>SUM(L82:L83)</f>
        <v>0</v>
      </c>
      <c r="M84" s="6">
        <f>SUM(M82:M83)</f>
        <v>0</v>
      </c>
      <c r="N84" s="7">
        <f>SUM(N82:N83)</f>
        <v>6431</v>
      </c>
      <c r="O84" s="6">
        <f>SUM(O82:O83)</f>
        <v>0</v>
      </c>
      <c r="P84" s="6">
        <f>SUM(P82:P83)</f>
        <v>1206</v>
      </c>
      <c r="Q84" s="6">
        <f>SUM(Q82:Q83)</f>
        <v>1632</v>
      </c>
      <c r="R84" s="6">
        <f>SUM(R82:R83)</f>
        <v>3177</v>
      </c>
      <c r="S84" s="6">
        <f>SUM(S82:S83)</f>
        <v>0</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3:73" ht="11.25">
      <c r="C85" s="1" t="s">
        <v>0</v>
      </c>
      <c r="D85" s="1"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c r="BT85" s="1" t="s">
        <v>0</v>
      </c>
      <c r="BU85" s="1" t="s">
        <v>0</v>
      </c>
    </row>
    <row r="86" spans="1:102" ht="11.25">
      <c r="A86" s="30" t="s">
        <v>1</v>
      </c>
      <c r="B86" s="31" t="str">
        <f>HYPERLINK("http://www.dot.ca.gov/hq/transprog/stip2004/ff_sheets/06-6405y.xls","6405Y")</f>
        <v>6405Y</v>
      </c>
      <c r="C86" s="30" t="s">
        <v>63</v>
      </c>
      <c r="D86" s="30" t="s">
        <v>38</v>
      </c>
      <c r="E86" s="30" t="s">
        <v>3</v>
      </c>
      <c r="F86" s="32">
        <f ca="1">INDIRECT("T86")+INDIRECT("AB86")+INDIRECT("AJ86")+INDIRECT("AR86")+INDIRECT("AZ86")+INDIRECT("BH86")</f>
        <v>0</v>
      </c>
      <c r="G86" s="33">
        <f ca="1">INDIRECT("U86")+INDIRECT("AC86")+INDIRECT("AK86")+INDIRECT("AS86")+INDIRECT("BA86")+INDIRECT("BI86")</f>
        <v>0</v>
      </c>
      <c r="H86" s="33">
        <f ca="1">INDIRECT("V86")+INDIRECT("AD86")+INDIRECT("AL86")+INDIRECT("AT86")+INDIRECT("BB86")+INDIRECT("BJ86")</f>
        <v>40</v>
      </c>
      <c r="I86" s="33">
        <f ca="1">INDIRECT("W86")+INDIRECT("AE86")+INDIRECT("AM86")+INDIRECT("AU86")+INDIRECT("BC86")+INDIRECT("BK86")</f>
        <v>185</v>
      </c>
      <c r="J86" s="33">
        <f ca="1">INDIRECT("X86")+INDIRECT("AF86")+INDIRECT("AN86")+INDIRECT("AV86")+INDIRECT("BD86")+INDIRECT("BL86")</f>
        <v>0</v>
      </c>
      <c r="K86" s="33">
        <f ca="1">INDIRECT("Y86")+INDIRECT("AG86")+INDIRECT("AO86")+INDIRECT("AW86")+INDIRECT("BE86")+INDIRECT("BM86")</f>
        <v>0</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0</v>
      </c>
      <c r="O86" s="33">
        <f ca="1">INDIRECT("AB86")+INDIRECT("AC86")+INDIRECT("AD86")+INDIRECT("AE86")+INDIRECT("AF86")+INDIRECT("AG86")+INDIRECT("AH86")+INDIRECT("AI86")</f>
        <v>150</v>
      </c>
      <c r="P86" s="33">
        <f ca="1">INDIRECT("AJ86")+INDIRECT("AK86")+INDIRECT("AL86")+INDIRECT("AM86")+INDIRECT("AN86")+INDIRECT("AO86")+INDIRECT("AP86")+INDIRECT("AQ86")</f>
        <v>8</v>
      </c>
      <c r="Q86" s="33">
        <f ca="1">INDIRECT("AR86")+INDIRECT("AS86")+INDIRECT("AT86")+INDIRECT("AU86")+INDIRECT("AV86")+INDIRECT("AW86")+INDIRECT("AX86")+INDIRECT("AY86")</f>
        <v>32</v>
      </c>
      <c r="R86" s="33">
        <f ca="1">INDIRECT("AZ86")+INDIRECT("BA86")+INDIRECT("BB86")+INDIRECT("BC86")+INDIRECT("BD86")+INDIRECT("BE86")+INDIRECT("BF86")+INDIRECT("BG86")</f>
        <v>0</v>
      </c>
      <c r="S86" s="33">
        <f ca="1">INDIRECT("BH86")+INDIRECT("BI86")+INDIRECT("BJ86")+INDIRECT("BK86")+INDIRECT("BL86")+INDIRECT("BM86")+INDIRECT("BN86")+INDIRECT("BO86")</f>
        <v>35</v>
      </c>
      <c r="T86" s="34"/>
      <c r="U86" s="35"/>
      <c r="V86" s="35"/>
      <c r="W86" s="35"/>
      <c r="X86" s="35"/>
      <c r="Y86" s="35"/>
      <c r="Z86" s="35"/>
      <c r="AA86" s="35"/>
      <c r="AB86" s="34"/>
      <c r="AC86" s="35"/>
      <c r="AD86" s="35"/>
      <c r="AE86" s="35">
        <v>150</v>
      </c>
      <c r="AF86" s="35"/>
      <c r="AG86" s="35"/>
      <c r="AH86" s="35"/>
      <c r="AI86" s="35"/>
      <c r="AJ86" s="34"/>
      <c r="AK86" s="35"/>
      <c r="AL86" s="35">
        <v>8</v>
      </c>
      <c r="AM86" s="35"/>
      <c r="AN86" s="35"/>
      <c r="AO86" s="35"/>
      <c r="AP86" s="35"/>
      <c r="AQ86" s="35"/>
      <c r="AR86" s="34"/>
      <c r="AS86" s="35"/>
      <c r="AT86" s="35">
        <v>32</v>
      </c>
      <c r="AU86" s="35"/>
      <c r="AV86" s="35"/>
      <c r="AW86" s="35"/>
      <c r="AX86" s="35"/>
      <c r="AY86" s="35"/>
      <c r="AZ86" s="34"/>
      <c r="BA86" s="35"/>
      <c r="BB86" s="35"/>
      <c r="BC86" s="35"/>
      <c r="BD86" s="35"/>
      <c r="BE86" s="35"/>
      <c r="BF86" s="35"/>
      <c r="BG86" s="35"/>
      <c r="BH86" s="34"/>
      <c r="BI86" s="35"/>
      <c r="BJ86" s="35"/>
      <c r="BK86" s="35">
        <v>35</v>
      </c>
      <c r="BL86" s="35"/>
      <c r="BM86" s="35"/>
      <c r="BN86" s="35"/>
      <c r="BO86" s="36"/>
      <c r="BP86" s="9">
        <v>11500000165</v>
      </c>
      <c r="BQ86" s="1" t="s">
        <v>3</v>
      </c>
      <c r="BR86" s="1" t="s">
        <v>0</v>
      </c>
      <c r="BS86" s="1" t="s">
        <v>0</v>
      </c>
      <c r="BT86" s="1" t="s">
        <v>0</v>
      </c>
      <c r="BU86" s="1" t="s">
        <v>40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152</v>
      </c>
      <c r="CB86" s="1">
        <v>152</v>
      </c>
      <c r="CC86" s="1">
        <f ca="1">INDIRECT("W86")+2*INDIRECT("AE86")+3*INDIRECT("AM86")+4*INDIRECT("AU86")+5*INDIRECT("BC86")+6*INDIRECT("BK86")</f>
        <v>510</v>
      </c>
      <c r="CD86" s="1">
        <v>510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600</v>
      </c>
      <c r="CP86" s="1">
        <v>600</v>
      </c>
      <c r="CQ86" s="1">
        <f ca="1">INDIRECT("AJ86")+2*INDIRECT("AK86")+3*INDIRECT("AL86")+4*INDIRECT("AM86")+5*INDIRECT("AN86")+6*INDIRECT("AO86")+7*INDIRECT("AP86")+8*INDIRECT("AQ86")</f>
        <v>24</v>
      </c>
      <c r="CR86" s="1">
        <v>24</v>
      </c>
      <c r="CS86" s="1">
        <f ca="1">INDIRECT("AR86")+2*INDIRECT("AS86")+3*INDIRECT("AT86")+4*INDIRECT("AU86")+5*INDIRECT("AV86")+6*INDIRECT("AW86")+7*INDIRECT("AX86")+8*INDIRECT("AY86")</f>
        <v>96</v>
      </c>
      <c r="CT86" s="1">
        <v>96</v>
      </c>
      <c r="CU86" s="1">
        <f ca="1">INDIRECT("AZ86")+2*INDIRECT("BA86")+3*INDIRECT("BB86")+4*INDIRECT("BC86")+5*INDIRECT("BD86")+6*INDIRECT("BE86")+7*INDIRECT("BF86")+8*INDIRECT("BG86")</f>
        <v>0</v>
      </c>
      <c r="CV86" s="1">
        <v>0</v>
      </c>
      <c r="CW86" s="1">
        <f ca="1">INDIRECT("BH86")+2*INDIRECT("BI86")+3*INDIRECT("BJ86")+4*INDIRECT("BK86")+5*INDIRECT("BL86")+6*INDIRECT("BM86")+7*INDIRECT("BN86")+8*INDIRECT("BO86")</f>
        <v>140</v>
      </c>
      <c r="CX86" s="1">
        <v>140</v>
      </c>
    </row>
    <row r="87" spans="1:73" ht="11.25">
      <c r="A87" s="1" t="s">
        <v>0</v>
      </c>
      <c r="B87" s="1" t="s">
        <v>64</v>
      </c>
      <c r="C87" s="1" t="s">
        <v>65</v>
      </c>
      <c r="D87" s="1" t="s">
        <v>66</v>
      </c>
      <c r="E87" s="1" t="s">
        <v>6</v>
      </c>
      <c r="F87" s="7">
        <f>SUM(F86:F86)</f>
        <v>0</v>
      </c>
      <c r="G87" s="6">
        <f>SUM(G86:G86)</f>
        <v>0</v>
      </c>
      <c r="H87" s="6">
        <f>SUM(H86:H86)</f>
        <v>40</v>
      </c>
      <c r="I87" s="6">
        <f>SUM(I86:I86)</f>
        <v>185</v>
      </c>
      <c r="J87" s="6">
        <f>SUM(J86:J86)</f>
        <v>0</v>
      </c>
      <c r="K87" s="6">
        <f>SUM(K86:K86)</f>
        <v>0</v>
      </c>
      <c r="L87" s="6">
        <f>SUM(L86:L86)</f>
        <v>0</v>
      </c>
      <c r="M87" s="6">
        <f>SUM(M86:M86)</f>
        <v>0</v>
      </c>
      <c r="N87" s="7">
        <f>SUM(N86:N86)</f>
        <v>0</v>
      </c>
      <c r="O87" s="6">
        <f>SUM(O86:O86)</f>
        <v>150</v>
      </c>
      <c r="P87" s="6">
        <f>SUM(P86:P86)</f>
        <v>8</v>
      </c>
      <c r="Q87" s="6">
        <f>SUM(Q86:Q86)</f>
        <v>32</v>
      </c>
      <c r="R87" s="6">
        <f>SUM(R86:R86)</f>
        <v>0</v>
      </c>
      <c r="S87" s="6">
        <f>SUM(S86:S86)</f>
        <v>35</v>
      </c>
      <c r="T87" s="8"/>
      <c r="U87" s="5"/>
      <c r="V87" s="5"/>
      <c r="W87" s="5"/>
      <c r="X87" s="5"/>
      <c r="Y87" s="5"/>
      <c r="Z87" s="5"/>
      <c r="AA87" s="5"/>
      <c r="AB87" s="8"/>
      <c r="AC87" s="5"/>
      <c r="AD87" s="5"/>
      <c r="AE87" s="5"/>
      <c r="AF87" s="5"/>
      <c r="AG87" s="5"/>
      <c r="AH87" s="5"/>
      <c r="AI87" s="5"/>
      <c r="AJ87" s="8"/>
      <c r="AK87" s="5"/>
      <c r="AL87" s="5"/>
      <c r="AM87" s="5"/>
      <c r="AN87" s="5"/>
      <c r="AO87" s="5"/>
      <c r="AP87" s="5"/>
      <c r="AQ87" s="5"/>
      <c r="AR87" s="8"/>
      <c r="AS87" s="5"/>
      <c r="AT87" s="5"/>
      <c r="AU87" s="5"/>
      <c r="AV87" s="5"/>
      <c r="AW87" s="5"/>
      <c r="AX87" s="5"/>
      <c r="AY87" s="5"/>
      <c r="AZ87" s="8"/>
      <c r="BA87" s="5"/>
      <c r="BB87" s="5"/>
      <c r="BC87" s="5"/>
      <c r="BD87" s="5"/>
      <c r="BE87" s="5"/>
      <c r="BF87" s="5"/>
      <c r="BG87" s="5"/>
      <c r="BH87" s="8"/>
      <c r="BI87" s="5"/>
      <c r="BJ87" s="5"/>
      <c r="BK87" s="5"/>
      <c r="BL87" s="5"/>
      <c r="BM87" s="5"/>
      <c r="BN87" s="5"/>
      <c r="BO87" s="5"/>
      <c r="BP87" s="9">
        <v>0</v>
      </c>
      <c r="BQ87" s="1" t="s">
        <v>0</v>
      </c>
      <c r="BR87" s="1" t="s">
        <v>0</v>
      </c>
      <c r="BS87" s="1" t="s">
        <v>0</v>
      </c>
      <c r="BT87" s="1" t="s">
        <v>0</v>
      </c>
      <c r="BU87" s="1" t="s">
        <v>0</v>
      </c>
    </row>
    <row r="88" spans="1:73" ht="11.25">
      <c r="A88" s="37"/>
      <c r="B88" s="37"/>
      <c r="C88" s="38" t="s">
        <v>97</v>
      </c>
      <c r="D88" s="39" t="s">
        <v>0</v>
      </c>
      <c r="E88" s="40" t="s">
        <v>0</v>
      </c>
      <c r="F88" s="41"/>
      <c r="G88" s="42"/>
      <c r="H88" s="42"/>
      <c r="I88" s="42"/>
      <c r="J88" s="42"/>
      <c r="K88" s="42"/>
      <c r="L88" s="42"/>
      <c r="M88" s="42"/>
      <c r="N88" s="41"/>
      <c r="O88" s="42"/>
      <c r="P88" s="42"/>
      <c r="Q88" s="42"/>
      <c r="R88" s="42"/>
      <c r="S88" s="42"/>
      <c r="T88" s="43"/>
      <c r="U88" s="44"/>
      <c r="V88" s="44"/>
      <c r="W88" s="44"/>
      <c r="X88" s="44"/>
      <c r="Y88" s="44"/>
      <c r="Z88" s="44"/>
      <c r="AA88" s="44"/>
      <c r="AB88" s="43"/>
      <c r="AC88" s="44"/>
      <c r="AD88" s="44"/>
      <c r="AE88" s="44"/>
      <c r="AF88" s="44"/>
      <c r="AG88" s="44"/>
      <c r="AH88" s="44"/>
      <c r="AI88" s="44"/>
      <c r="AJ88" s="43"/>
      <c r="AK88" s="44"/>
      <c r="AL88" s="44"/>
      <c r="AM88" s="44"/>
      <c r="AN88" s="44"/>
      <c r="AO88" s="44"/>
      <c r="AP88" s="44"/>
      <c r="AQ88" s="44"/>
      <c r="AR88" s="43"/>
      <c r="AS88" s="44"/>
      <c r="AT88" s="44"/>
      <c r="AU88" s="44"/>
      <c r="AV88" s="44"/>
      <c r="AW88" s="44"/>
      <c r="AX88" s="44"/>
      <c r="AY88" s="44"/>
      <c r="AZ88" s="43"/>
      <c r="BA88" s="44"/>
      <c r="BB88" s="44"/>
      <c r="BC88" s="44"/>
      <c r="BD88" s="44"/>
      <c r="BE88" s="44"/>
      <c r="BF88" s="44"/>
      <c r="BG88" s="44"/>
      <c r="BH88" s="43"/>
      <c r="BI88" s="44"/>
      <c r="BJ88" s="44"/>
      <c r="BK88" s="44"/>
      <c r="BL88" s="44"/>
      <c r="BM88" s="44"/>
      <c r="BN88" s="44"/>
      <c r="BO88" s="45"/>
      <c r="BP88" s="9">
        <v>0</v>
      </c>
      <c r="BQ88" s="1" t="s">
        <v>0</v>
      </c>
      <c r="BR88" s="1" t="s">
        <v>0</v>
      </c>
      <c r="BS88" s="1" t="s">
        <v>0</v>
      </c>
      <c r="BT88" s="1" t="s">
        <v>0</v>
      </c>
      <c r="BU88" s="1" t="s">
        <v>0</v>
      </c>
    </row>
    <row r="91" spans="5:13" ht="11.25">
      <c r="E91" s="3" t="s">
        <v>104</v>
      </c>
      <c r="F91" s="5">
        <f>SUMIF($BQ4:$BQ88,"=RIP",F4:F88)</f>
        <v>17791</v>
      </c>
      <c r="G91" s="5">
        <f aca="true" t="shared" si="0" ref="G91:M91">SUMIF($BQ4:$BQ88,"=RIP",G4:G88)</f>
        <v>9044</v>
      </c>
      <c r="H91" s="5">
        <f t="shared" si="0"/>
        <v>5799</v>
      </c>
      <c r="I91" s="5">
        <f t="shared" si="0"/>
        <v>3505</v>
      </c>
      <c r="J91" s="5">
        <f t="shared" si="0"/>
        <v>2780</v>
      </c>
      <c r="K91" s="5">
        <f t="shared" si="0"/>
        <v>58493</v>
      </c>
      <c r="L91" s="5">
        <f t="shared" si="0"/>
        <v>0</v>
      </c>
      <c r="M91" s="5">
        <f t="shared" si="0"/>
        <v>0</v>
      </c>
    </row>
    <row r="92" spans="5:13" ht="11.25">
      <c r="E92" s="3" t="s">
        <v>105</v>
      </c>
      <c r="F92" s="5">
        <f>SUMIF($BT4:$BT88,"=GARVEE",F4:F88)</f>
        <v>0</v>
      </c>
      <c r="G92" s="5">
        <f aca="true" t="shared" si="1" ref="G92:M92">SUMIF($BT4:$BT88,"=GARVEE",G4:G88)</f>
        <v>0</v>
      </c>
      <c r="H92" s="5">
        <f t="shared" si="1"/>
        <v>0</v>
      </c>
      <c r="I92" s="5">
        <f t="shared" si="1"/>
        <v>0</v>
      </c>
      <c r="J92" s="5">
        <f t="shared" si="1"/>
        <v>0</v>
      </c>
      <c r="K92" s="5">
        <f t="shared" si="1"/>
        <v>0</v>
      </c>
      <c r="L92" s="5">
        <f t="shared" si="1"/>
        <v>0</v>
      </c>
      <c r="M92" s="5">
        <f t="shared" si="1"/>
        <v>0</v>
      </c>
    </row>
    <row r="93" spans="5:13" ht="11.25">
      <c r="E93" s="3" t="s">
        <v>106</v>
      </c>
      <c r="F93" s="5">
        <f>SUMIF($BR4:$BR88,"=X",F4:F88)</f>
        <v>0</v>
      </c>
      <c r="G93" s="5">
        <f aca="true" t="shared" si="2" ref="G93:M93">SUMIF($BR4:$BR88,"=X",G4:G88)</f>
        <v>0</v>
      </c>
      <c r="H93" s="5">
        <f t="shared" si="2"/>
        <v>0</v>
      </c>
      <c r="I93" s="5">
        <f t="shared" si="2"/>
        <v>0</v>
      </c>
      <c r="J93" s="5">
        <f t="shared" si="2"/>
        <v>0</v>
      </c>
      <c r="K93" s="5">
        <f t="shared" si="2"/>
        <v>0</v>
      </c>
      <c r="L93" s="5">
        <f t="shared" si="2"/>
        <v>0</v>
      </c>
      <c r="M93" s="5">
        <f t="shared" si="2"/>
        <v>0</v>
      </c>
    </row>
    <row r="94" spans="5:13" ht="11.25">
      <c r="E94" s="3" t="s">
        <v>107</v>
      </c>
      <c r="F94" s="5">
        <f>SUMIF($BU4:$BU88,"=X",AJ4:AJ88)+SUMIF($BU4:$BU88,"=X",AR4:AR88)+SUMIF($BU4:$BU88,"=X",AZ4:AZ88)+SUMIF($BU4:$BU88,"=X",BH4:BH88)</f>
        <v>7252</v>
      </c>
      <c r="G94" s="5">
        <f>SUMIF($BU4:$BU88,"=X",AK4:AK88)+SUMIF($BU4:$BU88,"=X",AS4:AS88)+SUMIF($BU4:$BU88,"=X",BA4:BA88)+SUMIF($BU4:$BU88,"=X",BI4:BI88)</f>
        <v>2067</v>
      </c>
      <c r="H94" s="5"/>
      <c r="I94" s="5"/>
      <c r="J94" s="5"/>
      <c r="K94" s="5"/>
      <c r="L94" s="5"/>
      <c r="M94" s="5"/>
    </row>
    <row r="95" spans="5:13" ht="11.25">
      <c r="E95" s="3" t="s">
        <v>108</v>
      </c>
      <c r="F95" s="5">
        <f>SUMIF($BU4:$BU88,"=X",T4:T88)</f>
        <v>10539</v>
      </c>
      <c r="G95" s="5">
        <f>SUMIF($BU4:$BU88,"=X",U4:U88)</f>
        <v>0</v>
      </c>
      <c r="H95" s="5"/>
      <c r="I95" s="5"/>
      <c r="J95" s="5"/>
      <c r="K95" s="5"/>
      <c r="L95" s="5"/>
      <c r="M95" s="5"/>
    </row>
    <row r="96" spans="5:13" ht="11.25">
      <c r="E96" s="3" t="s">
        <v>109</v>
      </c>
      <c r="F96" s="5">
        <f>F91-F92-F93-F94-F95</f>
        <v>0</v>
      </c>
      <c r="G96" s="5">
        <f aca="true" t="shared" si="3" ref="G96:M96">G91-G92-G93-G94-G95</f>
        <v>6977</v>
      </c>
      <c r="H96" s="5">
        <f t="shared" si="3"/>
        <v>5799</v>
      </c>
      <c r="I96" s="5">
        <f t="shared" si="3"/>
        <v>3505</v>
      </c>
      <c r="J96" s="5">
        <f t="shared" si="3"/>
        <v>2780</v>
      </c>
      <c r="K96" s="5">
        <f t="shared" si="3"/>
        <v>58493</v>
      </c>
      <c r="L96" s="5">
        <f t="shared" si="3"/>
        <v>0</v>
      </c>
      <c r="M96" s="5">
        <f t="shared" si="3"/>
        <v>0</v>
      </c>
    </row>
    <row r="98" spans="9:11" ht="11.25">
      <c r="I98" s="1">
        <f>SUM(F96:I96)</f>
        <v>16281</v>
      </c>
      <c r="J98" s="1">
        <f>J96</f>
        <v>2780</v>
      </c>
      <c r="K98" s="1">
        <f>K96</f>
        <v>58493</v>
      </c>
    </row>
  </sheetData>
  <sheetProtection password="CB9B" sheet="1" objects="1" scenarios="1"/>
  <conditionalFormatting sqref="F4 F7 F10 F13 F16:F17 F20:F21 F24:F25 F28:F29 F32 F35 F38 F41:F42 F45 F48:F49 F52:F53 F56 F59:F60 F63:F64 F67:F68 F71 F74 F77:F79 F82:F83 F86">
    <cfRule type="expression" priority="1" dxfId="0" stopIfTrue="1">
      <formula>BW4&lt;&gt;BX4</formula>
    </cfRule>
  </conditionalFormatting>
  <conditionalFormatting sqref="G4 G7 G10 G13 G16:G17 G20:G21 G24:G25 G28:G29 G32 G35 G38 G41:G42 G45 G48:G49 G52:G53 G56 G59:G60 G63:G64 G67:G68 G71 G74 G77:G79 G82:G83 G86">
    <cfRule type="expression" priority="2" dxfId="0" stopIfTrue="1">
      <formula>BY4&lt;&gt;BZ4</formula>
    </cfRule>
  </conditionalFormatting>
  <conditionalFormatting sqref="H4 H7 H10 H13 H16:H17 H20:H21 H24:H25 H28:H29 H32 H35 H38 H41:H42 H45 H48:H49 H52:H53 H56 H59:H60 H63:H64 H67:H68 H71 H74 H77:H79 H82:H83 H86">
    <cfRule type="expression" priority="3" dxfId="0" stopIfTrue="1">
      <formula>CA4&lt;&gt;CB4</formula>
    </cfRule>
  </conditionalFormatting>
  <conditionalFormatting sqref="I4 I7 I10 I13 I16:I17 I20:I21 I24:I25 I28:I29 I32 I35 I38 I41:I42 I45 I48:I49 I52:I53 I56 I59:I60 I63:I64 I67:I68 I71 I74 I77:I79 I82:I83 I86">
    <cfRule type="expression" priority="4" dxfId="0" stopIfTrue="1">
      <formula>CC4&lt;&gt;CD4</formula>
    </cfRule>
  </conditionalFormatting>
  <conditionalFormatting sqref="J4 J7 J10 J13 J16:J17 J20:J21 J24:J25 J28:J29 J32 J35 J38 J41:J42 J45 J48:J49 J52:J53 J56 J59:J60 J63:J64 J67:J68 J71 J74 J77:J79 J82:J83 J86">
    <cfRule type="expression" priority="5" dxfId="0" stopIfTrue="1">
      <formula>CE4&lt;&gt;CF4</formula>
    </cfRule>
  </conditionalFormatting>
  <conditionalFormatting sqref="K4 K7 K10 K13 K16:K17 K20:K21 K24:K25 K28:K29 K32 K35 K38 K41:K42 K45 K48:K49 K52:K53 K56 K59:K60 K63:K64 K67:K68 K71 K74 K77:K79 K82:K83 K86">
    <cfRule type="expression" priority="6" dxfId="0" stopIfTrue="1">
      <formula>CG4&lt;&gt;CH4</formula>
    </cfRule>
  </conditionalFormatting>
  <conditionalFormatting sqref="L4 L7 L10 L13 L16:L17 L20:L21 L24:L25 L28:L29 L32 L35 L38 L41:L42 L45 L48:L49 L52:L53 L56 L59:L60 L63:L64 L67:L68 L71 L74 L77:L79 L82:L83 L86">
    <cfRule type="expression" priority="7" dxfId="0" stopIfTrue="1">
      <formula>CI4&lt;&gt;CJ4</formula>
    </cfRule>
  </conditionalFormatting>
  <conditionalFormatting sqref="M4 M7 M10 M13 M16:M17 M20:M21 M24:M25 M28:M29 M32 M35 M38 M41:M42 M45 M48:M49 M52:M53 M56 M59:M60 M63:M64 M67:M68 M71 M74 M77:M79 M82:M83 M86">
    <cfRule type="expression" priority="8" dxfId="0" stopIfTrue="1">
      <formula>CK4&lt;&gt;CL4</formula>
    </cfRule>
  </conditionalFormatting>
  <conditionalFormatting sqref="N4 N7 N10 N13 N16:N17 N20:N21 N24:N25 N28:N29 N32 N35 N38 N41:N42 N45 N48:N49 N52:N53 N56 N59:N60 N63:N64 N67:N68 N71 N74 N77:N79 N82:N83 N86">
    <cfRule type="expression" priority="9" dxfId="0" stopIfTrue="1">
      <formula>CM4&lt;&gt;CN4</formula>
    </cfRule>
  </conditionalFormatting>
  <conditionalFormatting sqref="O4 O7 O10 O13 O16:O17 O20:O21 O24:O25 O28:O29 O32 O35 O38 O41:O42 O45 O48:O49 O52:O53 O56 O59:O60 O63:O64 O67:O68 O71 O74 O77:O79 O82:O83 O86">
    <cfRule type="expression" priority="10" dxfId="0" stopIfTrue="1">
      <formula>CO4&lt;&gt;CP4</formula>
    </cfRule>
  </conditionalFormatting>
  <conditionalFormatting sqref="P4 P7 P10 P13 P16:P17 P20:P21 P24:P25 P28:P29 P32 P35 P38 P41:P42 P45 P48:P49 P52:P53 P56 P59:P60 P63:P64 P67:P68 P71 P74 P77:P79 P82:P83 P86">
    <cfRule type="expression" priority="11" dxfId="0" stopIfTrue="1">
      <formula>CQ4&lt;&gt;CR4</formula>
    </cfRule>
  </conditionalFormatting>
  <conditionalFormatting sqref="Q4 Q7 Q10 Q13 Q16:Q17 Q20:Q21 Q24:Q25 Q28:Q29 Q32 Q35 Q38 Q41:Q42 Q45 Q48:Q49 Q52:Q53 Q56 Q59:Q60 Q63:Q64 Q67:Q68 Q71 Q74 Q77:Q79 Q82:Q83 Q86">
    <cfRule type="expression" priority="12" dxfId="0" stopIfTrue="1">
      <formula>CS4&lt;&gt;CT4</formula>
    </cfRule>
  </conditionalFormatting>
  <conditionalFormatting sqref="R4 R7 R10 R13 R16:R17 R20:R21 R24:R25 R28:R29 R32 R35 R38 R41:R42 R45 R48:R49 R52:R53 R56 R59:R60 R63:R64 R67:R68 R71 R74 R77:R79 R82:R83 R86">
    <cfRule type="expression" priority="13" dxfId="0" stopIfTrue="1">
      <formula>CU4&lt;&gt;CV4</formula>
    </cfRule>
  </conditionalFormatting>
  <conditionalFormatting sqref="S4 S7 S10 S13 S16:S17 S20:S21 S24:S25 S28:S29 S32 S35 S38 S41:S42 S45 S48:S49 S52:S53 S56 S59:S60 S63:S64 S67:S68 S71 S74 S77:S79 S82:S83 S86">
    <cfRule type="expression" priority="14" dxfId="0" stopIfTrue="1">
      <formula>CW4&lt;&gt;CX4</formula>
    </cfRule>
  </conditionalFormatting>
  <dataValidations count="123">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8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8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ErrorMessage="1" errorTitle="Maximum Dollar Input Exceeded" error="The maximum input value is $999,999 (x $1000), basically one billion dollars.  Please revise your figures." sqref="BJ63:BO63 AL63:AQ63 AT63:AY63 BB63:BG63 V63:AI6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3:AK63 AR63:AS63 AZ63:BA63 BH63:BI6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3:U63">
      <formula1>0</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ErrorMessage="1" errorTitle="Maximum Dollar Input Exceeded" error="The maximum input value is $999,999 (x $1000), basically one billion dollars.  Please revise your figures." sqref="BJ67:BO67 AL67:AQ67 AT67:AY67 BB67:BG67 V67:AI6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7:AK67 AR67:AS67 AZ67:BA67 BH67:BI6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7:U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BJ71:BO71 AL71:AQ71 AT71:AY71 BB71:BG71 V71:AI7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1:AK71 AR71:AS71 AZ71:BA71 BH71:BI7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1:U71">
      <formula1>0</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InputMessage="1" showErrorMessage="1" promptTitle="No Input" prompt="This is not a funding line." errorTitle="Wrong Spot" error="This is either a total or blank funding line.  No Data Input Here." sqref="T76:BO76">
      <formula1>999999</formula1>
      <formula2>999999</formula2>
    </dataValidation>
    <dataValidation type="whole" showErrorMessage="1" errorTitle="Maximum Dollar Input Exceeded" error="The maximum input value is $999,999 (x $1000), basically one billion dollars.  Please revise your figures." sqref="BJ77:BO77 AL77:AQ77 AT77:AY77 BB77:BG77 V77:AI7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7:AK77 AR77:AS77 AZ77:BA77 BH77:BI7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7:U77">
      <formula1>0</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ErrorMessage="1" errorTitle="Maximum Dollar Input Exceeded" error="The maximum input value is $999,999 (x $1000), basically one billion dollars.  Please revise your figures." sqref="BJ82:BO82 AL82:AQ82 AT82:AY82 BB82:BG82 V82:AI8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2:AK82 AR82:AS82 AZ82:BA82 BH82:BI8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2:U82">
      <formula1>0</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BJ86:BO86 AL86:AQ86 AT86:AY86 BB86:BG86 V86:AI8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6:AK86 AR86:AS86 AZ86:BA86 BH86:BI8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6:U86">
      <formula1>0</formula1>
      <formula2>999999</formula2>
    </dataValidation>
    <dataValidation type="whole" showInputMessage="1" showErrorMessage="1" promptTitle="No Input" prompt="This is not a funding line." errorTitle="Wrong Spot" error="This is either a total or blank funding line.  No Data Input Here." sqref="T87:BO87">
      <formula1>999999</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2003-11-25T22:56:21Z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